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098332B-8180-4165-812B-54A235A55EBD}" xr6:coauthVersionLast="47" xr6:coauthVersionMax="47" xr10:uidLastSave="{00000000-0000-0000-0000-000000000000}"/>
  <bookViews>
    <workbookView xWindow="-108" yWindow="-108" windowWidth="23256" windowHeight="12456" tabRatio="670" xr2:uid="{780AA0F7-8A7D-4ABF-A996-C07DBBFF5F6F}"/>
  </bookViews>
  <sheets>
    <sheet name="病院建設事例" sheetId="36" r:id="rId1"/>
    <sheet name="前提" sheetId="23" r:id="rId2"/>
    <sheet name="利用方法（例）" sheetId="39" r:id="rId3"/>
    <sheet name="測定表" sheetId="5" r:id="rId4"/>
    <sheet name="結果" sheetId="6" r:id="rId5"/>
    <sheet name="結果 (詳細)" sheetId="28" r:id="rId6"/>
    <sheet name="ﾌﾛｰﾁｬｰﾄ" sheetId="21" r:id="rId7"/>
    <sheet name="取引基本表" sheetId="1" r:id="rId8"/>
    <sheet name="投入係数表" sheetId="2" r:id="rId9"/>
    <sheet name="逆行列係数表" sheetId="3" r:id="rId10"/>
    <sheet name="その他の係数" sheetId="4" r:id="rId11"/>
    <sheet name="消費転換率用" sheetId="37" r:id="rId12"/>
  </sheets>
  <definedNames>
    <definedName name="_xlnm._FilterDatabase" localSheetId="10" hidden="1">その他の係数!#REF!</definedName>
    <definedName name="_xlnm._FilterDatabase" localSheetId="5" hidden="1">'結果 (詳細)'!#REF!</definedName>
    <definedName name="_xlnm._FilterDatabase" localSheetId="7" hidden="1">取引基本表!$A$2:$BG$50</definedName>
    <definedName name="_xlnm._FilterDatabase" localSheetId="11" hidden="1">消費転換率用!$Y$16:$AE$434</definedName>
    <definedName name="_xlnm._FilterDatabase" localSheetId="3" hidden="1">測定表!$Q$15:$T$53</definedName>
    <definedName name="_xlnm.Print_Area" localSheetId="6">ﾌﾛｰﾁｬｰﾄ!$A$1:$R$34</definedName>
    <definedName name="_xlnm.Print_Area" localSheetId="9">逆行列係数表!$A$1:$AO$43</definedName>
    <definedName name="_xlnm.Print_Area" localSheetId="11">消費転換率用!$G$1:$AE$434</definedName>
    <definedName name="_xlnm.Print_Area" localSheetId="1">前提!$A$1:$D$14</definedName>
    <definedName name="_xlnm.Print_Area" localSheetId="3">測定表!$A$1:$BZ$54</definedName>
    <definedName name="_xlnm.Print_Titles" localSheetId="9">逆行列係数表!$A:$B,逆行列係数表!$3:$4</definedName>
    <definedName name="_xlnm.Print_Titles" localSheetId="7">取引基本表!$A:$B,取引基本表!$3:$4</definedName>
    <definedName name="_xlnm.Print_Titles" localSheetId="11">消費転換率用!$13:$18</definedName>
    <definedName name="_xlnm.Print_Titles" localSheetId="3">測定表!$A:$B</definedName>
    <definedName name="_xlnm.Print_Titles" localSheetId="8">投入係数表!$A:$B</definedName>
    <definedName name="医療用具大分類別生産金額">#REF!</definedName>
    <definedName name="事業分類">#REF!</definedName>
    <definedName name="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0" i="37" l="1"/>
  <c r="AD9" i="37"/>
  <c r="AD8" i="37"/>
  <c r="O29" i="5"/>
  <c r="O28" i="5"/>
  <c r="O27" i="5"/>
  <c r="O26" i="5"/>
  <c r="AE9" i="37" l="1"/>
  <c r="R9" i="37"/>
  <c r="C9" i="37"/>
  <c r="AE8" i="37"/>
  <c r="AE10" i="37" s="1"/>
  <c r="R8" i="37"/>
  <c r="R10" i="37" s="1"/>
  <c r="C8" i="37"/>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16" i="5"/>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5" i="4"/>
  <c r="F24" i="36"/>
  <c r="E60" i="36"/>
  <c r="C10" i="37" l="1"/>
  <c r="BJ6" i="1"/>
  <c r="T40" i="5" l="1"/>
  <c r="R43" i="5"/>
  <c r="T17" i="5"/>
  <c r="BI41" i="1" l="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5" i="1"/>
  <c r="BJ41" i="1" l="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5" i="1"/>
  <c r="AP53" i="5" l="1"/>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H14" i="4" l="1"/>
  <c r="H6" i="4" l="1"/>
  <c r="T42" i="5" l="1"/>
  <c r="R42" i="5"/>
  <c r="R39" i="5"/>
  <c r="H5" i="4" l="1"/>
  <c r="AT16" i="5" s="1"/>
  <c r="T39" i="5"/>
  <c r="E39" i="5" s="1"/>
  <c r="W39" i="5" s="1"/>
  <c r="AB39"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H40" i="4"/>
  <c r="AT51" i="5" s="1"/>
  <c r="H39" i="4"/>
  <c r="AT50" i="5" s="1"/>
  <c r="H38" i="4"/>
  <c r="AT49" i="5" s="1"/>
  <c r="H37" i="4"/>
  <c r="AT48" i="5" s="1"/>
  <c r="H36" i="4"/>
  <c r="AT47" i="5" s="1"/>
  <c r="H35" i="4"/>
  <c r="AT46" i="5" s="1"/>
  <c r="H34" i="4"/>
  <c r="AT45" i="5" s="1"/>
  <c r="H33" i="4"/>
  <c r="AT44" i="5" s="1"/>
  <c r="H32" i="4"/>
  <c r="AT43" i="5" s="1"/>
  <c r="H31" i="4"/>
  <c r="AT42" i="5" s="1"/>
  <c r="H30" i="4"/>
  <c r="AT41" i="5" s="1"/>
  <c r="H29" i="4"/>
  <c r="AT40" i="5" s="1"/>
  <c r="H28" i="4"/>
  <c r="AT39" i="5" s="1"/>
  <c r="H27" i="4"/>
  <c r="AT38" i="5" s="1"/>
  <c r="H26" i="4"/>
  <c r="AT37" i="5" s="1"/>
  <c r="H25" i="4"/>
  <c r="AT36" i="5" s="1"/>
  <c r="H24" i="4"/>
  <c r="AT35" i="5" s="1"/>
  <c r="H23" i="4"/>
  <c r="AT34" i="5" s="1"/>
  <c r="H22" i="4"/>
  <c r="AT33" i="5" s="1"/>
  <c r="H21" i="4"/>
  <c r="AT32" i="5" s="1"/>
  <c r="H20" i="4"/>
  <c r="AT31" i="5" s="1"/>
  <c r="H19" i="4"/>
  <c r="AT30" i="5" s="1"/>
  <c r="H18" i="4"/>
  <c r="AT29" i="5" s="1"/>
  <c r="H17" i="4"/>
  <c r="AT28" i="5" s="1"/>
  <c r="H16" i="4"/>
  <c r="AT27" i="5" s="1"/>
  <c r="H15" i="4"/>
  <c r="AT26" i="5" s="1"/>
  <c r="H13" i="4"/>
  <c r="AT24" i="5" s="1"/>
  <c r="H12" i="4"/>
  <c r="AT23" i="5" s="1"/>
  <c r="H11" i="4"/>
  <c r="AT22" i="5" s="1"/>
  <c r="H10" i="4"/>
  <c r="AT21" i="5" s="1"/>
  <c r="H9" i="4"/>
  <c r="AT20" i="5" s="1"/>
  <c r="H8" i="4"/>
  <c r="AT19" i="5" s="1"/>
  <c r="H7" i="4"/>
  <c r="AT18" i="5" s="1"/>
  <c r="H41" i="4"/>
  <c r="AT52" i="5" s="1"/>
  <c r="C2" i="28"/>
  <c r="E42" i="5"/>
  <c r="W42" i="5" s="1"/>
  <c r="H3" i="28"/>
  <c r="L3" i="28"/>
  <c r="P3" i="28"/>
  <c r="T3" i="28"/>
  <c r="U2" i="28"/>
  <c r="Q2" i="28"/>
  <c r="M2" i="28"/>
  <c r="I2" i="28"/>
  <c r="F2" i="28"/>
  <c r="F3" i="28"/>
  <c r="E2" i="28"/>
  <c r="E3" i="28"/>
  <c r="D2" i="28"/>
  <c r="D3" i="28"/>
  <c r="P7" i="21"/>
  <c r="P6" i="21"/>
  <c r="N32" i="21"/>
  <c r="N31" i="21"/>
  <c r="I31" i="21"/>
  <c r="I27" i="21"/>
  <c r="I24" i="21"/>
  <c r="I21" i="21"/>
  <c r="N19" i="21"/>
  <c r="N18" i="21"/>
  <c r="I18" i="21"/>
  <c r="I14" i="21"/>
  <c r="I10" i="21"/>
  <c r="J6" i="21"/>
  <c r="G53" i="5"/>
  <c r="C53" i="5"/>
  <c r="T52" i="5"/>
  <c r="R52" i="5"/>
  <c r="T51" i="5"/>
  <c r="R51" i="5"/>
  <c r="T50" i="5"/>
  <c r="R50" i="5"/>
  <c r="T49" i="5"/>
  <c r="R49" i="5"/>
  <c r="T48" i="5"/>
  <c r="R48" i="5"/>
  <c r="T47" i="5"/>
  <c r="R47" i="5"/>
  <c r="T46" i="5"/>
  <c r="R46" i="5"/>
  <c r="T45" i="5"/>
  <c r="R45" i="5"/>
  <c r="T44" i="5"/>
  <c r="R44" i="5"/>
  <c r="T41" i="5"/>
  <c r="R41" i="5"/>
  <c r="T38" i="5"/>
  <c r="R38" i="5"/>
  <c r="T37" i="5"/>
  <c r="R37" i="5"/>
  <c r="T36" i="5"/>
  <c r="R36" i="5"/>
  <c r="T35" i="5"/>
  <c r="R35" i="5"/>
  <c r="T34" i="5"/>
  <c r="R34" i="5"/>
  <c r="T33" i="5"/>
  <c r="R33" i="5"/>
  <c r="T32" i="5"/>
  <c r="R32" i="5"/>
  <c r="T31" i="5"/>
  <c r="R31" i="5"/>
  <c r="T30" i="5"/>
  <c r="R30" i="5"/>
  <c r="T29" i="5"/>
  <c r="R29" i="5"/>
  <c r="T28" i="5"/>
  <c r="R28" i="5"/>
  <c r="T27" i="5"/>
  <c r="R27" i="5"/>
  <c r="T26" i="5"/>
  <c r="R26" i="5"/>
  <c r="T25" i="5"/>
  <c r="R25" i="5"/>
  <c r="T24" i="5"/>
  <c r="R24" i="5"/>
  <c r="T23" i="5"/>
  <c r="R23" i="5"/>
  <c r="T22" i="5"/>
  <c r="R22" i="5"/>
  <c r="T21" i="5"/>
  <c r="R21" i="5"/>
  <c r="T20" i="5"/>
  <c r="R20" i="5"/>
  <c r="T19" i="5"/>
  <c r="R19" i="5"/>
  <c r="T18" i="5"/>
  <c r="R18" i="5"/>
  <c r="R17" i="5"/>
  <c r="T16" i="5"/>
  <c r="R16" i="5"/>
  <c r="E45" i="5" l="1"/>
  <c r="W45" i="5" s="1"/>
  <c r="AB45" i="5" s="1"/>
  <c r="BL45" i="5" s="1"/>
  <c r="P34" i="28" s="1"/>
  <c r="E35" i="5"/>
  <c r="W35" i="5" s="1"/>
  <c r="AB35" i="5" s="1"/>
  <c r="C24" i="28" s="1"/>
  <c r="E46" i="5"/>
  <c r="W46" i="5" s="1"/>
  <c r="AB46" i="5" s="1"/>
  <c r="BP46" i="5" s="1"/>
  <c r="E25" i="5"/>
  <c r="W25" i="5" s="1"/>
  <c r="AB25" i="5" s="1"/>
  <c r="BP25" i="5" s="1"/>
  <c r="T14" i="28" s="1"/>
  <c r="E38" i="5"/>
  <c r="W38" i="5" s="1"/>
  <c r="AB38" i="5" s="1"/>
  <c r="BL38" i="5" s="1"/>
  <c r="P27" i="28" s="1"/>
  <c r="E22" i="5"/>
  <c r="W22" i="5" s="1"/>
  <c r="AB22" i="5" s="1"/>
  <c r="BP22" i="5" s="1"/>
  <c r="T11" i="28" s="1"/>
  <c r="E28" i="5"/>
  <c r="W28" i="5" s="1"/>
  <c r="AB28" i="5" s="1"/>
  <c r="BL28" i="5" s="1"/>
  <c r="P17" i="28" s="1"/>
  <c r="E19" i="5"/>
  <c r="W19" i="5" s="1"/>
  <c r="AB19" i="5" s="1"/>
  <c r="E50" i="5"/>
  <c r="W50" i="5" s="1"/>
  <c r="E21" i="5"/>
  <c r="W21" i="5" s="1"/>
  <c r="E33" i="5"/>
  <c r="W33" i="5" s="1"/>
  <c r="AB33" i="5" s="1"/>
  <c r="E41" i="5"/>
  <c r="W41" i="5" s="1"/>
  <c r="AB41" i="5" s="1"/>
  <c r="BP41" i="5" s="1"/>
  <c r="T30" i="28" s="1"/>
  <c r="E49" i="5"/>
  <c r="W49" i="5" s="1"/>
  <c r="AB49" i="5" s="1"/>
  <c r="E17" i="5"/>
  <c r="E44" i="5"/>
  <c r="W44" i="5" s="1"/>
  <c r="AB44" i="5" s="1"/>
  <c r="BL44" i="5" s="1"/>
  <c r="P33" i="28" s="1"/>
  <c r="E18" i="5"/>
  <c r="E47" i="5"/>
  <c r="W47" i="5" s="1"/>
  <c r="AB47" i="5" s="1"/>
  <c r="BL47" i="5" s="1"/>
  <c r="P36" i="28" s="1"/>
  <c r="E32" i="5"/>
  <c r="W32" i="5" s="1"/>
  <c r="AB32" i="5" s="1"/>
  <c r="E48" i="5"/>
  <c r="W48" i="5" s="1"/>
  <c r="AB48" i="5" s="1"/>
  <c r="BL48" i="5" s="1"/>
  <c r="P37" i="28" s="1"/>
  <c r="F5" i="4" a="1"/>
  <c r="F17" i="4" s="1"/>
  <c r="AL28" i="5" s="1"/>
  <c r="E29" i="5"/>
  <c r="W29" i="5" s="1"/>
  <c r="AB29" i="5" s="1"/>
  <c r="BP29" i="5" s="1"/>
  <c r="T18" i="28" s="1"/>
  <c r="E36" i="5"/>
  <c r="W36" i="5" s="1"/>
  <c r="E23" i="5"/>
  <c r="W23" i="5" s="1"/>
  <c r="AB23" i="5" s="1"/>
  <c r="E26" i="5"/>
  <c r="W26" i="5" s="1"/>
  <c r="AB26" i="5" s="1"/>
  <c r="E30" i="5"/>
  <c r="W30" i="5" s="1"/>
  <c r="E37" i="5"/>
  <c r="W37" i="5" s="1"/>
  <c r="AB37" i="5" s="1"/>
  <c r="AB42" i="5"/>
  <c r="BP42" i="5" s="1"/>
  <c r="T31" i="28" s="1"/>
  <c r="E27" i="5"/>
  <c r="W27" i="5" s="1"/>
  <c r="AB27" i="5" s="1"/>
  <c r="C16" i="28" s="1"/>
  <c r="E34" i="5"/>
  <c r="W34" i="5" s="1"/>
  <c r="AB34" i="5" s="1"/>
  <c r="D5" i="4" a="1"/>
  <c r="AT53" i="5"/>
  <c r="E24" i="5"/>
  <c r="W24" i="5" s="1"/>
  <c r="AB24" i="5" s="1"/>
  <c r="C13" i="28" s="1"/>
  <c r="E31" i="5"/>
  <c r="W31" i="5" s="1"/>
  <c r="AB31" i="5" s="1"/>
  <c r="E51" i="5"/>
  <c r="W51" i="5" s="1"/>
  <c r="AB51" i="5" s="1"/>
  <c r="C40" i="28" s="1"/>
  <c r="E52" i="5"/>
  <c r="W52" i="5" s="1"/>
  <c r="AB52" i="5" s="1"/>
  <c r="C41" i="28" s="1"/>
  <c r="R53" i="5"/>
  <c r="E16" i="5"/>
  <c r="W16" i="5" s="1"/>
  <c r="AB16" i="5" s="1"/>
  <c r="BP39" i="5"/>
  <c r="T28" i="28" s="1"/>
  <c r="C28" i="28"/>
  <c r="BL39" i="5"/>
  <c r="P28" i="28" s="1"/>
  <c r="T53" i="5"/>
  <c r="E20" i="5"/>
  <c r="BI42" i="1"/>
  <c r="AB36" i="5" l="1"/>
  <c r="C25" i="28" s="1"/>
  <c r="H54" i="36"/>
  <c r="AB30" i="5"/>
  <c r="BL30" i="5" s="1"/>
  <c r="P19" i="28" s="1"/>
  <c r="H52" i="36"/>
  <c r="AB21" i="5"/>
  <c r="BP21" i="5" s="1"/>
  <c r="T10" i="28" s="1"/>
  <c r="H50" i="36"/>
  <c r="E40" i="5"/>
  <c r="W17" i="5"/>
  <c r="E43" i="5"/>
  <c r="W18" i="5"/>
  <c r="AB18" i="5" s="1"/>
  <c r="T35" i="28"/>
  <c r="AB50" i="5"/>
  <c r="BP50" i="5" s="1"/>
  <c r="T39" i="28" s="1"/>
  <c r="BL33" i="5"/>
  <c r="P22" i="28" s="1"/>
  <c r="C22" i="28"/>
  <c r="C30" i="28"/>
  <c r="BL41" i="5"/>
  <c r="P30" i="28" s="1"/>
  <c r="C33" i="28"/>
  <c r="BL51" i="5"/>
  <c r="P40" i="28" s="1"/>
  <c r="F12" i="4"/>
  <c r="AL23" i="5" s="1"/>
  <c r="F35" i="4"/>
  <c r="AL46" i="5" s="1"/>
  <c r="F21" i="4"/>
  <c r="AL32" i="5" s="1"/>
  <c r="F6" i="4"/>
  <c r="AL17" i="5" s="1"/>
  <c r="F25" i="4"/>
  <c r="AL36" i="5" s="1"/>
  <c r="F16" i="4"/>
  <c r="AL27" i="5" s="1"/>
  <c r="F9" i="4"/>
  <c r="AL20" i="5" s="1"/>
  <c r="F40" i="4"/>
  <c r="AL51" i="5" s="1"/>
  <c r="F18" i="4"/>
  <c r="AL29" i="5" s="1"/>
  <c r="F24" i="4"/>
  <c r="AL35" i="5" s="1"/>
  <c r="F36" i="4"/>
  <c r="AL47" i="5" s="1"/>
  <c r="F27" i="4"/>
  <c r="AL38" i="5" s="1"/>
  <c r="F26" i="4"/>
  <c r="AL37" i="5" s="1"/>
  <c r="F13" i="4"/>
  <c r="AL24" i="5" s="1"/>
  <c r="F28" i="4"/>
  <c r="F11" i="4"/>
  <c r="AL22" i="5" s="1"/>
  <c r="F33" i="4"/>
  <c r="AL44" i="5" s="1"/>
  <c r="F39" i="4"/>
  <c r="AL50" i="5" s="1"/>
  <c r="F7" i="4"/>
  <c r="F5" i="4"/>
  <c r="AL16" i="5" s="1"/>
  <c r="F14" i="4"/>
  <c r="AL25" i="5" s="1"/>
  <c r="F22" i="4"/>
  <c r="AL33" i="5" s="1"/>
  <c r="F41" i="4"/>
  <c r="AL52" i="5" s="1"/>
  <c r="F34" i="4"/>
  <c r="AL45" i="5" s="1"/>
  <c r="F15" i="4"/>
  <c r="AL26" i="5" s="1"/>
  <c r="F31" i="4"/>
  <c r="AL42" i="5" s="1"/>
  <c r="F32" i="4"/>
  <c r="AL43" i="5" s="1"/>
  <c r="F20" i="4"/>
  <c r="AL31" i="5" s="1"/>
  <c r="BP33" i="5"/>
  <c r="T22" i="28" s="1"/>
  <c r="F29" i="4"/>
  <c r="AL40" i="5" s="1"/>
  <c r="F10" i="4"/>
  <c r="AL21" i="5" s="1"/>
  <c r="F30" i="4"/>
  <c r="AL41" i="5" s="1"/>
  <c r="F19" i="4"/>
  <c r="AL30" i="5" s="1"/>
  <c r="F38" i="4"/>
  <c r="AL49" i="5" s="1"/>
  <c r="F23" i="4"/>
  <c r="AL34" i="5" s="1"/>
  <c r="F37" i="4"/>
  <c r="AL48" i="5" s="1"/>
  <c r="F8" i="4"/>
  <c r="AL19" i="5" s="1"/>
  <c r="C34" i="28"/>
  <c r="BP45" i="5"/>
  <c r="T34" i="28" s="1"/>
  <c r="BP51" i="5"/>
  <c r="T40" i="28" s="1"/>
  <c r="BP44" i="5"/>
  <c r="T33" i="28" s="1"/>
  <c r="C35" i="28"/>
  <c r="C10" i="28"/>
  <c r="BL35" i="5"/>
  <c r="P24" i="28" s="1"/>
  <c r="BP35" i="5"/>
  <c r="T24" i="28" s="1"/>
  <c r="BP32" i="5"/>
  <c r="T21" i="28" s="1"/>
  <c r="BL32" i="5"/>
  <c r="P21" i="28" s="1"/>
  <c r="BL29" i="5"/>
  <c r="P18" i="28" s="1"/>
  <c r="C21" i="28"/>
  <c r="C11" i="28"/>
  <c r="BP28" i="5"/>
  <c r="T17" i="28" s="1"/>
  <c r="C14" i="28"/>
  <c r="BL22" i="5"/>
  <c r="P11" i="28" s="1"/>
  <c r="BL21" i="5"/>
  <c r="P10" i="28" s="1"/>
  <c r="BH28" i="5"/>
  <c r="L17" i="28" s="1"/>
  <c r="C36" i="28"/>
  <c r="C15" i="28"/>
  <c r="BP26" i="5"/>
  <c r="T15" i="28" s="1"/>
  <c r="BL25" i="5"/>
  <c r="P14" i="28" s="1"/>
  <c r="C17" i="28"/>
  <c r="C18" i="28"/>
  <c r="BL26" i="5"/>
  <c r="P15" i="28" s="1"/>
  <c r="BP38" i="5"/>
  <c r="T27" i="28" s="1"/>
  <c r="C8" i="28"/>
  <c r="BP47" i="5"/>
  <c r="T36" i="28" s="1"/>
  <c r="C27" i="28"/>
  <c r="BP24" i="5"/>
  <c r="T13" i="28" s="1"/>
  <c r="C37" i="28"/>
  <c r="BP48" i="5"/>
  <c r="T37" i="28" s="1"/>
  <c r="BL34" i="5"/>
  <c r="P23" i="28" s="1"/>
  <c r="BP27" i="5"/>
  <c r="T16" i="28" s="1"/>
  <c r="BP36" i="5"/>
  <c r="T25" i="28" s="1"/>
  <c r="BL36" i="5"/>
  <c r="P25" i="28" s="1"/>
  <c r="D5" i="4"/>
  <c r="BD16" i="5" s="1"/>
  <c r="H5" i="28" s="1"/>
  <c r="D35" i="4"/>
  <c r="BD46" i="5" s="1"/>
  <c r="H35" i="28" s="1"/>
  <c r="D40" i="4"/>
  <c r="BD51" i="5" s="1"/>
  <c r="H40" i="28" s="1"/>
  <c r="D18" i="4"/>
  <c r="BD29" i="5" s="1"/>
  <c r="H18" i="28" s="1"/>
  <c r="D33" i="4"/>
  <c r="BD44" i="5" s="1"/>
  <c r="H33" i="28" s="1"/>
  <c r="D31" i="4"/>
  <c r="BD42" i="5" s="1"/>
  <c r="H31" i="28" s="1"/>
  <c r="D24" i="4"/>
  <c r="BD35" i="5" s="1"/>
  <c r="H24" i="28" s="1"/>
  <c r="D14" i="4"/>
  <c r="BD25" i="5" s="1"/>
  <c r="H14" i="28" s="1"/>
  <c r="D29" i="4"/>
  <c r="D19" i="4"/>
  <c r="D26" i="4"/>
  <c r="BD37" i="5" s="1"/>
  <c r="H26" i="28" s="1"/>
  <c r="D22" i="4"/>
  <c r="BD33" i="5" s="1"/>
  <c r="H22" i="28" s="1"/>
  <c r="D27" i="4"/>
  <c r="BD38" i="5" s="1"/>
  <c r="H27" i="28" s="1"/>
  <c r="D8" i="4"/>
  <c r="BD19" i="5" s="1"/>
  <c r="H8" i="28" s="1"/>
  <c r="D10" i="4"/>
  <c r="D25" i="4"/>
  <c r="BD36" i="5" s="1"/>
  <c r="H25" i="28" s="1"/>
  <c r="D36" i="4"/>
  <c r="BD47" i="5" s="1"/>
  <c r="H36" i="28" s="1"/>
  <c r="D23" i="4"/>
  <c r="BD34" i="5" s="1"/>
  <c r="H23" i="28" s="1"/>
  <c r="D38" i="4"/>
  <c r="BD49" i="5" s="1"/>
  <c r="H38" i="28" s="1"/>
  <c r="D6" i="4"/>
  <c r="D21" i="4"/>
  <c r="BD32" i="5" s="1"/>
  <c r="H21" i="28" s="1"/>
  <c r="D28" i="4"/>
  <c r="BD39" i="5" s="1"/>
  <c r="H28" i="28" s="1"/>
  <c r="D17" i="4"/>
  <c r="BD28" i="5" s="1"/>
  <c r="H17" i="28" s="1"/>
  <c r="D41" i="4"/>
  <c r="BD52" i="5" s="1"/>
  <c r="H41" i="28" s="1"/>
  <c r="D7" i="4"/>
  <c r="D11" i="4"/>
  <c r="BD22" i="5" s="1"/>
  <c r="H11" i="28" s="1"/>
  <c r="D32" i="4"/>
  <c r="D34" i="4"/>
  <c r="BD45" i="5" s="1"/>
  <c r="H34" i="28" s="1"/>
  <c r="D12" i="4"/>
  <c r="BD23" i="5" s="1"/>
  <c r="H12" i="28" s="1"/>
  <c r="D37" i="4"/>
  <c r="BD48" i="5" s="1"/>
  <c r="H37" i="28" s="1"/>
  <c r="D20" i="4"/>
  <c r="BD31" i="5" s="1"/>
  <c r="H20" i="28" s="1"/>
  <c r="D15" i="4"/>
  <c r="BD26" i="5" s="1"/>
  <c r="H15" i="28" s="1"/>
  <c r="D30" i="4"/>
  <c r="BD41" i="5" s="1"/>
  <c r="H30" i="28" s="1"/>
  <c r="D16" i="4"/>
  <c r="BD27" i="5" s="1"/>
  <c r="H16" i="28" s="1"/>
  <c r="D13" i="4"/>
  <c r="BD24" i="5" s="1"/>
  <c r="H13" i="28" s="1"/>
  <c r="D9" i="4"/>
  <c r="D39" i="4"/>
  <c r="C31" i="28"/>
  <c r="BH45" i="5"/>
  <c r="L34" i="28" s="1"/>
  <c r="BL42" i="5"/>
  <c r="P31" i="28" s="1"/>
  <c r="BL37" i="5"/>
  <c r="P26" i="28" s="1"/>
  <c r="BP37" i="5"/>
  <c r="T26" i="28" s="1"/>
  <c r="C26" i="28"/>
  <c r="C12" i="28"/>
  <c r="BP23" i="5"/>
  <c r="T12" i="28" s="1"/>
  <c r="BL27" i="5"/>
  <c r="P16" i="28" s="1"/>
  <c r="BH51" i="5"/>
  <c r="L40" i="28" s="1"/>
  <c r="BL23" i="5"/>
  <c r="P12" i="28" s="1"/>
  <c r="BL46" i="5"/>
  <c r="BL49" i="5"/>
  <c r="P38" i="28" s="1"/>
  <c r="BP19" i="5"/>
  <c r="T8" i="28" s="1"/>
  <c r="C23" i="28"/>
  <c r="BP34" i="5"/>
  <c r="T23" i="28" s="1"/>
  <c r="C38" i="28"/>
  <c r="BP49" i="5"/>
  <c r="T38" i="28" s="1"/>
  <c r="BL24" i="5"/>
  <c r="P13" i="28" s="1"/>
  <c r="BL19" i="5"/>
  <c r="P8" i="28" s="1"/>
  <c r="BL52" i="5"/>
  <c r="P41" i="28" s="1"/>
  <c r="BP52" i="5"/>
  <c r="T41" i="28" s="1"/>
  <c r="C5" i="28"/>
  <c r="BL16" i="5"/>
  <c r="P5" i="28" s="1"/>
  <c r="BP16" i="5"/>
  <c r="T5" i="28" s="1"/>
  <c r="C20" i="28"/>
  <c r="BP31" i="5"/>
  <c r="T20" i="28" s="1"/>
  <c r="BL31" i="5"/>
  <c r="P20" i="28" s="1"/>
  <c r="W20" i="5"/>
  <c r="BP30" i="5" l="1"/>
  <c r="T19" i="28" s="1"/>
  <c r="BD30" i="5"/>
  <c r="H19" i="28" s="1"/>
  <c r="C19" i="28"/>
  <c r="BD21" i="5"/>
  <c r="H10" i="28" s="1"/>
  <c r="E53" i="5"/>
  <c r="W40" i="5"/>
  <c r="H56" i="36" s="1"/>
  <c r="W43" i="5"/>
  <c r="H58" i="36" s="1"/>
  <c r="AB17" i="5"/>
  <c r="BH36" i="5"/>
  <c r="L25" i="28" s="1"/>
  <c r="BH47" i="5"/>
  <c r="L36" i="28" s="1"/>
  <c r="BH48" i="5"/>
  <c r="L37" i="28" s="1"/>
  <c r="BH32" i="5"/>
  <c r="L21" i="28" s="1"/>
  <c r="BH34" i="5"/>
  <c r="L23" i="28" s="1"/>
  <c r="BH16" i="5"/>
  <c r="L5" i="28" s="1"/>
  <c r="BH37" i="5"/>
  <c r="L26" i="28" s="1"/>
  <c r="BH38" i="5"/>
  <c r="L27" i="28" s="1"/>
  <c r="BH21" i="5"/>
  <c r="L10" i="28" s="1"/>
  <c r="BH19" i="5"/>
  <c r="L8" i="28" s="1"/>
  <c r="BH27" i="5"/>
  <c r="L16" i="28" s="1"/>
  <c r="BH25" i="5"/>
  <c r="L14" i="28" s="1"/>
  <c r="BH24" i="5"/>
  <c r="L13" i="28" s="1"/>
  <c r="BH33" i="5"/>
  <c r="L22" i="28" s="1"/>
  <c r="BD50" i="5"/>
  <c r="H39" i="28" s="1"/>
  <c r="C7" i="28"/>
  <c r="BP18" i="5"/>
  <c r="T7" i="28" s="1"/>
  <c r="C39" i="28"/>
  <c r="BL18" i="5"/>
  <c r="P7" i="28" s="1"/>
  <c r="BD18" i="5"/>
  <c r="H7" i="28" s="1"/>
  <c r="P35" i="28"/>
  <c r="BL50" i="5"/>
  <c r="P39" i="28" s="1"/>
  <c r="BH35" i="5"/>
  <c r="L24" i="28" s="1"/>
  <c r="BH44" i="5"/>
  <c r="L33" i="28" s="1"/>
  <c r="BH29" i="5"/>
  <c r="L18" i="28" s="1"/>
  <c r="BH46" i="5"/>
  <c r="L35" i="28" s="1"/>
  <c r="BH26" i="5"/>
  <c r="L15" i="28" s="1"/>
  <c r="BH50" i="5"/>
  <c r="L39" i="28" s="1"/>
  <c r="BH42" i="5"/>
  <c r="L31" i="28" s="1"/>
  <c r="AL39" i="5"/>
  <c r="BH39" i="5"/>
  <c r="L28" i="28" s="1"/>
  <c r="BH30" i="5"/>
  <c r="L19" i="28" s="1"/>
  <c r="BH49" i="5"/>
  <c r="L38" i="28" s="1"/>
  <c r="BH52" i="5"/>
  <c r="L41" i="28" s="1"/>
  <c r="BH31" i="5"/>
  <c r="L20" i="28" s="1"/>
  <c r="BH23" i="5"/>
  <c r="L12" i="28" s="1"/>
  <c r="AL18" i="5"/>
  <c r="BH18" i="5"/>
  <c r="L7" i="28" s="1"/>
  <c r="BH22" i="5"/>
  <c r="L11" i="28" s="1"/>
  <c r="BH41" i="5"/>
  <c r="L30" i="28" s="1"/>
  <c r="AB20" i="5"/>
  <c r="H60" i="36" l="1"/>
  <c r="AB40" i="5"/>
  <c r="AJ16" i="5" s="1" a="1"/>
  <c r="W53" i="5"/>
  <c r="E6" i="6" s="1"/>
  <c r="BP17" i="5"/>
  <c r="C6" i="28"/>
  <c r="BL17" i="5"/>
  <c r="BH17" i="5"/>
  <c r="AB43" i="5"/>
  <c r="BD17" i="5"/>
  <c r="BP20" i="5"/>
  <c r="BL20" i="5"/>
  <c r="BH20" i="5"/>
  <c r="BD20" i="5"/>
  <c r="C9" i="28"/>
  <c r="AD16" i="5" l="1" a="1"/>
  <c r="AD50" i="5" s="1"/>
  <c r="L2" i="21"/>
  <c r="E3" i="5"/>
  <c r="BP40" i="5"/>
  <c r="BL40" i="5"/>
  <c r="C29" i="28"/>
  <c r="BD40" i="5"/>
  <c r="BH40" i="5"/>
  <c r="P6" i="28"/>
  <c r="C32" i="28"/>
  <c r="BP43" i="5"/>
  <c r="BL43" i="5"/>
  <c r="BD43" i="5"/>
  <c r="BH43" i="5"/>
  <c r="L6" i="28"/>
  <c r="AB53" i="5"/>
  <c r="N4" i="5" s="1"/>
  <c r="H6" i="28"/>
  <c r="T6" i="28"/>
  <c r="L9" i="28"/>
  <c r="AJ20" i="5"/>
  <c r="AJ47" i="5"/>
  <c r="AJ31" i="5"/>
  <c r="AJ49" i="5"/>
  <c r="AJ24" i="5"/>
  <c r="AJ46" i="5"/>
  <c r="AJ36" i="5"/>
  <c r="AJ18" i="5"/>
  <c r="AJ45" i="5"/>
  <c r="AJ25" i="5"/>
  <c r="AJ19" i="5"/>
  <c r="AJ35" i="5"/>
  <c r="AJ52" i="5"/>
  <c r="AJ29" i="5"/>
  <c r="AJ33" i="5"/>
  <c r="AJ43" i="5"/>
  <c r="AJ28" i="5"/>
  <c r="AJ40" i="5"/>
  <c r="AJ44" i="5"/>
  <c r="AJ48" i="5"/>
  <c r="AJ50" i="5"/>
  <c r="AJ32" i="5"/>
  <c r="AJ22" i="5"/>
  <c r="AJ37" i="5"/>
  <c r="AJ39" i="5"/>
  <c r="AJ26" i="5"/>
  <c r="AJ34" i="5"/>
  <c r="AJ17" i="5"/>
  <c r="AJ27" i="5"/>
  <c r="AJ41" i="5"/>
  <c r="AJ38" i="5"/>
  <c r="AJ23" i="5"/>
  <c r="AJ42" i="5"/>
  <c r="AJ21" i="5"/>
  <c r="AJ16" i="5"/>
  <c r="AJ30" i="5"/>
  <c r="AJ51" i="5"/>
  <c r="P9" i="28"/>
  <c r="H9" i="28"/>
  <c r="T9" i="28"/>
  <c r="AD40" i="5" l="1"/>
  <c r="AF40" i="5" s="1"/>
  <c r="AD51" i="5"/>
  <c r="AF51" i="5" s="1"/>
  <c r="AD22" i="5"/>
  <c r="AF22" i="5" s="1"/>
  <c r="AD23" i="5"/>
  <c r="AF23" i="5" s="1"/>
  <c r="AD44" i="5"/>
  <c r="AF44" i="5" s="1"/>
  <c r="AD32" i="5"/>
  <c r="AF32" i="5" s="1"/>
  <c r="AD47" i="5"/>
  <c r="AF47" i="5" s="1"/>
  <c r="AD39" i="5"/>
  <c r="AF39" i="5" s="1"/>
  <c r="AD28" i="5"/>
  <c r="AF28" i="5" s="1"/>
  <c r="AD24" i="5"/>
  <c r="AF24" i="5" s="1"/>
  <c r="AD35" i="5"/>
  <c r="AF35" i="5" s="1"/>
  <c r="AD37" i="5"/>
  <c r="AF37" i="5" s="1"/>
  <c r="AD49" i="5"/>
  <c r="AF49" i="5" s="1"/>
  <c r="AD33" i="5"/>
  <c r="AF33" i="5" s="1"/>
  <c r="AD25" i="5"/>
  <c r="AF25" i="5" s="1"/>
  <c r="AD45" i="5"/>
  <c r="AF45" i="5" s="1"/>
  <c r="AD26" i="5"/>
  <c r="AF26" i="5" s="1"/>
  <c r="AD38" i="5"/>
  <c r="AF38" i="5" s="1"/>
  <c r="AD21" i="5"/>
  <c r="AF21" i="5" s="1"/>
  <c r="AD46" i="5"/>
  <c r="AF46" i="5" s="1"/>
  <c r="AD41" i="5"/>
  <c r="AF41" i="5" s="1"/>
  <c r="AD52" i="5"/>
  <c r="AF52" i="5" s="1"/>
  <c r="AD31" i="5"/>
  <c r="AF31" i="5" s="1"/>
  <c r="AD34" i="5"/>
  <c r="AF34" i="5" s="1"/>
  <c r="AD42" i="5"/>
  <c r="AF42" i="5" s="1"/>
  <c r="AD29" i="5"/>
  <c r="AF29" i="5" s="1"/>
  <c r="AD18" i="5"/>
  <c r="AF18" i="5" s="1"/>
  <c r="AD17" i="5"/>
  <c r="AF17" i="5" s="1"/>
  <c r="AD27" i="5"/>
  <c r="AF27" i="5" s="1"/>
  <c r="AD48" i="5"/>
  <c r="AF48" i="5" s="1"/>
  <c r="AD30" i="5"/>
  <c r="AF30" i="5" s="1"/>
  <c r="AD36" i="5"/>
  <c r="AF36" i="5" s="1"/>
  <c r="AD20" i="5"/>
  <c r="AF20" i="5" s="1"/>
  <c r="AD43" i="5"/>
  <c r="AF43" i="5" s="1"/>
  <c r="AD19" i="5"/>
  <c r="AF19" i="5" s="1"/>
  <c r="AD16" i="5"/>
  <c r="AF16" i="5" s="1"/>
  <c r="BL53" i="5"/>
  <c r="B7" i="21" s="1"/>
  <c r="C42" i="28"/>
  <c r="F11" i="6"/>
  <c r="BH53" i="5"/>
  <c r="O7" i="21" s="1"/>
  <c r="E7" i="6"/>
  <c r="BD53" i="5"/>
  <c r="N5" i="5" s="1"/>
  <c r="L29" i="28"/>
  <c r="H29" i="28"/>
  <c r="P29" i="28"/>
  <c r="T29" i="28"/>
  <c r="T32" i="28"/>
  <c r="E4" i="5"/>
  <c r="P32" i="28"/>
  <c r="AF50" i="5"/>
  <c r="L32" i="28"/>
  <c r="I6" i="21"/>
  <c r="BP53" i="5"/>
  <c r="H32" i="28"/>
  <c r="AN21" i="5"/>
  <c r="AN41" i="5"/>
  <c r="AN26" i="5"/>
  <c r="AN32" i="5"/>
  <c r="AN40" i="5"/>
  <c r="AN29" i="5"/>
  <c r="AN25" i="5"/>
  <c r="AN46" i="5"/>
  <c r="AN47" i="5"/>
  <c r="AN51" i="5"/>
  <c r="AN42" i="5"/>
  <c r="AN27" i="5"/>
  <c r="AN39" i="5"/>
  <c r="AN50" i="5"/>
  <c r="AN28" i="5"/>
  <c r="AN52" i="5"/>
  <c r="AN45" i="5"/>
  <c r="AN24" i="5"/>
  <c r="AN20" i="5"/>
  <c r="AN30" i="5"/>
  <c r="AN23" i="5"/>
  <c r="AN17" i="5"/>
  <c r="AN37" i="5"/>
  <c r="AN48" i="5"/>
  <c r="AN43" i="5"/>
  <c r="AN35" i="5"/>
  <c r="AN18" i="5"/>
  <c r="AN49" i="5"/>
  <c r="AJ53" i="5"/>
  <c r="AN16" i="5"/>
  <c r="AN38" i="5"/>
  <c r="AN34" i="5"/>
  <c r="AN22" i="5"/>
  <c r="AN44" i="5"/>
  <c r="AN33" i="5"/>
  <c r="AN19" i="5"/>
  <c r="AN36" i="5"/>
  <c r="AN31" i="5"/>
  <c r="J60" i="36" l="1"/>
  <c r="AD53" i="5"/>
  <c r="H10" i="21" s="1"/>
  <c r="F12" i="6"/>
  <c r="T42" i="28"/>
  <c r="L42" i="28"/>
  <c r="F13" i="6"/>
  <c r="N6" i="5"/>
  <c r="O6" i="21"/>
  <c r="H42" i="28"/>
  <c r="P42" i="28"/>
  <c r="B9" i="21"/>
  <c r="AH16" i="5" a="1"/>
  <c r="AF53" i="5"/>
  <c r="AN53" i="5"/>
  <c r="H14" i="21" l="1"/>
  <c r="AH38" i="5"/>
  <c r="AH17" i="5"/>
  <c r="AH51" i="5"/>
  <c r="AH26" i="5"/>
  <c r="AH31" i="5"/>
  <c r="AH24" i="5"/>
  <c r="AH40" i="5"/>
  <c r="AH52" i="5"/>
  <c r="AH45" i="5"/>
  <c r="AH48" i="5"/>
  <c r="AH30" i="5"/>
  <c r="AH44" i="5"/>
  <c r="AH33" i="5"/>
  <c r="AH16" i="5"/>
  <c r="AH47" i="5"/>
  <c r="AH37" i="5"/>
  <c r="AH27" i="5"/>
  <c r="AH23" i="5"/>
  <c r="AH50" i="5"/>
  <c r="AH25" i="5"/>
  <c r="AH43" i="5"/>
  <c r="AH20" i="5"/>
  <c r="AH21" i="5"/>
  <c r="AH18" i="5"/>
  <c r="AH19" i="5"/>
  <c r="AH32" i="5"/>
  <c r="AH41" i="5"/>
  <c r="AH34" i="5"/>
  <c r="AH49" i="5"/>
  <c r="AH28" i="5"/>
  <c r="AH29" i="5"/>
  <c r="AH35" i="5"/>
  <c r="AH22" i="5"/>
  <c r="AH46" i="5"/>
  <c r="AH42" i="5"/>
  <c r="AH39" i="5"/>
  <c r="AH36" i="5"/>
  <c r="H21" i="21"/>
  <c r="AR53" i="5"/>
  <c r="D24" i="28" l="1"/>
  <c r="BM35" i="5"/>
  <c r="BI35" i="5"/>
  <c r="BQ35" i="5"/>
  <c r="BE35" i="5"/>
  <c r="BQ18" i="5"/>
  <c r="BE18" i="5"/>
  <c r="BM18" i="5"/>
  <c r="BI18" i="5"/>
  <c r="D7" i="28"/>
  <c r="D26" i="28"/>
  <c r="BI37" i="5"/>
  <c r="BQ37" i="5"/>
  <c r="BE37" i="5"/>
  <c r="BM37" i="5"/>
  <c r="BE52" i="5"/>
  <c r="BI52" i="5"/>
  <c r="D41" i="28"/>
  <c r="BQ52" i="5"/>
  <c r="BM52" i="5"/>
  <c r="BQ21" i="5"/>
  <c r="BE21" i="5"/>
  <c r="BI21" i="5"/>
  <c r="D10" i="28"/>
  <c r="BM21" i="5"/>
  <c r="BQ40" i="5"/>
  <c r="D29" i="28"/>
  <c r="BE40" i="5"/>
  <c r="BM40" i="5"/>
  <c r="BI40" i="5"/>
  <c r="AV48" i="5"/>
  <c r="AV32" i="5"/>
  <c r="AV34" i="5"/>
  <c r="AV39" i="5"/>
  <c r="AV47" i="5"/>
  <c r="AV19" i="5"/>
  <c r="AV44" i="5"/>
  <c r="AV28" i="5"/>
  <c r="AV40" i="5"/>
  <c r="AV18" i="5"/>
  <c r="AV35" i="5"/>
  <c r="AV17" i="5"/>
  <c r="AV46" i="5"/>
  <c r="AV26" i="5"/>
  <c r="AV24" i="5"/>
  <c r="AV38" i="5"/>
  <c r="AV43" i="5"/>
  <c r="AV50" i="5"/>
  <c r="AV37" i="5"/>
  <c r="AV41" i="5"/>
  <c r="AV27" i="5"/>
  <c r="AV36" i="5"/>
  <c r="AV23" i="5"/>
  <c r="AV25" i="5"/>
  <c r="AV29" i="5"/>
  <c r="AV20" i="5"/>
  <c r="AV31" i="5"/>
  <c r="AV16" i="5"/>
  <c r="AV22" i="5"/>
  <c r="H24" i="21"/>
  <c r="AV33" i="5"/>
  <c r="AV49" i="5"/>
  <c r="AV21" i="5"/>
  <c r="AV30" i="5"/>
  <c r="AV42" i="5"/>
  <c r="AV52" i="5"/>
  <c r="AV51" i="5"/>
  <c r="AV45" i="5"/>
  <c r="BE42" i="5"/>
  <c r="D31" i="28"/>
  <c r="BM42" i="5"/>
  <c r="BI42" i="5"/>
  <c r="BQ42" i="5"/>
  <c r="BE29" i="5"/>
  <c r="BQ29" i="5"/>
  <c r="D18" i="28"/>
  <c r="BI29" i="5"/>
  <c r="BM29" i="5"/>
  <c r="BI41" i="5"/>
  <c r="BE41" i="5"/>
  <c r="BM41" i="5"/>
  <c r="BQ41" i="5"/>
  <c r="D30" i="28"/>
  <c r="BQ50" i="5"/>
  <c r="BE50" i="5"/>
  <c r="D39" i="28"/>
  <c r="BI50" i="5"/>
  <c r="BM50" i="5"/>
  <c r="BM47" i="5"/>
  <c r="BQ47" i="5"/>
  <c r="D36" i="28"/>
  <c r="BE47" i="5"/>
  <c r="BI47" i="5"/>
  <c r="BI30" i="5"/>
  <c r="BQ30" i="5"/>
  <c r="BE30" i="5"/>
  <c r="D19" i="28"/>
  <c r="BM30" i="5"/>
  <c r="BI51" i="5"/>
  <c r="BE51" i="5"/>
  <c r="BQ51" i="5"/>
  <c r="BM51" i="5"/>
  <c r="D40" i="28"/>
  <c r="BQ46" i="5"/>
  <c r="D35" i="28"/>
  <c r="BE46" i="5"/>
  <c r="BI46" i="5"/>
  <c r="BM46" i="5"/>
  <c r="BE32" i="5"/>
  <c r="BI32" i="5"/>
  <c r="BM32" i="5"/>
  <c r="D21" i="28"/>
  <c r="BQ32" i="5"/>
  <c r="BM20" i="5"/>
  <c r="BQ20" i="5"/>
  <c r="BI20" i="5"/>
  <c r="BE20" i="5"/>
  <c r="D9" i="28"/>
  <c r="D12" i="28"/>
  <c r="BI23" i="5"/>
  <c r="BQ23" i="5"/>
  <c r="BM23" i="5"/>
  <c r="BE23" i="5"/>
  <c r="BE48" i="5"/>
  <c r="BM48" i="5"/>
  <c r="BQ48" i="5"/>
  <c r="BI48" i="5"/>
  <c r="D37" i="28"/>
  <c r="BE24" i="5"/>
  <c r="D13" i="28"/>
  <c r="BM24" i="5"/>
  <c r="BI24" i="5"/>
  <c r="BQ24" i="5"/>
  <c r="BM17" i="5"/>
  <c r="BQ17" i="5"/>
  <c r="BI17" i="5"/>
  <c r="D6" i="28"/>
  <c r="BE17" i="5"/>
  <c r="BQ39" i="5"/>
  <c r="BI39" i="5"/>
  <c r="BE39" i="5"/>
  <c r="D28" i="28"/>
  <c r="BM39" i="5"/>
  <c r="BQ34" i="5"/>
  <c r="BE34" i="5"/>
  <c r="D23" i="28"/>
  <c r="BM34" i="5"/>
  <c r="BI34" i="5"/>
  <c r="BI25" i="5"/>
  <c r="D14" i="28"/>
  <c r="BM25" i="5"/>
  <c r="BE25" i="5"/>
  <c r="BQ25" i="5"/>
  <c r="BE44" i="5"/>
  <c r="BQ44" i="5"/>
  <c r="BI44" i="5"/>
  <c r="BM44" i="5"/>
  <c r="D33" i="28"/>
  <c r="BE26" i="5"/>
  <c r="BQ26" i="5"/>
  <c r="BI26" i="5"/>
  <c r="BM26" i="5"/>
  <c r="D15" i="28"/>
  <c r="BI28" i="5"/>
  <c r="BM28" i="5"/>
  <c r="BQ28" i="5"/>
  <c r="BE28" i="5"/>
  <c r="D17" i="28"/>
  <c r="BQ16" i="5"/>
  <c r="BE16" i="5"/>
  <c r="D5" i="28"/>
  <c r="BM16" i="5"/>
  <c r="AH53" i="5"/>
  <c r="BI16" i="5"/>
  <c r="BE36" i="5"/>
  <c r="BI36" i="5"/>
  <c r="BQ36" i="5"/>
  <c r="BM36" i="5"/>
  <c r="D25" i="28"/>
  <c r="BQ22" i="5"/>
  <c r="D11" i="28"/>
  <c r="BE22" i="5"/>
  <c r="BM22" i="5"/>
  <c r="BI22" i="5"/>
  <c r="BI49" i="5"/>
  <c r="BM49" i="5"/>
  <c r="D38" i="28"/>
  <c r="BQ49" i="5"/>
  <c r="BE49" i="5"/>
  <c r="BM19" i="5"/>
  <c r="D8" i="28"/>
  <c r="BI19" i="5"/>
  <c r="BQ19" i="5"/>
  <c r="BE19" i="5"/>
  <c r="BE43" i="5"/>
  <c r="D32" i="28"/>
  <c r="BQ43" i="5"/>
  <c r="BI43" i="5"/>
  <c r="BM43" i="5"/>
  <c r="BM27" i="5"/>
  <c r="D16" i="28"/>
  <c r="BI27" i="5"/>
  <c r="BE27" i="5"/>
  <c r="BQ27" i="5"/>
  <c r="BI33" i="5"/>
  <c r="BE33" i="5"/>
  <c r="D22" i="28"/>
  <c r="BQ33" i="5"/>
  <c r="BM33" i="5"/>
  <c r="BQ45" i="5"/>
  <c r="BE45" i="5"/>
  <c r="D34" i="28"/>
  <c r="BM45" i="5"/>
  <c r="BI45" i="5"/>
  <c r="BE31" i="5"/>
  <c r="BI31" i="5"/>
  <c r="D20" i="28"/>
  <c r="BM31" i="5"/>
  <c r="BQ31" i="5"/>
  <c r="BQ38" i="5"/>
  <c r="BE38" i="5"/>
  <c r="BM38" i="5"/>
  <c r="BI38" i="5"/>
  <c r="D27" i="28"/>
  <c r="D42" i="28" l="1"/>
  <c r="Q27" i="28"/>
  <c r="I22" i="28"/>
  <c r="M32" i="28"/>
  <c r="U17" i="28"/>
  <c r="Q40" i="28"/>
  <c r="Q18" i="28"/>
  <c r="AX38" i="5"/>
  <c r="I10" i="28"/>
  <c r="Q34" i="28"/>
  <c r="M14" i="28"/>
  <c r="Q37" i="28"/>
  <c r="I39" i="28"/>
  <c r="AX23" i="5"/>
  <c r="Q29" i="28"/>
  <c r="M33" i="28"/>
  <c r="M23" i="28"/>
  <c r="M28" i="28"/>
  <c r="M13" i="28"/>
  <c r="I37" i="28"/>
  <c r="M9" i="28"/>
  <c r="I40" i="28"/>
  <c r="AX26" i="5"/>
  <c r="I29" i="28"/>
  <c r="M26" i="28"/>
  <c r="U20" i="28"/>
  <c r="I16" i="28"/>
  <c r="U33" i="28"/>
  <c r="Q13" i="28"/>
  <c r="I12" i="28"/>
  <c r="M35" i="28"/>
  <c r="M40" i="28"/>
  <c r="AX51" i="5"/>
  <c r="AX27" i="5"/>
  <c r="AX47" i="5"/>
  <c r="U41" i="28"/>
  <c r="M24" i="28"/>
  <c r="Q20" i="28"/>
  <c r="M16" i="28"/>
  <c r="I8" i="28"/>
  <c r="Q38" i="28"/>
  <c r="Q25" i="28"/>
  <c r="Q15" i="28"/>
  <c r="I33" i="28"/>
  <c r="I6" i="28"/>
  <c r="Q12" i="28"/>
  <c r="Q9" i="28"/>
  <c r="I35" i="28"/>
  <c r="Q19" i="28"/>
  <c r="U36" i="28"/>
  <c r="U30" i="28"/>
  <c r="I18" i="28"/>
  <c r="AX52" i="5"/>
  <c r="AX16" i="5"/>
  <c r="AX41" i="5"/>
  <c r="AX17" i="5"/>
  <c r="AX39" i="5"/>
  <c r="U29" i="28"/>
  <c r="Q24" i="28"/>
  <c r="Q6" i="28"/>
  <c r="AX25" i="5"/>
  <c r="AX28" i="5"/>
  <c r="U7" i="28"/>
  <c r="M22" i="28"/>
  <c r="U32" i="28"/>
  <c r="Q33" i="28"/>
  <c r="I9" i="28"/>
  <c r="M36" i="28"/>
  <c r="I31" i="28"/>
  <c r="U10" i="28"/>
  <c r="U38" i="28"/>
  <c r="M17" i="28"/>
  <c r="I36" i="28"/>
  <c r="U39" i="28"/>
  <c r="AX45" i="5"/>
  <c r="AX36" i="5"/>
  <c r="AX19" i="5"/>
  <c r="Q41" i="28"/>
  <c r="U24" i="28"/>
  <c r="I34" i="28"/>
  <c r="I32" i="28"/>
  <c r="Q23" i="28"/>
  <c r="U28" i="28"/>
  <c r="U9" i="28"/>
  <c r="U18" i="28"/>
  <c r="AX22" i="5"/>
  <c r="AX46" i="5"/>
  <c r="U34" i="28"/>
  <c r="Q22" i="28"/>
  <c r="U8" i="28"/>
  <c r="M38" i="28"/>
  <c r="U25" i="28"/>
  <c r="M15" i="28"/>
  <c r="U14" i="28"/>
  <c r="I23" i="28"/>
  <c r="I13" i="28"/>
  <c r="U12" i="28"/>
  <c r="U21" i="28"/>
  <c r="Q36" i="28"/>
  <c r="Q30" i="28"/>
  <c r="AX42" i="5"/>
  <c r="AX31" i="5"/>
  <c r="AX37" i="5"/>
  <c r="AX35" i="5"/>
  <c r="AX34" i="5"/>
  <c r="Q10" i="28"/>
  <c r="M41" i="28"/>
  <c r="M7" i="28"/>
  <c r="Q8" i="28"/>
  <c r="M29" i="28"/>
  <c r="O4" i="5"/>
  <c r="U13" i="28"/>
  <c r="I21" i="28"/>
  <c r="AX33" i="5"/>
  <c r="I24" i="28"/>
  <c r="U16" i="28"/>
  <c r="U22" i="28"/>
  <c r="AX32" i="5"/>
  <c r="M34" i="28"/>
  <c r="I11" i="28"/>
  <c r="U37" i="28"/>
  <c r="M21" i="28"/>
  <c r="M19" i="28"/>
  <c r="AX49" i="5"/>
  <c r="I26" i="28"/>
  <c r="I27" i="28"/>
  <c r="I38" i="28"/>
  <c r="Q17" i="28"/>
  <c r="I28" i="28"/>
  <c r="U40" i="28"/>
  <c r="M18" i="28"/>
  <c r="AX24" i="5"/>
  <c r="AX44" i="5"/>
  <c r="U26" i="28"/>
  <c r="U27" i="28"/>
  <c r="U11" i="28"/>
  <c r="M20" i="28"/>
  <c r="Q16" i="28"/>
  <c r="M8" i="28"/>
  <c r="M11" i="28"/>
  <c r="M25" i="28"/>
  <c r="U15" i="28"/>
  <c r="I14" i="28"/>
  <c r="U23" i="28"/>
  <c r="M6" i="28"/>
  <c r="M12" i="28"/>
  <c r="I19" i="28"/>
  <c r="Q39" i="28"/>
  <c r="I30" i="28"/>
  <c r="M31" i="28"/>
  <c r="AX30" i="5"/>
  <c r="AX20" i="5"/>
  <c r="AX50" i="5"/>
  <c r="AX18" i="5"/>
  <c r="I41" i="28"/>
  <c r="Q7" i="28"/>
  <c r="M27" i="28"/>
  <c r="I20" i="28"/>
  <c r="Q32" i="28"/>
  <c r="Q11" i="28"/>
  <c r="I25" i="28"/>
  <c r="I17" i="28"/>
  <c r="I15" i="28"/>
  <c r="Q14" i="28"/>
  <c r="Q28" i="28"/>
  <c r="U6" i="28"/>
  <c r="M37" i="28"/>
  <c r="Q21" i="28"/>
  <c r="U19" i="28"/>
  <c r="M39" i="28"/>
  <c r="M30" i="28"/>
  <c r="Q31" i="28"/>
  <c r="AX21" i="5"/>
  <c r="AX29" i="5"/>
  <c r="AX43" i="5"/>
  <c r="AX40" i="5"/>
  <c r="AX48" i="5"/>
  <c r="M10" i="28"/>
  <c r="Q26" i="28"/>
  <c r="I7" i="28"/>
  <c r="U31" i="28"/>
  <c r="U35" i="28"/>
  <c r="Q35" i="28"/>
  <c r="Q5" i="28"/>
  <c r="BM53" i="5"/>
  <c r="M5" i="28"/>
  <c r="BI53" i="5"/>
  <c r="I5" i="28"/>
  <c r="BE53" i="5"/>
  <c r="AV53" i="5"/>
  <c r="H18" i="21"/>
  <c r="G11" i="6"/>
  <c r="BQ53" i="5"/>
  <c r="U5" i="28"/>
  <c r="O5" i="5" l="1"/>
  <c r="I42" i="28"/>
  <c r="B19" i="21"/>
  <c r="O6" i="5"/>
  <c r="M42" i="28"/>
  <c r="B21" i="21"/>
  <c r="Q42" i="28"/>
  <c r="U42" i="28"/>
  <c r="M18" i="21"/>
  <c r="G12" i="6"/>
  <c r="AX53" i="5"/>
  <c r="AZ16" i="5" a="1"/>
  <c r="G13" i="6"/>
  <c r="M19" i="21"/>
  <c r="H27" i="21" l="1"/>
  <c r="AZ44" i="5"/>
  <c r="AZ32" i="5"/>
  <c r="AZ19" i="5"/>
  <c r="AZ36" i="5"/>
  <c r="AZ28" i="5"/>
  <c r="AZ25" i="5"/>
  <c r="AZ39" i="5"/>
  <c r="AZ18" i="5"/>
  <c r="AZ31" i="5"/>
  <c r="AZ52" i="5"/>
  <c r="AZ29" i="5"/>
  <c r="AZ23" i="5"/>
  <c r="AZ34" i="5"/>
  <c r="AZ30" i="5"/>
  <c r="AZ41" i="5"/>
  <c r="AZ38" i="5"/>
  <c r="AZ50" i="5"/>
  <c r="AZ22" i="5"/>
  <c r="AZ16" i="5"/>
  <c r="AZ42" i="5"/>
  <c r="AZ37" i="5"/>
  <c r="AZ27" i="5"/>
  <c r="AZ24" i="5"/>
  <c r="AZ43" i="5"/>
  <c r="AZ17" i="5"/>
  <c r="AZ40" i="5"/>
  <c r="AZ26" i="5"/>
  <c r="AZ45" i="5"/>
  <c r="AZ49" i="5"/>
  <c r="AZ33" i="5"/>
  <c r="AZ20" i="5"/>
  <c r="AZ21" i="5"/>
  <c r="AZ47" i="5"/>
  <c r="AZ48" i="5"/>
  <c r="AZ46" i="5"/>
  <c r="AZ51" i="5"/>
  <c r="AZ35" i="5"/>
  <c r="BN51" i="5" l="1"/>
  <c r="BR51" i="5"/>
  <c r="E40" i="28"/>
  <c r="BF51" i="5"/>
  <c r="BJ51" i="5"/>
  <c r="BB51" i="5"/>
  <c r="BN21" i="5"/>
  <c r="BR21" i="5"/>
  <c r="BF21" i="5"/>
  <c r="BJ21" i="5"/>
  <c r="E10" i="28"/>
  <c r="BB21" i="5"/>
  <c r="BF45" i="5"/>
  <c r="BJ45" i="5"/>
  <c r="BN45" i="5"/>
  <c r="BR45" i="5"/>
  <c r="E34" i="28"/>
  <c r="BB45" i="5"/>
  <c r="BF43" i="5"/>
  <c r="BN43" i="5"/>
  <c r="BJ43" i="5"/>
  <c r="BR43" i="5"/>
  <c r="E32" i="28"/>
  <c r="BB43" i="5"/>
  <c r="BF42" i="5"/>
  <c r="BJ42" i="5"/>
  <c r="BN42" i="5"/>
  <c r="E31" i="28"/>
  <c r="BR42" i="5"/>
  <c r="BB42" i="5"/>
  <c r="BN38" i="5"/>
  <c r="BR38" i="5"/>
  <c r="BJ38" i="5"/>
  <c r="BF38" i="5"/>
  <c r="E27" i="28"/>
  <c r="BB38" i="5"/>
  <c r="BN23" i="5"/>
  <c r="BJ23" i="5"/>
  <c r="BR23" i="5"/>
  <c r="BF23" i="5"/>
  <c r="E12" i="28"/>
  <c r="BB23" i="5"/>
  <c r="BR18" i="5"/>
  <c r="BF18" i="5"/>
  <c r="BJ18" i="5"/>
  <c r="BN18" i="5"/>
  <c r="E7" i="28"/>
  <c r="BB18" i="5"/>
  <c r="BN36" i="5"/>
  <c r="BF36" i="5"/>
  <c r="BR36" i="5"/>
  <c r="E25" i="28"/>
  <c r="BJ36" i="5"/>
  <c r="BB36" i="5"/>
  <c r="BR20" i="5"/>
  <c r="BN20" i="5"/>
  <c r="E9" i="28"/>
  <c r="BJ20" i="5"/>
  <c r="BF20" i="5"/>
  <c r="BB20" i="5"/>
  <c r="BF16" i="5"/>
  <c r="BN16" i="5"/>
  <c r="BJ16" i="5"/>
  <c r="AZ53" i="5"/>
  <c r="BR16" i="5"/>
  <c r="E5" i="28"/>
  <c r="BB16" i="5"/>
  <c r="BN19" i="5"/>
  <c r="BF19" i="5"/>
  <c r="BR19" i="5"/>
  <c r="BJ19" i="5"/>
  <c r="E8" i="28"/>
  <c r="BB19" i="5"/>
  <c r="BF48" i="5"/>
  <c r="E37" i="28"/>
  <c r="BJ48" i="5"/>
  <c r="BR48" i="5"/>
  <c r="BN48" i="5"/>
  <c r="BB48" i="5"/>
  <c r="BJ33" i="5"/>
  <c r="BR33" i="5"/>
  <c r="E22" i="28"/>
  <c r="BN33" i="5"/>
  <c r="BF33" i="5"/>
  <c r="BB33" i="5"/>
  <c r="BJ40" i="5"/>
  <c r="BN40" i="5"/>
  <c r="E29" i="28"/>
  <c r="BR40" i="5"/>
  <c r="BF40" i="5"/>
  <c r="BB40" i="5"/>
  <c r="BN27" i="5"/>
  <c r="BJ27" i="5"/>
  <c r="BF27" i="5"/>
  <c r="BR27" i="5"/>
  <c r="E16" i="28"/>
  <c r="BB27" i="5"/>
  <c r="E11" i="28"/>
  <c r="BJ22" i="5"/>
  <c r="BN22" i="5"/>
  <c r="BR22" i="5"/>
  <c r="BF22" i="5"/>
  <c r="BB22" i="5"/>
  <c r="BN30" i="5"/>
  <c r="E19" i="28"/>
  <c r="BF30" i="5"/>
  <c r="BJ30" i="5"/>
  <c r="BR30" i="5"/>
  <c r="BB30" i="5"/>
  <c r="BR52" i="5"/>
  <c r="BJ52" i="5"/>
  <c r="BN52" i="5"/>
  <c r="BF52" i="5"/>
  <c r="E41" i="28"/>
  <c r="BB52" i="5"/>
  <c r="BR25" i="5"/>
  <c r="BF25" i="5"/>
  <c r="BJ25" i="5"/>
  <c r="E14" i="28"/>
  <c r="BN25" i="5"/>
  <c r="BB25" i="5"/>
  <c r="BR32" i="5"/>
  <c r="BF32" i="5"/>
  <c r="E21" i="28"/>
  <c r="BN32" i="5"/>
  <c r="BJ32" i="5"/>
  <c r="BB32" i="5"/>
  <c r="BJ46" i="5"/>
  <c r="E35" i="28"/>
  <c r="BR46" i="5"/>
  <c r="BN46" i="5"/>
  <c r="BF46" i="5"/>
  <c r="BB46" i="5"/>
  <c r="BR26" i="5"/>
  <c r="BF26" i="5"/>
  <c r="BJ26" i="5"/>
  <c r="E15" i="28"/>
  <c r="BN26" i="5"/>
  <c r="BB26" i="5"/>
  <c r="BN24" i="5"/>
  <c r="BF24" i="5"/>
  <c r="BJ24" i="5"/>
  <c r="E13" i="28"/>
  <c r="BR24" i="5"/>
  <c r="BB24" i="5"/>
  <c r="BJ41" i="5"/>
  <c r="BR41" i="5"/>
  <c r="E30" i="28"/>
  <c r="BF41" i="5"/>
  <c r="BN41" i="5"/>
  <c r="BB41" i="5"/>
  <c r="BF29" i="5"/>
  <c r="BN29" i="5"/>
  <c r="E18" i="28"/>
  <c r="BJ29" i="5"/>
  <c r="BR29" i="5"/>
  <c r="BB29" i="5"/>
  <c r="BN39" i="5"/>
  <c r="BJ39" i="5"/>
  <c r="BF39" i="5"/>
  <c r="E28" i="28"/>
  <c r="BR39" i="5"/>
  <c r="BB39" i="5"/>
  <c r="BF35" i="5"/>
  <c r="BJ35" i="5"/>
  <c r="BR35" i="5"/>
  <c r="E24" i="28"/>
  <c r="BN35" i="5"/>
  <c r="BB35" i="5"/>
  <c r="BN47" i="5"/>
  <c r="BR47" i="5"/>
  <c r="E36" i="28"/>
  <c r="BF47" i="5"/>
  <c r="BJ47" i="5"/>
  <c r="BB47" i="5"/>
  <c r="BF49" i="5"/>
  <c r="BJ49" i="5"/>
  <c r="E38" i="28"/>
  <c r="BN49" i="5"/>
  <c r="BR49" i="5"/>
  <c r="BB49" i="5"/>
  <c r="BJ17" i="5"/>
  <c r="BR17" i="5"/>
  <c r="E6" i="28"/>
  <c r="BF17" i="5"/>
  <c r="BN17" i="5"/>
  <c r="BB17" i="5"/>
  <c r="BF37" i="5"/>
  <c r="E26" i="28"/>
  <c r="BJ37" i="5"/>
  <c r="BN37" i="5"/>
  <c r="BR37" i="5"/>
  <c r="BB37" i="5"/>
  <c r="BF50" i="5"/>
  <c r="E39" i="28"/>
  <c r="BN50" i="5"/>
  <c r="BR50" i="5"/>
  <c r="BJ50" i="5"/>
  <c r="BB50" i="5"/>
  <c r="BF34" i="5"/>
  <c r="E23" i="28"/>
  <c r="BN34" i="5"/>
  <c r="BR34" i="5"/>
  <c r="BJ34" i="5"/>
  <c r="BB34" i="5"/>
  <c r="BJ31" i="5"/>
  <c r="BN31" i="5"/>
  <c r="BR31" i="5"/>
  <c r="BF31" i="5"/>
  <c r="E20" i="28"/>
  <c r="BB31" i="5"/>
  <c r="BN28" i="5"/>
  <c r="BR28" i="5"/>
  <c r="BJ28" i="5"/>
  <c r="E17" i="28"/>
  <c r="BF28" i="5"/>
  <c r="BB28" i="5"/>
  <c r="BR44" i="5"/>
  <c r="BJ44" i="5"/>
  <c r="E33" i="28"/>
  <c r="BF44" i="5"/>
  <c r="BN44" i="5"/>
  <c r="BB44" i="5"/>
  <c r="L60" i="36" l="1"/>
  <c r="N8" i="28"/>
  <c r="N17" i="28"/>
  <c r="N26" i="28"/>
  <c r="V24" i="28"/>
  <c r="N13" i="28"/>
  <c r="N14" i="28"/>
  <c r="N29" i="28"/>
  <c r="F25" i="28"/>
  <c r="F31" i="28"/>
  <c r="V17" i="28"/>
  <c r="J36" i="28"/>
  <c r="F35" i="28"/>
  <c r="N16" i="28"/>
  <c r="N25" i="28"/>
  <c r="N7" i="28"/>
  <c r="R12" i="28"/>
  <c r="N40" i="28"/>
  <c r="R17" i="28"/>
  <c r="N23" i="28"/>
  <c r="R39" i="28"/>
  <c r="J26" i="28"/>
  <c r="V38" i="28"/>
  <c r="J24" i="28"/>
  <c r="V18" i="28"/>
  <c r="R13" i="28"/>
  <c r="J35" i="28"/>
  <c r="V14" i="28"/>
  <c r="V19" i="28"/>
  <c r="R11" i="28"/>
  <c r="R16" i="28"/>
  <c r="J22" i="28"/>
  <c r="N37" i="28"/>
  <c r="R8" i="28"/>
  <c r="F9" i="28"/>
  <c r="J7" i="28"/>
  <c r="F27" i="28"/>
  <c r="R32" i="28"/>
  <c r="F10" i="28"/>
  <c r="J40" i="28"/>
  <c r="V6" i="28"/>
  <c r="R34" i="28"/>
  <c r="R33" i="28"/>
  <c r="N39" i="28"/>
  <c r="N36" i="28"/>
  <c r="R30" i="28"/>
  <c r="N21" i="28"/>
  <c r="J16" i="28"/>
  <c r="R37" i="28"/>
  <c r="R7" i="28"/>
  <c r="N12" i="28"/>
  <c r="V32" i="28"/>
  <c r="J33" i="28"/>
  <c r="F23" i="28"/>
  <c r="F38" i="28"/>
  <c r="F18" i="28"/>
  <c r="R21" i="28"/>
  <c r="V37" i="28"/>
  <c r="N32" i="28"/>
  <c r="J34" i="28"/>
  <c r="N33" i="28"/>
  <c r="F20" i="28"/>
  <c r="V23" i="28"/>
  <c r="F6" i="28"/>
  <c r="R38" i="28"/>
  <c r="V36" i="28"/>
  <c r="F28" i="28"/>
  <c r="N18" i="28"/>
  <c r="V30" i="28"/>
  <c r="F15" i="28"/>
  <c r="R35" i="28"/>
  <c r="J21" i="28"/>
  <c r="F41" i="28"/>
  <c r="N19" i="28"/>
  <c r="N11" i="28"/>
  <c r="F29" i="28"/>
  <c r="R22" i="28"/>
  <c r="J9" i="28"/>
  <c r="V25" i="28"/>
  <c r="V7" i="28"/>
  <c r="R31" i="28"/>
  <c r="J32" i="28"/>
  <c r="R26" i="28"/>
  <c r="F30" i="28"/>
  <c r="V12" i="28"/>
  <c r="F40" i="28"/>
  <c r="N24" i="28"/>
  <c r="J30" i="28"/>
  <c r="J14" i="28"/>
  <c r="F19" i="28"/>
  <c r="V11" i="28"/>
  <c r="F22" i="28"/>
  <c r="V33" i="28"/>
  <c r="R23" i="28"/>
  <c r="R15" i="28"/>
  <c r="V35" i="28"/>
  <c r="V21" i="28"/>
  <c r="J19" i="28"/>
  <c r="J29" i="28"/>
  <c r="J37" i="28"/>
  <c r="N9" i="28"/>
  <c r="J25" i="28"/>
  <c r="F12" i="28"/>
  <c r="J27" i="28"/>
  <c r="N31" i="28"/>
  <c r="F34" i="28"/>
  <c r="N10" i="28"/>
  <c r="V40" i="28"/>
  <c r="J15" i="28"/>
  <c r="F21" i="28"/>
  <c r="N41" i="28"/>
  <c r="F11" i="28"/>
  <c r="R29" i="28"/>
  <c r="F37" i="28"/>
  <c r="V9" i="28"/>
  <c r="R10" i="28"/>
  <c r="N20" i="28"/>
  <c r="N6" i="28"/>
  <c r="R28" i="28"/>
  <c r="V15" i="28"/>
  <c r="J11" i="28"/>
  <c r="V8" i="28"/>
  <c r="N34" i="28"/>
  <c r="V39" i="28"/>
  <c r="J13" i="28"/>
  <c r="J8" i="28"/>
  <c r="J39" i="28"/>
  <c r="R6" i="28"/>
  <c r="R36" i="28"/>
  <c r="V28" i="28"/>
  <c r="N30" i="28"/>
  <c r="F17" i="28"/>
  <c r="J20" i="28"/>
  <c r="F26" i="28"/>
  <c r="J6" i="28"/>
  <c r="N38" i="28"/>
  <c r="F24" i="28"/>
  <c r="R18" i="28"/>
  <c r="F13" i="28"/>
  <c r="F14" i="28"/>
  <c r="J41" i="28"/>
  <c r="F16" i="28"/>
  <c r="V29" i="28"/>
  <c r="V22" i="28"/>
  <c r="F8" i="28"/>
  <c r="R25" i="28"/>
  <c r="N27" i="28"/>
  <c r="J31" i="28"/>
  <c r="J10" i="28"/>
  <c r="R40" i="28"/>
  <c r="F33" i="28"/>
  <c r="R20" i="28"/>
  <c r="F39" i="28"/>
  <c r="F36" i="28"/>
  <c r="N28" i="28"/>
  <c r="V16" i="28"/>
  <c r="R27" i="28"/>
  <c r="V41" i="28"/>
  <c r="J17" i="28"/>
  <c r="V20" i="28"/>
  <c r="J23" i="28"/>
  <c r="V26" i="28"/>
  <c r="J38" i="28"/>
  <c r="R24" i="28"/>
  <c r="J28" i="28"/>
  <c r="J18" i="28"/>
  <c r="V13" i="28"/>
  <c r="N15" i="28"/>
  <c r="N35" i="28"/>
  <c r="R14" i="28"/>
  <c r="R41" i="28"/>
  <c r="R19" i="28"/>
  <c r="N22" i="28"/>
  <c r="R9" i="28"/>
  <c r="F7" i="28"/>
  <c r="J12" i="28"/>
  <c r="V27" i="28"/>
  <c r="F32" i="28"/>
  <c r="V34" i="28"/>
  <c r="V10" i="28"/>
  <c r="V31" i="28"/>
  <c r="P4" i="5"/>
  <c r="M4" i="5"/>
  <c r="E42" i="28"/>
  <c r="R5" i="28"/>
  <c r="BN53" i="5"/>
  <c r="H31" i="21"/>
  <c r="H11" i="6"/>
  <c r="E11" i="6"/>
  <c r="BB53" i="5"/>
  <c r="F5" i="28"/>
  <c r="BJ53" i="5"/>
  <c r="N5" i="28"/>
  <c r="BR53" i="5"/>
  <c r="V5" i="28"/>
  <c r="J5" i="28"/>
  <c r="BF53" i="5"/>
  <c r="N60" i="36" l="1"/>
  <c r="V42" i="28"/>
  <c r="J42" i="28"/>
  <c r="B32" i="21"/>
  <c r="N42" i="28"/>
  <c r="R42" i="28"/>
  <c r="P5" i="5"/>
  <c r="M5" i="5" s="1"/>
  <c r="F42" i="28"/>
  <c r="P6" i="5"/>
  <c r="M6" i="5" s="1"/>
  <c r="H12" i="6"/>
  <c r="E12" i="6" s="1"/>
  <c r="M31" i="21"/>
  <c r="E19" i="6"/>
  <c r="E18" i="6"/>
  <c r="B34" i="21"/>
  <c r="B22" i="6"/>
  <c r="M32" i="21"/>
  <c r="H13" i="6"/>
  <c r="E1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 authorId="0" shapeId="0" xr:uid="{2B2F25D4-48A8-40AB-9C33-079CD545962A}">
      <text>
        <r>
          <rPr>
            <b/>
            <sz val="9"/>
            <color indexed="81"/>
            <rFont val="MS P ゴシック"/>
            <family val="3"/>
            <charset val="128"/>
          </rPr>
          <t>生産者価格に金額を入力した場合は、自給率にも「１」（100％）を入力してください。
県内事業者の生産なので、自給率100％だからです。</t>
        </r>
      </text>
    </comment>
    <comment ref="K14" authorId="0" shapeId="0" xr:uid="{187F2BE8-58B0-4C13-9296-97C6549A5D4D}">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8" authorId="0" shapeId="0" xr:uid="{00000000-0006-0000-0700-00000100000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<sst xmlns="http://schemas.openxmlformats.org/spreadsheetml/2006/main" count="3863" uniqueCount="1205">
  <si>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</si>
  <si>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</si>
  <si>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</si>
  <si>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</si>
  <si>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</si>
  <si>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</si>
  <si>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</si>
  <si>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</si>
  <si>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</si>
  <si>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</si>
  <si>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</si>
  <si>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</si>
  <si>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</si>
  <si>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</si>
  <si>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</si>
  <si>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民間消費支出</t>
  </si>
  <si>
    <t>在庫純増</t>
  </si>
  <si>
    <t>最終需要計</t>
  </si>
  <si>
    <t>需要合計</t>
  </si>
  <si>
    <t>家計外消費支出（行）</t>
  </si>
  <si>
    <t>雇用者所得</t>
  </si>
  <si>
    <t>営業余剰</t>
  </si>
  <si>
    <t>資本減耗引当</t>
  </si>
  <si>
    <t>（控除）経常補助金</t>
  </si>
  <si>
    <t>粗付加価値部門計</t>
  </si>
  <si>
    <t>その他の製造工業製品</t>
  </si>
  <si>
    <t>建設</t>
  </si>
  <si>
    <t>商業</t>
  </si>
  <si>
    <t>金融・保険</t>
  </si>
  <si>
    <t>不動産</t>
  </si>
  <si>
    <t>公務</t>
  </si>
  <si>
    <t>教育・研究</t>
  </si>
  <si>
    <t>対事業所サービス</t>
  </si>
  <si>
    <t>対個人サービス</t>
  </si>
  <si>
    <t>事務用品</t>
  </si>
  <si>
    <t>輸送機械</t>
  </si>
  <si>
    <t>自給率</t>
    <rPh sb="0" eb="3">
      <t>ジキュウリツ</t>
    </rPh>
    <phoneticPr fontId="5"/>
  </si>
  <si>
    <t>商業マージン</t>
    <rPh sb="0" eb="2">
      <t>ショウギョウ</t>
    </rPh>
    <phoneticPr fontId="5"/>
  </si>
  <si>
    <t>雇用者所得率</t>
    <rPh sb="0" eb="3">
      <t>コヨウシャ</t>
    </rPh>
    <rPh sb="3" eb="6">
      <t>ショトクリツ</t>
    </rPh>
    <phoneticPr fontId="5"/>
  </si>
  <si>
    <t>雇用者所得誘発額</t>
    <rPh sb="0" eb="3">
      <t>コヨウシャ</t>
    </rPh>
    <rPh sb="3" eb="5">
      <t>ショトク</t>
    </rPh>
    <rPh sb="5" eb="7">
      <t>ユウハツ</t>
    </rPh>
    <rPh sb="7" eb="8">
      <t>ガク</t>
    </rPh>
    <phoneticPr fontId="5"/>
  </si>
  <si>
    <t>部門別消費誘発額</t>
    <rPh sb="0" eb="2">
      <t>ブモン</t>
    </rPh>
    <rPh sb="2" eb="3">
      <t>ベツ</t>
    </rPh>
    <rPh sb="3" eb="5">
      <t>ショウヒ</t>
    </rPh>
    <rPh sb="5" eb="8">
      <t>ユウハツガク</t>
    </rPh>
    <phoneticPr fontId="7"/>
  </si>
  <si>
    <t>県内消費誘発額</t>
    <rPh sb="0" eb="2">
      <t>ケンナイ</t>
    </rPh>
    <rPh sb="2" eb="4">
      <t>ショウヒ</t>
    </rPh>
    <rPh sb="4" eb="6">
      <t>ユウハツ</t>
    </rPh>
    <rPh sb="6" eb="7">
      <t>ガク</t>
    </rPh>
    <phoneticPr fontId="5"/>
  </si>
  <si>
    <t>購入者価格</t>
    <rPh sb="0" eb="3">
      <t>コウニュウシャ</t>
    </rPh>
    <rPh sb="3" eb="5">
      <t>カカク</t>
    </rPh>
    <phoneticPr fontId="5"/>
  </si>
  <si>
    <t>率</t>
    <rPh sb="0" eb="1">
      <t>リツ</t>
    </rPh>
    <phoneticPr fontId="5"/>
  </si>
  <si>
    <t>額</t>
    <rPh sb="0" eb="1">
      <t>ガク</t>
    </rPh>
    <phoneticPr fontId="5"/>
  </si>
  <si>
    <t>生産者価格</t>
    <rPh sb="0" eb="3">
      <t>セイサンシャ</t>
    </rPh>
    <rPh sb="3" eb="5">
      <t>カカク</t>
    </rPh>
    <phoneticPr fontId="5"/>
  </si>
  <si>
    <t>需要増加額</t>
    <rPh sb="0" eb="2">
      <t>ジュヨウ</t>
    </rPh>
    <rPh sb="2" eb="4">
      <t>ゾウカ</t>
    </rPh>
    <rPh sb="4" eb="5">
      <t>ガク</t>
    </rPh>
    <phoneticPr fontId="5"/>
  </si>
  <si>
    <t xml:space="preserve">１　最終需要増加額（初期投資額） </t>
    <rPh sb="2" eb="4">
      <t>サイシュウ</t>
    </rPh>
    <rPh sb="4" eb="6">
      <t>ジュヨウ</t>
    </rPh>
    <rPh sb="6" eb="8">
      <t>ゾウカ</t>
    </rPh>
    <rPh sb="8" eb="9">
      <t>ガク</t>
    </rPh>
    <rPh sb="10" eb="12">
      <t>ショキ</t>
    </rPh>
    <rPh sb="12" eb="15">
      <t>トウシガク</t>
    </rPh>
    <phoneticPr fontId="5"/>
  </si>
  <si>
    <t>県内需要額</t>
    <phoneticPr fontId="5"/>
  </si>
  <si>
    <t>２　分析結果</t>
    <rPh sb="2" eb="4">
      <t>ブンセキ</t>
    </rPh>
    <rPh sb="4" eb="6">
      <t>ケッカ</t>
    </rPh>
    <phoneticPr fontId="5"/>
  </si>
  <si>
    <t>合計</t>
    <rPh sb="0" eb="2">
      <t>ゴウケイ</t>
    </rPh>
    <phoneticPr fontId="5"/>
  </si>
  <si>
    <t>直接効果</t>
  </si>
  <si>
    <t>第1次間接効果</t>
  </si>
  <si>
    <t>第2次間接効果</t>
  </si>
  <si>
    <t>生産誘発額</t>
    <rPh sb="0" eb="2">
      <t>セイサン</t>
    </rPh>
    <rPh sb="2" eb="4">
      <t>ユウハツ</t>
    </rPh>
    <rPh sb="4" eb="5">
      <t>ガク</t>
    </rPh>
    <phoneticPr fontId="5"/>
  </si>
  <si>
    <t>粗付加価値誘発額</t>
    <phoneticPr fontId="5"/>
  </si>
  <si>
    <t>雇用者所得誘発額</t>
    <phoneticPr fontId="5"/>
  </si>
  <si>
    <t>３　波及効果倍率</t>
    <rPh sb="2" eb="6">
      <t>ハキュウコウカ</t>
    </rPh>
    <rPh sb="6" eb="8">
      <t>バイリツ</t>
    </rPh>
    <phoneticPr fontId="5"/>
  </si>
  <si>
    <t>（単位：倍）</t>
    <rPh sb="1" eb="3">
      <t>タンイ</t>
    </rPh>
    <rPh sb="4" eb="5">
      <t>バイ</t>
    </rPh>
    <phoneticPr fontId="5"/>
  </si>
  <si>
    <t>生産誘発額計÷需要増加額</t>
    <rPh sb="0" eb="2">
      <t>セイサン</t>
    </rPh>
    <rPh sb="2" eb="4">
      <t>ユウハツ</t>
    </rPh>
    <rPh sb="4" eb="5">
      <t>ガク</t>
    </rPh>
    <rPh sb="5" eb="6">
      <t>ケイ</t>
    </rPh>
    <rPh sb="7" eb="9">
      <t>ジュヨウ</t>
    </rPh>
    <rPh sb="9" eb="11">
      <t>ゾウカ</t>
    </rPh>
    <rPh sb="11" eb="12">
      <t>ガク</t>
    </rPh>
    <phoneticPr fontId="5"/>
  </si>
  <si>
    <t>生産誘発額計÷県内需要額</t>
    <phoneticPr fontId="5"/>
  </si>
  <si>
    <t>４　雇用誘発者数</t>
    <rPh sb="2" eb="4">
      <t>コヨウ</t>
    </rPh>
    <rPh sb="4" eb="6">
      <t>ユウハツ</t>
    </rPh>
    <rPh sb="6" eb="7">
      <t>シャ</t>
    </rPh>
    <rPh sb="7" eb="8">
      <t>スウ</t>
    </rPh>
    <phoneticPr fontId="5"/>
  </si>
  <si>
    <t>人</t>
    <rPh sb="0" eb="1">
      <t>ニン</t>
    </rPh>
    <phoneticPr fontId="5"/>
  </si>
  <si>
    <t>（注）</t>
    <rPh sb="1" eb="2">
      <t>チュウ</t>
    </rPh>
    <phoneticPr fontId="5"/>
  </si>
  <si>
    <t>中間投入額</t>
    <rPh sb="0" eb="2">
      <t>チュウカン</t>
    </rPh>
    <rPh sb="2" eb="4">
      <t>トウニュウ</t>
    </rPh>
    <rPh sb="4" eb="5">
      <t>ガク</t>
    </rPh>
    <phoneticPr fontId="5"/>
  </si>
  <si>
    <t>粗付加価値率</t>
    <rPh sb="0" eb="5">
      <t>ソフカカチ</t>
    </rPh>
    <rPh sb="5" eb="6">
      <t>リツ</t>
    </rPh>
    <phoneticPr fontId="5"/>
  </si>
  <si>
    <t>粗付加価値額／生産額</t>
    <rPh sb="0" eb="5">
      <t>ソフカカチ</t>
    </rPh>
    <rPh sb="5" eb="6">
      <t>ガク</t>
    </rPh>
    <rPh sb="7" eb="10">
      <t>セイサンガク</t>
    </rPh>
    <phoneticPr fontId="5"/>
  </si>
  <si>
    <t>粗付加価値誘発額</t>
    <rPh sb="0" eb="1">
      <t>ソ</t>
    </rPh>
    <rPh sb="5" eb="7">
      <t>ユウハツ</t>
    </rPh>
    <rPh sb="7" eb="8">
      <t>ガク</t>
    </rPh>
    <phoneticPr fontId="5"/>
  </si>
  <si>
    <t>直接</t>
    <rPh sb="0" eb="2">
      <t>チョクセツ</t>
    </rPh>
    <phoneticPr fontId="5"/>
  </si>
  <si>
    <t>１次</t>
    <rPh sb="1" eb="2">
      <t>ジ</t>
    </rPh>
    <phoneticPr fontId="5"/>
  </si>
  <si>
    <t>２次</t>
    <rPh sb="1" eb="2">
      <t>ジ</t>
    </rPh>
    <phoneticPr fontId="5"/>
  </si>
  <si>
    <t>雇用者所得率</t>
    <rPh sb="0" eb="3">
      <t>コヨウシャ</t>
    </rPh>
    <rPh sb="3" eb="5">
      <t>ショトク</t>
    </rPh>
    <rPh sb="5" eb="6">
      <t>リツ</t>
    </rPh>
    <phoneticPr fontId="5"/>
  </si>
  <si>
    <t>雇用者所得額／生産額</t>
    <rPh sb="0" eb="3">
      <t>コヨウシャ</t>
    </rPh>
    <rPh sb="3" eb="5">
      <t>ショトク</t>
    </rPh>
    <rPh sb="5" eb="6">
      <t>ガク</t>
    </rPh>
    <rPh sb="7" eb="10">
      <t>セイサンガク</t>
    </rPh>
    <phoneticPr fontId="5"/>
  </si>
  <si>
    <t>雇用誘発者数（人）</t>
    <rPh sb="0" eb="2">
      <t>コヨウ</t>
    </rPh>
    <rPh sb="2" eb="4">
      <t>ユウハツ</t>
    </rPh>
    <rPh sb="4" eb="5">
      <t>シャ</t>
    </rPh>
    <rPh sb="5" eb="6">
      <t>スウ</t>
    </rPh>
    <rPh sb="7" eb="8">
      <t>ニン</t>
    </rPh>
    <phoneticPr fontId="5"/>
  </si>
  <si>
    <t>雇用係数</t>
    <rPh sb="0" eb="2">
      <t>コヨウ</t>
    </rPh>
    <rPh sb="2" eb="4">
      <t>ケイスウ</t>
    </rPh>
    <phoneticPr fontId="5"/>
  </si>
  <si>
    <t>民間消費
構成比</t>
    <rPh sb="0" eb="2">
      <t>ミンカン</t>
    </rPh>
    <rPh sb="2" eb="4">
      <t>ショウヒ</t>
    </rPh>
    <rPh sb="5" eb="8">
      <t>コウセイヒ</t>
    </rPh>
    <phoneticPr fontId="5"/>
  </si>
  <si>
    <t>消費
誘発額</t>
    <rPh sb="0" eb="2">
      <t>ショウヒ</t>
    </rPh>
    <rPh sb="3" eb="6">
      <t>ユウハツガク</t>
    </rPh>
    <phoneticPr fontId="5"/>
  </si>
  <si>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</si>
  <si>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</si>
  <si>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</si>
  <si>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</si>
  <si>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</si>
  <si>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</si>
  <si>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</si>
  <si>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</si>
  <si>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</si>
  <si>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</si>
  <si>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</si>
  <si>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</si>
  <si>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</si>
  <si>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</si>
  <si>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</si>
  <si>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</si>
  <si>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</si>
  <si>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</si>
  <si>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</si>
  <si>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</si>
  <si>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</si>
  <si>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</si>
  <si>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</si>
  <si>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</si>
  <si>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</si>
  <si>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</si>
  <si>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</si>
  <si>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</si>
  <si>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</si>
  <si>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</si>
  <si>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</si>
  <si>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</si>
  <si>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</si>
  <si>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</si>
  <si>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</si>
  <si>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</si>
  <si>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</si>
  <si>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</si>
  <si>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</si>
  <si>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</si>
  <si>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</si>
  <si>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</si>
  <si>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</si>
  <si>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</si>
  <si>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</si>
  <si>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</si>
  <si>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</si>
  <si>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</si>
  <si>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</si>
  <si>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</si>
  <si>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</si>
  <si>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95</t>
  </si>
  <si>
    <t>96</t>
  </si>
  <si>
    <t>97</t>
  </si>
  <si>
    <t>72</t>
  </si>
  <si>
    <t>73</t>
  </si>
  <si>
    <t>74</t>
  </si>
  <si>
    <t>75</t>
  </si>
  <si>
    <t>76</t>
  </si>
  <si>
    <t>78</t>
  </si>
  <si>
    <t>79</t>
  </si>
  <si>
    <t>82</t>
  </si>
  <si>
    <t>83</t>
  </si>
  <si>
    <t>粗付加価値計／県内生産額</t>
    <rPh sb="0" eb="5">
      <t>ソフカカチ</t>
    </rPh>
    <rPh sb="5" eb="6">
      <t>ケイ</t>
    </rPh>
    <rPh sb="7" eb="8">
      <t>ケン</t>
    </rPh>
    <rPh sb="8" eb="9">
      <t>ナイ</t>
    </rPh>
    <rPh sb="9" eb="12">
      <t>セイサンガク</t>
    </rPh>
    <phoneticPr fontId="5"/>
  </si>
  <si>
    <t>雇用者所得／県内生産額</t>
    <rPh sb="0" eb="3">
      <t>コヨウシャ</t>
    </rPh>
    <rPh sb="3" eb="5">
      <t>ショトク</t>
    </rPh>
    <rPh sb="6" eb="7">
      <t>ケン</t>
    </rPh>
    <rPh sb="7" eb="8">
      <t>ナイ</t>
    </rPh>
    <rPh sb="8" eb="11">
      <t>セイサンガク</t>
    </rPh>
    <phoneticPr fontId="5"/>
  </si>
  <si>
    <t>就業誘発者数（人）</t>
    <rPh sb="0" eb="2">
      <t>シュウギョウ</t>
    </rPh>
    <rPh sb="2" eb="4">
      <t>ユウハツ</t>
    </rPh>
    <rPh sb="4" eb="5">
      <t>シャ</t>
    </rPh>
    <rPh sb="5" eb="6">
      <t>スウ</t>
    </rPh>
    <rPh sb="7" eb="8">
      <t>ニン</t>
    </rPh>
    <phoneticPr fontId="5"/>
  </si>
  <si>
    <t>就業係数</t>
    <rPh sb="0" eb="2">
      <t>シュウギョウ</t>
    </rPh>
    <rPh sb="2" eb="4">
      <t>ケイスウ</t>
    </rPh>
    <phoneticPr fontId="5"/>
  </si>
  <si>
    <t>穀類</t>
  </si>
  <si>
    <t>乳製品</t>
  </si>
  <si>
    <t>菓子類</t>
  </si>
  <si>
    <t>調味料</t>
  </si>
  <si>
    <t>たばこ</t>
  </si>
  <si>
    <t>医薬品</t>
  </si>
  <si>
    <t>教育</t>
  </si>
  <si>
    <t>A</t>
    <phoneticPr fontId="5"/>
  </si>
  <si>
    <t>B</t>
    <phoneticPr fontId="5"/>
  </si>
  <si>
    <t>H</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</si>
  <si>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</si>
  <si>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</si>
  <si>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</si>
  <si>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</si>
  <si>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</si>
  <si>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</si>
  <si>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</si>
  <si>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</si>
  <si>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</si>
  <si>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</si>
  <si>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</si>
  <si>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</si>
  <si>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</si>
  <si>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</si>
  <si>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</si>
  <si>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【直接効果】</t>
    <phoneticPr fontId="5"/>
  </si>
  <si>
    <t>百万円</t>
    <rPh sb="0" eb="3">
      <t>ヒャクマンエン</t>
    </rPh>
    <phoneticPr fontId="5"/>
  </si>
  <si>
    <t>×自給率</t>
    <rPh sb="1" eb="4">
      <t>ジキュウリツ</t>
    </rPh>
    <phoneticPr fontId="5"/>
  </si>
  <si>
    <t>×就業係数</t>
    <rPh sb="1" eb="3">
      <t>シュウギョウ</t>
    </rPh>
    <rPh sb="3" eb="5">
      <t>ケイスウ</t>
    </rPh>
    <phoneticPr fontId="5"/>
  </si>
  <si>
    <t>×雇用係数</t>
    <rPh sb="1" eb="3">
      <t>コヨウ</t>
    </rPh>
    <rPh sb="3" eb="5">
      <t>ケイスウ</t>
    </rPh>
    <phoneticPr fontId="5"/>
  </si>
  <si>
    <t>×投入係数</t>
    <rPh sb="1" eb="3">
      <t>トウニュウ</t>
    </rPh>
    <rPh sb="3" eb="5">
      <t>ケイスウ</t>
    </rPh>
    <phoneticPr fontId="5"/>
  </si>
  <si>
    <t>【１次波及効果】</t>
    <phoneticPr fontId="5"/>
  </si>
  <si>
    <t>×逆行列係数</t>
    <rPh sb="1" eb="4">
      <t>ギャクギョウレツ</t>
    </rPh>
    <rPh sb="4" eb="6">
      <t>ケイスウ</t>
    </rPh>
    <phoneticPr fontId="5"/>
  </si>
  <si>
    <t>　×粗付加価値率</t>
    <phoneticPr fontId="5"/>
  </si>
  <si>
    <t>　　　　　</t>
    <phoneticPr fontId="5"/>
  </si>
  <si>
    <t>　×雇用者所得率</t>
    <rPh sb="2" eb="5">
      <t>コヨウシャ</t>
    </rPh>
    <rPh sb="5" eb="8">
      <t>ショトクリツ</t>
    </rPh>
    <phoneticPr fontId="5"/>
  </si>
  <si>
    <t>【２次波及効果】</t>
    <phoneticPr fontId="5"/>
  </si>
  <si>
    <t>　×粗付加価値率</t>
    <rPh sb="2" eb="3">
      <t>ソ</t>
    </rPh>
    <rPh sb="3" eb="5">
      <t>フカ</t>
    </rPh>
    <rPh sb="5" eb="7">
      <t>カチ</t>
    </rPh>
    <rPh sb="7" eb="8">
      <t>リツ</t>
    </rPh>
    <phoneticPr fontId="5"/>
  </si>
  <si>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5"/>
  </si>
  <si>
    <t>【利用方法】</t>
    <phoneticPr fontId="5"/>
  </si>
  <si>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5"/>
  </si>
  <si>
    <t>　　（その他のシートは測定に必要な係数が入力されています。）</t>
    <rPh sb="5" eb="6">
      <t>タ</t>
    </rPh>
    <rPh sb="11" eb="13">
      <t>ソクテイ</t>
    </rPh>
    <rPh sb="14" eb="16">
      <t>ヒツヨウ</t>
    </rPh>
    <rPh sb="17" eb="19">
      <t>ケイスウ</t>
    </rPh>
    <rPh sb="20" eb="22">
      <t>ニュウリョク</t>
    </rPh>
    <phoneticPr fontId="5"/>
  </si>
  <si>
    <t>【留意事項】</t>
    <rPh sb="1" eb="3">
      <t>リュウイ</t>
    </rPh>
    <rPh sb="3" eb="5">
      <t>ジコウ</t>
    </rPh>
    <phoneticPr fontId="5"/>
  </si>
  <si>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5"/>
  </si>
  <si>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5"/>
  </si>
  <si>
    <t>　　（変更した場合はバージョンナンバーを更新します。）</t>
    <rPh sb="3" eb="5">
      <t>ヘンコウ</t>
    </rPh>
    <rPh sb="7" eb="9">
      <t>バアイ</t>
    </rPh>
    <rPh sb="20" eb="22">
      <t>コウシン</t>
    </rPh>
    <phoneticPr fontId="5"/>
  </si>
  <si>
    <t>＜産業連関分析モデルの主な前提条件＞</t>
    <rPh sb="1" eb="3">
      <t>サンギョウ</t>
    </rPh>
    <rPh sb="3" eb="5">
      <t>レンカン</t>
    </rPh>
    <rPh sb="5" eb="7">
      <t>ブンセキ</t>
    </rPh>
    <rPh sb="11" eb="12">
      <t>オモ</t>
    </rPh>
    <rPh sb="13" eb="15">
      <t>ゼンテイ</t>
    </rPh>
    <rPh sb="15" eb="17">
      <t>ジョウケン</t>
    </rPh>
    <phoneticPr fontId="5"/>
  </si>
  <si>
    <t>全ての「生産」は、「最終需要」を満たすために行われる。</t>
    <rPh sb="0" eb="1">
      <t>スベ</t>
    </rPh>
    <rPh sb="4" eb="6">
      <t>セイサン</t>
    </rPh>
    <rPh sb="10" eb="12">
      <t>サイシュウ</t>
    </rPh>
    <rPh sb="12" eb="14">
      <t>ジュヨウ</t>
    </rPh>
    <rPh sb="16" eb="17">
      <t>ミ</t>
    </rPh>
    <rPh sb="22" eb="23">
      <t>オコナ</t>
    </rPh>
    <phoneticPr fontId="5"/>
  </si>
  <si>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5"/>
  </si>
  <si>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5"/>
  </si>
  <si>
    <t>④</t>
    <phoneticPr fontId="5"/>
  </si>
  <si>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5"/>
  </si>
  <si>
    <t>⑤</t>
    <phoneticPr fontId="5"/>
  </si>
  <si>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5"/>
  </si>
  <si>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5"/>
  </si>
  <si>
    <t>⑦</t>
    <phoneticPr fontId="5"/>
  </si>
  <si>
    <t>⑧</t>
    <phoneticPr fontId="5"/>
  </si>
  <si>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5"/>
  </si>
  <si>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5"/>
  </si>
  <si>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5"/>
  </si>
  <si>
    <t>項目</t>
    <rPh sb="0" eb="2">
      <t>コウモク</t>
    </rPh>
    <phoneticPr fontId="5"/>
  </si>
  <si>
    <t>数値</t>
    <rPh sb="0" eb="2">
      <t>スウチ</t>
    </rPh>
    <phoneticPr fontId="5"/>
  </si>
  <si>
    <t>消費支出</t>
    <rPh sb="0" eb="2">
      <t>ショウヒ</t>
    </rPh>
    <rPh sb="2" eb="4">
      <t>シシュツ</t>
    </rPh>
    <phoneticPr fontId="29"/>
  </si>
  <si>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4"/>
  </si>
  <si>
    <t>項      目</t>
    <rPh sb="0" eb="1">
      <t>コウ</t>
    </rPh>
    <rPh sb="7" eb="8">
      <t>モク</t>
    </rPh>
    <phoneticPr fontId="24"/>
  </si>
  <si>
    <t>関  東</t>
    <rPh sb="0" eb="4">
      <t>カントウ</t>
    </rPh>
    <phoneticPr fontId="24"/>
  </si>
  <si>
    <t>千 葉 市</t>
    <rPh sb="0" eb="5">
      <t>チバシ</t>
    </rPh>
    <phoneticPr fontId="26"/>
  </si>
  <si>
    <t>集計世帯数</t>
  </si>
  <si>
    <t>実収入</t>
  </si>
  <si>
    <t>経常収入</t>
  </si>
  <si>
    <t>勤め先収入</t>
  </si>
  <si>
    <t>世帯主収入</t>
  </si>
  <si>
    <t>うち男</t>
  </si>
  <si>
    <t>定期収入</t>
  </si>
  <si>
    <t>世帯主の配偶者の収入</t>
  </si>
  <si>
    <t>うち女</t>
  </si>
  <si>
    <t>他の世帯員収入</t>
  </si>
  <si>
    <t>事業・内職収入</t>
  </si>
  <si>
    <t>家賃収入</t>
  </si>
  <si>
    <t>他の事業収入</t>
  </si>
  <si>
    <t>内職収入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</si>
  <si>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</si>
  <si>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</si>
  <si>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</si>
  <si>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</si>
  <si>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</si>
  <si>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</si>
  <si>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</si>
  <si>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</si>
  <si>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6"/>
  </si>
  <si>
    <t>預貯金引出</t>
  </si>
  <si>
    <t>個人・企業年金保険金</t>
  </si>
  <si>
    <t>他の保険金</t>
  </si>
  <si>
    <t>有価証券売却</t>
  </si>
  <si>
    <t>土地家屋借入金</t>
  </si>
  <si>
    <t>他の借入金</t>
  </si>
  <si>
    <t>財産売却</t>
  </si>
  <si>
    <t>実収入以外の受取のその他</t>
    <rPh sb="0" eb="1">
      <t>ジツ</t>
    </rPh>
    <rPh sb="1" eb="3">
      <t>シュウニュウ</t>
    </rPh>
    <rPh sb="3" eb="5">
      <t>イガイ</t>
    </rPh>
    <rPh sb="6" eb="8">
      <t>ウケトリ</t>
    </rPh>
    <rPh sb="11" eb="12">
      <t>タ</t>
    </rPh>
    <phoneticPr fontId="26"/>
  </si>
  <si>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</si>
  <si>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</si>
  <si>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</si>
  <si>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</si>
  <si>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</si>
  <si>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</si>
  <si>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</si>
  <si>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</si>
  <si>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</si>
  <si>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</si>
  <si>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</si>
  <si>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</si>
  <si>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</si>
  <si>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</si>
  <si>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</si>
  <si>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</si>
  <si>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</si>
  <si>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</si>
  <si>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</si>
  <si>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</si>
  <si>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</si>
  <si>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</si>
  <si>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</si>
  <si>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</si>
  <si>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</si>
  <si>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</si>
  <si>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</si>
  <si>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</si>
  <si>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</si>
  <si>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</si>
  <si>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</si>
  <si>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</si>
  <si>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</si>
  <si>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</si>
  <si>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</si>
  <si>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</si>
  <si>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</si>
  <si>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</si>
  <si>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</si>
  <si>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</si>
  <si>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</si>
  <si>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</si>
  <si>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</si>
  <si>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</si>
  <si>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</si>
  <si>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</si>
  <si>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</si>
  <si>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</si>
  <si>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</si>
  <si>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</si>
  <si>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</si>
  <si>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</si>
  <si>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</si>
  <si>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</si>
  <si>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</si>
  <si>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</si>
  <si>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</si>
  <si>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</si>
  <si>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</si>
  <si>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</si>
  <si>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</si>
  <si>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</si>
  <si>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</si>
  <si>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</si>
  <si>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</si>
  <si>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</si>
  <si>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</si>
  <si>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</si>
  <si>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</si>
  <si>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</si>
  <si>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</si>
  <si>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</si>
  <si>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</si>
  <si>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</si>
  <si>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</si>
  <si>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</si>
  <si>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</si>
  <si>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</si>
  <si>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</si>
  <si>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</si>
  <si>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</si>
  <si>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</si>
  <si>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</si>
  <si>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</si>
  <si>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</si>
  <si>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</si>
  <si>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</si>
  <si>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</si>
  <si>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</si>
  <si>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</si>
  <si>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</si>
  <si>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</si>
  <si>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</si>
  <si>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</si>
  <si>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</si>
  <si>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4"/>
  </si>
  <si>
    <t>教育関係費</t>
    <rPh sb="0" eb="2">
      <t>キョウイク</t>
    </rPh>
    <rPh sb="2" eb="5">
      <t>カンケイヒ</t>
    </rPh>
    <phoneticPr fontId="24"/>
  </si>
  <si>
    <t>教養娯楽関係費</t>
    <rPh sb="0" eb="2">
      <t>キョウヨウ</t>
    </rPh>
    <rPh sb="2" eb="4">
      <t>ゴラク</t>
    </rPh>
    <rPh sb="4" eb="7">
      <t>カンケイヒ</t>
    </rPh>
    <phoneticPr fontId="24"/>
  </si>
  <si>
    <t>情報通信関係費</t>
    <rPh sb="0" eb="2">
      <t>ジョウホウ</t>
    </rPh>
    <rPh sb="2" eb="4">
      <t>ツウシン</t>
    </rPh>
    <rPh sb="4" eb="7">
      <t>カンケイヒ</t>
    </rPh>
    <phoneticPr fontId="24"/>
  </si>
  <si>
    <t>消費支出(除く住居等) 1)</t>
    <rPh sb="0" eb="2">
      <t>ショウヒ</t>
    </rPh>
    <rPh sb="2" eb="4">
      <t>シシュツ</t>
    </rPh>
    <rPh sb="5" eb="6">
      <t>ノゾ</t>
    </rPh>
    <rPh sb="7" eb="9">
      <t>ジュウキョ</t>
    </rPh>
    <rPh sb="9" eb="10">
      <t>トウ</t>
    </rPh>
    <phoneticPr fontId="26"/>
  </si>
  <si>
    <t>財・サービス支出計 2)</t>
    <rPh sb="0" eb="1">
      <t>ザイ</t>
    </rPh>
    <rPh sb="6" eb="8">
      <t>シシュツ</t>
    </rPh>
    <rPh sb="8" eb="9">
      <t>ケイ</t>
    </rPh>
    <phoneticPr fontId="26"/>
  </si>
  <si>
    <t>財(商品)</t>
  </si>
  <si>
    <t>非消費支出</t>
  </si>
  <si>
    <t>直接税</t>
  </si>
  <si>
    <t>勤労所得税</t>
  </si>
  <si>
    <t>個人住民税</t>
  </si>
  <si>
    <t>他の税</t>
  </si>
  <si>
    <t>社会保険料</t>
  </si>
  <si>
    <t>公的年金保険料</t>
  </si>
  <si>
    <t>健康保険料</t>
  </si>
  <si>
    <t>介護保険料</t>
    <rPh sb="0" eb="2">
      <t>カイゴ</t>
    </rPh>
    <phoneticPr fontId="26"/>
  </si>
  <si>
    <t>他の社会保険料</t>
  </si>
  <si>
    <t>他の非消費支出</t>
  </si>
  <si>
    <t>預貯金</t>
  </si>
  <si>
    <t>保険料</t>
  </si>
  <si>
    <t>個人・企業年金保険料</t>
  </si>
  <si>
    <t>他の保険料</t>
  </si>
  <si>
    <t>有価証券購入</t>
  </si>
  <si>
    <t>土地家屋借金返済</t>
  </si>
  <si>
    <t>他の借金返済</t>
  </si>
  <si>
    <t>財産購入</t>
  </si>
  <si>
    <t>実支出以外の支払のその他</t>
    <rPh sb="0" eb="3">
      <t>ジツシシュツ</t>
    </rPh>
    <rPh sb="3" eb="5">
      <t>イガイ</t>
    </rPh>
    <rPh sb="6" eb="8">
      <t>シハライ</t>
    </rPh>
    <rPh sb="11" eb="12">
      <t>タ</t>
    </rPh>
    <phoneticPr fontId="26"/>
  </si>
  <si>
    <t>繰越金</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</si>
  <si>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</si>
  <si>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</si>
  <si>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</si>
  <si>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</si>
  <si>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</si>
  <si>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</si>
  <si>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</si>
  <si>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</si>
  <si>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</si>
  <si>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</si>
  <si>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</si>
  <si>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財産純増</t>
  </si>
  <si>
    <t>その他の純増</t>
  </si>
  <si>
    <t>繰越純増</t>
  </si>
  <si>
    <t>貯 蓄 純 増(平 均 貯 蓄 率)(％)</t>
    <rPh sb="8" eb="11">
      <t>ヘイキン</t>
    </rPh>
    <rPh sb="12" eb="17">
      <t>チョチクリツ</t>
    </rPh>
    <phoneticPr fontId="28"/>
  </si>
  <si>
    <t>年間収入(万円)</t>
    <rPh sb="0" eb="2">
      <t>ネンカン</t>
    </rPh>
    <rPh sb="2" eb="4">
      <t>シュウニュウ</t>
    </rPh>
    <rPh sb="5" eb="7">
      <t>マンエン</t>
    </rPh>
    <phoneticPr fontId="26"/>
  </si>
  <si>
    <t>...</t>
  </si>
  <si>
    <t>調整集計世帯数</t>
    <rPh sb="0" eb="2">
      <t>チョウセイ</t>
    </rPh>
    <rPh sb="2" eb="4">
      <t>シュウケイ</t>
    </rPh>
    <rPh sb="4" eb="7">
      <t>セタイスウ</t>
    </rPh>
    <phoneticPr fontId="26"/>
  </si>
  <si>
    <t>リスト</t>
    <phoneticPr fontId="5"/>
  </si>
  <si>
    <t>Kanto</t>
    <phoneticPr fontId="24"/>
  </si>
  <si>
    <t>Chiba-shi</t>
    <phoneticPr fontId="26"/>
  </si>
  <si>
    <t>有         業         人       員(人)</t>
    <phoneticPr fontId="28"/>
  </si>
  <si>
    <t>世    帯    主    の    年    齢(歳)</t>
    <phoneticPr fontId="28"/>
  </si>
  <si>
    <t>受取</t>
    <phoneticPr fontId="26"/>
  </si>
  <si>
    <t>消費転換率</t>
    <rPh sb="0" eb="2">
      <t>ショウヒ</t>
    </rPh>
    <rPh sb="2" eb="4">
      <t>テンカン</t>
    </rPh>
    <rPh sb="4" eb="5">
      <t>リツ</t>
    </rPh>
    <phoneticPr fontId="5"/>
  </si>
  <si>
    <t>合　　計</t>
    <rPh sb="0" eb="1">
      <t>ゴウ</t>
    </rPh>
    <rPh sb="3" eb="4">
      <t>ケイ</t>
    </rPh>
    <phoneticPr fontId="5"/>
  </si>
  <si>
    <t xml:space="preserve">  ×雇用者所得率</t>
    <rPh sb="3" eb="6">
      <t>コヨウシャ</t>
    </rPh>
    <rPh sb="6" eb="9">
      <t>ショトクリツ</t>
    </rPh>
    <phoneticPr fontId="5"/>
  </si>
  <si>
    <t xml:space="preserve">   ×粗付加価値率</t>
    <rPh sb="4" eb="5">
      <t>ソ</t>
    </rPh>
    <rPh sb="5" eb="7">
      <t>フカ</t>
    </rPh>
    <rPh sb="7" eb="9">
      <t>カチ</t>
    </rPh>
    <rPh sb="9" eb="10">
      <t>リツ</t>
    </rPh>
    <phoneticPr fontId="5"/>
  </si>
  <si>
    <t>　【経済波及効果計算　フローチャート】</t>
    <rPh sb="2" eb="4">
      <t>ケイザイ</t>
    </rPh>
    <rPh sb="4" eb="6">
      <t>ハキュウ</t>
    </rPh>
    <rPh sb="6" eb="8">
      <t>コウカ</t>
    </rPh>
    <rPh sb="8" eb="10">
      <t>ケイサン</t>
    </rPh>
    <phoneticPr fontId="5"/>
  </si>
  <si>
    <t>Z</t>
    <phoneticPr fontId="5"/>
  </si>
  <si>
    <t>I</t>
    <phoneticPr fontId="5"/>
  </si>
  <si>
    <t>×民間消費支出の構成比　×自給率</t>
    <rPh sb="1" eb="3">
      <t>ミンカン</t>
    </rPh>
    <rPh sb="3" eb="5">
      <t>ショウヒ</t>
    </rPh>
    <rPh sb="5" eb="7">
      <t>シシュツ</t>
    </rPh>
    <rPh sb="8" eb="11">
      <t>コウセイヒ</t>
    </rPh>
    <phoneticPr fontId="5"/>
  </si>
  <si>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5"/>
  </si>
  <si>
    <t>合　　　計</t>
    <rPh sb="0" eb="1">
      <t>ゴウ</t>
    </rPh>
    <rPh sb="4" eb="5">
      <t>ケイ</t>
    </rPh>
    <phoneticPr fontId="5"/>
  </si>
  <si>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39"/>
  </si>
  <si>
    <t>(注）</t>
    <rPh sb="1" eb="2">
      <t>チュウ</t>
    </rPh>
    <phoneticPr fontId="5"/>
  </si>
  <si>
    <t>　　→民間消費支出増加（新規最終需要の発生）</t>
    <phoneticPr fontId="5"/>
  </si>
  <si>
    <t>　　生産増加（直接及び１次誘発）→雇用者所得増加→</t>
    <rPh sb="13" eb="15">
      <t>ユウハツ</t>
    </rPh>
    <phoneticPr fontId="5"/>
  </si>
  <si>
    <t>　　</t>
    <phoneticPr fontId="5"/>
  </si>
  <si>
    <t>　　　　　　　　　　　　　　　　　の　均衡産出高モデルにより算出している。</t>
    <phoneticPr fontId="5"/>
  </si>
  <si>
    <t>　　民間消費支出の構成比</t>
    <phoneticPr fontId="5"/>
  </si>
  <si>
    <t>　　分割し算出している。</t>
    <phoneticPr fontId="5"/>
  </si>
  <si>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5"/>
  </si>
  <si>
    <t>有給役員・雇用者／生産額</t>
    <rPh sb="0" eb="2">
      <t>ユウキュウ</t>
    </rPh>
    <rPh sb="2" eb="4">
      <t>ヤクイン</t>
    </rPh>
    <rPh sb="5" eb="8">
      <t>コヨウシャ</t>
    </rPh>
    <rPh sb="9" eb="12">
      <t>セイサンガク</t>
    </rPh>
    <phoneticPr fontId="12"/>
  </si>
  <si>
    <t>従業者総数／生産額</t>
    <rPh sb="0" eb="3">
      <t>ジュウギョウシャ</t>
    </rPh>
    <rPh sb="3" eb="5">
      <t>ソウスウ</t>
    </rPh>
    <rPh sb="6" eb="9">
      <t>セイサンガク</t>
    </rPh>
    <phoneticPr fontId="12"/>
  </si>
  <si>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39"/>
  </si>
  <si>
    <t>　２ 　２次生産誘発額は、次の経路による。</t>
    <rPh sb="6" eb="8">
      <t>セイサン</t>
    </rPh>
    <rPh sb="10" eb="11">
      <t>ガク</t>
    </rPh>
    <phoneticPr fontId="5"/>
  </si>
  <si>
    <t>　　　→生産増加（２次生産誘発額）</t>
    <rPh sb="11" eb="13">
      <t>セイサン</t>
    </rPh>
    <rPh sb="13" eb="15">
      <t>ユウハツ</t>
    </rPh>
    <rPh sb="15" eb="16">
      <t>ガク</t>
    </rPh>
    <phoneticPr fontId="5"/>
  </si>
  <si>
    <t>　３  　２次生産誘発額に係る消費ベクトルは、</t>
    <rPh sb="6" eb="7">
      <t>ジ</t>
    </rPh>
    <rPh sb="7" eb="9">
      <t>セイサン</t>
    </rPh>
    <rPh sb="9" eb="11">
      <t>ユウハツ</t>
    </rPh>
    <rPh sb="11" eb="12">
      <t>ガク</t>
    </rPh>
    <rPh sb="13" eb="14">
      <t>カカ</t>
    </rPh>
    <phoneticPr fontId="39"/>
  </si>
  <si>
    <t>　　直接・１次生産誘発に対応する雇用者所得誘発額に</t>
    <rPh sb="7" eb="9">
      <t>セイサン</t>
    </rPh>
    <rPh sb="12" eb="14">
      <t>タイオウ</t>
    </rPh>
    <phoneticPr fontId="5"/>
  </si>
  <si>
    <t>生産誘発額×雇用係数</t>
    <rPh sb="0" eb="2">
      <t>セイサン</t>
    </rPh>
    <rPh sb="2" eb="4">
      <t>ユウハツ</t>
    </rPh>
    <rPh sb="4" eb="5">
      <t>ガク</t>
    </rPh>
    <rPh sb="6" eb="8">
      <t>コヨウ</t>
    </rPh>
    <rPh sb="8" eb="10">
      <t>ケイスウ</t>
    </rPh>
    <phoneticPr fontId="5"/>
  </si>
  <si>
    <t>生産誘発額×就業係数</t>
    <rPh sb="0" eb="2">
      <t>セイサン</t>
    </rPh>
    <rPh sb="2" eb="4">
      <t>ユウハツ</t>
    </rPh>
    <rPh sb="4" eb="5">
      <t>ガク</t>
    </rPh>
    <rPh sb="6" eb="8">
      <t>シュウギョウ</t>
    </rPh>
    <rPh sb="8" eb="10">
      <t>ケイスウ</t>
    </rPh>
    <phoneticPr fontId="5"/>
  </si>
  <si>
    <t>生産誘発額×雇用者所得率</t>
    <rPh sb="0" eb="2">
      <t>セイサン</t>
    </rPh>
    <rPh sb="2" eb="4">
      <t>ユウハツ</t>
    </rPh>
    <rPh sb="4" eb="5">
      <t>ガク</t>
    </rPh>
    <rPh sb="6" eb="9">
      <t>コヨウシャ</t>
    </rPh>
    <rPh sb="9" eb="11">
      <t>ショトク</t>
    </rPh>
    <rPh sb="11" eb="12">
      <t>リツ</t>
    </rPh>
    <phoneticPr fontId="5"/>
  </si>
  <si>
    <t>生産誘発額×粗付加価値率</t>
    <rPh sb="0" eb="2">
      <t>セイサン</t>
    </rPh>
    <rPh sb="2" eb="4">
      <t>ユウハツ</t>
    </rPh>
    <rPh sb="4" eb="5">
      <t>ガク</t>
    </rPh>
    <rPh sb="6" eb="11">
      <t>ソフカカチ</t>
    </rPh>
    <rPh sb="11" eb="12">
      <t>リツ</t>
    </rPh>
    <phoneticPr fontId="5"/>
  </si>
  <si>
    <t>　　(屑・副産物の発生でマイナスとなっている部門を除く）で</t>
    <phoneticPr fontId="5"/>
  </si>
  <si>
    <t>A'</t>
    <phoneticPr fontId="5"/>
  </si>
  <si>
    <t>G</t>
    <phoneticPr fontId="5"/>
  </si>
  <si>
    <t>設定</t>
    <rPh sb="0" eb="2">
      <t>セッテイ</t>
    </rPh>
    <phoneticPr fontId="5"/>
  </si>
  <si>
    <t>直接効果</t>
    <rPh sb="0" eb="2">
      <t>チョクセツ</t>
    </rPh>
    <rPh sb="2" eb="4">
      <t>コウカ</t>
    </rPh>
    <phoneticPr fontId="5"/>
  </si>
  <si>
    <t>①</t>
    <phoneticPr fontId="5"/>
  </si>
  <si>
    <t>②</t>
    <phoneticPr fontId="5"/>
  </si>
  <si>
    <t>③</t>
    <phoneticPr fontId="5"/>
  </si>
  <si>
    <t>⑥</t>
    <phoneticPr fontId="5"/>
  </si>
  <si>
    <t>⑨</t>
    <phoneticPr fontId="5"/>
  </si>
  <si>
    <t>購入者価格を生産者価格へ変換</t>
    <rPh sb="0" eb="3">
      <t>コウニュウシャ</t>
    </rPh>
    <rPh sb="3" eb="5">
      <t>カカク</t>
    </rPh>
    <rPh sb="6" eb="9">
      <t>セイサンシャ</t>
    </rPh>
    <rPh sb="9" eb="11">
      <t>カカク</t>
    </rPh>
    <rPh sb="12" eb="14">
      <t>ヘンカン</t>
    </rPh>
    <phoneticPr fontId="5"/>
  </si>
  <si>
    <t>投入係数表　　統合大分類</t>
    <rPh sb="0" eb="2">
      <t>トウニュウ</t>
    </rPh>
    <rPh sb="2" eb="4">
      <t>ケイスウ</t>
    </rPh>
    <rPh sb="4" eb="5">
      <t>ヒョウ</t>
    </rPh>
    <rPh sb="7" eb="9">
      <t>トウゴウ</t>
    </rPh>
    <rPh sb="9" eb="12">
      <t>ダイブンルイ</t>
    </rPh>
    <phoneticPr fontId="12"/>
  </si>
  <si>
    <t>逆行列係数表　　統合大分類</t>
    <rPh sb="0" eb="3">
      <t>ギャクギョウレツ</t>
    </rPh>
    <rPh sb="3" eb="5">
      <t>ケイスウ</t>
    </rPh>
    <rPh sb="5" eb="6">
      <t>ヒョウ</t>
    </rPh>
    <rPh sb="8" eb="10">
      <t>トウゴウ</t>
    </rPh>
    <rPh sb="10" eb="13">
      <t>ダイブンルイ</t>
    </rPh>
    <phoneticPr fontId="12"/>
  </si>
  <si>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5"/>
  </si>
  <si>
    <t>粗付加価値率</t>
    <phoneticPr fontId="5"/>
  </si>
  <si>
    <t>1.　四捨五入の関係で、「合計」が、直接効果、第1次間接効果、第2次間接効果の総額と一致しない場合があります。</t>
    <phoneticPr fontId="5"/>
  </si>
  <si>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5"/>
  </si>
  <si>
    <t>3.　粗付加価値誘発額については、家計外消費支出（行）を含んでいます。</t>
    <phoneticPr fontId="5"/>
  </si>
  <si>
    <t>保険金</t>
    <phoneticPr fontId="26"/>
  </si>
  <si>
    <t>米</t>
    <phoneticPr fontId="28"/>
  </si>
  <si>
    <t>賄い費</t>
    <phoneticPr fontId="5"/>
  </si>
  <si>
    <t>非耐久財</t>
    <phoneticPr fontId="24"/>
  </si>
  <si>
    <t>実支出以外の支払(繰越金を除く)</t>
    <phoneticPr fontId="26"/>
  </si>
  <si>
    <t>黒             字             率(％)</t>
    <phoneticPr fontId="28"/>
  </si>
  <si>
    <t>金   融  資   産   純  増  率(％)</t>
    <phoneticPr fontId="28"/>
  </si>
  <si>
    <t>農林漁業</t>
  </si>
  <si>
    <t>プラスチック・ゴム製品</t>
  </si>
  <si>
    <t>情報通信機器</t>
  </si>
  <si>
    <t>他に分類されない会員制団体</t>
  </si>
  <si>
    <t>県内生産額</t>
  </si>
  <si>
    <t>県内需要合計</t>
  </si>
  <si>
    <t>輸出</t>
  </si>
  <si>
    <t>（控除）輸入</t>
  </si>
  <si>
    <t>80</t>
  </si>
  <si>
    <t>81</t>
  </si>
  <si>
    <t>84</t>
  </si>
  <si>
    <t>85</t>
  </si>
  <si>
    <t>87</t>
  </si>
  <si>
    <t>平均</t>
    <rPh sb="0" eb="2">
      <t>ヘイキン</t>
    </rPh>
    <phoneticPr fontId="7"/>
  </si>
  <si>
    <t>行和</t>
    <rPh sb="0" eb="1">
      <t>ギョウ</t>
    </rPh>
    <rPh sb="1" eb="2">
      <t>ワ</t>
    </rPh>
    <phoneticPr fontId="8"/>
  </si>
  <si>
    <t>感応度係数</t>
    <rPh sb="0" eb="3">
      <t>カンノウド</t>
    </rPh>
    <rPh sb="3" eb="5">
      <t>ケイスウ</t>
    </rPh>
    <phoneticPr fontId="8"/>
  </si>
  <si>
    <t>麺類</t>
    <rPh sb="0" eb="1">
      <t>メン</t>
    </rPh>
    <phoneticPr fontId="26"/>
  </si>
  <si>
    <t>耐久財</t>
    <phoneticPr fontId="24"/>
  </si>
  <si>
    <t>世   帯   数   分   布(抽出率調整)</t>
    <phoneticPr fontId="5"/>
  </si>
  <si>
    <t>世         帯         人       員(人)</t>
    <phoneticPr fontId="28"/>
  </si>
  <si>
    <t>持             家              率(％)</t>
    <phoneticPr fontId="28"/>
  </si>
  <si>
    <t>家賃・地代を支払っている世帯の割合(％)</t>
    <phoneticPr fontId="28"/>
  </si>
  <si>
    <t>実収入以外の受取(繰入金を除く)</t>
    <phoneticPr fontId="26"/>
  </si>
  <si>
    <t>支払</t>
    <phoneticPr fontId="26"/>
  </si>
  <si>
    <t>他の諸雑費</t>
    <phoneticPr fontId="26"/>
  </si>
  <si>
    <t>こ   づ   か   い (使途不明)</t>
    <phoneticPr fontId="28"/>
  </si>
  <si>
    <t>交際費</t>
    <phoneticPr fontId="28"/>
  </si>
  <si>
    <t>半耐久財</t>
    <phoneticPr fontId="24"/>
  </si>
  <si>
    <t>エ    ン    ゲ    ル    係    数(％)</t>
    <phoneticPr fontId="28"/>
  </si>
  <si>
    <t>消費転換率は、
必要に応じ設定
       ↓</t>
    <rPh sb="0" eb="2">
      <t>ショウヒ</t>
    </rPh>
    <rPh sb="2" eb="4">
      <t>テンカン</t>
    </rPh>
    <rPh sb="4" eb="5">
      <t>リツ</t>
    </rPh>
    <rPh sb="8" eb="10">
      <t>ヒツヨウ</t>
    </rPh>
    <rPh sb="11" eb="12">
      <t>オウ</t>
    </rPh>
    <rPh sb="13" eb="15">
      <t>セッテイ</t>
    </rPh>
    <phoneticPr fontId="5"/>
  </si>
  <si>
    <t>分類
コード</t>
    <rPh sb="0" eb="2">
      <t>ブンルイ</t>
    </rPh>
    <phoneticPr fontId="5"/>
  </si>
  <si>
    <t>統合大分類（37部門）</t>
    <rPh sb="0" eb="2">
      <t>トウゴウ</t>
    </rPh>
    <rPh sb="2" eb="5">
      <t>ダイブンルイ</t>
    </rPh>
    <rPh sb="8" eb="10">
      <t>ブモン</t>
    </rPh>
    <phoneticPr fontId="5"/>
  </si>
  <si>
    <t>県内需要
増加額</t>
    <rPh sb="0" eb="2">
      <t>ケンナイ</t>
    </rPh>
    <rPh sb="2" eb="4">
      <t>ジュヨウ</t>
    </rPh>
    <rPh sb="5" eb="7">
      <t>ゾウカ</t>
    </rPh>
    <rPh sb="7" eb="8">
      <t>ガク</t>
    </rPh>
    <phoneticPr fontId="5"/>
  </si>
  <si>
    <t>1次
生産誘発額</t>
    <rPh sb="1" eb="2">
      <t>ジ</t>
    </rPh>
    <rPh sb="3" eb="5">
      <t>セイサン</t>
    </rPh>
    <rPh sb="5" eb="8">
      <t>ユウハツガク</t>
    </rPh>
    <phoneticPr fontId="5"/>
  </si>
  <si>
    <t>直接・１次
生産誘発額</t>
    <rPh sb="0" eb="2">
      <t>チョクセツ</t>
    </rPh>
    <rPh sb="4" eb="5">
      <t>ジ</t>
    </rPh>
    <rPh sb="6" eb="8">
      <t>セイサン</t>
    </rPh>
    <rPh sb="8" eb="10">
      <t>ユウハツ</t>
    </rPh>
    <rPh sb="10" eb="11">
      <t>ガク</t>
    </rPh>
    <phoneticPr fontId="5"/>
  </si>
  <si>
    <t>県内自給額
（１次）</t>
    <rPh sb="0" eb="2">
      <t>ケンナイ</t>
    </rPh>
    <rPh sb="2" eb="4">
      <t>ジキュウ</t>
    </rPh>
    <rPh sb="4" eb="5">
      <t>ガク</t>
    </rPh>
    <rPh sb="8" eb="9">
      <t>ジ</t>
    </rPh>
    <phoneticPr fontId="5"/>
  </si>
  <si>
    <t>２次
生産誘発額</t>
    <rPh sb="1" eb="2">
      <t>ジ</t>
    </rPh>
    <rPh sb="3" eb="5">
      <t>セイサン</t>
    </rPh>
    <rPh sb="5" eb="8">
      <t>ユウハツガク</t>
    </rPh>
    <phoneticPr fontId="5"/>
  </si>
  <si>
    <t>総合
生産誘発額</t>
    <rPh sb="0" eb="2">
      <t>ソウゴウ</t>
    </rPh>
    <rPh sb="3" eb="5">
      <t>セイサン</t>
    </rPh>
    <rPh sb="5" eb="7">
      <t>ユウハツ</t>
    </rPh>
    <rPh sb="7" eb="8">
      <t>ガク</t>
    </rPh>
    <phoneticPr fontId="5"/>
  </si>
  <si>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5"/>
  </si>
  <si>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5"/>
  </si>
  <si>
    <t>購入者価格の入力
（単位：百万円）
↓</t>
    <rPh sb="0" eb="3">
      <t>コウニュウシャ</t>
    </rPh>
    <rPh sb="3" eb="5">
      <t>カカク</t>
    </rPh>
    <rPh sb="6" eb="8">
      <t>ニュウリョク</t>
    </rPh>
    <phoneticPr fontId="5"/>
  </si>
  <si>
    <t>生産者価格の入力
（単位：百万円）
↓</t>
    <rPh sb="0" eb="3">
      <t>セイサンシャ</t>
    </rPh>
    <rPh sb="3" eb="5">
      <t>カカク</t>
    </rPh>
    <rPh sb="6" eb="8">
      <t>ニュウリョク</t>
    </rPh>
    <phoneticPr fontId="5"/>
  </si>
  <si>
    <t>〈その他の係数〉</t>
    <rPh sb="3" eb="4">
      <t>タ</t>
    </rPh>
    <rPh sb="5" eb="7">
      <t>ケイスウ</t>
    </rPh>
    <phoneticPr fontId="5"/>
  </si>
  <si>
    <t>型</t>
    <phoneticPr fontId="12"/>
  </si>
  <si>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7"/>
  </si>
  <si>
    <t>(再掲)可処分所得に対する割合
平    均    消    費    性    向 (％)</t>
    <phoneticPr fontId="28"/>
  </si>
  <si>
    <t>クレジット購入借入金純減</t>
  </si>
  <si>
    <t>クレジット購入借入金返済</t>
  </si>
  <si>
    <t>サービス</t>
    <phoneticPr fontId="24"/>
  </si>
  <si>
    <t>クレジット購入借入金</t>
  </si>
  <si>
    <t>賞与</t>
    <rPh sb="0" eb="2">
      <t>ショウヨ</t>
    </rPh>
    <phoneticPr fontId="26"/>
  </si>
  <si>
    <t>臨時収入</t>
    <rPh sb="0" eb="2">
      <t>リンジ</t>
    </rPh>
    <rPh sb="2" eb="4">
      <t>シュウニュウ</t>
    </rPh>
    <phoneticPr fontId="26"/>
  </si>
  <si>
    <t>臨時収入・賞与</t>
    <rPh sb="0" eb="2">
      <t>リンジ</t>
    </rPh>
    <rPh sb="2" eb="4">
      <t>シュウニュウ</t>
    </rPh>
    <rPh sb="5" eb="7">
      <t>ショウヨ</t>
    </rPh>
    <phoneticPr fontId="26"/>
  </si>
  <si>
    <t>2024年</t>
    <phoneticPr fontId="26"/>
  </si>
  <si>
    <t>１世帯当たり１か月間の収入と支出（総世帯のうち勤労者世帯）</t>
    <rPh sb="1" eb="3">
      <t>セタイ</t>
    </rPh>
    <rPh sb="3" eb="4">
      <t>ア</t>
    </rPh>
    <phoneticPr fontId="26"/>
  </si>
  <si>
    <t>÷</t>
    <phoneticPr fontId="61"/>
  </si>
  <si>
    <t>世帯人員</t>
  </si>
  <si>
    <t>世帯区分</t>
  </si>
  <si>
    <t>表章項目</t>
  </si>
  <si>
    <t>収支項目分類</t>
  </si>
  <si>
    <t>12000_千葉県</t>
  </si>
  <si>
    <t>1_勤労者世帯</t>
  </si>
  <si>
    <t>集計世帯数（概数）</t>
  </si>
  <si>
    <t>0_総数</t>
  </si>
  <si>
    <t>世帯数分布</t>
  </si>
  <si>
    <t>1_平均</t>
  </si>
  <si>
    <t>人</t>
  </si>
  <si>
    <t>18歳未満人員</t>
  </si>
  <si>
    <t>65歳以上人員</t>
  </si>
  <si>
    <t>有業人員</t>
  </si>
  <si>
    <t>世帯主の年齢</t>
  </si>
  <si>
    <t>歳</t>
  </si>
  <si>
    <t>1世帯当たり1か月間の収入と支出</t>
  </si>
  <si>
    <t>2_支払</t>
  </si>
  <si>
    <t>円</t>
  </si>
  <si>
    <t>21_実支出</t>
  </si>
  <si>
    <t>2101_消費支出</t>
  </si>
  <si>
    <t>210101_食料</t>
  </si>
  <si>
    <t>21010101_穀類</t>
  </si>
  <si>
    <t>21010102_魚介類</t>
  </si>
  <si>
    <t>21010103_肉類</t>
  </si>
  <si>
    <t>21010104_乳卵類</t>
  </si>
  <si>
    <t>21010105_野菜・海藻</t>
  </si>
  <si>
    <t>21010106_果物</t>
  </si>
  <si>
    <t>21010107_油脂・調味料</t>
  </si>
  <si>
    <t>21010108_菓子類</t>
  </si>
  <si>
    <t>21010109_調理食品</t>
  </si>
  <si>
    <t>21010110_飲料</t>
  </si>
  <si>
    <t>21010111_酒類</t>
  </si>
  <si>
    <t>21010112_外食</t>
  </si>
  <si>
    <t>210101121_一般外食</t>
  </si>
  <si>
    <t>210101122_学校給食</t>
  </si>
  <si>
    <t>210101123_賄い費</t>
  </si>
  <si>
    <t>-</t>
  </si>
  <si>
    <t>210102_住居</t>
  </si>
  <si>
    <t>21010201_家賃地代</t>
  </si>
  <si>
    <t>21010202_設備修繕・維持</t>
  </si>
  <si>
    <t>210102021_設備材料</t>
  </si>
  <si>
    <t>210102022_工事その他のサービス</t>
  </si>
  <si>
    <t>210103_光熱・水道</t>
  </si>
  <si>
    <t>21010301_電気代</t>
  </si>
  <si>
    <t>21010302_ガス代</t>
  </si>
  <si>
    <t>21010303_他の光熱</t>
  </si>
  <si>
    <t>21010304_上下水道料</t>
  </si>
  <si>
    <t>210104_家具・家事用品</t>
  </si>
  <si>
    <t>21010401_家庭用耐久財</t>
  </si>
  <si>
    <t>210104011_家事用耐久財</t>
  </si>
  <si>
    <t>210104012_冷暖房用器具</t>
  </si>
  <si>
    <t>210104013_一般家具</t>
  </si>
  <si>
    <t>21010402_室内装備・装飾品</t>
  </si>
  <si>
    <t>21010403_寝具類</t>
  </si>
  <si>
    <t>21010404_家事雑貨</t>
  </si>
  <si>
    <t>21010405_家事用消耗品</t>
  </si>
  <si>
    <t>210104051_ティッシュペーパー・トイレットペーパー</t>
  </si>
  <si>
    <t>210104052_洗剤</t>
  </si>
  <si>
    <t>210104053_他の家事用消耗品</t>
  </si>
  <si>
    <t>21010406_家事サービス</t>
  </si>
  <si>
    <t>210105_被服及び履物</t>
  </si>
  <si>
    <t>21010501_和服</t>
  </si>
  <si>
    <t>21010502_洋服</t>
  </si>
  <si>
    <t>21010503_シャツ・セーター類</t>
  </si>
  <si>
    <t>21010504_下着類</t>
  </si>
  <si>
    <t>21010505_生地・糸類</t>
  </si>
  <si>
    <t>21010506_他の被服</t>
  </si>
  <si>
    <t>21010507_履物類</t>
  </si>
  <si>
    <t>21010508_被服関連サービス</t>
  </si>
  <si>
    <t>210106_保健医療</t>
  </si>
  <si>
    <t>21010601_医薬品</t>
  </si>
  <si>
    <t>21010602_健康保持用摂取品</t>
  </si>
  <si>
    <t>21010603_保健医療用品・器具</t>
  </si>
  <si>
    <t>21010604_保健医療サービス</t>
  </si>
  <si>
    <t>210107_交通・通信</t>
  </si>
  <si>
    <t>21010701_交通</t>
  </si>
  <si>
    <t>21010702_自動車等関係費</t>
  </si>
  <si>
    <t>210107021_自動車等購入</t>
  </si>
  <si>
    <t>210107022_自転車購入</t>
  </si>
  <si>
    <t>210107023_自動車等維持</t>
  </si>
  <si>
    <t>21010703_通信</t>
  </si>
  <si>
    <t>210108_教育</t>
  </si>
  <si>
    <t>21010801_授業料等</t>
  </si>
  <si>
    <t>21010802_教科書・学習参考教材</t>
  </si>
  <si>
    <t>21010803_補習教育</t>
  </si>
  <si>
    <t>210109_教養娯楽</t>
  </si>
  <si>
    <t>21010901_教養娯楽用耐久財</t>
  </si>
  <si>
    <t>21010902_教養娯楽用品</t>
  </si>
  <si>
    <t>210109021_文房具</t>
  </si>
  <si>
    <t>210109022_運動用具類</t>
  </si>
  <si>
    <t>210109023_玩具</t>
  </si>
  <si>
    <t>210109024_切り花</t>
  </si>
  <si>
    <t>210109025_他の教養娯楽用品</t>
  </si>
  <si>
    <t>210109026_動物病院代</t>
  </si>
  <si>
    <t>210109027_他のペット関連サービス</t>
  </si>
  <si>
    <t>210109028_教養娯楽用品修理代</t>
  </si>
  <si>
    <t>21010903_書籍・他の印刷物</t>
  </si>
  <si>
    <t>21010904_教養娯楽サービス</t>
  </si>
  <si>
    <t>210109041_宿泊料</t>
  </si>
  <si>
    <t>210109042_パック旅行費</t>
  </si>
  <si>
    <t>210109043_月謝類</t>
  </si>
  <si>
    <t>210109044_他の教養娯楽サービス</t>
  </si>
  <si>
    <t>210110_その他の消費支出</t>
  </si>
  <si>
    <t>21011001_諸雑費</t>
  </si>
  <si>
    <t>210110011_理美容サービス</t>
  </si>
  <si>
    <t>210110012_理美容用品</t>
  </si>
  <si>
    <t>210110013_身の回り用品</t>
  </si>
  <si>
    <t>210110014_たばこ</t>
  </si>
  <si>
    <t>210110015_他の諸雑費</t>
  </si>
  <si>
    <t>21011002_こづかい（使途不明）</t>
  </si>
  <si>
    <t>21011003_交際費</t>
  </si>
  <si>
    <t>210110031_贈与金</t>
  </si>
  <si>
    <t>210110032_他の交際費</t>
  </si>
  <si>
    <t>21011004_仕送り金</t>
  </si>
  <si>
    <t>2102_非消費支出</t>
  </si>
  <si>
    <t>210200001_直接税</t>
  </si>
  <si>
    <t>210200002_社会保険料</t>
  </si>
  <si>
    <t>210200003_他の非消費支出</t>
  </si>
  <si>
    <t>22_［持ち家（現住居）の帰属家賃］</t>
  </si>
  <si>
    <t>23_実支出以外の支払（繰越金を除く）</t>
  </si>
  <si>
    <t>23000001_預貯金</t>
  </si>
  <si>
    <t>23000002_保険料</t>
  </si>
  <si>
    <t>230000021_個人年金保険料</t>
  </si>
  <si>
    <t>230000022_企業年金保険料</t>
  </si>
  <si>
    <t>230000023_他の保険料</t>
  </si>
  <si>
    <t>23000003_有価証券購入</t>
  </si>
  <si>
    <t>23000004_土地家屋借金返済</t>
  </si>
  <si>
    <t>23000005_他の借金返済</t>
  </si>
  <si>
    <t>23000006_クレジット購入借入金返済</t>
  </si>
  <si>
    <t>23000007_財産購入</t>
  </si>
  <si>
    <t>23000008_実支出以外の支払のその他</t>
  </si>
  <si>
    <t>24_繰越金</t>
  </si>
  <si>
    <t>3_受取</t>
  </si>
  <si>
    <t>31_実収入</t>
  </si>
  <si>
    <t>3101_経常収入</t>
  </si>
  <si>
    <t>310101_勤め先収入</t>
  </si>
  <si>
    <t>31010101_世帯主収入</t>
  </si>
  <si>
    <t>310101011_定期収入</t>
  </si>
  <si>
    <t>310101012_臨時収入・賞与</t>
  </si>
  <si>
    <t>31010102_世帯主の配偶者の収入</t>
  </si>
  <si>
    <t>31010103_他の世帯員収入</t>
  </si>
  <si>
    <t>310102_事業・内職収入</t>
  </si>
  <si>
    <t>31010201_家賃収入</t>
  </si>
  <si>
    <t>31010202_他の事業収入</t>
  </si>
  <si>
    <t>31010203_内職収入</t>
  </si>
  <si>
    <t>310103_他の経常収入</t>
  </si>
  <si>
    <t>31010301_財産収入</t>
  </si>
  <si>
    <t>31010302_社会保障給付</t>
  </si>
  <si>
    <t>310103021_公的年金給付</t>
  </si>
  <si>
    <t>310103022_他の社会保障給付</t>
  </si>
  <si>
    <t>31010303_仕送り金</t>
  </si>
  <si>
    <t>3102_特別収入</t>
  </si>
  <si>
    <t>310201_受贈金</t>
  </si>
  <si>
    <t>310202_他の特別収入</t>
  </si>
  <si>
    <t>32_実収入以外の受取（繰入金を除く）</t>
  </si>
  <si>
    <t>3201_預貯金引出</t>
  </si>
  <si>
    <t>3202_保険金</t>
  </si>
  <si>
    <t>320201_個人年金保険金</t>
  </si>
  <si>
    <t>320202_企業年金保険金</t>
  </si>
  <si>
    <t>320203_他の保険金</t>
  </si>
  <si>
    <t>3203_有価証券売却</t>
  </si>
  <si>
    <t>3204_土地家屋借入金</t>
  </si>
  <si>
    <t>3205_他の借入金</t>
  </si>
  <si>
    <t>3206_クレジット購入借入金</t>
  </si>
  <si>
    <t>3207_財産売却</t>
  </si>
  <si>
    <t>3208_実収入以外の受取のその他</t>
  </si>
  <si>
    <t>33_繰入金</t>
  </si>
  <si>
    <t>4_可処分所得</t>
  </si>
  <si>
    <t>5_（特掲：用途分類）交際費</t>
  </si>
  <si>
    <t>5001_（特掲：用途分類）食料</t>
  </si>
  <si>
    <t>5002_（特掲：用途分類）住居</t>
  </si>
  <si>
    <t>5003_（特掲：用途分類）光熱・水道</t>
  </si>
  <si>
    <t>5004_（特掲：用途分類）家具・家事用品</t>
  </si>
  <si>
    <t>5005_（特掲：用途分類）被服及び履物</t>
  </si>
  <si>
    <t>5006_（特掲：用途分類）保健医療</t>
  </si>
  <si>
    <t>5007_（特掲：用途分類）交通・通信</t>
  </si>
  <si>
    <t>5008_（特掲：用途分類）教育</t>
  </si>
  <si>
    <t>5009_（特掲：用途分類）教養娯楽</t>
  </si>
  <si>
    <t>5010_（特掲：用途分類）諸雑費</t>
  </si>
  <si>
    <t>5011_（特掲：用途分類）贈与金</t>
  </si>
  <si>
    <t>5012_（特掲：用途分類）他の交際費</t>
  </si>
  <si>
    <t>501201_（特掲：用途分類）つきあい費</t>
  </si>
  <si>
    <t>501202_（特掲：用途分類）住宅関係負担費</t>
  </si>
  <si>
    <t>501203_（特掲：用途分類）他の負担費</t>
  </si>
  <si>
    <t>6_（再掲）移転支出</t>
  </si>
  <si>
    <t>全国家計構造調査</t>
    <rPh sb="0" eb="2">
      <t>ゼンコク</t>
    </rPh>
    <rPh sb="2" eb="4">
      <t>カケイ</t>
    </rPh>
    <rPh sb="4" eb="6">
      <t>コウゾウ</t>
    </rPh>
    <rPh sb="6" eb="8">
      <t>チョウサ</t>
    </rPh>
    <phoneticPr fontId="5"/>
  </si>
  <si>
    <t>【令和2年　千葉県生産者価格評価表　統合大分類表】</t>
    <rPh sb="1" eb="3">
      <t>レイワ</t>
    </rPh>
    <rPh sb="4" eb="5">
      <t>ネン</t>
    </rPh>
    <rPh sb="6" eb="9">
      <t>チバケン</t>
    </rPh>
    <rPh sb="9" eb="12">
      <t>セイサンシャ</t>
    </rPh>
    <rPh sb="12" eb="14">
      <t>カカク</t>
    </rPh>
    <rPh sb="14" eb="17">
      <t>ヒョウカヒョウ</t>
    </rPh>
    <rPh sb="18" eb="20">
      <t>トウゴウ</t>
    </rPh>
    <rPh sb="20" eb="21">
      <t>ダイ</t>
    </rPh>
    <rPh sb="21" eb="23">
      <t>ブンルイ</t>
    </rPh>
    <rPh sb="23" eb="24">
      <t>ヒョウ</t>
    </rPh>
    <phoneticPr fontId="64"/>
  </si>
  <si>
    <t>統合大分類</t>
    <phoneticPr fontId="64"/>
  </si>
  <si>
    <t>77</t>
  </si>
  <si>
    <t>86</t>
  </si>
  <si>
    <t>88</t>
  </si>
  <si>
    <t>移出</t>
    <rPh sb="0" eb="2">
      <t>イシュツ</t>
    </rPh>
    <phoneticPr fontId="70"/>
  </si>
  <si>
    <t>移輸出計</t>
    <rPh sb="0" eb="3">
      <t>イユシュツ</t>
    </rPh>
    <rPh sb="3" eb="4">
      <t>ケイ</t>
    </rPh>
    <phoneticPr fontId="5"/>
  </si>
  <si>
    <t>（控除）移入</t>
    <rPh sb="1" eb="3">
      <t>コウジョ</t>
    </rPh>
    <rPh sb="4" eb="6">
      <t>イニュウ</t>
    </rPh>
    <phoneticPr fontId="70"/>
  </si>
  <si>
    <t>間接税（関税・輸入品商品税を除く。）</t>
    <rPh sb="7" eb="9">
      <t>ユニュウ</t>
    </rPh>
    <rPh sb="9" eb="10">
      <t>ヒン</t>
    </rPh>
    <rPh sb="10" eb="12">
      <t>ショウヒン</t>
    </rPh>
    <rPh sb="12" eb="13">
      <t>ゼイ</t>
    </rPh>
    <phoneticPr fontId="5"/>
  </si>
  <si>
    <t>県内生産額</t>
    <rPh sb="0" eb="1">
      <t>ケン</t>
    </rPh>
    <phoneticPr fontId="70"/>
  </si>
  <si>
    <t>自給率</t>
    <rPh sb="0" eb="3">
      <t>ジキュウリツ</t>
    </rPh>
    <phoneticPr fontId="5"/>
  </si>
  <si>
    <t>間接税（関税・輸入品商品税を除く。）</t>
    <rPh sb="7" eb="9">
      <t>ユニュウ</t>
    </rPh>
    <rPh sb="9" eb="10">
      <t>ヒン</t>
    </rPh>
    <rPh sb="10" eb="12">
      <t>ショウヒン</t>
    </rPh>
    <rPh sb="12" eb="13">
      <t>ゼイ</t>
    </rPh>
    <phoneticPr fontId="9"/>
  </si>
  <si>
    <t>列和</t>
    <rPh sb="0" eb="1">
      <t>レツ</t>
    </rPh>
    <rPh sb="1" eb="2">
      <t>ワ</t>
    </rPh>
    <phoneticPr fontId="8"/>
  </si>
  <si>
    <t>影響力係数</t>
    <rPh sb="0" eb="3">
      <t>エイキョウリョク</t>
    </rPh>
    <rPh sb="3" eb="5">
      <t>ケイスウ</t>
    </rPh>
    <phoneticPr fontId="8"/>
  </si>
  <si>
    <t>家計調査</t>
    <rPh sb="0" eb="4">
      <t>カケイチョウサ</t>
    </rPh>
    <phoneticPr fontId="5"/>
  </si>
  <si>
    <t>　このツールは、「令和2年千葉県産業連関表」を使って、経済波及効果を測定するために作成したものです。</t>
    <rPh sb="9" eb="11">
      <t>レイワ</t>
    </rPh>
    <rPh sb="12" eb="13">
      <t>ネン</t>
    </rPh>
    <rPh sb="13" eb="16">
      <t>チバケン</t>
    </rPh>
    <rPh sb="16" eb="18">
      <t>サンギョウ</t>
    </rPh>
    <rPh sb="18" eb="21">
      <t>レンカンヒョウ</t>
    </rPh>
    <rPh sb="23" eb="24">
      <t>ツカ</t>
    </rPh>
    <rPh sb="27" eb="29">
      <t>ケイザイ</t>
    </rPh>
    <rPh sb="29" eb="33">
      <t>ハキュウコウカ</t>
    </rPh>
    <rPh sb="34" eb="36">
      <t>ソクテイ</t>
    </rPh>
    <rPh sb="41" eb="43">
      <t>サクセイ</t>
    </rPh>
    <phoneticPr fontId="5"/>
  </si>
  <si>
    <t>↑</t>
    <phoneticPr fontId="5"/>
  </si>
  <si>
    <t>千葉県産業連関表で
計算した自給率</t>
    <rPh sb="0" eb="3">
      <t>チバケン</t>
    </rPh>
    <rPh sb="3" eb="5">
      <t>サンギョウ</t>
    </rPh>
    <rPh sb="5" eb="7">
      <t>レンカン</t>
    </rPh>
    <rPh sb="7" eb="8">
      <t>ヒョウ</t>
    </rPh>
    <rPh sb="10" eb="12">
      <t>ケイサン</t>
    </rPh>
    <rPh sb="14" eb="17">
      <t>ジキュウリツ</t>
    </rPh>
    <phoneticPr fontId="5"/>
  </si>
  <si>
    <t>（備考）</t>
    <rPh sb="1" eb="3">
      <t>ビコウ</t>
    </rPh>
    <phoneticPr fontId="5"/>
  </si>
  <si>
    <t>自給率の設定（任意）</t>
    <rPh sb="0" eb="3">
      <t>ジキュウリツ</t>
    </rPh>
    <rPh sb="4" eb="6">
      <t>セッテイ</t>
    </rPh>
    <rPh sb="7" eb="9">
      <t>ニンイ</t>
    </rPh>
    <phoneticPr fontId="5"/>
  </si>
  <si>
    <r>
      <t>３　上記の最終需要のうち、県内で調達する県産品等の産業については、「</t>
    </r>
    <r>
      <rPr>
        <sz val="10"/>
        <color indexed="10"/>
        <rFont val="HG丸ｺﾞｼｯｸM-PRO"/>
        <family val="3"/>
        <charset val="128"/>
      </rPr>
      <t>自給率</t>
    </r>
    <r>
      <rPr>
        <sz val="10"/>
        <rFont val="HG丸ｺﾞｼｯｸM-PRO"/>
        <family val="3"/>
        <charset val="128"/>
      </rPr>
      <t>」の設定欄に「1」と入力してください。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サンギョウ</t>
    </rPh>
    <rPh sb="34" eb="37">
      <t>ジキュウリツ</t>
    </rPh>
    <rPh sb="39" eb="41">
      <t>セッテイ</t>
    </rPh>
    <rPh sb="41" eb="42">
      <t>ラン</t>
    </rPh>
    <rPh sb="47" eb="49">
      <t>ニュウリョク</t>
    </rPh>
    <phoneticPr fontId="5"/>
  </si>
  <si>
    <t>３　このツールは、産業連関表対象年（令和2年）の価格によるものであり、分析対象時点の価格を考慮していません。</t>
    <rPh sb="9" eb="11">
      <t>サンギョウ</t>
    </rPh>
    <rPh sb="11" eb="14">
      <t>レンカンヒョウ</t>
    </rPh>
    <rPh sb="14" eb="16">
      <t>タイショウ</t>
    </rPh>
    <rPh sb="16" eb="17">
      <t>ネン</t>
    </rPh>
    <rPh sb="18" eb="20">
      <t>レイワ</t>
    </rPh>
    <rPh sb="21" eb="22">
      <t>ネン</t>
    </rPh>
    <rPh sb="24" eb="26">
      <t>カカク</t>
    </rPh>
    <rPh sb="35" eb="37">
      <t>ブンセキ</t>
    </rPh>
    <rPh sb="37" eb="39">
      <t>タイショウ</t>
    </rPh>
    <rPh sb="39" eb="41">
      <t>ジテン</t>
    </rPh>
    <rPh sb="42" eb="44">
      <t>カカク</t>
    </rPh>
    <rPh sb="45" eb="47">
      <t>コウリョ</t>
    </rPh>
    <phoneticPr fontId="5"/>
  </si>
  <si>
    <t>入力箇所3
（任意）</t>
    <rPh sb="0" eb="4">
      <t>ニュウリョクカショ</t>
    </rPh>
    <rPh sb="7" eb="9">
      <t>ニンイ</t>
    </rPh>
    <phoneticPr fontId="5"/>
  </si>
  <si>
    <t>入力箇所4
（任意）</t>
    <rPh sb="0" eb="4">
      <t>ニュウリョクカショ</t>
    </rPh>
    <rPh sb="7" eb="9">
      <t>ニンイ</t>
    </rPh>
    <phoneticPr fontId="5"/>
  </si>
  <si>
    <t>C</t>
    <phoneticPr fontId="5"/>
  </si>
  <si>
    <t>D   (%)</t>
    <phoneticPr fontId="5"/>
  </si>
  <si>
    <t>E</t>
    <phoneticPr fontId="5"/>
  </si>
  <si>
    <t>F</t>
    <phoneticPr fontId="5"/>
  </si>
  <si>
    <t>↓　こ　こ　か　ら　下　は、　入　力・計　算　す　る　箇　所</t>
    <rPh sb="10" eb="11">
      <t>シタ</t>
    </rPh>
    <rPh sb="15" eb="16">
      <t>ニュウ</t>
    </rPh>
    <rPh sb="17" eb="18">
      <t>チカラ</t>
    </rPh>
    <rPh sb="19" eb="20">
      <t>ケイ</t>
    </rPh>
    <rPh sb="21" eb="22">
      <t>サン</t>
    </rPh>
    <rPh sb="27" eb="28">
      <t>カ</t>
    </rPh>
    <rPh sb="29" eb="30">
      <t>ショ</t>
    </rPh>
    <phoneticPr fontId="5"/>
  </si>
  <si>
    <t>入力箇所1
(産業を選択)</t>
    <rPh sb="0" eb="4">
      <t>ニュウリョクカショ</t>
    </rPh>
    <rPh sb="7" eb="9">
      <t>サンギョウ</t>
    </rPh>
    <rPh sb="10" eb="12">
      <t>センタク</t>
    </rPh>
    <phoneticPr fontId="5"/>
  </si>
  <si>
    <t>入力箇所2
(産業を選択)</t>
    <rPh sb="0" eb="4">
      <t>ニュウリョクカショ</t>
    </rPh>
    <rPh sb="7" eb="9">
      <t>サンギョウ</t>
    </rPh>
    <rPh sb="10" eb="12">
      <t>センタク</t>
    </rPh>
    <phoneticPr fontId="5"/>
  </si>
  <si>
    <t>A'+B</t>
    <phoneticPr fontId="5"/>
  </si>
  <si>
    <t>AA</t>
    <phoneticPr fontId="5"/>
  </si>
  <si>
    <r>
      <rPr>
        <sz val="14"/>
        <rFont val="HGSｺﾞｼｯｸE"/>
        <family val="3"/>
        <charset val="128"/>
      </rPr>
      <t>【経済波及効果測定結果】</t>
    </r>
    <r>
      <rPr>
        <sz val="11"/>
        <rFont val="ＭＳ Ｐゴシック"/>
        <family val="3"/>
        <charset val="128"/>
      </rPr>
      <t>～令和２年（2020年）千葉県産業連関表（統合大分類）～</t>
    </r>
    <rPh sb="1" eb="3">
      <t>ケイザイ</t>
    </rPh>
    <rPh sb="3" eb="7">
      <t>ハキュウコウカ</t>
    </rPh>
    <rPh sb="7" eb="9">
      <t>ソクテイ</t>
    </rPh>
    <rPh sb="9" eb="11">
      <t>ケッカ</t>
    </rPh>
    <rPh sb="13" eb="15">
      <t>レイワ</t>
    </rPh>
    <rPh sb="16" eb="17">
      <t>ネン</t>
    </rPh>
    <rPh sb="22" eb="23">
      <t>ネン</t>
    </rPh>
    <rPh sb="24" eb="27">
      <t>チバケン</t>
    </rPh>
    <rPh sb="27" eb="29">
      <t>サンギョウ</t>
    </rPh>
    <rPh sb="29" eb="32">
      <t>レンカンヒョウ</t>
    </rPh>
    <rPh sb="33" eb="35">
      <t>トウゴウ</t>
    </rPh>
    <rPh sb="35" eb="38">
      <t>ダイブンルイ</t>
    </rPh>
    <phoneticPr fontId="5"/>
  </si>
  <si>
    <t>【測 定 表】</t>
  </si>
  <si>
    <t>（利用方法）</t>
    <rPh sb="1" eb="3">
      <t>リヨウ</t>
    </rPh>
    <rPh sb="3" eb="5">
      <t>ホウホウ</t>
    </rPh>
    <phoneticPr fontId="5"/>
  </si>
  <si>
    <t>【測定表】</t>
    <rPh sb="1" eb="4">
      <t>ソクテイヒョウ</t>
    </rPh>
    <phoneticPr fontId="5"/>
  </si>
  <si>
    <t>２　入力箇所は4カ所あります。</t>
    <rPh sb="2" eb="4">
      <t>ニュウリョク</t>
    </rPh>
    <rPh sb="4" eb="6">
      <t>カショ</t>
    </rPh>
    <rPh sb="9" eb="10">
      <t>ショ</t>
    </rPh>
    <phoneticPr fontId="5"/>
  </si>
  <si>
    <t>３　入力箇所１、２</t>
    <rPh sb="2" eb="4">
      <t>ニュウリョク</t>
    </rPh>
    <rPh sb="4" eb="6">
      <t>カショ</t>
    </rPh>
    <phoneticPr fontId="5"/>
  </si>
  <si>
    <r>
      <t>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5"/>
  </si>
  <si>
    <t>　　※購入者価格：店舗、ネットなどから購入した価格。商品を消費者の手元に届けるためにかかった運賃や、卸・小売などの手数料を上乗せされています。</t>
    <rPh sb="3" eb="6">
      <t>コウニュウシャ</t>
    </rPh>
    <rPh sb="6" eb="8">
      <t>カカク</t>
    </rPh>
    <rPh sb="9" eb="11">
      <t>テンポ</t>
    </rPh>
    <rPh sb="19" eb="21">
      <t>コウニュウ</t>
    </rPh>
    <rPh sb="23" eb="25">
      <t>カカク</t>
    </rPh>
    <rPh sb="50" eb="51">
      <t>オロシ</t>
    </rPh>
    <rPh sb="57" eb="60">
      <t>テスウリョウ</t>
    </rPh>
    <phoneticPr fontId="5"/>
  </si>
  <si>
    <t>　　　生産者価格：いわゆる工場出荷額。生産者（メーカーや事業者）が財・サービスを工場や事業所から出荷する時点での価格です。</t>
    <rPh sb="3" eb="6">
      <t>セイサンシャ</t>
    </rPh>
    <rPh sb="6" eb="8">
      <t>カカク</t>
    </rPh>
    <rPh sb="13" eb="18">
      <t>コウジョウシュッカガク</t>
    </rPh>
    <phoneticPr fontId="5"/>
  </si>
  <si>
    <t>ある観光地で、県産品のピーナッツ和菓子が、手土産品として100億円売れました。</t>
    <rPh sb="2" eb="5">
      <t>カンコウチ</t>
    </rPh>
    <rPh sb="7" eb="10">
      <t>ケンサンピン</t>
    </rPh>
    <rPh sb="16" eb="19">
      <t>ワガシ</t>
    </rPh>
    <rPh sb="21" eb="25">
      <t>テミヤゲヒン</t>
    </rPh>
    <rPh sb="31" eb="33">
      <t>オクエン</t>
    </rPh>
    <rPh sb="33" eb="34">
      <t>ウ</t>
    </rPh>
    <phoneticPr fontId="5"/>
  </si>
  <si>
    <t>入 力 事 例</t>
    <rPh sb="0" eb="1">
      <t>ニュウ</t>
    </rPh>
    <rPh sb="2" eb="3">
      <t>チカラ</t>
    </rPh>
    <rPh sb="4" eb="5">
      <t>コト</t>
    </rPh>
    <rPh sb="6" eb="7">
      <t>レイ</t>
    </rPh>
    <phoneticPr fontId="5"/>
  </si>
  <si>
    <t>その場合、下記のように入力します。</t>
    <rPh sb="2" eb="4">
      <t>バアイ</t>
    </rPh>
    <rPh sb="5" eb="7">
      <t>カキ</t>
    </rPh>
    <rPh sb="11" eb="13">
      <t>ニュウリョク</t>
    </rPh>
    <phoneticPr fontId="5"/>
  </si>
  <si>
    <t>　　金額が購入者価格の場合はA欄、生産者価格の場合はB欄へ入力します。</t>
    <phoneticPr fontId="5"/>
  </si>
  <si>
    <t>　　　　　　　　　例えば「道の駅」で販売されている産品は、価格に運営費や手数料が含まれていますので購入者価格になります。</t>
    <rPh sb="9" eb="10">
      <t>タト</t>
    </rPh>
    <rPh sb="13" eb="14">
      <t>ミチ</t>
    </rPh>
    <rPh sb="15" eb="16">
      <t>エキ</t>
    </rPh>
    <rPh sb="18" eb="20">
      <t>ハンバイ</t>
    </rPh>
    <rPh sb="25" eb="27">
      <t>サンピン</t>
    </rPh>
    <rPh sb="29" eb="31">
      <t>カカク</t>
    </rPh>
    <rPh sb="32" eb="35">
      <t>ウンエイヒ</t>
    </rPh>
    <rPh sb="36" eb="39">
      <t>テスウリョウ</t>
    </rPh>
    <rPh sb="40" eb="41">
      <t>フク</t>
    </rPh>
    <rPh sb="49" eb="52">
      <t>コウニュウシャ</t>
    </rPh>
    <rPh sb="52" eb="54">
      <t>カカク</t>
    </rPh>
    <phoneticPr fontId="5"/>
  </si>
  <si>
    <t>県内貨物運賃</t>
    <rPh sb="0" eb="2">
      <t>ケンナイ</t>
    </rPh>
    <rPh sb="2" eb="4">
      <t>カモツ</t>
    </rPh>
    <rPh sb="4" eb="6">
      <t>ウンチン</t>
    </rPh>
    <phoneticPr fontId="5"/>
  </si>
  <si>
    <t>県内生産額</t>
    <rPh sb="0" eb="1">
      <t>ケン</t>
    </rPh>
    <phoneticPr fontId="5"/>
  </si>
  <si>
    <t>プラスチック
・ゴム製品</t>
    <phoneticPr fontId="5"/>
  </si>
  <si>
    <t>窯業・
土石製品</t>
    <phoneticPr fontId="5"/>
  </si>
  <si>
    <t>その他の製造
工業製品</t>
    <phoneticPr fontId="5"/>
  </si>
  <si>
    <t>対事業所
サービス</t>
    <phoneticPr fontId="5"/>
  </si>
  <si>
    <t>対個人
サービス</t>
    <phoneticPr fontId="5"/>
  </si>
  <si>
    <t>一般政府
消費支出</t>
    <phoneticPr fontId="5"/>
  </si>
  <si>
    <t>県内総固定資本
形成（公的）</t>
    <phoneticPr fontId="5"/>
  </si>
  <si>
    <t>県内総固定資本
形成（民間）</t>
    <phoneticPr fontId="5"/>
  </si>
  <si>
    <t>県内
最終需要計</t>
    <phoneticPr fontId="5"/>
  </si>
  <si>
    <t>（控除）関税、
輸入商品税</t>
    <rPh sb="1" eb="3">
      <t>コウジョ</t>
    </rPh>
    <rPh sb="4" eb="6">
      <t>カンゼイ</t>
    </rPh>
    <rPh sb="8" eb="13">
      <t>ユニュウショウヒンゼイ</t>
    </rPh>
    <phoneticPr fontId="70"/>
  </si>
  <si>
    <t>（控除）
移輸入計</t>
    <rPh sb="1" eb="3">
      <t>コウジョ</t>
    </rPh>
    <rPh sb="5" eb="6">
      <t>イ</t>
    </rPh>
    <rPh sb="6" eb="8">
      <t>ユニュウ</t>
    </rPh>
    <rPh sb="8" eb="9">
      <t>ケイ</t>
    </rPh>
    <phoneticPr fontId="70"/>
  </si>
  <si>
    <t>最終需要
部門計</t>
    <phoneticPr fontId="5"/>
  </si>
  <si>
    <t>パルプ・
紙・木製品</t>
    <phoneticPr fontId="5"/>
  </si>
  <si>
    <t>家計外消費
支出（列）</t>
    <phoneticPr fontId="5"/>
  </si>
  <si>
    <t>パルプ・
紙・木製品</t>
    <phoneticPr fontId="5"/>
  </si>
  <si>
    <t>石油・
石炭製品</t>
    <phoneticPr fontId="5"/>
  </si>
  <si>
    <t>プラスチック
・ゴム製品</t>
    <phoneticPr fontId="5"/>
  </si>
  <si>
    <t>窯業・
土石製品</t>
    <phoneticPr fontId="5"/>
  </si>
  <si>
    <t>その他の製造
工業製品</t>
    <phoneticPr fontId="5"/>
  </si>
  <si>
    <t>対事業所
サービス</t>
    <phoneticPr fontId="5"/>
  </si>
  <si>
    <t>対個人
サービス</t>
    <phoneticPr fontId="5"/>
  </si>
  <si>
    <t>民間消費
支出構成比</t>
    <rPh sb="0" eb="2">
      <t>ミンカン</t>
    </rPh>
    <rPh sb="2" eb="4">
      <t>ショウヒ</t>
    </rPh>
    <rPh sb="5" eb="7">
      <t>シシュツ</t>
    </rPh>
    <rPh sb="7" eb="10">
      <t>コウセイヒ</t>
    </rPh>
    <phoneticPr fontId="5"/>
  </si>
  <si>
    <t>(単位 : 百万円)</t>
    <rPh sb="6" eb="7">
      <t>ヒャク</t>
    </rPh>
    <phoneticPr fontId="5"/>
  </si>
  <si>
    <t>電気・ガス・熱供給</t>
  </si>
  <si>
    <t>電気・
ガス・熱供給</t>
  </si>
  <si>
    <t>※「千葉市」は集計世帯数が約50と少ないことと、県全体の平均でないことから</t>
    <rPh sb="2" eb="5">
      <t>チバシ</t>
    </rPh>
    <rPh sb="7" eb="9">
      <t>シュウケイ</t>
    </rPh>
    <rPh sb="9" eb="12">
      <t>セタイスウ</t>
    </rPh>
    <rPh sb="13" eb="14">
      <t>ヤク</t>
    </rPh>
    <rPh sb="17" eb="18">
      <t>スク</t>
    </rPh>
    <rPh sb="24" eb="27">
      <t>ケンゼンタイ</t>
    </rPh>
    <rPh sb="28" eb="30">
      <t>ヘイキン</t>
    </rPh>
    <phoneticPr fontId="29"/>
  </si>
  <si>
    <t>既定として使用しないこととした。</t>
    <phoneticPr fontId="5"/>
  </si>
  <si>
    <t>実収入</t>
    <rPh sb="0" eb="3">
      <t>ジツシュウニュウ</t>
    </rPh>
    <phoneticPr fontId="5"/>
  </si>
  <si>
    <t>消費支出</t>
    <rPh sb="0" eb="2">
      <t>ショウヒ</t>
    </rPh>
    <rPh sb="2" eb="4">
      <t>シシュツ</t>
    </rPh>
    <phoneticPr fontId="61"/>
  </si>
  <si>
    <t>産業連関分析には時間の概念がないため、波及効果がいつの時点で達成されるかは明確にされない。</t>
    <rPh sb="0" eb="2">
      <t>サンギョウ</t>
    </rPh>
    <rPh sb="2" eb="4">
      <t>レンカン</t>
    </rPh>
    <rPh sb="4" eb="6">
      <t>ブンセキ</t>
    </rPh>
    <rPh sb="8" eb="10">
      <t>ジカン</t>
    </rPh>
    <rPh sb="11" eb="13">
      <t>ガイネン</t>
    </rPh>
    <rPh sb="19" eb="21">
      <t>ハキュウ</t>
    </rPh>
    <rPh sb="21" eb="23">
      <t>コウカ</t>
    </rPh>
    <rPh sb="27" eb="29">
      <t>ジテン</t>
    </rPh>
    <rPh sb="30" eb="32">
      <t>タッセイ</t>
    </rPh>
    <rPh sb="37" eb="39">
      <t>メイカク</t>
    </rPh>
    <phoneticPr fontId="5"/>
  </si>
  <si>
    <t>（単位：百万円）</t>
    <rPh sb="4" eb="5">
      <t>ヒャク</t>
    </rPh>
    <phoneticPr fontId="5"/>
  </si>
  <si>
    <r>
      <t>　（「</t>
    </r>
    <r>
      <rPr>
        <sz val="10"/>
        <color indexed="10"/>
        <rFont val="HG丸ｺﾞｼｯｸM-PRO"/>
        <family val="3"/>
        <charset val="128"/>
      </rPr>
      <t>消費転換率</t>
    </r>
    <r>
      <rPr>
        <sz val="10"/>
        <rFont val="HG丸ｺﾞｼｯｸM-PRO"/>
        <family val="3"/>
        <charset val="128"/>
      </rPr>
      <t>」の設定欄を参照）</t>
    </r>
    <rPh sb="3" eb="5">
      <t>ショウヒ</t>
    </rPh>
    <rPh sb="5" eb="7">
      <t>テンカン</t>
    </rPh>
    <rPh sb="7" eb="8">
      <t>リツ</t>
    </rPh>
    <rPh sb="10" eb="12">
      <t>セッテイ</t>
    </rPh>
    <rPh sb="12" eb="13">
      <t>ラン</t>
    </rPh>
    <rPh sb="14" eb="16">
      <t>サンショウ</t>
    </rPh>
    <phoneticPr fontId="5"/>
  </si>
  <si>
    <t>令和６年全国家計構造調査　家計収支に関する結果</t>
  </si>
  <si>
    <t>第１－１表　全国・都市階級・地方・４大都市圏・都道府県，世帯の種類(3区分)，世帯区分(4区分)，世帯主の性別(3区分)，収支項目分類（細分類）別1世帯当たり1か月間の収入と支出－全国・都市階級・地方・４大都市圏・都道府県</t>
  </si>
  <si>
    <t>千葉県</t>
    <rPh sb="0" eb="3">
      <t>チバケン</t>
    </rPh>
    <phoneticPr fontId="5"/>
  </si>
  <si>
    <t>事項名</t>
  </si>
  <si>
    <t>地域_2024</t>
  </si>
  <si>
    <t>項目名</t>
  </si>
  <si>
    <t>世帯の種類</t>
  </si>
  <si>
    <t>表章単位</t>
  </si>
  <si>
    <t>0_総世帯</t>
  </si>
  <si>
    <t>210102010001_民営家賃</t>
  </si>
  <si>
    <t>210102010002_公営家賃</t>
  </si>
  <si>
    <t>210102010003_給与住宅家賃</t>
  </si>
  <si>
    <t>210102010004_地代</t>
  </si>
  <si>
    <t>210102010005_他の家賃地代</t>
  </si>
  <si>
    <t>210102021001_設備器具</t>
  </si>
  <si>
    <t>210102021002_修繕材料</t>
  </si>
  <si>
    <t>210102022001_畳替え</t>
  </si>
  <si>
    <t>210102022002_給排水関係工事費</t>
  </si>
  <si>
    <t>210102022003_外壁・塀等工事費</t>
  </si>
  <si>
    <t>210102022004_植木・庭手入れ代</t>
  </si>
  <si>
    <t>210102022005_他の工事費</t>
  </si>
  <si>
    <t>210102022006_火災・地震保険料</t>
  </si>
  <si>
    <t>210103020001_都市ガス</t>
  </si>
  <si>
    <t>210103020002_プロパンガス</t>
  </si>
  <si>
    <t>210103030001_灯油</t>
  </si>
  <si>
    <t>210103030002_他の光熱のその他</t>
  </si>
  <si>
    <t>210104011001_電子レンジ</t>
  </si>
  <si>
    <t>210104011002_炊事用電気器具</t>
  </si>
  <si>
    <t>210104011003_炊事用ガス器具</t>
  </si>
  <si>
    <t>210104011004_冷蔵庫</t>
  </si>
  <si>
    <t>210104011005_掃除機</t>
  </si>
  <si>
    <t>210104011006_洗濯機</t>
  </si>
  <si>
    <t>210104011007_他の家事用耐久財</t>
  </si>
  <si>
    <t>210104012001_エアコン</t>
  </si>
  <si>
    <t>210104012002_ストーブ・温風ヒーター</t>
  </si>
  <si>
    <t>210104012003_他の冷暖房用器具</t>
  </si>
  <si>
    <t>210104013001_たんす</t>
  </si>
  <si>
    <t>210104013002_テーブル・ソファー</t>
  </si>
  <si>
    <t>210104013003_食器戸棚</t>
  </si>
  <si>
    <t>210104013004_他の家具</t>
  </si>
  <si>
    <t>210104020001_照明器具</t>
  </si>
  <si>
    <t>210104020002_室内装飾品</t>
  </si>
  <si>
    <t>210104020003_敷物</t>
  </si>
  <si>
    <t>210104020004_カーテン</t>
  </si>
  <si>
    <t>210104020005_他の室内装備品</t>
  </si>
  <si>
    <t>210104030001_ベッド</t>
  </si>
  <si>
    <t>210104030002_布団</t>
  </si>
  <si>
    <t>210104030003_毛布</t>
  </si>
  <si>
    <t>210104030004_シーツ</t>
  </si>
  <si>
    <t>210104030005_他の寝具類</t>
  </si>
  <si>
    <t>210104040001_茶わん・皿・鉢</t>
  </si>
  <si>
    <t>210104040002_他の食卓用品</t>
  </si>
  <si>
    <t>210104040003_鍋・やかん</t>
  </si>
  <si>
    <t>210104040004_他の台所用品</t>
  </si>
  <si>
    <t>210104040005_電球・ランプ</t>
  </si>
  <si>
    <t>210104040006_タオル</t>
  </si>
  <si>
    <t>210104040007_他の家事雑貨</t>
  </si>
  <si>
    <t>210104051001_ティッシュペーパー</t>
  </si>
  <si>
    <t>210104051002_トイレットペーパー</t>
  </si>
  <si>
    <t>210104052001_台所・住居用洗剤</t>
  </si>
  <si>
    <t>210104052002_洗濯用洗剤</t>
  </si>
  <si>
    <t>210104053001_ポリ袋・ラップ</t>
  </si>
  <si>
    <t>210104053002_殺虫・防虫剤</t>
  </si>
  <si>
    <t>210104053003_柔軟仕上剤</t>
  </si>
  <si>
    <t>210104053004_芳香・消臭剤</t>
  </si>
  <si>
    <t>210104053005_他の家事用消耗品のその他</t>
  </si>
  <si>
    <t>210104060001_家事代行料</t>
  </si>
  <si>
    <t>210104060002_廃棄物処理手数料・リサイクル料金</t>
  </si>
  <si>
    <t>210104060003_家具・家事用品関連サービス</t>
  </si>
  <si>
    <t>210105080001_洗濯代</t>
  </si>
  <si>
    <t>210105080002_被服賃借料</t>
  </si>
  <si>
    <t>210105080003_他の衣服関連サービス</t>
  </si>
  <si>
    <t>210105080004_他の履物類関連サービス</t>
  </si>
  <si>
    <t>210106010001_感冒薬</t>
  </si>
  <si>
    <t>210106010002_胃腸薬</t>
  </si>
  <si>
    <t>210106010003_栄養剤</t>
  </si>
  <si>
    <t>210106010004_外傷・皮膚病薬</t>
  </si>
  <si>
    <t>210106010005_他の外用薬</t>
  </si>
  <si>
    <t>210106010006_他の医薬品</t>
  </si>
  <si>
    <t>210106030001_紙おむつ</t>
  </si>
  <si>
    <t>21010603000201_マスク</t>
  </si>
  <si>
    <t>21010603000202_他の保健用消耗品</t>
  </si>
  <si>
    <t>210106030003_眼鏡</t>
  </si>
  <si>
    <t>210106030004_コンタクトレンズ</t>
  </si>
  <si>
    <t>210106030005_他の保健医療用品・器具</t>
  </si>
  <si>
    <t>210106040001_医科診療代</t>
  </si>
  <si>
    <t>210106040002_歯科診療代</t>
  </si>
  <si>
    <t>210106040003_出産入院料</t>
  </si>
  <si>
    <t>210106040004_他の入院料</t>
  </si>
  <si>
    <t>210106040005_整骨（接骨）・鍼灸院治療代</t>
  </si>
  <si>
    <t>210106040006_マッサージ料金等（診療外）</t>
  </si>
  <si>
    <t>210106040007_人間ドック等受診料</t>
  </si>
  <si>
    <t>210106040008_他の保健医療サービス</t>
  </si>
  <si>
    <t>210107010001_鉄道運賃</t>
  </si>
  <si>
    <t>210107010002_鉄道通学定期代</t>
  </si>
  <si>
    <t>210107010003_鉄道通勤定期代</t>
  </si>
  <si>
    <t>210107010004_バス代</t>
  </si>
  <si>
    <t>210107010005_バス通学定期代</t>
  </si>
  <si>
    <t>210107010006_バス通勤定期代</t>
  </si>
  <si>
    <t>210107010007_タクシー代</t>
  </si>
  <si>
    <t>210107010008_航空運賃</t>
  </si>
  <si>
    <t>210107010009_有料道路料</t>
  </si>
  <si>
    <t>210107010010_他の交通</t>
  </si>
  <si>
    <t>210107021001_自動車購入</t>
  </si>
  <si>
    <t>210107021002_自動車以外の輸送機器購入</t>
  </si>
  <si>
    <t>210107023001_ガソリン</t>
  </si>
  <si>
    <t>210107023002_自動車等部品</t>
  </si>
  <si>
    <t>210107023003_自動車等関連用品</t>
  </si>
  <si>
    <t>210107023004_自動車整備費</t>
  </si>
  <si>
    <t>210107023005_自動車以外の輸送機器整備費</t>
  </si>
  <si>
    <t>210107023006_年極・月極駐車場借料</t>
  </si>
  <si>
    <t>210107023007_他の駐車場借料</t>
  </si>
  <si>
    <t>210107023008_レンタカー・カーシェアリング料金</t>
  </si>
  <si>
    <t>210107023009_他の自動車等関連サービス</t>
  </si>
  <si>
    <t>210107023010_自動車保険料（自賠責）</t>
  </si>
  <si>
    <t>210107023011_自動車保険料（任意）</t>
  </si>
  <si>
    <t>210107023012_自動車保険料以外の輸送機器保険料</t>
  </si>
  <si>
    <t>210107030001_郵便料</t>
  </si>
  <si>
    <t>210107030002_固定電話通信料</t>
  </si>
  <si>
    <t>210107030003_携帯電話通信料</t>
  </si>
  <si>
    <t>210107030004_運送料</t>
  </si>
  <si>
    <t>210107030005_携帯電話機</t>
  </si>
  <si>
    <t>210107030006_他の通信機器</t>
  </si>
  <si>
    <t>210108010001_小学校</t>
  </si>
  <si>
    <t>210108010002_中学校</t>
  </si>
  <si>
    <t>210108010003_高校</t>
  </si>
  <si>
    <t>210108010004_大学</t>
  </si>
  <si>
    <t>210108010005_幼児教育費用</t>
  </si>
  <si>
    <t>210108010006_専修学校</t>
  </si>
  <si>
    <t>210108020001_教科書</t>
  </si>
  <si>
    <t>210108020002_学習参考教材</t>
  </si>
  <si>
    <t>210108030001_幼児・小学校補習教育</t>
  </si>
  <si>
    <t>210108030002_中学校補習教育</t>
  </si>
  <si>
    <t>210108030003_高校補習教育・予備校</t>
  </si>
  <si>
    <t>210109010001_テレビ</t>
  </si>
  <si>
    <t>210109010002_ビデオレコーダー・プレイヤー</t>
  </si>
  <si>
    <t>210109010003_パソコン</t>
  </si>
  <si>
    <t>210109010004_カメラ・ビデオカメラ</t>
  </si>
  <si>
    <t>210109010005_楽器</t>
  </si>
  <si>
    <t>210109010006_書斎・学習用机・椅子</t>
  </si>
  <si>
    <t>210109010007_他の教養娯楽用耐久財</t>
  </si>
  <si>
    <t>210109010008_教養娯楽用耐久財修理代</t>
  </si>
  <si>
    <t>210109021001_筆記・絵画用具</t>
  </si>
  <si>
    <t>210109021002_ノート・紙製品</t>
  </si>
  <si>
    <t>210109021003_他の学習用消耗品</t>
  </si>
  <si>
    <t>210109021004_他の学習用文房具</t>
  </si>
  <si>
    <t>210109021005_他の文房具</t>
  </si>
  <si>
    <t>210109022001_ゴルフ用具</t>
  </si>
  <si>
    <t>210109022002_他の運動用具</t>
  </si>
  <si>
    <t>210109022003_スポーツウェア</t>
  </si>
  <si>
    <t>210109023001_ゲーム機</t>
  </si>
  <si>
    <t>210109023002_ゲームソフト等</t>
  </si>
  <si>
    <t>210109023003_他の玩具</t>
  </si>
  <si>
    <t>210109025001_音楽・映像用未使用メディア</t>
  </si>
  <si>
    <t>210109025002_音楽・映像収録済メディア</t>
  </si>
  <si>
    <t>210109025003_ペットフード</t>
  </si>
  <si>
    <t>210109025004_ペット・他のペット用品</t>
  </si>
  <si>
    <t>210109025005_園芸用植物</t>
  </si>
  <si>
    <t>210109025006_園芸用品</t>
  </si>
  <si>
    <t>210109025007_手芸・工芸材料</t>
  </si>
  <si>
    <t>210109025008_電池</t>
  </si>
  <si>
    <t>210109025009_他の教養娯楽用品のその他</t>
  </si>
  <si>
    <t>210109030001_新聞</t>
  </si>
  <si>
    <t>210109030002_雑誌</t>
  </si>
  <si>
    <t>210109030003_書籍</t>
  </si>
  <si>
    <t>210109030004_他の印刷物</t>
  </si>
  <si>
    <t>210109042001_国内パック旅行費</t>
  </si>
  <si>
    <t>210109042002_外国パック旅行費</t>
  </si>
  <si>
    <t>210109043001_語学月謝</t>
  </si>
  <si>
    <t>210109043002_他の教育的月謝</t>
  </si>
  <si>
    <t>210109043003_音楽月謝</t>
  </si>
  <si>
    <t>210109043004_他の教養的月謝</t>
  </si>
  <si>
    <t>210109043005_スポーツ月謝</t>
  </si>
  <si>
    <t>210109043006_自動車教習料</t>
  </si>
  <si>
    <t>210109043007_家事月謝</t>
  </si>
  <si>
    <t>210109043008_他の月謝類</t>
  </si>
  <si>
    <t>2101090441_放送受信料</t>
  </si>
  <si>
    <t>210109044101_NHK放送受信料</t>
  </si>
  <si>
    <t>210109044102_ケーブルテレビ放送受信料</t>
  </si>
  <si>
    <t>210109044103_他の放送受信料</t>
  </si>
  <si>
    <t>2101090442_入場・観覧・ゲーム代</t>
  </si>
  <si>
    <t>210109044201_映画・演劇等入場料</t>
  </si>
  <si>
    <t>210109044202_スポーツ観覧料</t>
  </si>
  <si>
    <t>210109044203_ゴルフプレー料金</t>
  </si>
  <si>
    <t>210109044204_スポーツクラブ使用料</t>
  </si>
  <si>
    <t>210109044205_他のスポーツ施設使用料</t>
  </si>
  <si>
    <t>210109044206_文化施設入場料</t>
  </si>
  <si>
    <t>210109044207_遊園地入場・乗物代</t>
  </si>
  <si>
    <t>210109044208_他の入場・ゲーム代</t>
  </si>
  <si>
    <t>2101090443_諸会費</t>
  </si>
  <si>
    <t>2101090444_写真撮影・プリント代</t>
  </si>
  <si>
    <t>2101090445_教養娯楽賃借料</t>
  </si>
  <si>
    <t>2101090446_インターネット接続料</t>
  </si>
  <si>
    <t>2101090447_他の教養娯楽サービスのその他</t>
  </si>
  <si>
    <t>210110011001_温泉・銭湯入浴料</t>
  </si>
  <si>
    <t>210110011002_理髪料</t>
  </si>
  <si>
    <t>210110011003_パーマネント代</t>
  </si>
  <si>
    <t>210110011004_カット代</t>
  </si>
  <si>
    <t>210110011005_他の理美容代</t>
  </si>
  <si>
    <t>2101100121_理美容用電気器具</t>
  </si>
  <si>
    <t>2101100122_歯ブラシ</t>
  </si>
  <si>
    <t>2101100123_他の理美容用品</t>
  </si>
  <si>
    <t>2101100124_石けん類・化粧品</t>
  </si>
  <si>
    <t>210110012401_浴用・洗顔石けん</t>
  </si>
  <si>
    <t>210110012402_シャンプー</t>
  </si>
  <si>
    <t>210110012403_ヘアコンディショナー</t>
  </si>
  <si>
    <t>210110012404_歯磨き</t>
  </si>
  <si>
    <t>210110012405_整髪・養毛剤</t>
  </si>
  <si>
    <t>210110012406_化粧クリーム</t>
  </si>
  <si>
    <t>210110012407_化粧水</t>
  </si>
  <si>
    <t>210110012408_乳液</t>
  </si>
  <si>
    <t>210110012409_ファンデーション</t>
  </si>
  <si>
    <t>210110012410_口紅</t>
  </si>
  <si>
    <t>210110012411_ヘアカラーリング剤</t>
  </si>
  <si>
    <t>210110012412_他の化粧品</t>
  </si>
  <si>
    <t>210110013001_傘</t>
  </si>
  <si>
    <t>210110013002_かばん類</t>
  </si>
  <si>
    <t>210110013003_アクセサリー</t>
  </si>
  <si>
    <t>210110013004_腕時計</t>
  </si>
  <si>
    <t>210110013005_他の身の回り用品</t>
  </si>
  <si>
    <t>210110013006_身の回り用品関連サービス</t>
  </si>
  <si>
    <t>210110015001_信仰・祭祀費</t>
  </si>
  <si>
    <t>210110015002_祭具・墓石</t>
  </si>
  <si>
    <t>210110015003_婚礼関係費</t>
  </si>
  <si>
    <t>210110015004_葬儀関係費</t>
  </si>
  <si>
    <t>210110015005_他の冠婚葬祭費</t>
  </si>
  <si>
    <t>210110015006_医療保険料</t>
  </si>
  <si>
    <t>210110015007_他の非貯蓄型保険料</t>
  </si>
  <si>
    <t>210110015008_寄付金</t>
  </si>
  <si>
    <t>210110015009_保育費用</t>
  </si>
  <si>
    <t>210110015010_訪問介護・通所サービス等費用</t>
  </si>
  <si>
    <t>210110015011_介護機器等レンタル料</t>
  </si>
  <si>
    <t>210110015012_他の諸雑費のその他</t>
  </si>
  <si>
    <t>210110020001_世帯主こづかい</t>
  </si>
  <si>
    <t>210110020002_他のこづかい</t>
  </si>
  <si>
    <t>210110032001_つきあい費</t>
  </si>
  <si>
    <t>210110032002_住宅関係負担費</t>
  </si>
  <si>
    <t>210110032003_他の負担費</t>
  </si>
  <si>
    <t>210110040001_国内遊学仕送り金</t>
  </si>
  <si>
    <t>210110040002_他の仕送り金</t>
  </si>
  <si>
    <t>210200001001_勤労所得税</t>
  </si>
  <si>
    <t>210200001002_個人住民税</t>
  </si>
  <si>
    <t>210200001003_他の税</t>
  </si>
  <si>
    <t>210200002001_公的年金保険料</t>
  </si>
  <si>
    <t>210200002002_健康保険料</t>
  </si>
  <si>
    <t>210200002003_介護保険料</t>
  </si>
  <si>
    <t>210200002004_他の社会保険料</t>
  </si>
  <si>
    <t>7_（再掲）賃金のデジタル払いの額</t>
  </si>
  <si>
    <t>71_（再掲）世帯主の賃金のデジタル払いの額</t>
  </si>
  <si>
    <t>72_（再掲）世帯主の配偶者の賃金のデジタル払いの額</t>
  </si>
  <si>
    <t>73_（再掲）他の世帯員の賃金のデジタル払いの額</t>
  </si>
  <si>
    <t>実収入</t>
    <rPh sb="0" eb="1">
      <t>ジツ</t>
    </rPh>
    <rPh sb="1" eb="3">
      <t>シュウニュウ</t>
    </rPh>
    <phoneticPr fontId="61"/>
  </si>
  <si>
    <t>全国家計構造調査（旧全国消費実態調査）</t>
    <phoneticPr fontId="5"/>
  </si>
  <si>
    <t>家計調査 家計収支編 総世帯 詳細結果表 年次 2024年</t>
    <phoneticPr fontId="5"/>
  </si>
  <si>
    <t>消費転換率の設定（リスト選択・任意入力）</t>
    <rPh sb="0" eb="5">
      <t>ショウヒテンカンリツ</t>
    </rPh>
    <rPh sb="6" eb="8">
      <t>セッテイ</t>
    </rPh>
    <rPh sb="12" eb="14">
      <t>センタク</t>
    </rPh>
    <rPh sb="15" eb="17">
      <t>ニンイ</t>
    </rPh>
    <rPh sb="17" eb="19">
      <t>ニュウリョク</t>
    </rPh>
    <phoneticPr fontId="5"/>
  </si>
  <si>
    <t>H×I</t>
    <phoneticPr fontId="5"/>
  </si>
  <si>
    <t>投入係数×J (県内需要増加額）</t>
    <phoneticPr fontId="5"/>
  </si>
  <si>
    <t>逆行列係数
×L</t>
    <phoneticPr fontId="5"/>
  </si>
  <si>
    <t>逆行列係数
×J (県内需要増加額）</t>
    <phoneticPr fontId="5"/>
  </si>
  <si>
    <t>N×O</t>
    <phoneticPr fontId="5"/>
  </si>
  <si>
    <t>Rの合計
×S</t>
    <phoneticPr fontId="5"/>
  </si>
  <si>
    <t>N＋V（又は
 J＋M＋V）</t>
    <phoneticPr fontId="5"/>
  </si>
  <si>
    <t>Y</t>
    <phoneticPr fontId="5"/>
  </si>
  <si>
    <t>　　消費転換率を乗じて得た額を、令和２年千葉県産業連関表の</t>
    <rPh sb="16" eb="18">
      <t>レイワ</t>
    </rPh>
    <rPh sb="19" eb="20">
      <t>ネン</t>
    </rPh>
    <phoneticPr fontId="5"/>
  </si>
  <si>
    <t>　４　 雇用係数は、令和２年千葉県産業連関表付帯表雇用表による。</t>
    <rPh sb="4" eb="6">
      <t>コヨウ</t>
    </rPh>
    <rPh sb="6" eb="8">
      <t>ケイスウ</t>
    </rPh>
    <rPh sb="10" eb="12">
      <t>レイワ</t>
    </rPh>
    <rPh sb="13" eb="14">
      <t>ネン</t>
    </rPh>
    <rPh sb="14" eb="16">
      <t>チバ</t>
    </rPh>
    <rPh sb="16" eb="17">
      <t>ケン</t>
    </rPh>
    <rPh sb="17" eb="19">
      <t>サンギョウ</t>
    </rPh>
    <rPh sb="19" eb="22">
      <t>レンカンヒョウ</t>
    </rPh>
    <rPh sb="22" eb="24">
      <t>フタイ</t>
    </rPh>
    <rPh sb="24" eb="25">
      <t>ヒョウ</t>
    </rPh>
    <rPh sb="25" eb="27">
      <t>コヨウ</t>
    </rPh>
    <rPh sb="27" eb="28">
      <t>ヒョウ</t>
    </rPh>
    <phoneticPr fontId="39"/>
  </si>
  <si>
    <t>　５　マージン率は令和２年全国産業連関表から算出している。</t>
    <rPh sb="15" eb="17">
      <t>サンギョウ</t>
    </rPh>
    <rPh sb="17" eb="19">
      <t>レンカン</t>
    </rPh>
    <rPh sb="22" eb="24">
      <t>サンシュツ</t>
    </rPh>
    <phoneticPr fontId="5"/>
  </si>
  <si>
    <t>H 需要増加額（マージン処理後）</t>
    <rPh sb="2" eb="4">
      <t>ジュヨウ</t>
    </rPh>
    <rPh sb="4" eb="6">
      <t>ゾウカ</t>
    </rPh>
    <rPh sb="6" eb="7">
      <t>ガク</t>
    </rPh>
    <rPh sb="12" eb="14">
      <t>ショリ</t>
    </rPh>
    <rPh sb="14" eb="15">
      <t>ゴ</t>
    </rPh>
    <phoneticPr fontId="5"/>
  </si>
  <si>
    <t>J 県内需要増加額（直接効果）</t>
    <rPh sb="2" eb="4">
      <t>ケンナイ</t>
    </rPh>
    <rPh sb="4" eb="6">
      <t>ジュヨウ</t>
    </rPh>
    <rPh sb="6" eb="8">
      <t>ゾウカ</t>
    </rPh>
    <rPh sb="8" eb="9">
      <t>ガク</t>
    </rPh>
    <rPh sb="12" eb="14">
      <t>コウカ</t>
    </rPh>
    <phoneticPr fontId="5"/>
  </si>
  <si>
    <t>K 中間投入額</t>
    <rPh sb="2" eb="4">
      <t>チュウカン</t>
    </rPh>
    <rPh sb="4" eb="6">
      <t>トウニュウ</t>
    </rPh>
    <rPh sb="6" eb="7">
      <t>ガク</t>
    </rPh>
    <phoneticPr fontId="5"/>
  </si>
  <si>
    <t>L 県内自給額</t>
    <rPh sb="2" eb="4">
      <t>ケンナイ</t>
    </rPh>
    <rPh sb="4" eb="6">
      <t>ジキュウ</t>
    </rPh>
    <rPh sb="6" eb="7">
      <t>ガク</t>
    </rPh>
    <phoneticPr fontId="5"/>
  </si>
  <si>
    <t>M 生産誘発額（1次）</t>
    <phoneticPr fontId="5"/>
  </si>
  <si>
    <t>P 雇用者所得誘発額計</t>
    <rPh sb="2" eb="5">
      <t>コヨウシャ</t>
    </rPh>
    <rPh sb="5" eb="7">
      <t>ショトク</t>
    </rPh>
    <rPh sb="7" eb="9">
      <t>ユウハツ</t>
    </rPh>
    <rPh sb="9" eb="10">
      <t>ガク</t>
    </rPh>
    <rPh sb="10" eb="11">
      <t>ケイ</t>
    </rPh>
    <phoneticPr fontId="5"/>
  </si>
  <si>
    <t>R 消費誘発額</t>
    <rPh sb="2" eb="4">
      <t>ショウヒ</t>
    </rPh>
    <rPh sb="4" eb="6">
      <t>ユウハツ</t>
    </rPh>
    <rPh sb="6" eb="7">
      <t>ガク</t>
    </rPh>
    <phoneticPr fontId="5"/>
  </si>
  <si>
    <t>U 県内消費誘発額</t>
    <rPh sb="2" eb="4">
      <t>ケンナイ</t>
    </rPh>
    <rPh sb="4" eb="6">
      <t>ショウヒ</t>
    </rPh>
    <rPh sb="6" eb="8">
      <t>ユウハツ</t>
    </rPh>
    <rPh sb="8" eb="9">
      <t>ガク</t>
    </rPh>
    <phoneticPr fontId="5"/>
  </si>
  <si>
    <t>V 生産誘発額（2次）</t>
    <rPh sb="2" eb="4">
      <t>セイサン</t>
    </rPh>
    <rPh sb="4" eb="7">
      <t>ユウハツガク</t>
    </rPh>
    <phoneticPr fontId="5"/>
  </si>
  <si>
    <t>Z 就業誘発者数(直接)</t>
    <rPh sb="2" eb="4">
      <t>シュウギョウ</t>
    </rPh>
    <rPh sb="4" eb="6">
      <t>ユウハツ</t>
    </rPh>
    <rPh sb="6" eb="7">
      <t>シャ</t>
    </rPh>
    <rPh sb="7" eb="8">
      <t>スウ</t>
    </rPh>
    <phoneticPr fontId="5"/>
  </si>
  <si>
    <t>AA 雇用誘発者数(直接)</t>
    <rPh sb="3" eb="5">
      <t>コヨウ</t>
    </rPh>
    <rPh sb="5" eb="7">
      <t>ユウハツ</t>
    </rPh>
    <rPh sb="7" eb="8">
      <t>シャ</t>
    </rPh>
    <rPh sb="8" eb="9">
      <t>スウ</t>
    </rPh>
    <phoneticPr fontId="5"/>
  </si>
  <si>
    <t>Z 就業誘発者数(1次)</t>
    <rPh sb="2" eb="4">
      <t>シュウギョウ</t>
    </rPh>
    <rPh sb="4" eb="6">
      <t>ユウハツ</t>
    </rPh>
    <rPh sb="6" eb="7">
      <t>シャ</t>
    </rPh>
    <rPh sb="7" eb="8">
      <t>スウ</t>
    </rPh>
    <phoneticPr fontId="5"/>
  </si>
  <si>
    <t>AA 雇用誘発者数(1次)</t>
    <rPh sb="3" eb="5">
      <t>コヨウ</t>
    </rPh>
    <rPh sb="5" eb="7">
      <t>ユウハツ</t>
    </rPh>
    <rPh sb="7" eb="8">
      <t>シャ</t>
    </rPh>
    <rPh sb="8" eb="9">
      <t>スウ</t>
    </rPh>
    <phoneticPr fontId="5"/>
  </si>
  <si>
    <t>Z 就業誘発者数(2次)</t>
    <rPh sb="2" eb="4">
      <t>シュウギョウ</t>
    </rPh>
    <rPh sb="4" eb="6">
      <t>ユウハツ</t>
    </rPh>
    <rPh sb="6" eb="7">
      <t>シャ</t>
    </rPh>
    <rPh sb="7" eb="8">
      <t>スウ</t>
    </rPh>
    <phoneticPr fontId="5"/>
  </si>
  <si>
    <t>AA 雇用誘発者数(2次)</t>
    <rPh sb="3" eb="5">
      <t>コヨウ</t>
    </rPh>
    <rPh sb="5" eb="7">
      <t>ユウハツ</t>
    </rPh>
    <rPh sb="7" eb="8">
      <t>シャ</t>
    </rPh>
    <rPh sb="8" eb="9">
      <t>スウ</t>
    </rPh>
    <phoneticPr fontId="5"/>
  </si>
  <si>
    <t>X  粗付加価値誘発額（直接）</t>
    <rPh sb="3" eb="6">
      <t>ソフカ</t>
    </rPh>
    <rPh sb="6" eb="8">
      <t>カチ</t>
    </rPh>
    <rPh sb="8" eb="10">
      <t>ユウハツ</t>
    </rPh>
    <rPh sb="10" eb="11">
      <t>ガク</t>
    </rPh>
    <rPh sb="12" eb="14">
      <t>チョクセツ</t>
    </rPh>
    <phoneticPr fontId="5"/>
  </si>
  <si>
    <t>Y 雇用者所得誘発額（直接）</t>
    <rPh sb="2" eb="5">
      <t>コヨウシャ</t>
    </rPh>
    <rPh sb="5" eb="7">
      <t>ショトク</t>
    </rPh>
    <rPh sb="7" eb="9">
      <t>ユウハツ</t>
    </rPh>
    <rPh sb="9" eb="10">
      <t>ガク</t>
    </rPh>
    <rPh sb="11" eb="13">
      <t>チョクセツ</t>
    </rPh>
    <phoneticPr fontId="5"/>
  </si>
  <si>
    <t>X  粗付加価値誘発額（1次）</t>
    <rPh sb="3" eb="6">
      <t>ソフカ</t>
    </rPh>
    <rPh sb="6" eb="8">
      <t>カチ</t>
    </rPh>
    <rPh sb="8" eb="10">
      <t>ユウハツ</t>
    </rPh>
    <rPh sb="10" eb="11">
      <t>ガク</t>
    </rPh>
    <rPh sb="13" eb="14">
      <t>ジ</t>
    </rPh>
    <phoneticPr fontId="5"/>
  </si>
  <si>
    <t>Y 雇用者所得誘発額（1次）</t>
    <rPh sb="2" eb="5">
      <t>コヨウシャ</t>
    </rPh>
    <rPh sb="5" eb="7">
      <t>ショトク</t>
    </rPh>
    <rPh sb="7" eb="9">
      <t>ユウハツ</t>
    </rPh>
    <rPh sb="9" eb="10">
      <t>ガク</t>
    </rPh>
    <rPh sb="12" eb="13">
      <t>ジ</t>
    </rPh>
    <phoneticPr fontId="5"/>
  </si>
  <si>
    <t>X 粗付加価値誘発額（2次）</t>
    <rPh sb="2" eb="5">
      <t>ソフカ</t>
    </rPh>
    <rPh sb="5" eb="7">
      <t>カチ</t>
    </rPh>
    <rPh sb="7" eb="9">
      <t>ユウハツ</t>
    </rPh>
    <rPh sb="9" eb="10">
      <t>ガク</t>
    </rPh>
    <rPh sb="12" eb="13">
      <t>ジ</t>
    </rPh>
    <phoneticPr fontId="5"/>
  </si>
  <si>
    <t>Y 雇用者所得誘発額（2次）</t>
    <rPh sb="2" eb="5">
      <t>コヨウシャ</t>
    </rPh>
    <rPh sb="5" eb="7">
      <t>ショトク</t>
    </rPh>
    <rPh sb="7" eb="9">
      <t>ユウハツ</t>
    </rPh>
    <rPh sb="9" eb="10">
      <t>ガク</t>
    </rPh>
    <rPh sb="12" eb="13">
      <t>ジ</t>
    </rPh>
    <phoneticPr fontId="5"/>
  </si>
  <si>
    <t>逆行列係数×U</t>
    <rPh sb="0" eb="3">
      <t>ギャクギョウレツ</t>
    </rPh>
    <rPh sb="3" eb="5">
      <t>ケイスウ</t>
    </rPh>
    <phoneticPr fontId="5"/>
  </si>
  <si>
    <t>×消費転換率</t>
    <rPh sb="1" eb="3">
      <t>ショウヒ</t>
    </rPh>
    <rPh sb="3" eb="5">
      <t>テンカン</t>
    </rPh>
    <rPh sb="5" eb="6">
      <t>リツ</t>
    </rPh>
    <phoneticPr fontId="5"/>
  </si>
  <si>
    <t>測定表シートに入力します。</t>
    <rPh sb="0" eb="2">
      <t>ソクテイ</t>
    </rPh>
    <rPh sb="2" eb="3">
      <t>ヒョウ</t>
    </rPh>
    <rPh sb="7" eb="9">
      <t>ニュウリョク</t>
    </rPh>
    <phoneticPr fontId="5"/>
  </si>
  <si>
    <t>【令和2年千葉県産業連関表による経済波及効果簡易分析ツールver.1.2 ☆統合大分類☆ 】</t>
    <rPh sb="1" eb="3">
      <t>レイワ</t>
    </rPh>
    <rPh sb="22" eb="24">
      <t>カンイ</t>
    </rPh>
    <rPh sb="38" eb="40">
      <t>トウゴウ</t>
    </rPh>
    <rPh sb="40" eb="43">
      <t>ダイブンルイ</t>
    </rPh>
    <phoneticPr fontId="5"/>
  </si>
  <si>
    <t>また、チーバくんが描かれたプラスチック製サンダルが50億円売れました。</t>
    <rPh sb="9" eb="10">
      <t>エガ</t>
    </rPh>
    <rPh sb="19" eb="20">
      <t>セイ</t>
    </rPh>
    <rPh sb="27" eb="29">
      <t>オクエン</t>
    </rPh>
    <rPh sb="29" eb="30">
      <t>ウ</t>
    </rPh>
    <phoneticPr fontId="5"/>
  </si>
  <si>
    <t>【病院建設による経済波及効果】</t>
    <rPh sb="1" eb="3">
      <t>ビョウイン</t>
    </rPh>
    <rPh sb="3" eb="5">
      <t>ケンセツ</t>
    </rPh>
    <rPh sb="8" eb="10">
      <t>ケンセツハキュウコウカ</t>
    </rPh>
    <phoneticPr fontId="64"/>
  </si>
  <si>
    <t>千葉県内に病院を新たに建設することとなった場合、どれだけ経済波及効果があるか測定してみましょう。</t>
    <phoneticPr fontId="64"/>
  </si>
  <si>
    <t>(1)</t>
    <phoneticPr fontId="64"/>
  </si>
  <si>
    <t>最終需要増加額（初期投資額）を設定</t>
    <phoneticPr fontId="64"/>
  </si>
  <si>
    <t>まず、病院建設に必要となる費用を設定します。</t>
    <rPh sb="3" eb="5">
      <t>ビョウイン</t>
    </rPh>
    <rPh sb="5" eb="7">
      <t>ケンセツ</t>
    </rPh>
    <rPh sb="8" eb="10">
      <t>ヒツヨウ</t>
    </rPh>
    <rPh sb="13" eb="15">
      <t>ヒヨウ</t>
    </rPh>
    <rPh sb="16" eb="18">
      <t>セッテイ</t>
    </rPh>
    <phoneticPr fontId="64"/>
  </si>
  <si>
    <t>最初に設定する最終需要額によって結果が異なりますので、最も重要な作業です。</t>
    <rPh sb="0" eb="2">
      <t>サイショ</t>
    </rPh>
    <rPh sb="3" eb="5">
      <t>セッテイ</t>
    </rPh>
    <rPh sb="7" eb="9">
      <t>サイシュウ</t>
    </rPh>
    <rPh sb="9" eb="11">
      <t>ジュヨウ</t>
    </rPh>
    <rPh sb="11" eb="12">
      <t>ガク</t>
    </rPh>
    <rPh sb="16" eb="18">
      <t>ケッカ</t>
    </rPh>
    <rPh sb="19" eb="20">
      <t>コト</t>
    </rPh>
    <rPh sb="27" eb="28">
      <t>モット</t>
    </rPh>
    <rPh sb="29" eb="31">
      <t>ジュウヨウ</t>
    </rPh>
    <rPh sb="32" eb="34">
      <t>サギョウ</t>
    </rPh>
    <phoneticPr fontId="64"/>
  </si>
  <si>
    <t>ここでは、費用を以下のとおりとします。</t>
    <rPh sb="5" eb="7">
      <t>ヒヨウ</t>
    </rPh>
    <rPh sb="8" eb="10">
      <t>イカ</t>
    </rPh>
    <phoneticPr fontId="64"/>
  </si>
  <si>
    <t>・土地購入費　　１０億円</t>
    <rPh sb="1" eb="3">
      <t>トチ</t>
    </rPh>
    <rPh sb="3" eb="5">
      <t>コウニュウ</t>
    </rPh>
    <rPh sb="5" eb="6">
      <t>ヒ</t>
    </rPh>
    <rPh sb="10" eb="12">
      <t>オクエン</t>
    </rPh>
    <phoneticPr fontId="64"/>
  </si>
  <si>
    <t>・病院建設費　１００億円</t>
    <rPh sb="1" eb="3">
      <t>ビョウイン</t>
    </rPh>
    <rPh sb="3" eb="5">
      <t>ケンセツ</t>
    </rPh>
    <rPh sb="5" eb="6">
      <t>ヒ</t>
    </rPh>
    <rPh sb="10" eb="12">
      <t>オクエン</t>
    </rPh>
    <phoneticPr fontId="64"/>
  </si>
  <si>
    <t>・医療用機器　　２０億円</t>
    <rPh sb="1" eb="3">
      <t>イリョウ</t>
    </rPh>
    <rPh sb="3" eb="4">
      <t>ヨウ</t>
    </rPh>
    <rPh sb="4" eb="6">
      <t>キキ</t>
    </rPh>
    <rPh sb="10" eb="11">
      <t>オク</t>
    </rPh>
    <rPh sb="11" eb="12">
      <t>エン</t>
    </rPh>
    <phoneticPr fontId="64"/>
  </si>
  <si>
    <t>・医　薬　品　　　５億円</t>
    <rPh sb="1" eb="2">
      <t>イ</t>
    </rPh>
    <rPh sb="3" eb="4">
      <t>クスリ</t>
    </rPh>
    <rPh sb="5" eb="6">
      <t>ヒン</t>
    </rPh>
    <rPh sb="10" eb="12">
      <t>オクエン</t>
    </rPh>
    <phoneticPr fontId="64"/>
  </si>
  <si>
    <t>(2)</t>
    <phoneticPr fontId="64"/>
  </si>
  <si>
    <t>最終需要増加額に係る部門を設定</t>
    <phoneticPr fontId="64"/>
  </si>
  <si>
    <t>上記(1)の各費用を、「部門分類・コード表」をもとに産業連関表の各部門（統合大分類）にあてはめます。</t>
    <phoneticPr fontId="64"/>
  </si>
  <si>
    <t>なお、産業連関表の単位は百万円で表示される場合がほとんどなので、単位をそろえます。</t>
    <phoneticPr fontId="64"/>
  </si>
  <si>
    <t>（単位：百万円）</t>
    <phoneticPr fontId="64"/>
  </si>
  <si>
    <t>項目</t>
    <rPh sb="0" eb="2">
      <t>コウモク</t>
    </rPh>
    <phoneticPr fontId="64"/>
  </si>
  <si>
    <t>部門</t>
    <rPh sb="0" eb="2">
      <t>ブモン</t>
    </rPh>
    <phoneticPr fontId="64"/>
  </si>
  <si>
    <t>金額</t>
    <rPh sb="0" eb="2">
      <t>キンガク</t>
    </rPh>
    <phoneticPr fontId="64"/>
  </si>
  <si>
    <t>(注)土地購入費は所有者が変わるだけなので、対象外とします。</t>
    <phoneticPr fontId="64"/>
  </si>
  <si>
    <t>土地購入費</t>
    <rPh sb="0" eb="2">
      <t>トチ</t>
    </rPh>
    <rPh sb="2" eb="5">
      <t>コウニュウヒ</t>
    </rPh>
    <phoneticPr fontId="64"/>
  </si>
  <si>
    <t>対象外</t>
    <rPh sb="0" eb="3">
      <t>タイショウガイ</t>
    </rPh>
    <phoneticPr fontId="64"/>
  </si>
  <si>
    <t>病院建設費</t>
    <rPh sb="0" eb="2">
      <t>ビョウイン</t>
    </rPh>
    <rPh sb="2" eb="5">
      <t>ケンセツヒ</t>
    </rPh>
    <phoneticPr fontId="64"/>
  </si>
  <si>
    <t>建設</t>
    <rPh sb="0" eb="2">
      <t>ケンセツ</t>
    </rPh>
    <phoneticPr fontId="64"/>
  </si>
  <si>
    <t>医療用機器</t>
    <phoneticPr fontId="64"/>
  </si>
  <si>
    <t>業務用機械</t>
    <rPh sb="0" eb="3">
      <t>ギョウムヨウ</t>
    </rPh>
    <rPh sb="3" eb="5">
      <t>キカイ</t>
    </rPh>
    <phoneticPr fontId="64"/>
  </si>
  <si>
    <t>医　薬　品</t>
    <phoneticPr fontId="64"/>
  </si>
  <si>
    <t>化学製品</t>
    <rPh sb="0" eb="2">
      <t>カガク</t>
    </rPh>
    <rPh sb="2" eb="4">
      <t>セイヒン</t>
    </rPh>
    <phoneticPr fontId="64"/>
  </si>
  <si>
    <t>(3)</t>
    <phoneticPr fontId="64"/>
  </si>
  <si>
    <t>「測定表」シートに、部門別の金額を入力</t>
    <phoneticPr fontId="64"/>
  </si>
  <si>
    <t>入力する値が「購入者価格」か、「生産者価格」かを選択します。</t>
    <rPh sb="0" eb="2">
      <t>ニュウリョク</t>
    </rPh>
    <rPh sb="4" eb="5">
      <t>アタイ</t>
    </rPh>
    <rPh sb="7" eb="10">
      <t>コウニュウシャ</t>
    </rPh>
    <rPh sb="10" eb="12">
      <t>カカク</t>
    </rPh>
    <rPh sb="16" eb="19">
      <t>セイサンシャ</t>
    </rPh>
    <rPh sb="19" eb="21">
      <t>カカク</t>
    </rPh>
    <rPh sb="24" eb="26">
      <t>センタク</t>
    </rPh>
    <phoneticPr fontId="64"/>
  </si>
  <si>
    <t>(2)の値はすべて、工場出荷額などの生産者側の価格ではなく、「購入者価格」です。</t>
    <phoneticPr fontId="64"/>
  </si>
  <si>
    <t>よって、「購入者価格」の欄に入力します。</t>
    <rPh sb="5" eb="8">
      <t>コウニュウシャ</t>
    </rPh>
    <rPh sb="8" eb="10">
      <t>カカク</t>
    </rPh>
    <rPh sb="12" eb="13">
      <t>ラン</t>
    </rPh>
    <rPh sb="14" eb="16">
      <t>ニュウリョク</t>
    </rPh>
    <phoneticPr fontId="64"/>
  </si>
  <si>
    <t>産業連関表で分析する場合、「購入者価格」は「生産者価格」に変換する必要があります。</t>
    <phoneticPr fontId="64"/>
  </si>
  <si>
    <t>「購入者価格」欄に入力すると、ツールが変換計算し、結果は「購入者価格を生産者価格へ変換」欄に表示されます。</t>
    <phoneticPr fontId="64"/>
  </si>
  <si>
    <t>（販売、運送費用などのマージン額を差し引き、商業、運輸部門に振り分けます。）</t>
    <phoneticPr fontId="64"/>
  </si>
  <si>
    <t>(4)</t>
    <phoneticPr fontId="64"/>
  </si>
  <si>
    <t>(5)</t>
    <phoneticPr fontId="64"/>
  </si>
  <si>
    <t>計算の結果</t>
    <rPh sb="0" eb="2">
      <t>ケイサン</t>
    </rPh>
    <rPh sb="3" eb="5">
      <t>ケッカ</t>
    </rPh>
    <phoneticPr fontId="64"/>
  </si>
  <si>
    <t>ツールに値を入力することで、第２次波及効果（※）まで求めることができます。</t>
    <phoneticPr fontId="64"/>
  </si>
  <si>
    <t>※当初生じた最終需要の増加(直接効果)から、</t>
    <phoneticPr fontId="64"/>
  </si>
  <si>
    <t>　生産が波及していくことを「第１次波及効果」と呼びます。</t>
    <phoneticPr fontId="64"/>
  </si>
  <si>
    <t>　直接効果と第１次波及による雇用者所得の増加を通じた消費増加が、</t>
    <phoneticPr fontId="64"/>
  </si>
  <si>
    <t>　新たな波及効果を生み出していくことを「第２次波及効果」と呼んでいます。</t>
    <phoneticPr fontId="64"/>
  </si>
  <si>
    <t>⇩ここに入力</t>
    <rPh sb="4" eb="6">
      <t>ニュウリョク</t>
    </rPh>
    <phoneticPr fontId="64"/>
  </si>
  <si>
    <t>→ → → → ツ ー ル が 自 動 計 算 →→→ →</t>
    <phoneticPr fontId="64"/>
  </si>
  <si>
    <t>(単位：百万円）</t>
    <phoneticPr fontId="64"/>
  </si>
  <si>
    <t>部門
統合大分類</t>
    <phoneticPr fontId="64"/>
  </si>
  <si>
    <t>購入者
価格</t>
    <rPh sb="0" eb="3">
      <t>コウニュウシャ</t>
    </rPh>
    <rPh sb="4" eb="6">
      <t>カカク</t>
    </rPh>
    <phoneticPr fontId="64"/>
  </si>
  <si>
    <t>生産者
価格</t>
    <rPh sb="0" eb="3">
      <t>セイサンシャ</t>
    </rPh>
    <rPh sb="4" eb="6">
      <t>カカク</t>
    </rPh>
    <phoneticPr fontId="64"/>
  </si>
  <si>
    <t>需要
増加額</t>
    <rPh sb="0" eb="2">
      <t>ジュヨウ</t>
    </rPh>
    <rPh sb="3" eb="6">
      <t>ゾウカガク</t>
    </rPh>
    <phoneticPr fontId="64"/>
  </si>
  <si>
    <t>直接・１次
生産誘発額</t>
    <phoneticPr fontId="64"/>
  </si>
  <si>
    <t>２次生産
誘発額</t>
    <phoneticPr fontId="64"/>
  </si>
  <si>
    <t>総合生産
誘発額</t>
    <phoneticPr fontId="64"/>
  </si>
  <si>
    <t>商業</t>
    <rPh sb="0" eb="2">
      <t>ショウギョウ</t>
    </rPh>
    <phoneticPr fontId="64"/>
  </si>
  <si>
    <t>運輸・郵便</t>
    <rPh sb="0" eb="2">
      <t>ウンユ</t>
    </rPh>
    <rPh sb="3" eb="5">
      <t>ユウビン</t>
    </rPh>
    <phoneticPr fontId="64"/>
  </si>
  <si>
    <t>合計</t>
    <rPh sb="0" eb="2">
      <t>ゴウケイ</t>
    </rPh>
    <phoneticPr fontId="64"/>
  </si>
  <si>
    <t>…</t>
  </si>
  <si>
    <t>…</t>
    <phoneticPr fontId="5"/>
  </si>
  <si>
    <t>県内業者からの調達率がわかっている場合は、「自給率」を設定できます。（不明の場合はそのままとします。）</t>
    <phoneticPr fontId="64"/>
  </si>
  <si>
    <t>ここでは【医療用機器】を県内業者へ発注すると仮定して、自給率を100%に設定します。</t>
    <phoneticPr fontId="64"/>
  </si>
  <si>
    <t>「測定表」シート「D：設定欄」の【業務用機械部門】に「１」を入力してください。</t>
    <rPh sb="1" eb="4">
      <t>ソクテイヒョウ</t>
    </rPh>
    <rPh sb="22" eb="24">
      <t>ブモン</t>
    </rPh>
    <phoneticPr fontId="64"/>
  </si>
  <si>
    <t>―</t>
    <phoneticPr fontId="64"/>
  </si>
  <si>
    <t>このツールでは２次波及効果（雇用者所得の消費需要による波及効果）まで分析を行っているが、その算出に当たっては、「必ず一定の割合を消費に回す」という前提にたっている。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phoneticPr fontId="5"/>
  </si>
  <si>
    <t>1-(移輸入計／県内需要合計)</t>
    <rPh sb="3" eb="4">
      <t>イ</t>
    </rPh>
    <rPh sb="4" eb="6">
      <t>ユニュウ</t>
    </rPh>
    <rPh sb="6" eb="7">
      <t>ケイ</t>
    </rPh>
    <rPh sb="8" eb="10">
      <t>ケンナイ</t>
    </rPh>
    <rPh sb="10" eb="12">
      <t>ジュヨウ</t>
    </rPh>
    <rPh sb="12" eb="14">
      <t>ゴウケイ</t>
    </rPh>
    <phoneticPr fontId="5"/>
  </si>
  <si>
    <t>K×C(自給率)</t>
    <rPh sb="4" eb="7">
      <t>ジキュウリツ</t>
    </rPh>
    <phoneticPr fontId="5"/>
  </si>
  <si>
    <t>T×C(自給率)</t>
    <phoneticPr fontId="5"/>
  </si>
  <si>
    <t>※このツールを用いた分析結果を公表された場合は、お手数ですが、公表資料等を右記問い合わせ先まで御提供くだされば幸いです。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7" eb="50">
      <t>ゴテイキョウ</t>
    </rPh>
    <rPh sb="55" eb="56">
      <t>サイワ</t>
    </rPh>
    <phoneticPr fontId="5"/>
  </si>
  <si>
    <t>家計調査 家計収支編</t>
    <phoneticPr fontId="5"/>
  </si>
  <si>
    <t>第２表</t>
    <phoneticPr fontId="26"/>
  </si>
  <si>
    <t>都市階級・地方・都道府県庁所在市別１世帯当たり１か月間の収入と支出</t>
    <phoneticPr fontId="26"/>
  </si>
  <si>
    <t>2020年</t>
    <phoneticPr fontId="5"/>
  </si>
  <si>
    <t>総世帯のうち勤労者世帯</t>
    <phoneticPr fontId="5"/>
  </si>
  <si>
    <t>消費支出</t>
    <rPh sb="0" eb="2">
      <t>ショウヒ</t>
    </rPh>
    <rPh sb="2" eb="4">
      <t>シシュツ</t>
    </rPh>
    <phoneticPr fontId="5"/>
  </si>
  <si>
    <t>実収入</t>
    <rPh sb="0" eb="3">
      <t>ジッシュウニュウ</t>
    </rPh>
    <phoneticPr fontId="5"/>
  </si>
  <si>
    <t>用途分類</t>
    <rPh sb="0" eb="2">
      <t>ヨウト</t>
    </rPh>
    <rPh sb="2" eb="4">
      <t>ブンルイ</t>
    </rPh>
    <phoneticPr fontId="5"/>
  </si>
  <si>
    <t>単位</t>
    <rPh sb="0" eb="2">
      <t>タンイ</t>
    </rPh>
    <phoneticPr fontId="5"/>
  </si>
  <si>
    <t>関東地方</t>
    <phoneticPr fontId="5"/>
  </si>
  <si>
    <t>12100 千葉市</t>
  </si>
  <si>
    <t>世帯数分布(抽出率調整)</t>
  </si>
  <si>
    <t>10,000分比</t>
    <phoneticPr fontId="5"/>
  </si>
  <si>
    <t>集計世帯数</t>
    <phoneticPr fontId="5"/>
  </si>
  <si>
    <t>世帯</t>
    <rPh sb="0" eb="2">
      <t>セタイ</t>
    </rPh>
    <phoneticPr fontId="5"/>
  </si>
  <si>
    <t>持家率</t>
  </si>
  <si>
    <t>％</t>
  </si>
  <si>
    <t>家賃・地代を支払っている世帯の割合</t>
  </si>
  <si>
    <t>受取</t>
  </si>
  <si>
    <t>世帯主収入(うち男)</t>
    <rPh sb="0" eb="3">
      <t>セタイヌシ</t>
    </rPh>
    <rPh sb="3" eb="5">
      <t>シュウニュウ</t>
    </rPh>
    <phoneticPr fontId="5"/>
  </si>
  <si>
    <t>臨時収入・賞与</t>
  </si>
  <si>
    <t>臨時収入</t>
  </si>
  <si>
    <t>賞与</t>
  </si>
  <si>
    <t>世帯主の配偶者の収入(うち女)</t>
  </si>
  <si>
    <t>他の特別収入</t>
  </si>
  <si>
    <t>実収入以外の受取(繰入金を除く)</t>
  </si>
  <si>
    <t>保険金</t>
  </si>
  <si>
    <t>実収入以外の受取のその他</t>
  </si>
  <si>
    <t>支払</t>
  </si>
  <si>
    <t>米</t>
  </si>
  <si>
    <t>麺類</t>
  </si>
  <si>
    <t>その他の消費支出1)</t>
    <phoneticPr fontId="5"/>
  </si>
  <si>
    <t>他の諸雑費</t>
  </si>
  <si>
    <t>こづかい(使途不明)1)</t>
    <phoneticPr fontId="5"/>
  </si>
  <si>
    <t>交際費1)</t>
    <phoneticPr fontId="5"/>
  </si>
  <si>
    <t>仕送り金1)</t>
    <phoneticPr fontId="5"/>
  </si>
  <si>
    <t>(再掲)教育関係費</t>
  </si>
  <si>
    <t>(再掲)教養娯楽関係費</t>
  </si>
  <si>
    <t>(再掲)情報通信関係費</t>
  </si>
  <si>
    <t>(再掲)消費支出(除く住居等)1)</t>
    <phoneticPr fontId="5"/>
  </si>
  <si>
    <t>(再掲)財・サービス支出計3)</t>
    <phoneticPr fontId="5"/>
  </si>
  <si>
    <t>(再掲)財(商品)</t>
    <phoneticPr fontId="5"/>
  </si>
  <si>
    <t>(再掲)耐久財</t>
    <phoneticPr fontId="5"/>
  </si>
  <si>
    <t>(再掲)半耐久財</t>
    <phoneticPr fontId="5"/>
  </si>
  <si>
    <t>(再掲)非耐久財</t>
    <phoneticPr fontId="5"/>
  </si>
  <si>
    <t>(再掲)サービス</t>
    <phoneticPr fontId="5"/>
  </si>
  <si>
    <t>介護保険料</t>
  </si>
  <si>
    <t>実支出以外の支払(繰越金を除く)</t>
  </si>
  <si>
    <t>実支出以外の支払のその他</t>
  </si>
  <si>
    <t>平均消費性向</t>
  </si>
  <si>
    <t>％</t>
    <phoneticPr fontId="5"/>
  </si>
  <si>
    <t>黒字率</t>
  </si>
  <si>
    <t>金融資産純増率</t>
  </si>
  <si>
    <t>貯蓄純増(平均貯蓄率)</t>
  </si>
  <si>
    <t>エンゲル係数</t>
  </si>
  <si>
    <t>年間収入</t>
  </si>
  <si>
    <t>万円</t>
    <rPh sb="0" eb="2">
      <t>マンエン</t>
    </rPh>
    <phoneticPr fontId="5"/>
  </si>
  <si>
    <t>調整集計世帯数</t>
  </si>
  <si>
    <t>単位なし</t>
    <rPh sb="0" eb="2">
      <t>タンイ</t>
    </rPh>
    <phoneticPr fontId="5"/>
  </si>
  <si>
    <t>４　２次波及効果を算出する際の消費転換率は、2020年「家計調査」から計算した値が、あらかじめ設定されていますが、選択も可能です。</t>
    <rPh sb="3" eb="4">
      <t>ジ</t>
    </rPh>
    <rPh sb="4" eb="8">
      <t>ハキュウコウカ</t>
    </rPh>
    <rPh sb="9" eb="11">
      <t>サンシュツ</t>
    </rPh>
    <rPh sb="13" eb="14">
      <t>サイ</t>
    </rPh>
    <rPh sb="15" eb="17">
      <t>ショウヒ</t>
    </rPh>
    <rPh sb="17" eb="20">
      <t>テンカンリツ</t>
    </rPh>
    <rPh sb="26" eb="27">
      <t>ネン</t>
    </rPh>
    <rPh sb="28" eb="32">
      <t>カケイチョウサ</t>
    </rPh>
    <rPh sb="35" eb="37">
      <t>ケイサン</t>
    </rPh>
    <rPh sb="39" eb="40">
      <t>チ</t>
    </rPh>
    <phoneticPr fontId="5"/>
  </si>
  <si>
    <t>①消費支出÷実収入
（2020年家計調査詳細結果表の年次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</si>
  <si>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②消費支出÷実収入
（2024年家計調査詳細結果表の年次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</si>
  <si>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測定の結果、県内への経済波及効果は、174億6,400万円と計算できました。</t>
    <phoneticPr fontId="64"/>
  </si>
  <si>
    <t>00203_関東地方</t>
    <phoneticPr fontId="5"/>
  </si>
  <si>
    <t>地域_2024</t>
    <phoneticPr fontId="5"/>
  </si>
  <si>
    <t>関東地方</t>
    <rPh sb="0" eb="4">
      <t>カントウチホウ</t>
    </rPh>
    <phoneticPr fontId="5"/>
  </si>
  <si>
    <t>家計調査 家計収支編 総世帯 詳細結果表 年次 2020年</t>
    <phoneticPr fontId="5"/>
  </si>
  <si>
    <t>③消費支出÷実収入
（2024年全国家計構造調査（旧全国消費実態調査）
・勤労者世帯・関東地方）</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7">
      <t>カントウチホウ</t>
    </rPh>
    <phoneticPr fontId="5"/>
  </si>
  <si>
    <t>①家計調査（2020年・関東）</t>
    <rPh sb="1" eb="5">
      <t>カケイチョウサ</t>
    </rPh>
    <phoneticPr fontId="5"/>
  </si>
  <si>
    <t>②家計調査（2024年・関東）</t>
    <phoneticPr fontId="5"/>
  </si>
  <si>
    <t>③全国家計構造調査（2024年・関東）</t>
    <rPh sb="1" eb="3">
      <t>ゼンコク</t>
    </rPh>
    <rPh sb="3" eb="5">
      <t>カケイ</t>
    </rPh>
    <rPh sb="14" eb="15">
      <t>ネン</t>
    </rPh>
    <rPh sb="16" eb="18">
      <t>カントウ</t>
    </rPh>
    <phoneticPr fontId="5"/>
  </si>
  <si>
    <t>採用する数値</t>
    <phoneticPr fontId="5"/>
  </si>
  <si>
    <t>上のセルをクリックし、ドロップダウンリストから選択します。
（リストの①～⑤の値が表示されます）</t>
    <rPh sb="0" eb="1">
      <t>ウエ</t>
    </rPh>
    <rPh sb="23" eb="25">
      <t>センタク</t>
    </rPh>
    <rPh sb="40" eb="41">
      <t>アタイ</t>
    </rPh>
    <rPh sb="42" eb="44">
      <t>ヒョウジ</t>
    </rPh>
    <phoneticPr fontId="5"/>
  </si>
  <si>
    <t>④全国家計構造調査（2024年・千葉県）</t>
    <rPh sb="1" eb="3">
      <t>ゼンコク</t>
    </rPh>
    <rPh sb="3" eb="5">
      <t>カケイ</t>
    </rPh>
    <rPh sb="16" eb="19">
      <t>チバケン</t>
    </rPh>
    <rPh sb="19" eb="20">
      <t>ネンカントウ</t>
    </rPh>
    <phoneticPr fontId="5"/>
  </si>
  <si>
    <t>⑤ユーザー定義</t>
    <rPh sb="5" eb="7">
      <t>テイギ</t>
    </rPh>
    <phoneticPr fontId="5"/>
  </si>
  <si>
    <t>④消費支出÷実収入
（2024年全国家計構造調査（旧全国消費実態調査）
・勤労者世帯・千葉県）</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6">
      <t>チバケン</t>
    </rPh>
    <phoneticPr fontId="5"/>
  </si>
  <si>
    <t>⑤分析者が計算した値を、O30セルに入力し、
「採用する数値」を変更してください。
直近の統計（家計調査など）を利用されることを
推奨します。</t>
    <rPh sb="42" eb="44">
      <t>チョッキン</t>
    </rPh>
    <rPh sb="45" eb="47">
      <t>トウケイ</t>
    </rPh>
    <rPh sb="48" eb="50">
      <t>カケイ</t>
    </rPh>
    <rPh sb="50" eb="52">
      <t>チョウサ</t>
    </rPh>
    <rPh sb="56" eb="58">
      <t>リヨウ</t>
    </rPh>
    <rPh sb="65" eb="67">
      <t>スイショウ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</si>
</sst>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quot;-&quot;##,###,##0"/>
    <numFmt numFmtId="187" formatCode="#,###,###,##0;&quot; -&quot;###,###,##0"/>
    <numFmt numFmtId="188" formatCode="##,###,##0.00;&quot;-&quot;#,###,##0.00"/>
    <numFmt numFmtId="189" formatCode="###,###,##0.0;&quot;-&quot;##,###,##0.0"/>
    <numFmt numFmtId="190" formatCode="#,##0.00000000000_ ;[Red]\-#,##0.00000000000\ "/>
    <numFmt numFmtId="191" formatCode="#,##0.00000_ "/>
    <numFmt numFmtId="192" formatCode="0.000000_);[Red]\(0.000000\)"/>
    <numFmt numFmtId="193" formatCode="0.000000_ "/>
    <numFmt numFmtId="194" formatCode="#,##0.000000;[Red]\-#,##0.000000"/>
    <numFmt numFmtId="195" formatCode="#,##0.000000_ "/>
    <numFmt numFmtId="196" formatCode="#,##0.000000_);[Red]\(#,##0.000000\)"/>
    <numFmt numFmtId="197" formatCode="0.000000;\-0.000000_-"/>
    <numFmt numFmtId="198" formatCode="\(@\)"/>
    <numFmt numFmtId="199" formatCode="#,##0.0;\-#,##0.0"/>
    <numFmt numFmtId="200" formatCode="0.0000;\-0.0000_-"/>
    <numFmt numFmtId="201" formatCode="#,##0.0"/>
    <numFmt numFmtId="202" formatCode="#,##0.0000_ "/>
    <numFmt numFmtId="203" formatCode="0.0000_);[Red]\(0.0000\)"/>
    <numFmt numFmtId="204" formatCode="###,###,##0.000000;&quot;-&quot;##,###,##0.000000"/>
  </numFmts>
  <fonts count="96">
    <font>
      <sz val="11"/>
      <name val="ＭＳ Ｐゴシック"/>
      <family val="3"/>
      <charset val="128"/>
    </font>
    <font>
      <sz val="11"/>
      <color theme="1"/>
      <name val="游ゴシック"/>
      <family val="2"/>
      <charset val="128"/>
      <scheme val="minor"/>
    </font>
    <font>
      <sz val="11"/>
      <color theme="1"/>
      <name val="ＭＳ ゴシック"/>
      <family val="2"/>
      <charset val="128"/>
    </font>
    <font>
      <sz val="11"/>
      <color theme="1"/>
      <name val="游ゴシック"/>
      <family val="2"/>
      <charset val="128"/>
      <scheme val="minor"/>
    </font>
    <font>
      <sz val="11"/>
      <color theme="1"/>
      <name val="ＭＳ ゴシック"/>
      <family val="2"/>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8"/>
      <name val="ＭＳ Ｐゴシック"/>
      <family val="3"/>
      <charset val="128"/>
    </font>
    <font>
      <b/>
      <sz val="12"/>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b/>
      <sz val="9"/>
      <name val="ＭＳ Ｐゴシック"/>
      <family val="3"/>
      <charset val="128"/>
    </font>
    <font>
      <sz val="11"/>
      <name val="Century"/>
      <family val="1"/>
    </font>
    <font>
      <sz val="9"/>
      <color indexed="8"/>
      <name val="Century"/>
      <family val="1"/>
    </font>
    <font>
      <sz val="9"/>
      <color rgb="FFFF0000"/>
      <name val="ＭＳ 明朝"/>
      <family val="1"/>
      <charset val="128"/>
    </font>
    <font>
      <sz val="10"/>
      <color theme="1"/>
      <name val="MSゴシック"/>
      <family val="3"/>
      <charset val="128"/>
    </font>
    <font>
      <sz val="6"/>
      <name val="ＭＳ Ｐゴシック"/>
      <family val="2"/>
      <charset val="128"/>
    </font>
    <font>
      <b/>
      <sz val="10"/>
      <color rgb="FF0070C0"/>
      <name val="MSゴシック"/>
      <family val="3"/>
      <charset val="128"/>
    </font>
    <font>
      <b/>
      <sz val="14"/>
      <name val="游ゴシック"/>
      <family val="3"/>
      <charset val="128"/>
      <scheme val="minor"/>
    </font>
    <font>
      <sz val="6"/>
      <name val="游ゴシック"/>
      <family val="2"/>
      <charset val="128"/>
      <scheme val="minor"/>
    </font>
    <font>
      <sz val="10"/>
      <color theme="1"/>
      <name val="游ゴシック"/>
      <family val="2"/>
      <charset val="128"/>
      <scheme val="minor"/>
    </font>
    <font>
      <sz val="14"/>
      <name val="游ゴシック"/>
      <family val="2"/>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6"/>
      <name val="游ゴシック"/>
      <family val="3"/>
      <charset val="128"/>
      <scheme val="minor"/>
    </font>
    <font>
      <sz val="11"/>
      <color rgb="FFFF0000"/>
      <name val="游ゴシック"/>
      <family val="3"/>
      <charset val="128"/>
      <scheme val="minor"/>
    </font>
    <font>
      <sz val="11"/>
      <name val="游ゴシック"/>
      <family val="2"/>
      <charset val="128"/>
      <scheme val="minor"/>
    </font>
    <font>
      <sz val="9"/>
      <color rgb="FF0070C0"/>
      <name val="ＭＳ Ｐゴシック"/>
      <family val="3"/>
      <charset val="128"/>
    </font>
    <font>
      <sz val="14"/>
      <color theme="1"/>
      <name val="HGｺﾞｼｯｸE"/>
      <family val="3"/>
      <charset val="128"/>
    </font>
    <font>
      <b/>
      <sz val="11"/>
      <color rgb="FF0070C0"/>
      <name val="ＭＳ ゴシック"/>
      <family val="2"/>
      <charset val="128"/>
    </font>
    <font>
      <b/>
      <sz val="12"/>
      <color rgb="FF0070C0"/>
      <name val="ＭＳ 明朝"/>
      <family val="1"/>
      <charset val="128"/>
    </font>
    <font>
      <sz val="10"/>
      <color rgb="FF000000"/>
      <name val="ＭＳ 明朝"/>
      <family val="1"/>
      <charset val="128"/>
    </font>
    <font>
      <sz val="10"/>
      <color rgb="FFFF0000"/>
      <name val="ＭＳ 明朝"/>
      <family val="1"/>
      <charset val="128"/>
    </font>
    <font>
      <sz val="12"/>
      <name val="HG創英角ｺﾞｼｯｸUB"/>
      <family val="3"/>
      <charset val="128"/>
    </font>
    <font>
      <sz val="12"/>
      <name val="HGｺﾞｼｯｸE"/>
      <family val="3"/>
      <charset val="128"/>
    </font>
    <font>
      <sz val="14"/>
      <name val="HGSｺﾞｼｯｸE"/>
      <family val="3"/>
      <charset val="128"/>
    </font>
    <font>
      <sz val="10"/>
      <name val="HGSｺﾞｼｯｸE"/>
      <family val="3"/>
      <charset val="128"/>
    </font>
    <font>
      <b/>
      <sz val="16"/>
      <name val="ＭＳ Ｐゴシック"/>
      <family val="3"/>
      <charset val="128"/>
    </font>
    <font>
      <sz val="12"/>
      <color rgb="FFFF0000"/>
      <name val="ＭＳ Ｐゴシック"/>
      <family val="3"/>
      <charset val="128"/>
    </font>
    <font>
      <sz val="14"/>
      <name val="HGｺﾞｼｯｸE"/>
      <family val="3"/>
      <charset val="128"/>
    </font>
    <font>
      <b/>
      <sz val="9"/>
      <color indexed="81"/>
      <name val="MS P ゴシック"/>
      <family val="3"/>
      <charset val="128"/>
    </font>
    <font>
      <sz val="9"/>
      <name val="游ゴシック"/>
      <family val="3"/>
      <charset val="128"/>
      <scheme val="minor"/>
    </font>
    <font>
      <sz val="8"/>
      <name val="游ゴシック"/>
      <family val="3"/>
      <charset val="128"/>
      <scheme val="minor"/>
    </font>
    <font>
      <sz val="11"/>
      <color theme="1"/>
      <name val="ＭＳ 明朝"/>
      <family val="1"/>
      <charset val="128"/>
    </font>
    <font>
      <sz val="18"/>
      <name val="ＭＳ 明朝"/>
      <family val="1"/>
      <charset val="128"/>
    </font>
    <font>
      <sz val="11"/>
      <name val="ＭＳ Ｐ明朝"/>
      <family val="1"/>
      <charset val="128"/>
    </font>
    <font>
      <b/>
      <sz val="11"/>
      <color rgb="FF0070C0"/>
      <name val="ＭＳ Ｐ明朝"/>
      <family val="1"/>
      <charset val="128"/>
    </font>
    <font>
      <b/>
      <sz val="11"/>
      <color theme="8"/>
      <name val="ＭＳ Ｐ明朝"/>
      <family val="1"/>
      <charset val="128"/>
    </font>
    <font>
      <sz val="14"/>
      <name val="明朝"/>
      <family val="1"/>
      <charset val="128"/>
    </font>
    <font>
      <sz val="13"/>
      <name val="ＭＳ Ｐ明朝"/>
      <family val="1"/>
      <charset val="128"/>
    </font>
  </fonts>
  <fills count="2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74">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style="thick">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diagonal/>
    </border>
  </borders>
  <cellStyleXfs count="34">
    <xf numFmtId="0" fontId="0" fillId="0" borderId="0"/>
    <xf numFmtId="9" fontId="7"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38" fontId="47" fillId="0" borderId="0" applyFont="0" applyFill="0" applyBorder="0" applyAlignment="0" applyProtection="0">
      <alignment vertical="center"/>
    </xf>
    <xf numFmtId="38" fontId="7" fillId="0" borderId="0" applyFont="0" applyFill="0" applyBorder="0" applyAlignment="0" applyProtection="0"/>
    <xf numFmtId="38" fontId="4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47" fillId="0" borderId="0">
      <alignment vertical="center"/>
    </xf>
    <xf numFmtId="0" fontId="7" fillId="0" borderId="0"/>
    <xf numFmtId="0" fontId="47" fillId="0" borderId="0">
      <alignment vertical="center"/>
    </xf>
    <xf numFmtId="0" fontId="33" fillId="0" borderId="0"/>
    <xf numFmtId="0" fontId="7" fillId="0" borderId="0"/>
    <xf numFmtId="0" fontId="10" fillId="0" borderId="0"/>
    <xf numFmtId="0" fontId="47" fillId="0" borderId="0">
      <alignment vertical="center"/>
    </xf>
    <xf numFmtId="0" fontId="7" fillId="0" borderId="0">
      <alignment vertical="center"/>
    </xf>
    <xf numFmtId="0" fontId="6" fillId="0" borderId="0"/>
    <xf numFmtId="0" fontId="33" fillId="0" borderId="0"/>
    <xf numFmtId="0" fontId="6" fillId="0" borderId="0"/>
    <xf numFmtId="0" fontId="7" fillId="0" borderId="0"/>
    <xf numFmtId="0" fontId="7" fillId="0" borderId="0"/>
    <xf numFmtId="0" fontId="6"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 fillId="0" borderId="0">
      <alignment vertical="center"/>
    </xf>
    <xf numFmtId="0" fontId="94" fillId="0" borderId="0"/>
    <xf numFmtId="0" fontId="6" fillId="0" borderId="0"/>
  </cellStyleXfs>
  <cellXfs count="832">
    <xf numFmtId="0" fontId="0" fillId="0" borderId="0" xfId="0"/>
    <xf numFmtId="0" fontId="6" fillId="0" borderId="0" xfId="0" applyFont="1" applyAlignment="1">
      <alignment horizontal="center"/>
    </xf>
    <xf numFmtId="176" fontId="6" fillId="0" borderId="0" xfId="0" applyNumberFormat="1" applyFont="1"/>
    <xf numFmtId="176" fontId="6" fillId="0" borderId="0" xfId="0" applyNumberFormat="1" applyFont="1" applyAlignment="1">
      <alignment horizontal="left"/>
    </xf>
    <xf numFmtId="0" fontId="6" fillId="0" borderId="0" xfId="0" applyFont="1"/>
    <xf numFmtId="0" fontId="8" fillId="2" borderId="0" xfId="0" applyFont="1" applyFill="1" applyAlignment="1">
      <alignment vertical="center"/>
    </xf>
    <xf numFmtId="0" fontId="0" fillId="2" borderId="0" xfId="0" applyFill="1" applyAlignment="1">
      <alignment vertical="center"/>
    </xf>
    <xf numFmtId="0" fontId="9" fillId="2" borderId="0" xfId="0" applyFont="1" applyFill="1" applyAlignment="1">
      <alignment horizontal="right" vertical="center"/>
    </xf>
    <xf numFmtId="0" fontId="10" fillId="0" borderId="0" xfId="0" applyFont="1"/>
    <xf numFmtId="0" fontId="9" fillId="2" borderId="0" xfId="0" applyFont="1" applyFill="1"/>
    <xf numFmtId="0" fontId="0" fillId="0" borderId="0" xfId="0" applyAlignment="1">
      <alignment vertical="center"/>
    </xf>
    <xf numFmtId="0" fontId="0" fillId="0" borderId="0" xfId="0" applyAlignment="1">
      <alignment horizontal="center" vertical="center"/>
    </xf>
    <xf numFmtId="38" fontId="0" fillId="0" borderId="0" xfId="0" applyNumberFormat="1" applyAlignment="1">
      <alignment horizontal="center" vertical="center" shrinkToFit="1"/>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1" xfId="0" applyFont="1" applyFill="1" applyBorder="1" applyAlignment="1">
      <alignment vertical="center"/>
    </xf>
    <xf numFmtId="38" fontId="10" fillId="2" borderId="1" xfId="3" applyFont="1" applyFill="1" applyBorder="1" applyAlignment="1">
      <alignment vertical="center"/>
    </xf>
    <xf numFmtId="0" fontId="10" fillId="2" borderId="0" xfId="0" applyFont="1" applyFill="1" applyAlignment="1">
      <alignment horizontal="right" vertical="center"/>
    </xf>
    <xf numFmtId="38" fontId="10" fillId="3" borderId="8" xfId="0" applyNumberFormat="1" applyFont="1" applyFill="1" applyBorder="1" applyAlignment="1">
      <alignment vertical="center" shrinkToFit="1"/>
    </xf>
    <xf numFmtId="0" fontId="10" fillId="0" borderId="0" xfId="0" applyFont="1" applyAlignment="1">
      <alignment vertical="center"/>
    </xf>
    <xf numFmtId="38" fontId="10" fillId="0" borderId="9" xfId="0" applyNumberFormat="1" applyFont="1" applyBorder="1" applyAlignment="1">
      <alignment horizontal="center" vertical="center" shrinkToFit="1"/>
    </xf>
    <xf numFmtId="0" fontId="10" fillId="0" borderId="0" xfId="0" applyFont="1" applyAlignment="1">
      <alignment horizontal="center" vertical="center"/>
    </xf>
    <xf numFmtId="0" fontId="9" fillId="0" borderId="0" xfId="0" applyFont="1"/>
    <xf numFmtId="0" fontId="9" fillId="2" borderId="0" xfId="0" applyFont="1" applyFill="1" applyAlignment="1">
      <alignment horizontal="left" vertical="top"/>
    </xf>
    <xf numFmtId="178" fontId="10" fillId="5" borderId="7" xfId="0" applyNumberFormat="1" applyFont="1" applyFill="1" applyBorder="1" applyAlignment="1">
      <alignment vertical="center" shrinkToFit="1"/>
    </xf>
    <xf numFmtId="180" fontId="11" fillId="5" borderId="11" xfId="0" applyNumberFormat="1" applyFont="1" applyFill="1" applyBorder="1" applyAlignment="1">
      <alignment vertical="center"/>
    </xf>
    <xf numFmtId="0" fontId="0" fillId="0" borderId="0" xfId="10" applyFont="1">
      <alignment vertical="center"/>
    </xf>
    <xf numFmtId="0" fontId="9" fillId="0" borderId="0" xfId="10" applyFont="1">
      <alignment vertical="center"/>
    </xf>
    <xf numFmtId="0" fontId="48" fillId="0" borderId="0" xfId="10" applyFont="1">
      <alignment vertical="center"/>
    </xf>
    <xf numFmtId="38" fontId="9" fillId="0" borderId="0" xfId="3" applyFont="1" applyFill="1" applyBorder="1">
      <alignment vertical="center"/>
    </xf>
    <xf numFmtId="38" fontId="9" fillId="0" borderId="0" xfId="3" applyFont="1" applyFill="1">
      <alignment vertical="center"/>
    </xf>
    <xf numFmtId="176" fontId="10" fillId="0" borderId="0" xfId="0" applyNumberFormat="1" applyFont="1"/>
    <xf numFmtId="0" fontId="10" fillId="0" borderId="0" xfId="0" applyFont="1" applyAlignment="1">
      <alignment horizontal="center"/>
    </xf>
    <xf numFmtId="176" fontId="10" fillId="0" borderId="12" xfId="0" applyNumberFormat="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xf>
    <xf numFmtId="176" fontId="9" fillId="0" borderId="0" xfId="0" applyNumberFormat="1" applyFont="1" applyAlignment="1">
      <alignment horizontal="center" vertical="center"/>
    </xf>
    <xf numFmtId="176" fontId="9" fillId="0" borderId="0" xfId="0" applyNumberFormat="1" applyFont="1"/>
    <xf numFmtId="0" fontId="9" fillId="0" borderId="0" xfId="0" applyFont="1" applyAlignment="1">
      <alignment vertical="center"/>
    </xf>
    <xf numFmtId="0" fontId="9" fillId="0" borderId="14" xfId="0" applyFont="1" applyBorder="1" applyAlignment="1">
      <alignment horizontal="center" vertical="center"/>
    </xf>
    <xf numFmtId="0" fontId="14" fillId="0" borderId="0" xfId="19" applyFont="1">
      <alignment vertical="center"/>
    </xf>
    <xf numFmtId="0" fontId="14" fillId="2" borderId="0" xfId="10" applyFont="1" applyFill="1">
      <alignment vertical="center"/>
    </xf>
    <xf numFmtId="0" fontId="0" fillId="2" borderId="0" xfId="10" applyFont="1" applyFill="1">
      <alignment vertical="center"/>
    </xf>
    <xf numFmtId="0" fontId="15" fillId="6" borderId="15" xfId="10" applyFont="1" applyFill="1" applyBorder="1">
      <alignment vertical="center"/>
    </xf>
    <xf numFmtId="0" fontId="7" fillId="6" borderId="16" xfId="10" applyFill="1" applyBorder="1">
      <alignment vertical="center"/>
    </xf>
    <xf numFmtId="0" fontId="15" fillId="6" borderId="1" xfId="10" applyFont="1" applyFill="1" applyBorder="1">
      <alignment vertical="center"/>
    </xf>
    <xf numFmtId="0" fontId="7" fillId="6" borderId="17" xfId="10" applyFill="1" applyBorder="1">
      <alignment vertical="center"/>
    </xf>
    <xf numFmtId="0" fontId="7" fillId="6" borderId="1" xfId="10" applyFill="1" applyBorder="1">
      <alignment vertical="center"/>
    </xf>
    <xf numFmtId="0" fontId="10" fillId="0" borderId="0" xfId="19" applyFont="1">
      <alignment vertical="center"/>
    </xf>
    <xf numFmtId="0" fontId="16" fillId="0" borderId="0" xfId="19" applyFont="1" applyAlignment="1">
      <alignment vertical="top"/>
    </xf>
    <xf numFmtId="0" fontId="18" fillId="0" borderId="0" xfId="19" applyFont="1" applyAlignment="1">
      <alignment horizontal="center" vertical="center"/>
    </xf>
    <xf numFmtId="185" fontId="10" fillId="0" borderId="0" xfId="3" applyNumberFormat="1" applyFont="1" applyFill="1" applyBorder="1" applyAlignment="1">
      <alignment vertical="center"/>
    </xf>
    <xf numFmtId="38" fontId="10" fillId="0" borderId="0" xfId="3" applyFont="1" applyFill="1" applyBorder="1" applyAlignment="1">
      <alignment horizontal="left" vertical="center"/>
    </xf>
    <xf numFmtId="0" fontId="17" fillId="0" borderId="0" xfId="19" applyFont="1" applyAlignment="1">
      <alignment vertical="top"/>
    </xf>
    <xf numFmtId="38" fontId="10" fillId="0" borderId="0" xfId="19" applyNumberFormat="1" applyFont="1">
      <alignment vertical="center"/>
    </xf>
    <xf numFmtId="0" fontId="10" fillId="0" borderId="0" xfId="19" applyFont="1" applyAlignment="1">
      <alignment horizontal="center" vertical="center"/>
    </xf>
    <xf numFmtId="0" fontId="16" fillId="0" borderId="0" xfId="19" applyFont="1" applyAlignment="1">
      <alignment vertical="center" shrinkToFit="1"/>
    </xf>
    <xf numFmtId="0" fontId="21" fillId="0" borderId="0" xfId="19" applyFont="1">
      <alignment vertical="center"/>
    </xf>
    <xf numFmtId="0" fontId="20" fillId="0" borderId="0" xfId="19" applyFont="1">
      <alignment vertical="center"/>
    </xf>
    <xf numFmtId="0" fontId="10" fillId="0" borderId="12" xfId="0" applyFont="1" applyBorder="1" applyAlignment="1">
      <alignment horizontal="center" vertical="center" wrapText="1"/>
    </xf>
    <xf numFmtId="190" fontId="10" fillId="0" borderId="0" xfId="19" applyNumberFormat="1" applyFont="1">
      <alignment vertical="center"/>
    </xf>
    <xf numFmtId="0" fontId="17" fillId="0" borderId="9" xfId="19" applyFont="1" applyBorder="1">
      <alignment vertical="center"/>
    </xf>
    <xf numFmtId="0" fontId="10" fillId="7" borderId="9" xfId="19" applyFont="1" applyFill="1" applyBorder="1">
      <alignment vertical="center"/>
    </xf>
    <xf numFmtId="0" fontId="10" fillId="7" borderId="16" xfId="19" applyFont="1" applyFill="1" applyBorder="1">
      <alignment vertical="center"/>
    </xf>
    <xf numFmtId="0" fontId="10" fillId="7" borderId="23" xfId="19" applyFont="1" applyFill="1" applyBorder="1">
      <alignment vertical="center"/>
    </xf>
    <xf numFmtId="0" fontId="10" fillId="7" borderId="24" xfId="19" applyFont="1" applyFill="1" applyBorder="1">
      <alignment vertical="center"/>
    </xf>
    <xf numFmtId="0" fontId="20" fillId="0" borderId="0" xfId="19" applyFont="1" applyAlignment="1">
      <alignment horizontal="center" vertical="center" shrinkToFit="1"/>
    </xf>
    <xf numFmtId="0" fontId="20" fillId="0" borderId="0" xfId="19" applyFont="1" applyAlignment="1"/>
    <xf numFmtId="40" fontId="10" fillId="0" borderId="0" xfId="19" applyNumberFormat="1" applyFont="1">
      <alignment vertical="center"/>
    </xf>
    <xf numFmtId="38" fontId="10" fillId="0" borderId="0" xfId="19" applyNumberFormat="1" applyFont="1" applyAlignment="1">
      <alignment horizontal="center" vertical="center"/>
    </xf>
    <xf numFmtId="38" fontId="10" fillId="8" borderId="25" xfId="0" applyNumberFormat="1" applyFont="1" applyFill="1" applyBorder="1" applyAlignment="1">
      <alignment vertical="center"/>
    </xf>
    <xf numFmtId="38" fontId="10" fillId="8" borderId="16" xfId="19" applyNumberFormat="1" applyFont="1" applyFill="1" applyBorder="1" applyAlignment="1">
      <alignment horizontal="left" vertical="center"/>
    </xf>
    <xf numFmtId="0" fontId="10" fillId="8" borderId="10" xfId="19" applyFont="1" applyFill="1" applyBorder="1">
      <alignment vertical="center"/>
    </xf>
    <xf numFmtId="0" fontId="10" fillId="11" borderId="26" xfId="19" applyFont="1" applyFill="1" applyBorder="1" applyAlignment="1">
      <alignment horizontal="center" vertical="center"/>
    </xf>
    <xf numFmtId="176" fontId="37" fillId="0" borderId="0" xfId="0" applyNumberFormat="1" applyFont="1" applyAlignment="1">
      <alignment horizontal="center" vertical="center"/>
    </xf>
    <xf numFmtId="176" fontId="37" fillId="0" borderId="0" xfId="0" applyNumberFormat="1" applyFont="1"/>
    <xf numFmtId="0" fontId="37" fillId="0" borderId="0" xfId="0" applyFont="1"/>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37" fillId="10" borderId="14" xfId="0" applyFont="1" applyFill="1" applyBorder="1" applyAlignment="1">
      <alignment horizontal="center" vertical="center" wrapText="1"/>
    </xf>
    <xf numFmtId="38" fontId="10" fillId="9" borderId="26" xfId="19" applyNumberFormat="1" applyFont="1" applyFill="1" applyBorder="1" applyAlignment="1">
      <alignment horizontal="left" vertical="center"/>
    </xf>
    <xf numFmtId="0" fontId="14" fillId="9" borderId="15" xfId="10" applyFont="1" applyFill="1" applyBorder="1">
      <alignment vertical="center"/>
    </xf>
    <xf numFmtId="0" fontId="14" fillId="9" borderId="9" xfId="10" applyFont="1" applyFill="1" applyBorder="1">
      <alignment vertical="center"/>
    </xf>
    <xf numFmtId="0" fontId="14" fillId="9" borderId="16" xfId="10" applyFont="1" applyFill="1" applyBorder="1">
      <alignment vertical="center"/>
    </xf>
    <xf numFmtId="0" fontId="10" fillId="0" borderId="0" xfId="19" applyFont="1" applyAlignment="1">
      <alignment horizontal="center" vertical="center" wrapText="1"/>
    </xf>
    <xf numFmtId="38" fontId="10" fillId="0" borderId="0" xfId="19" applyNumberFormat="1" applyFont="1" applyAlignment="1">
      <alignment horizontal="left" vertical="top" shrinkToFit="1"/>
    </xf>
    <xf numFmtId="0" fontId="10" fillId="0" borderId="0" xfId="19" applyFont="1" applyAlignment="1">
      <alignment horizontal="center" vertical="center" shrinkToFit="1"/>
    </xf>
    <xf numFmtId="0" fontId="10" fillId="8" borderId="9" xfId="19" applyFont="1" applyFill="1" applyBorder="1">
      <alignment vertical="center"/>
    </xf>
    <xf numFmtId="0" fontId="10" fillId="0" borderId="0" xfId="19" applyFont="1" applyAlignment="1">
      <alignment horizontal="left"/>
    </xf>
    <xf numFmtId="38" fontId="10" fillId="4" borderId="29" xfId="3" applyFont="1" applyFill="1" applyBorder="1" applyAlignment="1">
      <alignment vertical="center" shrinkToFit="1"/>
    </xf>
    <xf numFmtId="38" fontId="10" fillId="4" borderId="30" xfId="3" applyFont="1" applyFill="1" applyBorder="1" applyAlignment="1">
      <alignment vertical="center" shrinkToFit="1"/>
    </xf>
    <xf numFmtId="38" fontId="10" fillId="4" borderId="31" xfId="3" applyFont="1" applyFill="1" applyBorder="1" applyAlignment="1">
      <alignment vertical="center" shrinkToFit="1"/>
    </xf>
    <xf numFmtId="38" fontId="10" fillId="3" borderId="32" xfId="3" applyFont="1" applyFill="1" applyBorder="1" applyAlignment="1">
      <alignment vertical="center" shrinkToFit="1"/>
    </xf>
    <xf numFmtId="38" fontId="10" fillId="3" borderId="8" xfId="3" applyFont="1" applyFill="1" applyBorder="1" applyAlignment="1">
      <alignment vertical="center" shrinkToFit="1"/>
    </xf>
    <xf numFmtId="38" fontId="10" fillId="3" borderId="11" xfId="3" applyFont="1" applyFill="1" applyBorder="1" applyAlignment="1">
      <alignment vertical="center" shrinkToFit="1"/>
    </xf>
    <xf numFmtId="0" fontId="7" fillId="0" borderId="0" xfId="19">
      <alignment vertical="center"/>
    </xf>
    <xf numFmtId="38" fontId="7" fillId="8" borderId="9" xfId="19" applyNumberFormat="1" applyFill="1" applyBorder="1" applyAlignment="1">
      <alignment horizontal="right" vertical="center"/>
    </xf>
    <xf numFmtId="38" fontId="7" fillId="9" borderId="33" xfId="19" applyNumberFormat="1" applyFill="1" applyBorder="1" applyAlignment="1">
      <alignment horizontal="right" vertical="center"/>
    </xf>
    <xf numFmtId="38" fontId="7" fillId="11" borderId="34" xfId="19" applyNumberFormat="1" applyFill="1" applyBorder="1">
      <alignment vertical="center"/>
    </xf>
    <xf numFmtId="0" fontId="9" fillId="0" borderId="18" xfId="10" applyFont="1" applyBorder="1" applyAlignment="1">
      <alignment vertical="center" wrapText="1"/>
    </xf>
    <xf numFmtId="0" fontId="9" fillId="0" borderId="19" xfId="10" applyFont="1" applyBorder="1" applyAlignment="1">
      <alignment vertical="center" wrapText="1"/>
    </xf>
    <xf numFmtId="0" fontId="0" fillId="0" borderId="0" xfId="0" applyAlignment="1">
      <alignment vertical="center" wrapText="1"/>
    </xf>
    <xf numFmtId="38" fontId="10" fillId="4" borderId="37" xfId="3" applyFont="1" applyFill="1" applyBorder="1" applyAlignment="1">
      <alignment vertical="center" shrinkToFit="1"/>
    </xf>
    <xf numFmtId="38" fontId="10" fillId="3" borderId="33" xfId="3" applyFont="1" applyFill="1" applyBorder="1" applyAlignment="1">
      <alignment vertical="center" shrinkToFit="1"/>
    </xf>
    <xf numFmtId="0" fontId="9" fillId="0" borderId="0" xfId="0" applyFont="1" applyAlignment="1">
      <alignment vertical="center" wrapText="1"/>
    </xf>
    <xf numFmtId="178" fontId="37" fillId="0" borderId="0" xfId="0" applyNumberFormat="1" applyFont="1"/>
    <xf numFmtId="0" fontId="41" fillId="9" borderId="1" xfId="10" applyFont="1" applyFill="1" applyBorder="1">
      <alignment vertical="center"/>
    </xf>
    <xf numFmtId="0" fontId="41" fillId="9" borderId="0" xfId="10" applyFont="1" applyFill="1">
      <alignment vertical="center"/>
    </xf>
    <xf numFmtId="0" fontId="41" fillId="9" borderId="17" xfId="10" applyFont="1" applyFill="1" applyBorder="1">
      <alignment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0" fontId="41" fillId="9" borderId="1" xfId="10" applyFont="1" applyFill="1" applyBorder="1" applyAlignment="1">
      <alignment vertical="top"/>
    </xf>
    <xf numFmtId="0" fontId="41" fillId="6" borderId="1" xfId="10" applyFont="1" applyFill="1" applyBorder="1" applyAlignment="1">
      <alignment vertical="top"/>
    </xf>
    <xf numFmtId="0" fontId="41" fillId="6" borderId="17" xfId="10" applyFont="1" applyFill="1" applyBorder="1" applyAlignment="1">
      <alignment vertical="top"/>
    </xf>
    <xf numFmtId="0" fontId="41" fillId="6" borderId="17" xfId="10" applyFont="1" applyFill="1" applyBorder="1" applyAlignment="1">
      <alignment vertical="top" wrapText="1"/>
    </xf>
    <xf numFmtId="0" fontId="41" fillId="6" borderId="10" xfId="10" applyFont="1" applyFill="1" applyBorder="1">
      <alignment vertical="center"/>
    </xf>
    <xf numFmtId="0" fontId="41" fillId="6" borderId="24" xfId="10" applyFont="1" applyFill="1" applyBorder="1">
      <alignment vertical="center"/>
    </xf>
    <xf numFmtId="0" fontId="41" fillId="9" borderId="10" xfId="10" applyFont="1" applyFill="1" applyBorder="1">
      <alignment vertical="center"/>
    </xf>
    <xf numFmtId="0" fontId="41" fillId="9" borderId="23" xfId="10" applyFont="1" applyFill="1" applyBorder="1">
      <alignment vertical="center"/>
    </xf>
    <xf numFmtId="0" fontId="41" fillId="9" borderId="24" xfId="10" applyFont="1" applyFill="1" applyBorder="1">
      <alignment vertical="center"/>
    </xf>
    <xf numFmtId="182" fontId="9" fillId="0" borderId="12" xfId="0" applyNumberFormat="1" applyFont="1" applyBorder="1" applyAlignment="1">
      <alignment horizontal="center"/>
    </xf>
    <xf numFmtId="0" fontId="0" fillId="0" borderId="12" xfId="0" applyBorder="1" applyAlignment="1">
      <alignment vertical="center"/>
    </xf>
    <xf numFmtId="0" fontId="49" fillId="0" borderId="0" xfId="0" applyFont="1" applyAlignment="1">
      <alignment vertical="center"/>
    </xf>
    <xf numFmtId="0" fontId="49" fillId="0" borderId="12" xfId="0" applyFont="1" applyBorder="1" applyAlignment="1">
      <alignment vertical="center"/>
    </xf>
    <xf numFmtId="0" fontId="49" fillId="0" borderId="12" xfId="0" applyFont="1" applyBorder="1" applyAlignment="1">
      <alignment horizontal="right" vertical="center"/>
    </xf>
    <xf numFmtId="0" fontId="9" fillId="2" borderId="0" xfId="0" applyFont="1" applyFill="1" applyAlignment="1">
      <alignment vertical="top" wrapText="1"/>
    </xf>
    <xf numFmtId="0" fontId="9" fillId="0" borderId="0" xfId="10" applyFont="1" applyAlignment="1">
      <alignment horizontal="left" vertical="center"/>
    </xf>
    <xf numFmtId="0" fontId="9" fillId="0" borderId="0" xfId="10" applyFont="1" applyAlignment="1">
      <alignment horizontal="left" vertical="top" wrapText="1" indent="1"/>
    </xf>
    <xf numFmtId="0" fontId="9" fillId="0" borderId="39" xfId="0" applyFont="1" applyBorder="1" applyAlignment="1">
      <alignment vertical="center"/>
    </xf>
    <xf numFmtId="0" fontId="9" fillId="0" borderId="37" xfId="0" applyFont="1" applyBorder="1" applyAlignment="1">
      <alignment vertical="center" wrapText="1"/>
    </xf>
    <xf numFmtId="0" fontId="9" fillId="0" borderId="36" xfId="0" applyFont="1" applyBorder="1" applyAlignment="1">
      <alignment vertical="center"/>
    </xf>
    <xf numFmtId="0" fontId="9" fillId="0" borderId="19" xfId="0" applyFont="1" applyBorder="1" applyAlignment="1">
      <alignment vertical="center" wrapText="1"/>
    </xf>
    <xf numFmtId="0" fontId="9" fillId="0" borderId="21" xfId="0" applyFont="1" applyBorder="1" applyAlignment="1">
      <alignment vertical="center"/>
    </xf>
    <xf numFmtId="0" fontId="9" fillId="0" borderId="40" xfId="0" applyFont="1" applyBorder="1" applyAlignment="1">
      <alignment vertical="center"/>
    </xf>
    <xf numFmtId="0" fontId="9" fillId="0" borderId="22" xfId="0" applyFont="1" applyBorder="1" applyAlignment="1">
      <alignment vertical="center" wrapText="1"/>
    </xf>
    <xf numFmtId="0" fontId="9" fillId="0" borderId="41" xfId="0" applyFont="1" applyBorder="1" applyAlignment="1">
      <alignment vertical="center" wrapText="1"/>
    </xf>
    <xf numFmtId="0" fontId="9" fillId="0" borderId="18" xfId="0" applyFont="1" applyBorder="1" applyAlignment="1">
      <alignment vertical="center" wrapText="1"/>
    </xf>
    <xf numFmtId="0" fontId="9" fillId="0" borderId="42" xfId="0" applyFont="1" applyBorder="1" applyAlignment="1">
      <alignment vertical="center" wrapText="1"/>
    </xf>
    <xf numFmtId="0" fontId="9" fillId="0" borderId="42" xfId="0" applyFont="1" applyBorder="1" applyAlignment="1">
      <alignment vertical="center"/>
    </xf>
    <xf numFmtId="0" fontId="52" fillId="0" borderId="12" xfId="0" applyFont="1" applyBorder="1" applyAlignment="1">
      <alignment vertical="center"/>
    </xf>
    <xf numFmtId="0" fontId="52" fillId="0" borderId="0" xfId="0" applyFont="1" applyAlignment="1">
      <alignment vertical="center"/>
    </xf>
    <xf numFmtId="0" fontId="53" fillId="0" borderId="0" xfId="10" applyFont="1">
      <alignment vertical="center"/>
    </xf>
    <xf numFmtId="195" fontId="9" fillId="0" borderId="0" xfId="10" applyNumberFormat="1" applyFont="1">
      <alignment vertical="center"/>
    </xf>
    <xf numFmtId="195" fontId="6" fillId="0" borderId="0" xfId="0" applyNumberFormat="1" applyFont="1"/>
    <xf numFmtId="195" fontId="6" fillId="0" borderId="0" xfId="0" applyNumberFormat="1" applyFont="1" applyAlignment="1">
      <alignment horizontal="left"/>
    </xf>
    <xf numFmtId="195" fontId="6" fillId="0" borderId="0" xfId="0" applyNumberFormat="1" applyFont="1" applyAlignment="1">
      <alignment horizontal="center"/>
    </xf>
    <xf numFmtId="0" fontId="6" fillId="0" borderId="0" xfId="22" applyAlignment="1">
      <alignment horizontal="left"/>
    </xf>
    <xf numFmtId="0" fontId="6" fillId="0" borderId="0" xfId="22" applyAlignment="1">
      <alignment horizontal="center"/>
    </xf>
    <xf numFmtId="0" fontId="6" fillId="0" borderId="0" xfId="22" applyAlignment="1">
      <alignment vertical="center"/>
    </xf>
    <xf numFmtId="0" fontId="6" fillId="0" borderId="0" xfId="22" applyAlignment="1">
      <alignment horizontal="distributed" vertical="center"/>
    </xf>
    <xf numFmtId="188" fontId="6" fillId="0" borderId="0" xfId="24" applyNumberFormat="1" applyFont="1" applyAlignment="1">
      <alignment horizontal="right"/>
    </xf>
    <xf numFmtId="188" fontId="6" fillId="0" borderId="0" xfId="24" applyNumberFormat="1" applyFont="1" applyAlignment="1">
      <alignment horizontal="right" vertical="center"/>
    </xf>
    <xf numFmtId="189" fontId="6" fillId="0" borderId="0" xfId="24" applyNumberFormat="1" applyFont="1" applyAlignment="1">
      <alignment horizontal="right" vertical="center"/>
    </xf>
    <xf numFmtId="189" fontId="6" fillId="0" borderId="0" xfId="24" applyNumberFormat="1" applyFont="1" applyAlignment="1">
      <alignment horizontal="right"/>
    </xf>
    <xf numFmtId="4" fontId="9" fillId="12" borderId="14" xfId="0" applyNumberFormat="1" applyFont="1" applyFill="1" applyBorder="1" applyAlignment="1">
      <alignment vertical="center"/>
    </xf>
    <xf numFmtId="0" fontId="9" fillId="0" borderId="20" xfId="0" applyFont="1" applyBorder="1" applyAlignment="1">
      <alignment horizontal="center" vertical="center" wrapText="1"/>
    </xf>
    <xf numFmtId="0" fontId="9" fillId="0" borderId="41" xfId="10" applyFont="1" applyBorder="1" applyAlignment="1">
      <alignment vertical="center" wrapText="1"/>
    </xf>
    <xf numFmtId="0" fontId="7" fillId="0" borderId="0" xfId="10">
      <alignment vertical="center"/>
    </xf>
    <xf numFmtId="0" fontId="54" fillId="0" borderId="0" xfId="0" applyFont="1" applyAlignment="1">
      <alignment vertical="center" wrapText="1"/>
    </xf>
    <xf numFmtId="0" fontId="9" fillId="0" borderId="30" xfId="10" applyFont="1" applyBorder="1" applyAlignment="1">
      <alignment horizontal="center" vertical="center"/>
    </xf>
    <xf numFmtId="0" fontId="9" fillId="0" borderId="13" xfId="10" applyFont="1" applyBorder="1" applyAlignment="1">
      <alignment horizontal="center" vertical="center"/>
    </xf>
    <xf numFmtId="0" fontId="9" fillId="0" borderId="20" xfId="10" applyFont="1" applyBorder="1" applyAlignment="1">
      <alignment horizontal="center" vertical="center"/>
    </xf>
    <xf numFmtId="4" fontId="9" fillId="13" borderId="30" xfId="0" applyNumberFormat="1" applyFont="1" applyFill="1" applyBorder="1" applyAlignment="1">
      <alignment vertical="center"/>
    </xf>
    <xf numFmtId="4" fontId="9" fillId="13" borderId="13" xfId="0" applyNumberFormat="1" applyFont="1" applyFill="1" applyBorder="1" applyAlignment="1">
      <alignment vertical="center"/>
    </xf>
    <xf numFmtId="4" fontId="45" fillId="13" borderId="13" xfId="0" applyNumberFormat="1" applyFont="1" applyFill="1" applyBorder="1" applyAlignment="1">
      <alignment vertical="center"/>
    </xf>
    <xf numFmtId="4" fontId="45" fillId="13" borderId="20" xfId="0" applyNumberFormat="1" applyFont="1" applyFill="1" applyBorder="1" applyAlignment="1">
      <alignment vertical="center"/>
    </xf>
    <xf numFmtId="4" fontId="9" fillId="14" borderId="30" xfId="0" applyNumberFormat="1" applyFont="1" applyFill="1" applyBorder="1" applyAlignment="1">
      <alignment vertical="center"/>
    </xf>
    <xf numFmtId="4" fontId="9" fillId="14" borderId="13" xfId="0" applyNumberFormat="1" applyFont="1" applyFill="1" applyBorder="1" applyAlignment="1">
      <alignment vertical="center"/>
    </xf>
    <xf numFmtId="4" fontId="9" fillId="14" borderId="20" xfId="0" applyNumberFormat="1" applyFont="1" applyFill="1" applyBorder="1" applyAlignment="1">
      <alignment vertical="center"/>
    </xf>
    <xf numFmtId="4" fontId="9" fillId="11" borderId="30" xfId="0" applyNumberFormat="1" applyFont="1" applyFill="1" applyBorder="1" applyAlignment="1">
      <alignment vertical="center"/>
    </xf>
    <xf numFmtId="4" fontId="9" fillId="11" borderId="13" xfId="0" applyNumberFormat="1" applyFont="1" applyFill="1" applyBorder="1" applyAlignment="1">
      <alignment vertical="center"/>
    </xf>
    <xf numFmtId="4" fontId="9" fillId="11" borderId="20" xfId="0" applyNumberFormat="1" applyFont="1" applyFill="1" applyBorder="1" applyAlignment="1">
      <alignment vertical="center"/>
    </xf>
    <xf numFmtId="0" fontId="55" fillId="9" borderId="1" xfId="10" applyFont="1" applyFill="1" applyBorder="1" applyAlignment="1">
      <alignment vertical="top"/>
    </xf>
    <xf numFmtId="0" fontId="9" fillId="0" borderId="37" xfId="10" applyFont="1" applyBorder="1" applyAlignment="1">
      <alignment vertical="center" wrapText="1"/>
    </xf>
    <xf numFmtId="0" fontId="9" fillId="0" borderId="0" xfId="10" applyFont="1" applyAlignment="1">
      <alignment vertical="center" wrapText="1"/>
    </xf>
    <xf numFmtId="0" fontId="9" fillId="0" borderId="0" xfId="10" applyFont="1" applyAlignment="1">
      <alignment horizontal="left" vertical="center" wrapText="1"/>
    </xf>
    <xf numFmtId="0" fontId="9" fillId="0" borderId="0" xfId="10" applyFont="1" applyAlignment="1">
      <alignment vertical="center" shrinkToFit="1"/>
    </xf>
    <xf numFmtId="176" fontId="7" fillId="0" borderId="0" xfId="0" applyNumberFormat="1" applyFont="1"/>
    <xf numFmtId="0" fontId="9" fillId="0" borderId="39" xfId="10" applyFont="1" applyBorder="1">
      <alignment vertical="center"/>
    </xf>
    <xf numFmtId="0" fontId="7" fillId="0" borderId="0" xfId="0" applyFont="1" applyAlignment="1">
      <alignment horizontal="center"/>
    </xf>
    <xf numFmtId="0" fontId="9" fillId="0" borderId="36" xfId="10" applyFont="1" applyBorder="1">
      <alignment vertical="center"/>
    </xf>
    <xf numFmtId="176" fontId="7" fillId="0" borderId="0" xfId="0" applyNumberFormat="1" applyFont="1" applyAlignment="1">
      <alignment horizontal="center" vertical="center" wrapText="1"/>
    </xf>
    <xf numFmtId="176" fontId="9" fillId="0" borderId="14" xfId="0" applyNumberFormat="1" applyFont="1" applyBorder="1" applyAlignment="1">
      <alignment horizontal="center" vertical="center" wrapText="1"/>
    </xf>
    <xf numFmtId="0" fontId="9" fillId="0" borderId="21" xfId="10" applyFont="1" applyBorder="1">
      <alignment vertical="center"/>
    </xf>
    <xf numFmtId="195" fontId="7" fillId="0" borderId="0" xfId="0" applyNumberFormat="1" applyFont="1"/>
    <xf numFmtId="195" fontId="7" fillId="0" borderId="0" xfId="0" applyNumberFormat="1" applyFont="1" applyAlignment="1">
      <alignment horizontal="left"/>
    </xf>
    <xf numFmtId="195" fontId="7" fillId="0" borderId="0" xfId="0" applyNumberFormat="1" applyFont="1" applyAlignment="1">
      <alignment horizontal="center"/>
    </xf>
    <xf numFmtId="0" fontId="9" fillId="0" borderId="39" xfId="0" applyFont="1" applyBorder="1" applyAlignment="1">
      <alignment horizontal="center" vertical="center"/>
    </xf>
    <xf numFmtId="0" fontId="9" fillId="0" borderId="37" xfId="0" applyFont="1" applyBorder="1" applyAlignment="1">
      <alignment horizontal="center" vertical="center" wrapText="1"/>
    </xf>
    <xf numFmtId="0" fontId="9" fillId="0" borderId="37" xfId="0" applyFont="1" applyBorder="1" applyAlignment="1">
      <alignment horizontal="center" vertical="center"/>
    </xf>
    <xf numFmtId="0" fontId="9" fillId="0" borderId="41" xfId="0" applyFont="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9" fillId="0" borderId="12" xfId="0" applyFont="1" applyBorder="1" applyAlignment="1">
      <alignment horizontal="center" vertical="center" wrapText="1"/>
    </xf>
    <xf numFmtId="0" fontId="0" fillId="0" borderId="0" xfId="10" applyFont="1" applyAlignment="1">
      <alignment horizontal="center" vertical="center"/>
    </xf>
    <xf numFmtId="0" fontId="7" fillId="0" borderId="0" xfId="10" applyAlignment="1">
      <alignment horizontal="center" vertical="center"/>
    </xf>
    <xf numFmtId="38" fontId="7" fillId="0" borderId="0" xfId="3" applyFont="1" applyBorder="1" applyAlignment="1">
      <alignment horizontal="center" vertical="center"/>
    </xf>
    <xf numFmtId="38" fontId="9" fillId="0" borderId="0" xfId="3" applyFont="1" applyBorder="1" applyAlignment="1">
      <alignment horizontal="center" vertical="center"/>
    </xf>
    <xf numFmtId="0" fontId="9" fillId="0" borderId="0" xfId="10" applyFont="1" applyAlignment="1">
      <alignment horizontal="center" vertical="center"/>
    </xf>
    <xf numFmtId="0" fontId="9" fillId="0" borderId="0" xfId="10" applyFont="1" applyAlignment="1">
      <alignment horizontal="center" vertical="center" wrapText="1"/>
    </xf>
    <xf numFmtId="176" fontId="7" fillId="0" borderId="0" xfId="0" applyNumberFormat="1" applyFont="1" applyAlignment="1">
      <alignment horizontal="center" vertical="center"/>
    </xf>
    <xf numFmtId="0" fontId="7" fillId="0" borderId="0" xfId="0" applyFont="1" applyAlignment="1">
      <alignment horizontal="center" vertical="center"/>
    </xf>
    <xf numFmtId="194" fontId="7" fillId="0" borderId="0" xfId="0" applyNumberFormat="1" applyFont="1" applyAlignment="1">
      <alignment horizontal="center" vertical="center"/>
    </xf>
    <xf numFmtId="177" fontId="7" fillId="0" borderId="0" xfId="0" applyNumberFormat="1" applyFont="1" applyAlignment="1">
      <alignment horizontal="center" vertical="center"/>
    </xf>
    <xf numFmtId="176" fontId="6" fillId="0" borderId="0" xfId="0" applyNumberFormat="1" applyFont="1" applyAlignment="1">
      <alignment horizontal="center" vertical="center"/>
    </xf>
    <xf numFmtId="0" fontId="8" fillId="0" borderId="0" xfId="0" applyFont="1" applyAlignment="1">
      <alignment vertical="center"/>
    </xf>
    <xf numFmtId="49" fontId="9" fillId="0" borderId="0" xfId="0" applyNumberFormat="1" applyFont="1" applyAlignment="1">
      <alignment horizontal="center" vertical="center"/>
    </xf>
    <xf numFmtId="4" fontId="9" fillId="15" borderId="30" xfId="0" applyNumberFormat="1" applyFont="1" applyFill="1" applyBorder="1" applyAlignment="1">
      <alignment vertical="center"/>
    </xf>
    <xf numFmtId="4" fontId="9" fillId="15" borderId="13" xfId="0" applyNumberFormat="1" applyFont="1" applyFill="1" applyBorder="1" applyAlignment="1">
      <alignment vertical="center"/>
    </xf>
    <xf numFmtId="4" fontId="9" fillId="15" borderId="20" xfId="0" applyNumberFormat="1" applyFont="1" applyFill="1" applyBorder="1" applyAlignment="1">
      <alignment vertical="center"/>
    </xf>
    <xf numFmtId="4" fontId="9" fillId="0" borderId="0" xfId="0" applyNumberFormat="1" applyFont="1" applyAlignment="1">
      <alignment vertical="center"/>
    </xf>
    <xf numFmtId="4" fontId="9" fillId="8" borderId="14" xfId="0" applyNumberFormat="1" applyFont="1" applyFill="1" applyBorder="1" applyAlignment="1">
      <alignment vertical="center"/>
    </xf>
    <xf numFmtId="4" fontId="9" fillId="9" borderId="14" xfId="0" applyNumberFormat="1" applyFont="1" applyFill="1" applyBorder="1" applyAlignment="1">
      <alignment vertical="center"/>
    </xf>
    <xf numFmtId="4" fontId="9" fillId="10" borderId="14" xfId="0" applyNumberFormat="1" applyFont="1" applyFill="1" applyBorder="1" applyAlignment="1">
      <alignment vertical="center"/>
    </xf>
    <xf numFmtId="193" fontId="7" fillId="0" borderId="0" xfId="0" applyNumberFormat="1" applyFont="1" applyAlignment="1">
      <alignment horizontal="center" vertical="center"/>
    </xf>
    <xf numFmtId="0" fontId="0" fillId="9" borderId="2" xfId="19" applyFont="1" applyFill="1" applyBorder="1" applyAlignment="1">
      <alignment horizontal="center" vertical="center" shrinkToFit="1"/>
    </xf>
    <xf numFmtId="176" fontId="9" fillId="0" borderId="0" xfId="0" applyNumberFormat="1" applyFont="1" applyAlignment="1">
      <alignment vertical="center"/>
    </xf>
    <xf numFmtId="0" fontId="8" fillId="0" borderId="0" xfId="0" applyFont="1" applyAlignment="1">
      <alignment horizontal="left" vertical="center"/>
    </xf>
    <xf numFmtId="197" fontId="9" fillId="0" borderId="30" xfId="0" applyNumberFormat="1" applyFont="1" applyBorder="1" applyAlignment="1">
      <alignment horizontal="center" vertical="center"/>
    </xf>
    <xf numFmtId="197" fontId="9" fillId="0" borderId="13" xfId="0" applyNumberFormat="1" applyFont="1" applyBorder="1" applyAlignment="1">
      <alignment horizontal="center" vertical="center"/>
    </xf>
    <xf numFmtId="197" fontId="9" fillId="0" borderId="20" xfId="0" applyNumberFormat="1" applyFont="1" applyBorder="1" applyAlignment="1">
      <alignment horizontal="center" vertical="center"/>
    </xf>
    <xf numFmtId="197" fontId="9" fillId="0" borderId="14" xfId="0" applyNumberFormat="1" applyFont="1" applyBorder="1" applyAlignment="1">
      <alignment horizontal="center" vertical="center"/>
    </xf>
    <xf numFmtId="197" fontId="9" fillId="0" borderId="0" xfId="0" applyNumberFormat="1" applyFont="1" applyAlignment="1">
      <alignment horizontal="center" vertical="center"/>
    </xf>
    <xf numFmtId="197" fontId="9" fillId="0" borderId="0" xfId="10" applyNumberFormat="1" applyFont="1">
      <alignment vertical="center"/>
    </xf>
    <xf numFmtId="0" fontId="57" fillId="0" borderId="0" xfId="25" applyFont="1"/>
    <xf numFmtId="49" fontId="35" fillId="0" borderId="0" xfId="23" applyNumberFormat="1" applyFont="1" applyAlignment="1">
      <alignment vertical="center"/>
    </xf>
    <xf numFmtId="49" fontId="35" fillId="0" borderId="0" xfId="23" applyNumberFormat="1" applyFont="1"/>
    <xf numFmtId="49" fontId="35" fillId="0" borderId="0" xfId="25" applyNumberFormat="1" applyFont="1" applyAlignment="1">
      <alignment vertical="center"/>
    </xf>
    <xf numFmtId="0" fontId="36" fillId="0" borderId="0" xfId="2" applyAlignment="1" applyProtection="1"/>
    <xf numFmtId="49" fontId="60" fillId="0" borderId="0" xfId="0" applyNumberFormat="1" applyFont="1" applyAlignment="1">
      <alignment horizontal="left" vertical="top"/>
    </xf>
    <xf numFmtId="49" fontId="60" fillId="0" borderId="0" xfId="0" applyNumberFormat="1" applyFont="1" applyAlignment="1">
      <alignment horizontal="right" vertical="top"/>
    </xf>
    <xf numFmtId="38" fontId="62" fillId="0" borderId="0" xfId="3" applyFont="1" applyAlignment="1">
      <alignment horizontal="right" vertical="top"/>
    </xf>
    <xf numFmtId="38" fontId="62" fillId="0" borderId="12" xfId="3" applyFont="1" applyBorder="1" applyAlignment="1">
      <alignment horizontal="right" vertical="top"/>
    </xf>
    <xf numFmtId="49" fontId="63" fillId="0" borderId="0" xfId="17" applyNumberFormat="1" applyFont="1" applyAlignment="1">
      <alignment vertical="center"/>
    </xf>
    <xf numFmtId="0" fontId="65" fillId="0" borderId="0" xfId="0" applyFont="1" applyAlignment="1">
      <alignment vertical="center" wrapText="1"/>
    </xf>
    <xf numFmtId="0" fontId="0" fillId="0" borderId="0" xfId="0" applyAlignment="1">
      <alignment horizontal="right" vertical="center"/>
    </xf>
    <xf numFmtId="0" fontId="67" fillId="0" borderId="39" xfId="0" applyFont="1" applyBorder="1" applyAlignment="1">
      <alignment vertical="center"/>
    </xf>
    <xf numFmtId="0" fontId="68" fillId="0" borderId="37" xfId="0" applyFont="1" applyBorder="1" applyAlignment="1">
      <alignment vertical="center"/>
    </xf>
    <xf numFmtId="0" fontId="68" fillId="0" borderId="41" xfId="0" applyFont="1" applyBorder="1" applyAlignment="1">
      <alignment vertical="center"/>
    </xf>
    <xf numFmtId="0" fontId="68" fillId="0" borderId="30" xfId="0" applyFont="1" applyBorder="1" applyAlignment="1">
      <alignment vertical="center"/>
    </xf>
    <xf numFmtId="0" fontId="68" fillId="0" borderId="39" xfId="0" applyFont="1" applyBorder="1" applyAlignment="1">
      <alignment vertical="center"/>
    </xf>
    <xf numFmtId="0" fontId="68" fillId="0" borderId="30" xfId="0" applyFont="1" applyBorder="1" applyAlignment="1">
      <alignment horizontal="left" vertical="center"/>
    </xf>
    <xf numFmtId="0" fontId="69" fillId="0" borderId="54" xfId="0" applyFont="1" applyBorder="1" applyAlignment="1">
      <alignment vertical="center"/>
    </xf>
    <xf numFmtId="0" fontId="68" fillId="0" borderId="19" xfId="0" applyFont="1" applyBorder="1" applyAlignment="1">
      <alignment vertical="center" wrapText="1"/>
    </xf>
    <xf numFmtId="0" fontId="68" fillId="0" borderId="37" xfId="0" applyFont="1" applyBorder="1" applyAlignment="1">
      <alignment vertical="center" wrapText="1"/>
    </xf>
    <xf numFmtId="0" fontId="68" fillId="0" borderId="21" xfId="0" applyFont="1" applyBorder="1" applyAlignment="1">
      <alignment vertical="center"/>
    </xf>
    <xf numFmtId="0" fontId="68" fillId="0" borderId="0" xfId="0" applyFont="1" applyAlignment="1">
      <alignment vertical="center" wrapText="1"/>
    </xf>
    <xf numFmtId="0" fontId="68" fillId="0" borderId="40" xfId="0" applyFont="1" applyBorder="1" applyAlignment="1">
      <alignment vertical="center"/>
    </xf>
    <xf numFmtId="0" fontId="68" fillId="0" borderId="22" xfId="0" applyFont="1" applyBorder="1" applyAlignment="1">
      <alignment vertical="center" wrapText="1"/>
    </xf>
    <xf numFmtId="0" fontId="68" fillId="0" borderId="41" xfId="0" applyFont="1" applyBorder="1" applyAlignment="1">
      <alignment vertical="center" wrapText="1"/>
    </xf>
    <xf numFmtId="0" fontId="68" fillId="0" borderId="18" xfId="0" applyFont="1" applyBorder="1" applyAlignment="1">
      <alignment vertical="center" wrapText="1"/>
    </xf>
    <xf numFmtId="38" fontId="0" fillId="0" borderId="0" xfId="3" applyFont="1" applyFill="1">
      <alignment vertical="center"/>
    </xf>
    <xf numFmtId="0" fontId="68" fillId="0" borderId="36" xfId="0" applyFont="1" applyBorder="1" applyAlignment="1">
      <alignment vertical="center"/>
    </xf>
    <xf numFmtId="0" fontId="68" fillId="0" borderId="42" xfId="0" applyFont="1" applyBorder="1" applyAlignment="1">
      <alignment vertical="center" wrapText="1"/>
    </xf>
    <xf numFmtId="176" fontId="7" fillId="0" borderId="14" xfId="0" applyNumberFormat="1" applyFont="1" applyBorder="1" applyAlignment="1">
      <alignment horizontal="center" vertical="center" wrapText="1"/>
    </xf>
    <xf numFmtId="191" fontId="7" fillId="0" borderId="30" xfId="0" applyNumberFormat="1" applyFont="1" applyBorder="1"/>
    <xf numFmtId="191" fontId="7" fillId="0" borderId="13" xfId="0" applyNumberFormat="1" applyFont="1" applyBorder="1"/>
    <xf numFmtId="191" fontId="7" fillId="0" borderId="20" xfId="0" applyNumberFormat="1" applyFont="1" applyBorder="1"/>
    <xf numFmtId="197" fontId="73" fillId="0" borderId="0" xfId="10" applyNumberFormat="1" applyFont="1">
      <alignment vertical="center"/>
    </xf>
    <xf numFmtId="0" fontId="10" fillId="11" borderId="1" xfId="0" applyFont="1" applyFill="1" applyBorder="1" applyAlignment="1">
      <alignment horizontal="center" vertical="center"/>
    </xf>
    <xf numFmtId="38" fontId="10" fillId="11" borderId="10" xfId="0" applyNumberFormat="1" applyFont="1" applyFill="1" applyBorder="1" applyAlignment="1">
      <alignment vertical="center"/>
    </xf>
    <xf numFmtId="38" fontId="10" fillId="11" borderId="2" xfId="3" applyFont="1" applyFill="1" applyBorder="1" applyAlignment="1">
      <alignment vertical="center"/>
    </xf>
    <xf numFmtId="38" fontId="10" fillId="11" borderId="3" xfId="3" applyFont="1" applyFill="1" applyBorder="1" applyAlignment="1">
      <alignment vertical="center"/>
    </xf>
    <xf numFmtId="0" fontId="10" fillId="17" borderId="15" xfId="0" applyFont="1" applyFill="1" applyBorder="1" applyAlignment="1">
      <alignment vertical="center"/>
    </xf>
    <xf numFmtId="0" fontId="10" fillId="17" borderId="9" xfId="0" applyFont="1" applyFill="1" applyBorder="1" applyAlignment="1">
      <alignment vertical="center"/>
    </xf>
    <xf numFmtId="0" fontId="10" fillId="17" borderId="43" xfId="0" applyFont="1" applyFill="1" applyBorder="1" applyAlignment="1">
      <alignment vertical="center"/>
    </xf>
    <xf numFmtId="38" fontId="10" fillId="17" borderId="10" xfId="3" applyFont="1" applyFill="1" applyBorder="1" applyAlignment="1">
      <alignment vertical="center"/>
    </xf>
    <xf numFmtId="0" fontId="10" fillId="17" borderId="4" xfId="0" applyFont="1" applyFill="1" applyBorder="1" applyAlignment="1">
      <alignment horizontal="center" vertical="center" shrinkToFit="1"/>
    </xf>
    <xf numFmtId="0" fontId="10" fillId="17" borderId="5" xfId="0" applyFont="1" applyFill="1" applyBorder="1" applyAlignment="1">
      <alignment horizontal="center" vertical="center" shrinkToFit="1"/>
    </xf>
    <xf numFmtId="0" fontId="10" fillId="17" borderId="6" xfId="0" applyFont="1" applyFill="1" applyBorder="1" applyAlignment="1">
      <alignment horizontal="center" vertical="center" shrinkToFit="1"/>
    </xf>
    <xf numFmtId="38" fontId="10" fillId="17" borderId="44" xfId="0" applyNumberFormat="1" applyFont="1" applyFill="1" applyBorder="1" applyAlignment="1">
      <alignment vertical="center"/>
    </xf>
    <xf numFmtId="0" fontId="10" fillId="17" borderId="7" xfId="0" applyFont="1" applyFill="1" applyBorder="1" applyAlignment="1">
      <alignment horizontal="center" vertical="center" shrinkToFit="1"/>
    </xf>
    <xf numFmtId="38" fontId="11" fillId="11" borderId="0" xfId="3" applyFont="1" applyFill="1" applyBorder="1" applyAlignment="1">
      <alignment vertical="center" shrinkToFit="1"/>
    </xf>
    <xf numFmtId="38" fontId="10" fillId="11" borderId="27" xfId="3" applyFont="1" applyFill="1" applyBorder="1" applyAlignment="1">
      <alignment vertical="center" shrinkToFit="1"/>
    </xf>
    <xf numFmtId="38" fontId="10" fillId="11" borderId="28" xfId="3" applyFont="1" applyFill="1" applyBorder="1" applyAlignment="1">
      <alignment vertical="center" shrinkToFit="1"/>
    </xf>
    <xf numFmtId="38" fontId="11" fillId="11" borderId="2" xfId="3" applyFont="1" applyFill="1" applyBorder="1" applyAlignment="1">
      <alignment vertical="center"/>
    </xf>
    <xf numFmtId="0" fontId="82" fillId="2" borderId="0" xfId="0" applyFont="1" applyFill="1" applyAlignment="1">
      <alignment vertical="center"/>
    </xf>
    <xf numFmtId="3" fontId="38" fillId="0" borderId="59" xfId="0" applyNumberFormat="1" applyFont="1" applyBorder="1" applyAlignment="1" applyProtection="1">
      <alignment horizontal="center" vertical="center"/>
      <protection locked="0"/>
    </xf>
    <xf numFmtId="3" fontId="38" fillId="0" borderId="60" xfId="0" applyNumberFormat="1" applyFont="1" applyBorder="1" applyAlignment="1" applyProtection="1">
      <alignment horizontal="center" vertical="center"/>
      <protection locked="0"/>
    </xf>
    <xf numFmtId="3" fontId="38" fillId="0" borderId="61" xfId="0" applyNumberFormat="1" applyFont="1" applyBorder="1" applyAlignment="1" applyProtection="1">
      <alignment horizontal="center" vertical="center"/>
      <protection locked="0"/>
    </xf>
    <xf numFmtId="200" fontId="38" fillId="11" borderId="58" xfId="0" applyNumberFormat="1" applyFont="1" applyFill="1" applyBorder="1" applyAlignment="1" applyProtection="1">
      <alignment horizontal="center" vertical="center"/>
      <protection locked="0"/>
    </xf>
    <xf numFmtId="0" fontId="84" fillId="2" borderId="0" xfId="10" applyFont="1" applyFill="1">
      <alignment vertical="center"/>
    </xf>
    <xf numFmtId="0" fontId="85" fillId="2" borderId="0" xfId="10" applyFont="1" applyFill="1">
      <alignment vertical="center"/>
    </xf>
    <xf numFmtId="38" fontId="72" fillId="0" borderId="0" xfId="3" applyFont="1" applyFill="1" applyBorder="1">
      <alignment vertical="center"/>
    </xf>
    <xf numFmtId="197" fontId="9" fillId="0" borderId="21" xfId="0" applyNumberFormat="1" applyFont="1" applyBorder="1" applyAlignment="1">
      <alignment horizontal="center" vertical="center"/>
    </xf>
    <xf numFmtId="197" fontId="9" fillId="0" borderId="18" xfId="0" applyNumberFormat="1" applyFont="1" applyBorder="1" applyAlignment="1">
      <alignment horizontal="center" vertical="center"/>
    </xf>
    <xf numFmtId="197" fontId="9" fillId="0" borderId="40" xfId="0" applyNumberFormat="1" applyFont="1" applyBorder="1" applyAlignment="1">
      <alignment horizontal="center" vertical="center"/>
    </xf>
    <xf numFmtId="197" fontId="9" fillId="0" borderId="22" xfId="0" applyNumberFormat="1" applyFont="1" applyBorder="1" applyAlignment="1">
      <alignment horizontal="center" vertical="center"/>
    </xf>
    <xf numFmtId="197" fontId="9" fillId="0" borderId="42" xfId="0" applyNumberFormat="1" applyFont="1" applyBorder="1" applyAlignment="1">
      <alignment horizontal="center" vertical="center"/>
    </xf>
    <xf numFmtId="197" fontId="9" fillId="0" borderId="0" xfId="6" applyNumberFormat="1" applyFont="1" applyFill="1" applyAlignment="1">
      <alignment horizontal="center" vertical="center"/>
    </xf>
    <xf numFmtId="176" fontId="0" fillId="0" borderId="21" xfId="3" applyNumberFormat="1" applyFont="1" applyFill="1" applyBorder="1">
      <alignment vertical="center"/>
    </xf>
    <xf numFmtId="176" fontId="0" fillId="0" borderId="0" xfId="3" applyNumberFormat="1" applyFont="1" applyFill="1" applyBorder="1">
      <alignment vertical="center"/>
    </xf>
    <xf numFmtId="176" fontId="0" fillId="0" borderId="18" xfId="3" applyNumberFormat="1" applyFont="1" applyFill="1" applyBorder="1">
      <alignment vertical="center"/>
    </xf>
    <xf numFmtId="176" fontId="0" fillId="0" borderId="13" xfId="3" applyNumberFormat="1" applyFont="1" applyFill="1" applyBorder="1">
      <alignment vertical="center"/>
    </xf>
    <xf numFmtId="176" fontId="0" fillId="0" borderId="56" xfId="0" applyNumberFormat="1" applyBorder="1" applyAlignment="1">
      <alignment vertical="center"/>
    </xf>
    <xf numFmtId="176" fontId="0" fillId="0" borderId="40" xfId="3" applyNumberFormat="1" applyFont="1" applyFill="1" applyBorder="1">
      <alignment vertical="center"/>
    </xf>
    <xf numFmtId="176" fontId="0" fillId="0" borderId="22" xfId="3" applyNumberFormat="1" applyFont="1" applyFill="1" applyBorder="1">
      <alignment vertical="center"/>
    </xf>
    <xf numFmtId="176" fontId="0" fillId="0" borderId="42" xfId="3" applyNumberFormat="1" applyFont="1" applyFill="1" applyBorder="1">
      <alignment vertical="center"/>
    </xf>
    <xf numFmtId="176" fontId="0" fillId="0" borderId="14" xfId="3" applyNumberFormat="1" applyFont="1" applyFill="1" applyBorder="1">
      <alignment vertical="center"/>
    </xf>
    <xf numFmtId="176" fontId="0" fillId="0" borderId="57" xfId="0" applyNumberFormat="1" applyBorder="1" applyAlignment="1">
      <alignment vertical="center"/>
    </xf>
    <xf numFmtId="176" fontId="0" fillId="0" borderId="39" xfId="3" applyNumberFormat="1" applyFont="1" applyFill="1" applyBorder="1">
      <alignment vertical="center"/>
    </xf>
    <xf numFmtId="176" fontId="0" fillId="0" borderId="37" xfId="3" applyNumberFormat="1" applyFont="1" applyFill="1" applyBorder="1">
      <alignment vertical="center"/>
    </xf>
    <xf numFmtId="176" fontId="0" fillId="0" borderId="41" xfId="3" applyNumberFormat="1" applyFont="1" applyFill="1" applyBorder="1">
      <alignment vertical="center"/>
    </xf>
    <xf numFmtId="176" fontId="0" fillId="0" borderId="30" xfId="3" applyNumberFormat="1" applyFont="1" applyFill="1" applyBorder="1">
      <alignment vertical="center"/>
    </xf>
    <xf numFmtId="0" fontId="71" fillId="0" borderId="0" xfId="0" applyFont="1" applyAlignment="1">
      <alignment horizontal="center" vertical="center"/>
    </xf>
    <xf numFmtId="176" fontId="0" fillId="0" borderId="36" xfId="3" applyNumberFormat="1" applyFont="1" applyFill="1" applyBorder="1">
      <alignment vertical="center"/>
    </xf>
    <xf numFmtId="176" fontId="0" fillId="0" borderId="12" xfId="3" applyNumberFormat="1" applyFont="1" applyFill="1" applyBorder="1">
      <alignment vertical="center"/>
    </xf>
    <xf numFmtId="176" fontId="0" fillId="0" borderId="19" xfId="3" applyNumberFormat="1" applyFont="1" applyFill="1" applyBorder="1">
      <alignment vertical="center"/>
    </xf>
    <xf numFmtId="176" fontId="0" fillId="0" borderId="20" xfId="3" applyNumberFormat="1" applyFont="1" applyFill="1" applyBorder="1">
      <alignment vertical="center"/>
    </xf>
    <xf numFmtId="0" fontId="9" fillId="0" borderId="14" xfId="0" applyFont="1" applyBorder="1" applyAlignment="1">
      <alignment horizontal="center" vertical="center" wrapText="1"/>
    </xf>
    <xf numFmtId="197" fontId="9" fillId="0" borderId="39" xfId="0" applyNumberFormat="1" applyFont="1" applyBorder="1" applyAlignment="1">
      <alignment horizontal="center" vertical="center"/>
    </xf>
    <xf numFmtId="197" fontId="9" fillId="0" borderId="37" xfId="0" applyNumberFormat="1" applyFont="1" applyBorder="1" applyAlignment="1">
      <alignment horizontal="center" vertical="center"/>
    </xf>
    <xf numFmtId="197" fontId="9" fillId="0" borderId="41" xfId="0" applyNumberFormat="1" applyFont="1" applyBorder="1" applyAlignment="1">
      <alignment horizontal="center" vertical="center"/>
    </xf>
    <xf numFmtId="197" fontId="9" fillId="0" borderId="36" xfId="0" applyNumberFormat="1" applyFont="1" applyBorder="1" applyAlignment="1">
      <alignment horizontal="center" vertical="center"/>
    </xf>
    <xf numFmtId="197" fontId="9" fillId="0" borderId="12" xfId="0" applyNumberFormat="1" applyFont="1" applyBorder="1" applyAlignment="1">
      <alignment horizontal="center" vertical="center"/>
    </xf>
    <xf numFmtId="197" fontId="9" fillId="0" borderId="19" xfId="0" applyNumberFormat="1" applyFont="1" applyBorder="1" applyAlignment="1">
      <alignment horizontal="center" vertical="center"/>
    </xf>
    <xf numFmtId="201" fontId="38" fillId="0" borderId="59" xfId="0" applyNumberFormat="1" applyFont="1" applyBorder="1" applyAlignment="1" applyProtection="1">
      <alignment vertical="center"/>
      <protection locked="0"/>
    </xf>
    <xf numFmtId="201" fontId="38" fillId="0" borderId="60" xfId="0" applyNumberFormat="1" applyFont="1" applyBorder="1" applyAlignment="1" applyProtection="1">
      <alignment vertical="center"/>
      <protection locked="0"/>
    </xf>
    <xf numFmtId="185" fontId="10" fillId="11" borderId="13" xfId="3" applyNumberFormat="1" applyFont="1" applyFill="1" applyBorder="1" applyAlignment="1">
      <alignment vertical="center" shrinkToFit="1"/>
    </xf>
    <xf numFmtId="201" fontId="38" fillId="0" borderId="61" xfId="0" applyNumberFormat="1" applyFont="1" applyBorder="1" applyAlignment="1" applyProtection="1">
      <alignment vertical="center"/>
      <protection locked="0"/>
    </xf>
    <xf numFmtId="197" fontId="0" fillId="0" borderId="13" xfId="0" applyNumberFormat="1" applyBorder="1" applyAlignment="1">
      <alignment horizontal="right" vertical="center"/>
    </xf>
    <xf numFmtId="193" fontId="0" fillId="0" borderId="13" xfId="0" applyNumberFormat="1" applyBorder="1" applyAlignment="1">
      <alignment horizontal="right" vertical="center"/>
    </xf>
    <xf numFmtId="197" fontId="0" fillId="0" borderId="20" xfId="0" applyNumberFormat="1" applyBorder="1" applyAlignment="1">
      <alignment horizontal="right" vertical="center"/>
    </xf>
    <xf numFmtId="197" fontId="0" fillId="0" borderId="14" xfId="0" applyNumberFormat="1" applyBorder="1" applyAlignment="1">
      <alignment horizontal="right" vertical="center"/>
    </xf>
    <xf numFmtId="0" fontId="68" fillId="0" borderId="36" xfId="0" applyFont="1" applyBorder="1" applyAlignment="1">
      <alignment horizontal="center" vertical="center" wrapText="1"/>
    </xf>
    <xf numFmtId="0" fontId="68" fillId="0" borderId="12" xfId="0" applyFont="1" applyBorder="1" applyAlignment="1">
      <alignment horizontal="center" vertical="center" wrapText="1"/>
    </xf>
    <xf numFmtId="0" fontId="87" fillId="0" borderId="12"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20" xfId="0" applyFont="1" applyBorder="1" applyAlignment="1">
      <alignment horizontal="center" vertical="center" wrapText="1"/>
    </xf>
    <xf numFmtId="0" fontId="87" fillId="0" borderId="20" xfId="0" applyFont="1" applyBorder="1" applyAlignment="1">
      <alignment horizontal="center" vertical="center" wrapText="1"/>
    </xf>
    <xf numFmtId="0" fontId="69" fillId="0" borderId="55" xfId="0" applyFont="1" applyBorder="1" applyAlignment="1">
      <alignment horizontal="center" vertical="center" wrapText="1"/>
    </xf>
    <xf numFmtId="0" fontId="87" fillId="0" borderId="36" xfId="0" applyFont="1" applyBorder="1" applyAlignment="1">
      <alignment horizontal="center" vertical="center" wrapText="1"/>
    </xf>
    <xf numFmtId="0" fontId="88" fillId="0" borderId="12" xfId="0" applyFont="1" applyBorder="1" applyAlignment="1">
      <alignment horizontal="center" vertical="center" wrapText="1"/>
    </xf>
    <xf numFmtId="186" fontId="30" fillId="0" borderId="0" xfId="0" applyNumberFormat="1" applyFont="1" applyAlignment="1">
      <alignment horizontal="left" vertical="center"/>
    </xf>
    <xf numFmtId="0" fontId="0" fillId="2" borderId="0" xfId="10" applyFont="1" applyFill="1" applyAlignment="1">
      <alignment vertical="center" wrapText="1"/>
    </xf>
    <xf numFmtId="0" fontId="60" fillId="0" borderId="0" xfId="0" applyFont="1" applyAlignment="1">
      <alignment horizontal="left" vertical="top"/>
    </xf>
    <xf numFmtId="49" fontId="60" fillId="0" borderId="12" xfId="0" applyNumberFormat="1" applyFont="1" applyBorder="1" applyAlignment="1">
      <alignment horizontal="right" vertical="top"/>
    </xf>
    <xf numFmtId="49" fontId="60" fillId="0" borderId="18" xfId="0" applyNumberFormat="1" applyFont="1" applyBorder="1" applyAlignment="1">
      <alignment horizontal="left" vertical="top"/>
    </xf>
    <xf numFmtId="49" fontId="60" fillId="0" borderId="13" xfId="0" applyNumberFormat="1" applyFont="1" applyBorder="1" applyAlignment="1">
      <alignment horizontal="left" vertical="top"/>
    </xf>
    <xf numFmtId="198" fontId="60" fillId="0" borderId="28" xfId="0" applyNumberFormat="1" applyFont="1" applyBorder="1" applyAlignment="1">
      <alignment horizontal="left" vertical="top"/>
    </xf>
    <xf numFmtId="181" fontId="62" fillId="0" borderId="0" xfId="0" applyNumberFormat="1" applyFont="1" applyAlignment="1">
      <alignment horizontal="right" vertical="top"/>
    </xf>
    <xf numFmtId="49" fontId="60" fillId="0" borderId="69" xfId="0" applyNumberFormat="1" applyFont="1" applyBorder="1" applyAlignment="1">
      <alignment horizontal="left" vertical="top" wrapText="1"/>
    </xf>
    <xf numFmtId="49" fontId="60" fillId="0" borderId="6" xfId="0" applyNumberFormat="1" applyFont="1" applyBorder="1" applyAlignment="1">
      <alignment horizontal="left" vertical="top" wrapText="1"/>
    </xf>
    <xf numFmtId="49" fontId="60" fillId="0" borderId="70" xfId="0" applyNumberFormat="1" applyFont="1" applyBorder="1" applyAlignment="1">
      <alignment horizontal="left" vertical="top" wrapText="1"/>
    </xf>
    <xf numFmtId="49" fontId="60" fillId="0" borderId="14" xfId="0" applyNumberFormat="1" applyFont="1" applyBorder="1" applyAlignment="1">
      <alignment horizontal="left" vertical="top" wrapText="1"/>
    </xf>
    <xf numFmtId="198" fontId="60" fillId="0" borderId="7" xfId="0" applyNumberFormat="1" applyFont="1" applyBorder="1" applyAlignment="1">
      <alignment horizontal="left" vertical="top"/>
    </xf>
    <xf numFmtId="49" fontId="60" fillId="0" borderId="14" xfId="0" applyNumberFormat="1" applyFont="1" applyBorder="1" applyAlignment="1">
      <alignment horizontal="left" vertical="top"/>
    </xf>
    <xf numFmtId="49" fontId="60" fillId="0" borderId="6" xfId="0" applyNumberFormat="1" applyFont="1" applyBorder="1" applyAlignment="1">
      <alignment horizontal="left" vertical="top"/>
    </xf>
    <xf numFmtId="49" fontId="60" fillId="11" borderId="13" xfId="0" applyNumberFormat="1" applyFont="1" applyFill="1" applyBorder="1" applyAlignment="1">
      <alignment horizontal="left" vertical="top"/>
    </xf>
    <xf numFmtId="198" fontId="60" fillId="11" borderId="28" xfId="0" applyNumberFormat="1" applyFont="1" applyFill="1" applyBorder="1" applyAlignment="1">
      <alignment horizontal="left" vertical="top"/>
    </xf>
    <xf numFmtId="0" fontId="89" fillId="0" borderId="0" xfId="29" applyFont="1" applyAlignment="1">
      <alignment horizontal="center" vertical="center"/>
    </xf>
    <xf numFmtId="0" fontId="89" fillId="0" borderId="0" xfId="29" applyFont="1">
      <alignment vertical="center"/>
    </xf>
    <xf numFmtId="0" fontId="89" fillId="20" borderId="15" xfId="29" applyFont="1" applyFill="1" applyBorder="1" applyAlignment="1">
      <alignment horizontal="center" vertical="center"/>
    </xf>
    <xf numFmtId="0" fontId="89" fillId="20" borderId="9" xfId="29" applyFont="1" applyFill="1" applyBorder="1">
      <alignment vertical="center"/>
    </xf>
    <xf numFmtId="0" fontId="89" fillId="20" borderId="16" xfId="29" applyFont="1" applyFill="1" applyBorder="1">
      <alignment vertical="center"/>
    </xf>
    <xf numFmtId="0" fontId="89" fillId="20" borderId="1" xfId="29" applyFont="1" applyFill="1" applyBorder="1">
      <alignment vertical="center"/>
    </xf>
    <xf numFmtId="0" fontId="89" fillId="20" borderId="0" xfId="29" applyFont="1" applyFill="1">
      <alignment vertical="center"/>
    </xf>
    <xf numFmtId="0" fontId="89" fillId="20" borderId="17" xfId="29" applyFont="1" applyFill="1" applyBorder="1">
      <alignment vertical="center"/>
    </xf>
    <xf numFmtId="0" fontId="89" fillId="20" borderId="1" xfId="29" applyFont="1" applyFill="1" applyBorder="1" applyAlignment="1">
      <alignment horizontal="center" vertical="center"/>
    </xf>
    <xf numFmtId="0" fontId="89" fillId="20" borderId="1" xfId="29" quotePrefix="1" applyFont="1" applyFill="1" applyBorder="1" applyAlignment="1">
      <alignment horizontal="center" vertical="center"/>
    </xf>
    <xf numFmtId="0" fontId="89" fillId="20" borderId="0" xfId="29" applyFont="1" applyFill="1" applyAlignment="1">
      <alignment horizontal="center" vertical="center"/>
    </xf>
    <xf numFmtId="0" fontId="89" fillId="20" borderId="30" xfId="29" applyFont="1" applyFill="1" applyBorder="1" applyAlignment="1">
      <alignment horizontal="center" vertical="center" wrapText="1"/>
    </xf>
    <xf numFmtId="0" fontId="89" fillId="20" borderId="30" xfId="29" applyFont="1" applyFill="1" applyBorder="1" applyAlignment="1">
      <alignment horizontal="center" vertical="center"/>
    </xf>
    <xf numFmtId="38" fontId="6" fillId="20" borderId="30" xfId="30" applyFont="1" applyFill="1" applyBorder="1">
      <alignment vertical="center"/>
    </xf>
    <xf numFmtId="38" fontId="6" fillId="20" borderId="0" xfId="30" applyFont="1" applyFill="1" applyBorder="1">
      <alignment vertical="center"/>
    </xf>
    <xf numFmtId="0" fontId="89" fillId="20" borderId="13" xfId="29" applyFont="1" applyFill="1" applyBorder="1" applyAlignment="1">
      <alignment horizontal="center" vertical="center"/>
    </xf>
    <xf numFmtId="38" fontId="6" fillId="20" borderId="13" xfId="30" applyFont="1" applyFill="1" applyBorder="1">
      <alignment vertical="center"/>
    </xf>
    <xf numFmtId="0" fontId="89" fillId="20" borderId="20" xfId="29" applyFont="1" applyFill="1" applyBorder="1" applyAlignment="1">
      <alignment horizontal="center" vertical="center"/>
    </xf>
    <xf numFmtId="38" fontId="6" fillId="20" borderId="20" xfId="30" applyFont="1" applyFill="1" applyBorder="1">
      <alignment vertical="center"/>
    </xf>
    <xf numFmtId="0" fontId="89" fillId="20" borderId="10" xfId="29" applyFont="1" applyFill="1" applyBorder="1" applyAlignment="1">
      <alignment horizontal="center" vertical="center"/>
    </xf>
    <xf numFmtId="0" fontId="89" fillId="20" borderId="23" xfId="29" applyFont="1" applyFill="1" applyBorder="1">
      <alignment vertical="center"/>
    </xf>
    <xf numFmtId="0" fontId="89" fillId="20" borderId="24" xfId="29" applyFont="1" applyFill="1" applyBorder="1">
      <alignment vertical="center"/>
    </xf>
    <xf numFmtId="0" fontId="89" fillId="20" borderId="14" xfId="29" applyFont="1" applyFill="1" applyBorder="1" applyAlignment="1">
      <alignment horizontal="center" vertical="center"/>
    </xf>
    <xf numFmtId="38" fontId="6" fillId="20" borderId="14" xfId="30" applyFont="1" applyFill="1" applyBorder="1" applyAlignment="1">
      <alignment horizontal="center" vertical="center"/>
    </xf>
    <xf numFmtId="38" fontId="10" fillId="19" borderId="10" xfId="3" applyFont="1" applyFill="1" applyBorder="1" applyAlignment="1" applyProtection="1">
      <alignment vertical="center"/>
    </xf>
    <xf numFmtId="38" fontId="10" fillId="19" borderId="2" xfId="3" applyFont="1" applyFill="1" applyBorder="1" applyAlignment="1" applyProtection="1">
      <alignment vertical="center"/>
    </xf>
    <xf numFmtId="38" fontId="10" fillId="19" borderId="3" xfId="3" applyFont="1" applyFill="1" applyBorder="1" applyAlignment="1" applyProtection="1">
      <alignment vertical="center"/>
    </xf>
    <xf numFmtId="38" fontId="79" fillId="19" borderId="11" xfId="3" applyFont="1" applyFill="1" applyBorder="1" applyAlignment="1" applyProtection="1">
      <alignment vertical="center"/>
    </xf>
    <xf numFmtId="38" fontId="79" fillId="19" borderId="0" xfId="3" applyFont="1" applyFill="1" applyBorder="1" applyAlignment="1" applyProtection="1">
      <alignment vertical="center" shrinkToFit="1"/>
    </xf>
    <xf numFmtId="38" fontId="14" fillId="19" borderId="27" xfId="3" applyFont="1" applyFill="1" applyBorder="1" applyAlignment="1" applyProtection="1">
      <alignment vertical="center" shrinkToFit="1"/>
    </xf>
    <xf numFmtId="38" fontId="14" fillId="19" borderId="13" xfId="3" applyFont="1" applyFill="1" applyBorder="1" applyAlignment="1" applyProtection="1">
      <alignment vertical="center" shrinkToFit="1"/>
    </xf>
    <xf numFmtId="38" fontId="14" fillId="19" borderId="37" xfId="3" applyFont="1" applyFill="1" applyBorder="1" applyAlignment="1" applyProtection="1">
      <alignment vertical="center" shrinkToFit="1"/>
    </xf>
    <xf numFmtId="38" fontId="14" fillId="19" borderId="29" xfId="3" applyFont="1" applyFill="1" applyBorder="1" applyAlignment="1" applyProtection="1">
      <alignment vertical="center" shrinkToFit="1"/>
    </xf>
    <xf numFmtId="38" fontId="14" fillId="19" borderId="30" xfId="3" applyFont="1" applyFill="1" applyBorder="1" applyAlignment="1" applyProtection="1">
      <alignment vertical="center" shrinkToFit="1"/>
    </xf>
    <xf numFmtId="38" fontId="14" fillId="19" borderId="33" xfId="3" applyFont="1" applyFill="1" applyBorder="1" applyAlignment="1" applyProtection="1">
      <alignment vertical="center" shrinkToFit="1"/>
    </xf>
    <xf numFmtId="38" fontId="14" fillId="19" borderId="32" xfId="3" applyFont="1" applyFill="1" applyBorder="1" applyAlignment="1" applyProtection="1">
      <alignment vertical="center" shrinkToFit="1"/>
    </xf>
    <xf numFmtId="38" fontId="14" fillId="19" borderId="8" xfId="3" applyFont="1" applyFill="1" applyBorder="1" applyAlignment="1" applyProtection="1">
      <alignment vertical="center" shrinkToFit="1"/>
    </xf>
    <xf numFmtId="38" fontId="10" fillId="0" borderId="0" xfId="3" applyFont="1" applyFill="1" applyBorder="1" applyAlignment="1" applyProtection="1">
      <alignment vertical="center" shrinkToFit="1"/>
    </xf>
    <xf numFmtId="38" fontId="10" fillId="11" borderId="0" xfId="3" applyFont="1" applyFill="1" applyBorder="1" applyAlignment="1" applyProtection="1">
      <alignment vertical="center" shrinkToFit="1"/>
    </xf>
    <xf numFmtId="38" fontId="9" fillId="0" borderId="0" xfId="3" applyFont="1" applyBorder="1" applyAlignment="1" applyProtection="1">
      <alignment vertical="center" wrapText="1"/>
    </xf>
    <xf numFmtId="38" fontId="9" fillId="0" borderId="13" xfId="3" applyFont="1" applyBorder="1" applyAlignment="1" applyProtection="1">
      <alignment vertical="center" wrapText="1"/>
    </xf>
    <xf numFmtId="4" fontId="9" fillId="11" borderId="30" xfId="3" applyNumberFormat="1" applyFont="1" applyFill="1" applyBorder="1" applyAlignment="1" applyProtection="1">
      <alignment vertical="center"/>
    </xf>
    <xf numFmtId="197" fontId="9" fillId="11" borderId="30" xfId="3" applyNumberFormat="1" applyFont="1" applyFill="1" applyBorder="1" applyAlignment="1" applyProtection="1">
      <alignment horizontal="center" vertical="center"/>
    </xf>
    <xf numFmtId="179" fontId="9" fillId="0" borderId="0" xfId="3" applyNumberFormat="1" applyFont="1" applyBorder="1" applyAlignment="1" applyProtection="1">
      <alignment vertical="center"/>
    </xf>
    <xf numFmtId="4" fontId="9" fillId="11" borderId="13" xfId="3" applyNumberFormat="1" applyFont="1" applyFill="1" applyBorder="1" applyAlignment="1" applyProtection="1">
      <alignment vertical="center"/>
    </xf>
    <xf numFmtId="197" fontId="9" fillId="11" borderId="13" xfId="3" applyNumberFormat="1" applyFont="1" applyFill="1" applyBorder="1" applyAlignment="1" applyProtection="1">
      <alignment horizontal="center" vertical="center"/>
    </xf>
    <xf numFmtId="196" fontId="9" fillId="11" borderId="13" xfId="3" applyNumberFormat="1" applyFont="1" applyFill="1" applyBorder="1" applyAlignment="1" applyProtection="1">
      <alignment horizontal="center" vertical="center"/>
    </xf>
    <xf numFmtId="4" fontId="9" fillId="11" borderId="20" xfId="3" applyNumberFormat="1" applyFont="1" applyFill="1" applyBorder="1" applyAlignment="1" applyProtection="1">
      <alignment vertical="center"/>
    </xf>
    <xf numFmtId="197" fontId="9" fillId="11" borderId="20" xfId="3" applyNumberFormat="1" applyFont="1" applyFill="1" applyBorder="1" applyAlignment="1" applyProtection="1">
      <alignment horizontal="center" vertical="center"/>
    </xf>
    <xf numFmtId="3" fontId="9" fillId="0" borderId="0" xfId="3" applyNumberFormat="1" applyFont="1" applyBorder="1" applyAlignment="1" applyProtection="1">
      <alignment vertical="center"/>
    </xf>
    <xf numFmtId="176" fontId="9" fillId="0" borderId="42" xfId="0" applyNumberFormat="1" applyFont="1" applyBorder="1" applyAlignment="1">
      <alignment horizontal="center" vertical="center"/>
    </xf>
    <xf numFmtId="0" fontId="80" fillId="2" borderId="0" xfId="0" applyFont="1" applyFill="1" applyAlignment="1">
      <alignment vertical="center"/>
    </xf>
    <xf numFmtId="0" fontId="0" fillId="19" borderId="15" xfId="0" applyFill="1" applyBorder="1" applyAlignment="1">
      <alignment vertical="center"/>
    </xf>
    <xf numFmtId="0" fontId="10" fillId="19" borderId="9" xfId="0" applyFont="1" applyFill="1" applyBorder="1" applyAlignment="1">
      <alignment vertical="center"/>
    </xf>
    <xf numFmtId="0" fontId="10" fillId="19" borderId="43" xfId="0" applyFont="1" applyFill="1" applyBorder="1" applyAlignment="1">
      <alignment vertical="center"/>
    </xf>
    <xf numFmtId="38" fontId="79" fillId="19" borderId="7" xfId="0" applyNumberFormat="1" applyFont="1" applyFill="1" applyBorder="1" applyAlignment="1">
      <alignment vertical="center"/>
    </xf>
    <xf numFmtId="0" fontId="10" fillId="19" borderId="4" xfId="0" applyFont="1" applyFill="1" applyBorder="1" applyAlignment="1">
      <alignment horizontal="center" vertical="center"/>
    </xf>
    <xf numFmtId="0" fontId="10" fillId="19" borderId="4" xfId="0" applyFont="1" applyFill="1" applyBorder="1" applyAlignment="1">
      <alignment horizontal="center" vertical="center" shrinkToFit="1"/>
    </xf>
    <xf numFmtId="0" fontId="10" fillId="19" borderId="5" xfId="0" applyFont="1" applyFill="1" applyBorder="1" applyAlignment="1">
      <alignment horizontal="center" vertical="center" shrinkToFit="1"/>
    </xf>
    <xf numFmtId="0" fontId="10" fillId="19" borderId="6" xfId="0" applyFont="1" applyFill="1" applyBorder="1" applyAlignment="1">
      <alignment horizontal="center" vertical="center" shrinkToFit="1"/>
    </xf>
    <xf numFmtId="0" fontId="10" fillId="19" borderId="0" xfId="0" applyFont="1" applyFill="1" applyAlignment="1">
      <alignment vertical="center"/>
    </xf>
    <xf numFmtId="0" fontId="10" fillId="19" borderId="1" xfId="0" applyFont="1" applyFill="1" applyBorder="1" applyAlignment="1">
      <alignment horizontal="center" vertical="center"/>
    </xf>
    <xf numFmtId="176" fontId="9" fillId="0" borderId="0" xfId="0" applyNumberFormat="1" applyFont="1" applyAlignment="1">
      <alignment wrapText="1"/>
    </xf>
    <xf numFmtId="38" fontId="10" fillId="19" borderId="10" xfId="0" applyNumberFormat="1" applyFont="1" applyFill="1" applyBorder="1" applyAlignment="1">
      <alignment vertical="center"/>
    </xf>
    <xf numFmtId="38" fontId="10" fillId="19" borderId="25" xfId="0" applyNumberFormat="1" applyFont="1" applyFill="1" applyBorder="1" applyAlignment="1">
      <alignment vertical="center"/>
    </xf>
    <xf numFmtId="38" fontId="10" fillId="0" borderId="0" xfId="0" applyNumberFormat="1" applyFont="1" applyAlignment="1">
      <alignment vertical="center"/>
    </xf>
    <xf numFmtId="38" fontId="10" fillId="0" borderId="0" xfId="0" applyNumberFormat="1" applyFont="1" applyAlignment="1">
      <alignment vertical="center" shrinkToFit="1"/>
    </xf>
    <xf numFmtId="0" fontId="9" fillId="11" borderId="0" xfId="0" applyFont="1" applyFill="1" applyAlignment="1">
      <alignment horizontal="center" vertical="center"/>
    </xf>
    <xf numFmtId="0" fontId="11" fillId="18" borderId="0" xfId="0" applyFont="1" applyFill="1" applyAlignment="1">
      <alignment horizontal="center" wrapText="1"/>
    </xf>
    <xf numFmtId="0" fontId="8" fillId="0" borderId="0" xfId="0" applyFont="1"/>
    <xf numFmtId="0" fontId="9" fillId="0" borderId="0" xfId="0" applyFont="1" applyAlignment="1">
      <alignment horizontal="center" vertical="center" wrapText="1"/>
    </xf>
    <xf numFmtId="0" fontId="9" fillId="0" borderId="35" xfId="0" applyFont="1" applyBorder="1" applyAlignment="1">
      <alignment horizontal="center" vertical="center"/>
    </xf>
    <xf numFmtId="0" fontId="50" fillId="0" borderId="0" xfId="0" applyFont="1" applyAlignment="1">
      <alignment horizontal="center" vertical="center" wrapText="1"/>
    </xf>
    <xf numFmtId="0" fontId="50" fillId="0" borderId="38" xfId="0" applyFont="1" applyBorder="1" applyAlignment="1">
      <alignment horizontal="left" vertical="center" wrapText="1"/>
    </xf>
    <xf numFmtId="0" fontId="51"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45" fillId="0" borderId="35" xfId="0" applyFont="1" applyBorder="1" applyAlignment="1">
      <alignment horizontal="center" vertical="center" wrapText="1"/>
    </xf>
    <xf numFmtId="0" fontId="46" fillId="0" borderId="0" xfId="0" applyFont="1" applyAlignment="1">
      <alignment horizontal="left" vertical="center" wrapText="1"/>
    </xf>
    <xf numFmtId="0" fontId="80" fillId="0" borderId="0" xfId="0" applyFont="1" applyAlignment="1">
      <alignment horizontal="center" vertical="center" wrapText="1"/>
    </xf>
    <xf numFmtId="0" fontId="83" fillId="0" borderId="0" xfId="0" applyFont="1" applyAlignment="1">
      <alignment horizontal="center" vertical="center"/>
    </xf>
    <xf numFmtId="0" fontId="50" fillId="0" borderId="0" xfId="0" applyFont="1" applyAlignment="1">
      <alignment horizontal="left" vertical="center" wrapText="1"/>
    </xf>
    <xf numFmtId="0" fontId="51" fillId="0" borderId="0" xfId="0" applyFont="1" applyAlignment="1">
      <alignment horizontal="center" vertical="center" wrapText="1"/>
    </xf>
    <xf numFmtId="0" fontId="45" fillId="0" borderId="0" xfId="0" applyFont="1" applyAlignment="1">
      <alignment horizontal="center" vertical="center" wrapText="1"/>
    </xf>
    <xf numFmtId="0" fontId="80" fillId="0" borderId="12" xfId="0" applyFont="1" applyBorder="1" applyAlignment="1">
      <alignment horizontal="center" vertical="center" wrapText="1"/>
    </xf>
    <xf numFmtId="0" fontId="9" fillId="0" borderId="0" xfId="0" applyFont="1" applyAlignment="1">
      <alignment horizontal="right"/>
    </xf>
    <xf numFmtId="0" fontId="9" fillId="11" borderId="14" xfId="0" applyFont="1" applyFill="1" applyBorder="1" applyAlignment="1">
      <alignment horizontal="center" vertical="center"/>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14" xfId="0" applyFont="1" applyFill="1" applyBorder="1" applyAlignment="1">
      <alignment horizontal="center" vertical="center" wrapText="1"/>
    </xf>
    <xf numFmtId="49" fontId="9" fillId="0" borderId="30" xfId="10" applyNumberFormat="1" applyFont="1" applyBorder="1" applyAlignment="1">
      <alignment horizontal="center" vertical="center"/>
    </xf>
    <xf numFmtId="197" fontId="9" fillId="11" borderId="30" xfId="0" applyNumberFormat="1" applyFont="1" applyFill="1" applyBorder="1" applyAlignment="1">
      <alignment horizontal="center" vertical="center"/>
    </xf>
    <xf numFmtId="184" fontId="9" fillId="0" borderId="0" xfId="0" applyNumberFormat="1" applyFont="1"/>
    <xf numFmtId="2" fontId="9" fillId="0" borderId="0" xfId="0" applyNumberFormat="1" applyFont="1" applyAlignment="1">
      <alignment vertical="center"/>
    </xf>
    <xf numFmtId="183" fontId="9" fillId="0" borderId="0" xfId="0" applyNumberFormat="1" applyFont="1" applyAlignment="1">
      <alignment vertical="center"/>
    </xf>
    <xf numFmtId="197" fontId="9" fillId="11" borderId="30" xfId="0" applyNumberFormat="1" applyFont="1" applyFill="1" applyBorder="1" applyAlignment="1">
      <alignment horizontal="center" vertical="center" wrapText="1"/>
    </xf>
    <xf numFmtId="4" fontId="9" fillId="0" borderId="30" xfId="0" applyNumberFormat="1" applyFont="1" applyBorder="1" applyAlignment="1">
      <alignment vertical="center"/>
    </xf>
    <xf numFmtId="49" fontId="9" fillId="0" borderId="13" xfId="10" applyNumberFormat="1" applyFont="1" applyBorder="1" applyAlignment="1">
      <alignment horizontal="center" vertical="center"/>
    </xf>
    <xf numFmtId="197" fontId="9" fillId="11" borderId="13" xfId="0" applyNumberFormat="1" applyFont="1" applyFill="1" applyBorder="1" applyAlignment="1">
      <alignment horizontal="center" vertical="center"/>
    </xf>
    <xf numFmtId="4" fontId="9" fillId="0" borderId="13" xfId="0" applyNumberFormat="1" applyFont="1" applyBorder="1" applyAlignment="1">
      <alignment vertical="center"/>
    </xf>
    <xf numFmtId="49" fontId="10" fillId="0" borderId="0" xfId="0" applyNumberFormat="1" applyFont="1" applyAlignment="1">
      <alignment vertical="center"/>
    </xf>
    <xf numFmtId="197" fontId="9" fillId="11" borderId="13" xfId="0" applyNumberFormat="1" applyFont="1" applyFill="1" applyBorder="1" applyAlignment="1">
      <alignment horizontal="center" vertical="center" wrapText="1"/>
    </xf>
    <xf numFmtId="0" fontId="9" fillId="0" borderId="40" xfId="0" applyFont="1" applyBorder="1" applyAlignment="1">
      <alignment horizontal="center" vertical="center"/>
    </xf>
    <xf numFmtId="49" fontId="10" fillId="0" borderId="0" xfId="0" applyNumberFormat="1" applyFont="1" applyAlignment="1">
      <alignment horizontal="center" vertical="center"/>
    </xf>
    <xf numFmtId="0" fontId="9" fillId="0" borderId="27" xfId="0" applyFont="1" applyBorder="1" applyAlignment="1">
      <alignment vertical="center" wrapText="1" shrinkToFit="1"/>
    </xf>
    <xf numFmtId="197" fontId="9" fillId="11" borderId="18" xfId="0" applyNumberFormat="1" applyFont="1" applyFill="1" applyBorder="1" applyAlignment="1">
      <alignment horizontal="center" vertical="center"/>
    </xf>
    <xf numFmtId="0" fontId="45" fillId="0" borderId="27" xfId="0" applyFont="1" applyBorder="1" applyAlignment="1">
      <alignment vertical="center" wrapText="1" shrinkToFit="1"/>
    </xf>
    <xf numFmtId="4" fontId="9" fillId="19" borderId="13" xfId="0" applyNumberFormat="1" applyFont="1" applyFill="1" applyBorder="1" applyAlignment="1">
      <alignment vertical="center"/>
    </xf>
    <xf numFmtId="193" fontId="9" fillId="19" borderId="18" xfId="0" applyNumberFormat="1" applyFont="1" applyFill="1" applyBorder="1" applyAlignment="1">
      <alignment horizontal="center" vertical="center"/>
    </xf>
    <xf numFmtId="193" fontId="9" fillId="11" borderId="13" xfId="0" applyNumberFormat="1" applyFont="1" applyFill="1" applyBorder="1" applyAlignment="1">
      <alignment horizontal="center" vertical="center"/>
    </xf>
    <xf numFmtId="193" fontId="9" fillId="11" borderId="18" xfId="0" applyNumberFormat="1" applyFont="1" applyFill="1" applyBorder="1" applyAlignment="1">
      <alignment horizontal="center" vertical="center"/>
    </xf>
    <xf numFmtId="193" fontId="9" fillId="19" borderId="13" xfId="0" applyNumberFormat="1" applyFont="1" applyFill="1" applyBorder="1" applyAlignment="1">
      <alignment horizontal="center" vertical="center"/>
    </xf>
    <xf numFmtId="4" fontId="45" fillId="0" borderId="13" xfId="0" applyNumberFormat="1" applyFont="1" applyBorder="1" applyAlignment="1">
      <alignment vertical="center"/>
    </xf>
    <xf numFmtId="49" fontId="9" fillId="0" borderId="20" xfId="10" applyNumberFormat="1" applyFont="1" applyBorder="1" applyAlignment="1">
      <alignment horizontal="center" vertical="center"/>
    </xf>
    <xf numFmtId="0" fontId="9" fillId="0" borderId="12" xfId="10" applyFont="1" applyBorder="1" applyAlignment="1">
      <alignment vertical="center" wrapText="1"/>
    </xf>
    <xf numFmtId="197" fontId="9" fillId="11" borderId="20" xfId="0" applyNumberFormat="1" applyFont="1" applyFill="1" applyBorder="1" applyAlignment="1">
      <alignment horizontal="center" vertical="center"/>
    </xf>
    <xf numFmtId="197" fontId="9" fillId="11" borderId="20" xfId="0" applyNumberFormat="1" applyFont="1" applyFill="1" applyBorder="1" applyAlignment="1">
      <alignment horizontal="center" vertical="center" wrapText="1"/>
    </xf>
    <xf numFmtId="4" fontId="9" fillId="0" borderId="20" xfId="0" applyNumberFormat="1" applyFont="1" applyBorder="1" applyAlignment="1">
      <alignment vertical="center"/>
    </xf>
    <xf numFmtId="4" fontId="45" fillId="0" borderId="20" xfId="0" applyNumberFormat="1" applyFont="1" applyBorder="1" applyAlignment="1">
      <alignment vertical="center"/>
    </xf>
    <xf numFmtId="201" fontId="38" fillId="11" borderId="20" xfId="0" applyNumberFormat="1" applyFont="1" applyFill="1" applyBorder="1" applyAlignment="1">
      <alignment vertical="center"/>
    </xf>
    <xf numFmtId="3" fontId="9" fillId="11" borderId="14" xfId="0" applyNumberFormat="1" applyFont="1" applyFill="1" applyBorder="1" applyAlignment="1">
      <alignment vertical="center"/>
    </xf>
    <xf numFmtId="4" fontId="9" fillId="11" borderId="14" xfId="0" applyNumberFormat="1" applyFont="1" applyFill="1" applyBorder="1" applyAlignment="1">
      <alignment vertical="center"/>
    </xf>
    <xf numFmtId="181" fontId="9" fillId="11" borderId="14" xfId="0" applyNumberFormat="1" applyFont="1" applyFill="1" applyBorder="1" applyAlignment="1">
      <alignment vertical="center"/>
    </xf>
    <xf numFmtId="3" fontId="9" fillId="0" borderId="0" xfId="0" applyNumberFormat="1" applyFont="1" applyAlignment="1">
      <alignment vertical="center"/>
    </xf>
    <xf numFmtId="202" fontId="9" fillId="11" borderId="14" xfId="0" applyNumberFormat="1" applyFont="1" applyFill="1" applyBorder="1" applyAlignment="1">
      <alignment horizontal="center" vertical="center"/>
    </xf>
    <xf numFmtId="197" fontId="9" fillId="11" borderId="14" xfId="0" applyNumberFormat="1" applyFont="1" applyFill="1" applyBorder="1" applyAlignment="1">
      <alignment horizontal="center" vertical="center"/>
    </xf>
    <xf numFmtId="0" fontId="46" fillId="0" borderId="0" xfId="0" applyFont="1"/>
    <xf numFmtId="186" fontId="0" fillId="0" borderId="0" xfId="0" applyNumberFormat="1" applyAlignment="1">
      <alignment horizontal="right"/>
    </xf>
    <xf numFmtId="0" fontId="2" fillId="0" borderId="0" xfId="31">
      <alignment vertical="center"/>
    </xf>
    <xf numFmtId="0" fontId="2" fillId="11" borderId="0" xfId="31" applyFill="1" applyAlignment="1"/>
    <xf numFmtId="0" fontId="2" fillId="0" borderId="0" xfId="31" applyAlignment="1"/>
    <xf numFmtId="186" fontId="2" fillId="0" borderId="0" xfId="31" applyNumberFormat="1" applyAlignment="1">
      <alignment horizontal="right"/>
    </xf>
    <xf numFmtId="0" fontId="2" fillId="11" borderId="0" xfId="31" applyFill="1">
      <alignment vertical="center"/>
    </xf>
    <xf numFmtId="0" fontId="90" fillId="0" borderId="0" xfId="0" applyFont="1"/>
    <xf numFmtId="186" fontId="74" fillId="0" borderId="0" xfId="31" applyNumberFormat="1" applyFont="1" applyAlignment="1">
      <alignment horizontal="left"/>
    </xf>
    <xf numFmtId="0" fontId="27" fillId="11" borderId="0" xfId="31" applyFont="1" applyFill="1">
      <alignment vertical="center"/>
    </xf>
    <xf numFmtId="0" fontId="27" fillId="0" borderId="0" xfId="31" applyFont="1">
      <alignment vertical="center"/>
    </xf>
    <xf numFmtId="186" fontId="28" fillId="0" borderId="0" xfId="31" applyNumberFormat="1" applyFont="1" applyAlignment="1">
      <alignment horizontal="left" vertical="center"/>
    </xf>
    <xf numFmtId="0" fontId="23" fillId="0" borderId="0" xfId="31" applyFont="1">
      <alignment vertical="center"/>
    </xf>
    <xf numFmtId="186" fontId="23" fillId="0" borderId="0" xfId="31" applyNumberFormat="1" applyFont="1" applyAlignment="1">
      <alignment horizontal="right" vertical="center"/>
    </xf>
    <xf numFmtId="0" fontId="30" fillId="0" borderId="0" xfId="0" applyFont="1" applyAlignment="1">
      <alignment vertical="center"/>
    </xf>
    <xf numFmtId="0" fontId="23" fillId="0" borderId="0" xfId="0" applyFont="1" applyAlignment="1">
      <alignment vertical="center"/>
    </xf>
    <xf numFmtId="186" fontId="23" fillId="0" borderId="0" xfId="0" applyNumberFormat="1" applyFont="1" applyAlignment="1">
      <alignment horizontal="right" vertical="center"/>
    </xf>
    <xf numFmtId="49" fontId="30" fillId="0" borderId="0" xfId="0" applyNumberFormat="1" applyFont="1" applyAlignment="1">
      <alignment horizontal="left"/>
    </xf>
    <xf numFmtId="0" fontId="25" fillId="11" borderId="0" xfId="31" applyFont="1" applyFill="1">
      <alignment vertical="center"/>
    </xf>
    <xf numFmtId="0" fontId="25" fillId="0" borderId="0" xfId="31" applyFont="1">
      <alignment vertical="center"/>
    </xf>
    <xf numFmtId="186" fontId="25" fillId="0" borderId="0" xfId="31" applyNumberFormat="1" applyFont="1" applyAlignment="1">
      <alignment horizontal="right" vertical="center"/>
    </xf>
    <xf numFmtId="0" fontId="30" fillId="0" borderId="0" xfId="0" applyFont="1"/>
    <xf numFmtId="0" fontId="25" fillId="0" borderId="0" xfId="0" applyFont="1" applyAlignment="1">
      <alignment vertical="center"/>
    </xf>
    <xf numFmtId="186" fontId="25" fillId="0" borderId="0" xfId="0" applyNumberFormat="1" applyFont="1" applyAlignment="1">
      <alignment horizontal="right" vertical="center"/>
    </xf>
    <xf numFmtId="0" fontId="91" fillId="0" borderId="0" xfId="0" applyFont="1" applyAlignment="1">
      <alignment vertical="center"/>
    </xf>
    <xf numFmtId="186" fontId="92" fillId="0" borderId="0" xfId="0" applyNumberFormat="1" applyFont="1" applyAlignment="1">
      <alignment horizontal="right"/>
    </xf>
    <xf numFmtId="0" fontId="2" fillId="0" borderId="0" xfId="31" applyAlignment="1">
      <alignment horizontal="right"/>
    </xf>
    <xf numFmtId="186" fontId="75" fillId="0" borderId="0" xfId="31" applyNumberFormat="1" applyFont="1" applyAlignment="1">
      <alignment horizontal="right"/>
    </xf>
    <xf numFmtId="186" fontId="59" fillId="0" borderId="0" xfId="31" applyNumberFormat="1" applyFont="1" applyAlignment="1">
      <alignment horizontal="left"/>
    </xf>
    <xf numFmtId="0" fontId="91" fillId="0" borderId="12" xfId="0" applyFont="1" applyBorder="1" applyAlignment="1">
      <alignment vertical="center"/>
    </xf>
    <xf numFmtId="186" fontId="92" fillId="0" borderId="12" xfId="0" applyNumberFormat="1" applyFont="1" applyBorder="1" applyAlignment="1">
      <alignment vertical="center"/>
    </xf>
    <xf numFmtId="0" fontId="91" fillId="0" borderId="0" xfId="0" applyFont="1"/>
    <xf numFmtId="204" fontId="92" fillId="0" borderId="0" xfId="0" applyNumberFormat="1" applyFont="1" applyAlignment="1">
      <alignment horizontal="right"/>
    </xf>
    <xf numFmtId="204" fontId="0" fillId="0" borderId="0" xfId="0" applyNumberFormat="1" applyAlignment="1">
      <alignment horizontal="right"/>
    </xf>
    <xf numFmtId="0" fontId="30" fillId="11" borderId="0" xfId="31" applyFont="1" applyFill="1" applyAlignment="1">
      <alignment horizontal="left" vertical="center"/>
    </xf>
    <xf numFmtId="0" fontId="30" fillId="0" borderId="0" xfId="31" applyFont="1" applyAlignment="1">
      <alignment horizontal="left" vertical="center"/>
    </xf>
    <xf numFmtId="0" fontId="30" fillId="0" borderId="37" xfId="31" applyFont="1" applyBorder="1" applyAlignment="1">
      <alignment horizontal="left" vertical="center"/>
    </xf>
    <xf numFmtId="184" fontId="76" fillId="0" borderId="37" xfId="31" applyNumberFormat="1" applyFont="1" applyBorder="1" applyAlignment="1">
      <alignment horizontal="right" vertical="center"/>
    </xf>
    <xf numFmtId="186" fontId="30" fillId="0" borderId="0" xfId="31" applyNumberFormat="1" applyFont="1" applyAlignment="1">
      <alignment horizontal="right" vertical="center"/>
    </xf>
    <xf numFmtId="186" fontId="30" fillId="0" borderId="0" xfId="31" applyNumberFormat="1" applyFont="1" applyAlignment="1">
      <alignment horizontal="center" vertical="center"/>
    </xf>
    <xf numFmtId="186" fontId="78" fillId="0" borderId="0" xfId="31" applyNumberFormat="1" applyFont="1" applyAlignment="1">
      <alignment horizontal="left"/>
    </xf>
    <xf numFmtId="204" fontId="93" fillId="0" borderId="0" xfId="0" applyNumberFormat="1" applyFont="1" applyAlignment="1">
      <alignment horizontal="right"/>
    </xf>
    <xf numFmtId="49" fontId="30" fillId="0" borderId="0" xfId="31" applyNumberFormat="1" applyFont="1" applyAlignment="1">
      <alignment horizontal="left" vertical="center"/>
    </xf>
    <xf numFmtId="186" fontId="31" fillId="0" borderId="0" xfId="31" applyNumberFormat="1" applyFont="1" applyAlignment="1">
      <alignment horizontal="center" vertical="center"/>
    </xf>
    <xf numFmtId="186" fontId="30" fillId="0" borderId="0" xfId="0" applyNumberFormat="1" applyFont="1" applyAlignment="1">
      <alignment horizontal="right" vertical="center"/>
    </xf>
    <xf numFmtId="0" fontId="6" fillId="0" borderId="14" xfId="0" applyFont="1" applyBorder="1" applyAlignment="1">
      <alignment horizontal="center" vertical="center"/>
    </xf>
    <xf numFmtId="0" fontId="6" fillId="0" borderId="14" xfId="0" applyFont="1" applyBorder="1" applyAlignment="1">
      <alignment horizontal="center" vertical="center" shrinkToFit="1"/>
    </xf>
    <xf numFmtId="186" fontId="32" fillId="0" borderId="22" xfId="31" applyNumberFormat="1" applyFont="1" applyBorder="1" applyAlignment="1">
      <alignment horizontal="center" vertical="center"/>
    </xf>
    <xf numFmtId="187" fontId="32" fillId="0" borderId="22" xfId="31" applyNumberFormat="1" applyFont="1" applyBorder="1" applyAlignment="1">
      <alignment horizontal="left" vertical="center"/>
    </xf>
    <xf numFmtId="0" fontId="57" fillId="0" borderId="39" xfId="31" applyFont="1" applyBorder="1" applyAlignment="1">
      <alignment horizontal="center" vertical="center"/>
    </xf>
    <xf numFmtId="0" fontId="57" fillId="0" borderId="0" xfId="31" applyFont="1" applyAlignment="1">
      <alignment horizontal="center" vertical="center"/>
    </xf>
    <xf numFmtId="0" fontId="6" fillId="0" borderId="37" xfId="13" applyFont="1" applyBorder="1"/>
    <xf numFmtId="0" fontId="6" fillId="0" borderId="41" xfId="13" applyFont="1" applyBorder="1" applyAlignment="1">
      <alignment horizontal="center"/>
    </xf>
    <xf numFmtId="186" fontId="6" fillId="0" borderId="0" xfId="0" applyNumberFormat="1" applyFont="1" applyAlignment="1">
      <alignment horizontal="right"/>
    </xf>
    <xf numFmtId="186" fontId="6" fillId="0" borderId="41" xfId="31" applyNumberFormat="1" applyFont="1" applyBorder="1" applyAlignment="1">
      <alignment horizontal="center"/>
    </xf>
    <xf numFmtId="187" fontId="2" fillId="0" borderId="30" xfId="31" applyNumberFormat="1" applyBorder="1" applyAlignment="1">
      <alignment horizontal="center"/>
    </xf>
    <xf numFmtId="0" fontId="57" fillId="0" borderId="21" xfId="31" applyFont="1" applyBorder="1" applyAlignment="1">
      <alignment horizontal="center" vertical="center"/>
    </xf>
    <xf numFmtId="0" fontId="6" fillId="0" borderId="0" xfId="13" applyFont="1"/>
    <xf numFmtId="0" fontId="6" fillId="0" borderId="18" xfId="13" applyFont="1" applyBorder="1" applyAlignment="1">
      <alignment horizontal="center"/>
    </xf>
    <xf numFmtId="186" fontId="6" fillId="0" borderId="0" xfId="0" applyNumberFormat="1" applyFont="1" applyAlignment="1">
      <alignment horizontal="right" vertical="center"/>
    </xf>
    <xf numFmtId="186" fontId="32" fillId="0" borderId="18" xfId="31" applyNumberFormat="1" applyFont="1" applyBorder="1" applyAlignment="1">
      <alignment horizontal="center" shrinkToFit="1"/>
    </xf>
    <xf numFmtId="187" fontId="2" fillId="0" borderId="13" xfId="31" applyNumberFormat="1" applyBorder="1" applyAlignment="1">
      <alignment horizontal="center"/>
    </xf>
    <xf numFmtId="187" fontId="32" fillId="0" borderId="13" xfId="31" applyNumberFormat="1" applyFont="1" applyBorder="1" applyAlignment="1">
      <alignment horizontal="center" vertical="top"/>
    </xf>
    <xf numFmtId="186" fontId="32" fillId="0" borderId="19" xfId="31" applyNumberFormat="1" applyFont="1" applyBorder="1" applyAlignment="1">
      <alignment horizontal="center" vertical="center" shrinkToFit="1"/>
    </xf>
    <xf numFmtId="187" fontId="32" fillId="0" borderId="20" xfId="31" applyNumberFormat="1" applyFont="1" applyBorder="1" applyAlignment="1">
      <alignment horizontal="center" vertical="center"/>
    </xf>
    <xf numFmtId="0" fontId="57" fillId="0" borderId="36" xfId="31" applyFont="1" applyBorder="1" applyAlignment="1">
      <alignment horizontal="center" vertical="center"/>
    </xf>
    <xf numFmtId="0" fontId="6" fillId="11" borderId="0" xfId="31" applyFont="1" applyFill="1" applyAlignment="1"/>
    <xf numFmtId="0" fontId="6" fillId="0" borderId="0" xfId="31" applyFont="1" applyAlignment="1"/>
    <xf numFmtId="0" fontId="6" fillId="0" borderId="0" xfId="31" applyFont="1" applyAlignment="1">
      <alignment horizontal="distributed"/>
    </xf>
    <xf numFmtId="0" fontId="34" fillId="0" borderId="18" xfId="31" applyFont="1" applyBorder="1" applyAlignment="1">
      <alignment horizontal="right"/>
    </xf>
    <xf numFmtId="186" fontId="6" fillId="0" borderId="0" xfId="31" applyNumberFormat="1" applyFont="1" applyAlignment="1">
      <alignment horizontal="right"/>
    </xf>
    <xf numFmtId="0" fontId="34" fillId="0" borderId="21" xfId="31" applyFont="1" applyBorder="1" applyAlignment="1">
      <alignment horizontal="right"/>
    </xf>
    <xf numFmtId="49" fontId="35" fillId="0" borderId="0" xfId="31" applyNumberFormat="1" applyFont="1" applyAlignment="1"/>
    <xf numFmtId="0" fontId="6" fillId="11" borderId="0" xfId="31" applyFont="1" applyFill="1">
      <alignment vertical="center"/>
    </xf>
    <xf numFmtId="0" fontId="6" fillId="0" borderId="0" xfId="31" applyFont="1">
      <alignment vertical="center"/>
    </xf>
    <xf numFmtId="0" fontId="6" fillId="0" borderId="0" xfId="31" applyFont="1" applyAlignment="1">
      <alignment horizontal="distributed" vertical="center"/>
    </xf>
    <xf numFmtId="0" fontId="34" fillId="0" borderId="18" xfId="31" applyFont="1" applyBorder="1" applyAlignment="1">
      <alignment horizontal="right" vertical="center"/>
    </xf>
    <xf numFmtId="186" fontId="6" fillId="0" borderId="0" xfId="31" applyNumberFormat="1" applyFont="1" applyAlignment="1">
      <alignment horizontal="right" vertical="center"/>
    </xf>
    <xf numFmtId="0" fontId="34" fillId="0" borderId="21" xfId="31" applyFont="1" applyBorder="1" applyAlignment="1">
      <alignment horizontal="right" vertical="center"/>
    </xf>
    <xf numFmtId="49" fontId="35" fillId="0" borderId="0" xfId="31" applyNumberFormat="1" applyFont="1">
      <alignment vertical="center"/>
    </xf>
    <xf numFmtId="49" fontId="6" fillId="0" borderId="0" xfId="13" applyNumberFormat="1" applyFont="1"/>
    <xf numFmtId="49" fontId="6" fillId="0" borderId="18" xfId="13" applyNumberFormat="1" applyFont="1" applyBorder="1" applyAlignment="1">
      <alignment horizontal="center"/>
    </xf>
    <xf numFmtId="0" fontId="6" fillId="11" borderId="0" xfId="13" applyFont="1" applyFill="1"/>
    <xf numFmtId="49" fontId="6" fillId="11" borderId="18" xfId="13" applyNumberFormat="1" applyFont="1" applyFill="1" applyBorder="1" applyAlignment="1">
      <alignment horizontal="center"/>
    </xf>
    <xf numFmtId="186" fontId="6" fillId="11" borderId="0" xfId="0" applyNumberFormat="1" applyFont="1" applyFill="1" applyAlignment="1">
      <alignment horizontal="right"/>
    </xf>
    <xf numFmtId="49" fontId="32" fillId="0" borderId="0" xfId="31" applyNumberFormat="1" applyFont="1" applyAlignment="1"/>
    <xf numFmtId="0" fontId="34" fillId="11" borderId="18" xfId="31" applyFont="1" applyFill="1" applyBorder="1" applyAlignment="1">
      <alignment horizontal="right" vertical="center"/>
    </xf>
    <xf numFmtId="186" fontId="6" fillId="11" borderId="0" xfId="31" applyNumberFormat="1" applyFont="1" applyFill="1" applyAlignment="1">
      <alignment horizontal="right" vertical="center"/>
    </xf>
    <xf numFmtId="0" fontId="2" fillId="0" borderId="0" xfId="31" applyAlignment="1">
      <alignment vertical="center" wrapText="1"/>
    </xf>
    <xf numFmtId="49" fontId="77" fillId="0" borderId="0" xfId="31" applyNumberFormat="1" applyFont="1" applyAlignment="1">
      <alignment horizontal="center" wrapText="1"/>
    </xf>
    <xf numFmtId="0" fontId="6" fillId="21" borderId="0" xfId="13" applyFont="1" applyFill="1"/>
    <xf numFmtId="186" fontId="6" fillId="21" borderId="0" xfId="0" applyNumberFormat="1" applyFont="1" applyFill="1" applyAlignment="1">
      <alignment horizontal="right"/>
    </xf>
    <xf numFmtId="0" fontId="34" fillId="11" borderId="18" xfId="31" applyFont="1" applyFill="1" applyBorder="1" applyAlignment="1">
      <alignment horizontal="right"/>
    </xf>
    <xf numFmtId="186" fontId="6" fillId="11" borderId="0" xfId="31" applyNumberFormat="1" applyFont="1" applyFill="1" applyAlignment="1">
      <alignment horizontal="right"/>
    </xf>
    <xf numFmtId="0" fontId="6" fillId="0" borderId="0" xfId="13" applyFont="1" applyAlignment="1">
      <alignment vertical="top"/>
    </xf>
    <xf numFmtId="49" fontId="6" fillId="0" borderId="0" xfId="0" applyNumberFormat="1" applyFont="1"/>
    <xf numFmtId="0" fontId="34" fillId="0" borderId="0" xfId="31" applyFont="1" applyAlignment="1"/>
    <xf numFmtId="0" fontId="6" fillId="0" borderId="0" xfId="32" applyFont="1"/>
    <xf numFmtId="49" fontId="58" fillId="0" borderId="0" xfId="31" applyNumberFormat="1" applyFont="1">
      <alignment vertical="center"/>
    </xf>
    <xf numFmtId="49" fontId="35" fillId="0" borderId="0" xfId="31" applyNumberFormat="1" applyFont="1" applyAlignment="1">
      <alignment wrapText="1"/>
    </xf>
    <xf numFmtId="0" fontId="6" fillId="0" borderId="12" xfId="13" applyFont="1" applyBorder="1"/>
    <xf numFmtId="49" fontId="6" fillId="0" borderId="19" xfId="13" applyNumberFormat="1" applyFont="1" applyBorder="1" applyAlignment="1">
      <alignment horizontal="center"/>
    </xf>
    <xf numFmtId="186" fontId="6" fillId="0" borderId="12" xfId="0" applyNumberFormat="1" applyFont="1" applyBorder="1" applyAlignment="1">
      <alignment horizontal="right"/>
    </xf>
    <xf numFmtId="182" fontId="32" fillId="0" borderId="0" xfId="33" applyNumberFormat="1" applyFont="1" applyAlignment="1">
      <alignment vertical="center"/>
    </xf>
    <xf numFmtId="186" fontId="6" fillId="0" borderId="0" xfId="33" applyNumberFormat="1" applyAlignment="1">
      <alignment horizontal="right" vertical="center"/>
    </xf>
    <xf numFmtId="0" fontId="6" fillId="0" borderId="12" xfId="31" applyFont="1" applyBorder="1" applyAlignment="1"/>
    <xf numFmtId="0" fontId="34" fillId="0" borderId="19" xfId="31" applyFont="1" applyBorder="1" applyAlignment="1">
      <alignment horizontal="right"/>
    </xf>
    <xf numFmtId="186" fontId="6" fillId="0" borderId="12" xfId="31" applyNumberFormat="1" applyFont="1" applyBorder="1" applyAlignment="1">
      <alignment horizontal="right"/>
    </xf>
    <xf numFmtId="0" fontId="34" fillId="0" borderId="36" xfId="31" applyFont="1" applyBorder="1" applyAlignment="1">
      <alignment horizontal="right"/>
    </xf>
    <xf numFmtId="0" fontId="32" fillId="0" borderId="12" xfId="31" applyFont="1" applyBorder="1" applyAlignment="1"/>
    <xf numFmtId="186" fontId="32" fillId="0" borderId="0" xfId="31" applyNumberFormat="1" applyFont="1" applyAlignment="1">
      <alignment horizontal="left"/>
    </xf>
    <xf numFmtId="0" fontId="34" fillId="0" borderId="0" xfId="31" applyFont="1" applyAlignment="1">
      <alignment horizontal="right"/>
    </xf>
    <xf numFmtId="0" fontId="32" fillId="0" borderId="0" xfId="31" applyFont="1" applyAlignment="1"/>
    <xf numFmtId="0" fontId="34" fillId="11" borderId="0" xfId="31" applyFont="1" applyFill="1" applyAlignment="1"/>
    <xf numFmtId="0" fontId="9" fillId="0" borderId="18" xfId="0" applyFont="1" applyBorder="1" applyAlignment="1">
      <alignment vertical="center" wrapText="1" shrinkToFit="1"/>
    </xf>
    <xf numFmtId="200" fontId="38" fillId="0" borderId="72" xfId="0" applyNumberFormat="1" applyFont="1" applyBorder="1" applyAlignment="1" applyProtection="1">
      <alignment horizontal="center" vertical="center"/>
      <protection locked="0"/>
    </xf>
    <xf numFmtId="37" fontId="60" fillId="0" borderId="0" xfId="0" applyNumberFormat="1" applyFont="1" applyAlignment="1">
      <alignment horizontal="right" vertical="center"/>
    </xf>
    <xf numFmtId="39" fontId="60" fillId="0" borderId="0" xfId="0" applyNumberFormat="1" applyFont="1" applyAlignment="1">
      <alignment horizontal="right" vertical="center"/>
    </xf>
    <xf numFmtId="199" fontId="60" fillId="0" borderId="0" xfId="0" applyNumberFormat="1" applyFont="1" applyAlignment="1">
      <alignment horizontal="right" vertical="center"/>
    </xf>
    <xf numFmtId="37" fontId="60" fillId="11" borderId="0" xfId="0" applyNumberFormat="1" applyFont="1" applyFill="1" applyAlignment="1">
      <alignment horizontal="right" vertical="center"/>
    </xf>
    <xf numFmtId="37" fontId="60" fillId="0" borderId="0" xfId="0" quotePrefix="1" applyNumberFormat="1" applyFont="1" applyAlignment="1">
      <alignment horizontal="right" vertical="center"/>
    </xf>
    <xf numFmtId="38" fontId="60" fillId="0" borderId="0" xfId="3" applyFont="1" applyAlignment="1">
      <alignment horizontal="left" vertical="top"/>
    </xf>
    <xf numFmtId="38" fontId="60" fillId="0" borderId="0" xfId="3" applyFont="1" applyAlignment="1">
      <alignment horizontal="right" vertical="top"/>
    </xf>
    <xf numFmtId="38" fontId="60" fillId="0" borderId="4" xfId="3" applyFont="1" applyBorder="1" applyAlignment="1">
      <alignment horizontal="left" vertical="top" wrapText="1"/>
    </xf>
    <xf numFmtId="38" fontId="60" fillId="0" borderId="22" xfId="3" applyFont="1" applyBorder="1" applyAlignment="1">
      <alignment horizontal="left" vertical="top" wrapText="1"/>
    </xf>
    <xf numFmtId="38" fontId="60" fillId="0" borderId="36" xfId="3" applyFont="1" applyBorder="1" applyAlignment="1">
      <alignment horizontal="left" vertical="top"/>
    </xf>
    <xf numFmtId="38" fontId="60" fillId="0" borderId="0" xfId="3" applyFont="1" applyBorder="1" applyAlignment="1">
      <alignment horizontal="right" vertical="center"/>
    </xf>
    <xf numFmtId="38" fontId="60" fillId="11" borderId="0" xfId="3" applyFont="1" applyFill="1" applyBorder="1" applyAlignment="1">
      <alignment horizontal="right" vertical="center"/>
    </xf>
    <xf numFmtId="186" fontId="95" fillId="0" borderId="0" xfId="0" applyNumberFormat="1" applyFont="1" applyAlignment="1">
      <alignment vertical="center"/>
    </xf>
    <xf numFmtId="0" fontId="6" fillId="0" borderId="0" xfId="0" applyFont="1" applyAlignment="1">
      <alignment horizontal="center" vertical="center" shrinkToFit="1"/>
    </xf>
    <xf numFmtId="38" fontId="60" fillId="0" borderId="0" xfId="3" applyFont="1" applyBorder="1" applyAlignment="1">
      <alignment horizontal="right" vertical="top"/>
    </xf>
    <xf numFmtId="38" fontId="62" fillId="0" borderId="0" xfId="3" applyFont="1" applyBorder="1" applyAlignment="1">
      <alignment horizontal="right" vertical="top"/>
    </xf>
    <xf numFmtId="38" fontId="60" fillId="0" borderId="0" xfId="3" applyFont="1" applyBorder="1" applyAlignment="1">
      <alignment horizontal="left" vertical="top"/>
    </xf>
    <xf numFmtId="203" fontId="62" fillId="0" borderId="0" xfId="0" applyNumberFormat="1" applyFont="1" applyAlignment="1">
      <alignment horizontal="right" vertical="top"/>
    </xf>
    <xf numFmtId="0" fontId="9" fillId="0" borderId="73" xfId="0" applyFont="1" applyBorder="1" applyAlignment="1">
      <alignment horizontal="right" vertical="center"/>
    </xf>
    <xf numFmtId="184" fontId="38" fillId="19" borderId="14" xfId="0" applyNumberFormat="1" applyFont="1" applyFill="1" applyBorder="1" applyAlignment="1">
      <alignment horizontal="center" vertical="center"/>
    </xf>
    <xf numFmtId="200" fontId="38" fillId="19" borderId="14" xfId="0" applyNumberFormat="1" applyFont="1" applyFill="1" applyBorder="1" applyAlignment="1">
      <alignment horizontal="center" vertical="center"/>
    </xf>
    <xf numFmtId="200" fontId="38" fillId="19" borderId="30" xfId="0" applyNumberFormat="1" applyFont="1" applyFill="1" applyBorder="1" applyAlignment="1">
      <alignment horizontal="center" vertical="center"/>
    </xf>
    <xf numFmtId="192" fontId="9" fillId="0" borderId="0" xfId="0" applyNumberFormat="1" applyFont="1" applyAlignment="1">
      <alignment horizontal="center"/>
    </xf>
    <xf numFmtId="0" fontId="0" fillId="0" borderId="23" xfId="0" applyBorder="1" applyAlignment="1">
      <alignment vertical="center"/>
    </xf>
    <xf numFmtId="38" fontId="14" fillId="19" borderId="40" xfId="3" applyFont="1" applyFill="1" applyBorder="1" applyAlignment="1" applyProtection="1">
      <alignment vertical="center" shrinkToFit="1"/>
    </xf>
    <xf numFmtId="38" fontId="14" fillId="19" borderId="71" xfId="3" applyFont="1" applyFill="1" applyBorder="1" applyAlignment="1" applyProtection="1">
      <alignment vertical="center" shrinkToFit="1"/>
    </xf>
    <xf numFmtId="0" fontId="10" fillId="19" borderId="44" xfId="0" applyFont="1" applyFill="1" applyBorder="1" applyAlignment="1">
      <alignment horizontal="left" vertical="center" shrinkToFit="1"/>
    </xf>
    <xf numFmtId="0" fontId="10" fillId="19" borderId="53" xfId="0" applyFont="1" applyFill="1" applyBorder="1" applyAlignment="1">
      <alignment horizontal="left" vertical="center" shrinkToFit="1"/>
    </xf>
    <xf numFmtId="0" fontId="9" fillId="11" borderId="14" xfId="0" applyFont="1" applyFill="1" applyBorder="1" applyAlignment="1">
      <alignment horizontal="center" vertical="center" wrapText="1"/>
    </xf>
    <xf numFmtId="0" fontId="9" fillId="16" borderId="59" xfId="0" applyFont="1" applyFill="1" applyBorder="1" applyAlignment="1">
      <alignment horizontal="center" vertical="center"/>
    </xf>
    <xf numFmtId="0" fontId="9" fillId="16" borderId="68" xfId="0" applyFont="1" applyFill="1" applyBorder="1" applyAlignment="1">
      <alignment horizontal="center" vertical="center"/>
    </xf>
    <xf numFmtId="38" fontId="56" fillId="16" borderId="62" xfId="3" applyFont="1" applyFill="1" applyBorder="1" applyAlignment="1" applyProtection="1">
      <alignment horizontal="center" vertical="center" wrapText="1"/>
    </xf>
    <xf numFmtId="38" fontId="56" fillId="16" borderId="63" xfId="3" applyFont="1" applyFill="1" applyBorder="1" applyAlignment="1" applyProtection="1">
      <alignment horizontal="center" vertical="center" wrapText="1"/>
    </xf>
    <xf numFmtId="38" fontId="56" fillId="16" borderId="64" xfId="3" applyFont="1" applyFill="1" applyBorder="1" applyAlignment="1" applyProtection="1">
      <alignment horizontal="center" vertical="center" wrapText="1"/>
    </xf>
    <xf numFmtId="38" fontId="56" fillId="16" borderId="65" xfId="3" applyFont="1" applyFill="1" applyBorder="1" applyAlignment="1" applyProtection="1">
      <alignment horizontal="center" vertical="center" wrapText="1"/>
    </xf>
    <xf numFmtId="38" fontId="56" fillId="16" borderId="66" xfId="3" applyFont="1" applyFill="1" applyBorder="1" applyAlignment="1" applyProtection="1">
      <alignment horizontal="center" vertical="center" wrapText="1"/>
    </xf>
    <xf numFmtId="38" fontId="56" fillId="16" borderId="67" xfId="3" applyFont="1" applyFill="1" applyBorder="1" applyAlignment="1" applyProtection="1">
      <alignment horizontal="center" vertical="center" wrapText="1"/>
    </xf>
    <xf numFmtId="176" fontId="9" fillId="11" borderId="0" xfId="0" applyNumberFormat="1" applyFont="1" applyFill="1" applyAlignment="1">
      <alignment horizont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0" xfId="0" applyFont="1" applyAlignment="1">
      <alignment horizontal="center"/>
    </xf>
    <xf numFmtId="0" fontId="10" fillId="19" borderId="50" xfId="0" applyFont="1" applyFill="1" applyBorder="1" applyAlignment="1">
      <alignment horizontal="center" vertical="center"/>
    </xf>
    <xf numFmtId="0" fontId="10" fillId="19" borderId="4" xfId="0" applyFont="1" applyFill="1" applyBorder="1" applyAlignment="1">
      <alignment horizontal="center" vertical="center"/>
    </xf>
    <xf numFmtId="0" fontId="10" fillId="19" borderId="51" xfId="0" applyFont="1" applyFill="1" applyBorder="1" applyAlignment="1">
      <alignment horizontal="center" vertical="center"/>
    </xf>
    <xf numFmtId="0" fontId="0" fillId="19" borderId="52" xfId="0" applyFill="1" applyBorder="1" applyAlignment="1">
      <alignment vertical="center"/>
    </xf>
    <xf numFmtId="0" fontId="0" fillId="19" borderId="37" xfId="0" applyFill="1" applyBorder="1" applyAlignment="1">
      <alignment vertical="center"/>
    </xf>
    <xf numFmtId="0" fontId="0" fillId="19" borderId="41" xfId="0" applyFill="1" applyBorder="1" applyAlignment="1">
      <alignment vertical="center"/>
    </xf>
    <xf numFmtId="0" fontId="10" fillId="19" borderId="39" xfId="0" applyFont="1" applyFill="1" applyBorder="1" applyAlignment="1">
      <alignment vertical="center"/>
    </xf>
    <xf numFmtId="0" fontId="10" fillId="19" borderId="37" xfId="0" applyFont="1" applyFill="1" applyBorder="1" applyAlignment="1">
      <alignment vertical="center"/>
    </xf>
    <xf numFmtId="38" fontId="10" fillId="19" borderId="2" xfId="0" applyNumberFormat="1" applyFont="1" applyFill="1" applyBorder="1" applyAlignment="1">
      <alignment vertical="center" shrinkToFit="1"/>
    </xf>
    <xf numFmtId="38" fontId="10" fillId="19" borderId="33" xfId="0" applyNumberFormat="1" applyFont="1" applyFill="1" applyBorder="1" applyAlignment="1">
      <alignment vertical="center" shrinkToFit="1"/>
    </xf>
    <xf numFmtId="0" fontId="9" fillId="0" borderId="12" xfId="0" applyFont="1" applyBorder="1" applyAlignment="1">
      <alignment horizontal="center"/>
    </xf>
    <xf numFmtId="38" fontId="14" fillId="19" borderId="2" xfId="3" applyFont="1" applyFill="1" applyBorder="1" applyAlignment="1" applyProtection="1">
      <alignment vertical="center" shrinkToFit="1"/>
    </xf>
    <xf numFmtId="38" fontId="14" fillId="19" borderId="26" xfId="3" applyFont="1" applyFill="1" applyBorder="1" applyAlignment="1" applyProtection="1">
      <alignment vertical="center" shrinkToFit="1"/>
    </xf>
    <xf numFmtId="0" fontId="9" fillId="0" borderId="1" xfId="0" applyFont="1" applyBorder="1" applyAlignment="1">
      <alignment vertical="center" wrapText="1" shrinkToFit="1"/>
    </xf>
    <xf numFmtId="0" fontId="9" fillId="0" borderId="0" xfId="0" applyFont="1" applyAlignment="1">
      <alignment vertical="center" wrapText="1" shrinkToFit="1"/>
    </xf>
    <xf numFmtId="0" fontId="9" fillId="0" borderId="17" xfId="0" applyFont="1" applyBorder="1" applyAlignment="1">
      <alignment vertical="center" wrapText="1" shrinkToFit="1"/>
    </xf>
    <xf numFmtId="0" fontId="45" fillId="0" borderId="1" xfId="0" applyFont="1" applyBorder="1" applyAlignment="1">
      <alignment vertical="center" wrapText="1" shrinkToFit="1"/>
    </xf>
    <xf numFmtId="0" fontId="45" fillId="0" borderId="0" xfId="0" applyFont="1" applyAlignment="1">
      <alignment vertical="center" wrapText="1" shrinkToFit="1"/>
    </xf>
    <xf numFmtId="0" fontId="45" fillId="0" borderId="17" xfId="0" applyFont="1" applyBorder="1" applyAlignment="1">
      <alignment vertical="center" wrapText="1" shrinkToFit="1"/>
    </xf>
    <xf numFmtId="0" fontId="9" fillId="0" borderId="40" xfId="0" applyFont="1" applyBorder="1" applyAlignment="1">
      <alignment vertical="center"/>
    </xf>
    <xf numFmtId="0" fontId="9" fillId="0" borderId="42" xfId="0" applyFont="1" applyBorder="1" applyAlignment="1">
      <alignment vertical="center"/>
    </xf>
    <xf numFmtId="0" fontId="45" fillId="0" borderId="40" xfId="0" applyFont="1" applyBorder="1" applyAlignment="1">
      <alignment vertical="center"/>
    </xf>
    <xf numFmtId="0" fontId="45" fillId="0" borderId="42" xfId="0" applyFont="1" applyBorder="1" applyAlignment="1">
      <alignment vertical="center"/>
    </xf>
    <xf numFmtId="0" fontId="9" fillId="0" borderId="71" xfId="0" applyFont="1" applyBorder="1" applyAlignment="1">
      <alignment vertical="center"/>
    </xf>
    <xf numFmtId="0" fontId="45" fillId="0" borderId="10" xfId="0" applyFont="1" applyBorder="1" applyAlignment="1">
      <alignment vertical="center" wrapText="1" shrinkToFit="1"/>
    </xf>
    <xf numFmtId="0" fontId="45" fillId="0" borderId="23" xfId="0" applyFont="1" applyBorder="1" applyAlignment="1">
      <alignment vertical="center" wrapText="1" shrinkToFit="1"/>
    </xf>
    <xf numFmtId="0" fontId="45" fillId="0" borderId="24" xfId="0" applyFont="1" applyBorder="1" applyAlignment="1">
      <alignment vertical="center" wrapText="1" shrinkToFi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11" borderId="30"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9" fillId="11" borderId="30" xfId="0" applyFont="1" applyFill="1" applyBorder="1" applyAlignment="1">
      <alignment vertical="center" wrapText="1"/>
    </xf>
    <xf numFmtId="0" fontId="9" fillId="11" borderId="20" xfId="0" applyFont="1" applyFill="1" applyBorder="1" applyAlignment="1">
      <alignment vertical="center" wrapText="1"/>
    </xf>
    <xf numFmtId="38" fontId="9" fillId="17" borderId="30" xfId="3" applyFont="1" applyFill="1" applyBorder="1" applyAlignment="1" applyProtection="1">
      <alignment horizontal="center" vertical="center" wrapText="1"/>
    </xf>
    <xf numFmtId="38" fontId="9" fillId="17" borderId="20" xfId="3" applyFont="1" applyFill="1" applyBorder="1" applyAlignment="1" applyProtection="1">
      <alignment horizontal="center" vertical="center" wrapText="1"/>
    </xf>
    <xf numFmtId="38" fontId="9" fillId="11" borderId="30" xfId="3" applyFont="1" applyFill="1" applyBorder="1" applyAlignment="1" applyProtection="1">
      <alignment horizontal="center" vertical="center" wrapText="1"/>
    </xf>
    <xf numFmtId="38" fontId="9" fillId="11" borderId="20" xfId="3" applyFont="1" applyFill="1" applyBorder="1" applyAlignment="1" applyProtection="1">
      <alignment horizontal="center" vertical="center" wrapText="1"/>
    </xf>
    <xf numFmtId="0" fontId="9" fillId="0" borderId="15" xfId="0" applyFont="1" applyBorder="1" applyAlignment="1">
      <alignment vertical="center" wrapText="1" shrinkToFit="1"/>
    </xf>
    <xf numFmtId="0" fontId="9" fillId="0" borderId="9" xfId="0" applyFont="1" applyBorder="1" applyAlignment="1">
      <alignment vertical="center" wrapText="1" shrinkToFit="1"/>
    </xf>
    <xf numFmtId="0" fontId="9" fillId="0" borderId="16" xfId="0" applyFont="1" applyBorder="1" applyAlignment="1">
      <alignment vertical="center" wrapText="1" shrinkToFit="1"/>
    </xf>
    <xf numFmtId="0" fontId="50" fillId="0" borderId="0" xfId="0" applyFont="1" applyAlignment="1">
      <alignment horizontal="center" vertical="center" wrapText="1"/>
    </xf>
    <xf numFmtId="0" fontId="46" fillId="0" borderId="0" xfId="0" applyFont="1" applyAlignment="1">
      <alignment horizontal="left" vertical="center" wrapText="1"/>
    </xf>
    <xf numFmtId="0" fontId="46" fillId="0" borderId="0" xfId="0" applyFont="1" applyAlignment="1">
      <alignment vertical="center" wrapText="1"/>
    </xf>
    <xf numFmtId="0" fontId="10" fillId="0" borderId="0" xfId="0" applyFont="1" applyAlignment="1">
      <alignment vertical="center" wrapText="1"/>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40" xfId="0" applyFont="1" applyFill="1" applyBorder="1" applyAlignment="1">
      <alignment horizontal="center" vertical="center" shrinkToFit="1"/>
    </xf>
    <xf numFmtId="0" fontId="9" fillId="10" borderId="22" xfId="0" applyFont="1" applyFill="1" applyBorder="1" applyAlignment="1">
      <alignment horizontal="center" vertical="center" shrinkToFit="1"/>
    </xf>
    <xf numFmtId="0" fontId="9" fillId="10" borderId="42" xfId="0" applyFont="1" applyFill="1" applyBorder="1" applyAlignment="1">
      <alignment horizontal="center" vertical="center" shrinkToFit="1"/>
    </xf>
    <xf numFmtId="0" fontId="9" fillId="11" borderId="14" xfId="0" applyFont="1" applyFill="1" applyBorder="1" applyAlignment="1">
      <alignment horizontal="center" vertical="center"/>
    </xf>
    <xf numFmtId="0" fontId="9" fillId="11" borderId="30" xfId="0" applyFont="1" applyFill="1" applyBorder="1" applyAlignment="1">
      <alignment horizontal="center" vertical="center"/>
    </xf>
    <xf numFmtId="0" fontId="9" fillId="11" borderId="20" xfId="0" applyFont="1" applyFill="1" applyBorder="1" applyAlignment="1">
      <alignment horizontal="center" vertical="center"/>
    </xf>
    <xf numFmtId="38" fontId="9" fillId="11" borderId="13" xfId="3" applyFont="1" applyFill="1" applyBorder="1" applyAlignment="1" applyProtection="1">
      <alignment horizontal="center" vertical="center" wrapText="1"/>
    </xf>
    <xf numFmtId="38" fontId="9" fillId="11" borderId="30" xfId="3" applyFont="1" applyFill="1" applyBorder="1" applyAlignment="1" applyProtection="1">
      <alignment vertical="center" wrapText="1"/>
    </xf>
    <xf numFmtId="38" fontId="9" fillId="11" borderId="20" xfId="3" applyFont="1" applyFill="1" applyBorder="1" applyAlignment="1" applyProtection="1">
      <alignment vertical="center" wrapText="1"/>
    </xf>
    <xf numFmtId="0" fontId="9" fillId="16" borderId="61" xfId="0" applyFont="1" applyFill="1" applyBorder="1" applyAlignment="1">
      <alignment horizontal="center" vertical="center"/>
    </xf>
    <xf numFmtId="0" fontId="37" fillId="0" borderId="30" xfId="0" applyFont="1" applyBorder="1" applyAlignment="1">
      <alignment horizontal="center" vertical="center" wrapText="1"/>
    </xf>
    <xf numFmtId="0" fontId="37" fillId="0" borderId="20" xfId="0" applyFont="1" applyBorder="1" applyAlignment="1">
      <alignment horizontal="center" vertical="center"/>
    </xf>
    <xf numFmtId="0" fontId="9" fillId="0" borderId="37" xfId="0" applyFont="1" applyBorder="1" applyAlignment="1">
      <alignment horizontal="center" vertical="center"/>
    </xf>
    <xf numFmtId="0" fontId="9" fillId="0" borderId="12" xfId="0" applyFont="1" applyBorder="1" applyAlignment="1">
      <alignment horizontal="center" vertical="center"/>
    </xf>
    <xf numFmtId="0" fontId="40" fillId="11" borderId="30" xfId="0" applyFont="1" applyFill="1" applyBorder="1" applyAlignment="1">
      <alignment horizontal="center" vertical="center" wrapText="1"/>
    </xf>
    <xf numFmtId="0" fontId="40" fillId="11" borderId="20" xfId="0" applyFont="1" applyFill="1" applyBorder="1" applyAlignment="1">
      <alignment horizontal="center" vertical="center" wrapText="1"/>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89" fillId="20" borderId="0" xfId="29" applyFont="1" applyFill="1" applyAlignment="1">
      <alignment horizontal="right" vertical="center"/>
    </xf>
    <xf numFmtId="0" fontId="89" fillId="20" borderId="39" xfId="29" applyFont="1" applyFill="1" applyBorder="1" applyAlignment="1">
      <alignment horizontal="center" vertical="center" wrapText="1"/>
    </xf>
    <xf numFmtId="0" fontId="89" fillId="20" borderId="41" xfId="29" applyFont="1" applyFill="1" applyBorder="1" applyAlignment="1">
      <alignment horizontal="center" vertical="center"/>
    </xf>
    <xf numFmtId="0" fontId="89" fillId="20" borderId="36" xfId="29" applyFont="1" applyFill="1" applyBorder="1" applyAlignment="1">
      <alignment horizontal="center" vertical="center"/>
    </xf>
    <xf numFmtId="0" fontId="89" fillId="20" borderId="19" xfId="29" applyFont="1" applyFill="1" applyBorder="1" applyAlignment="1">
      <alignment horizontal="center" vertical="center"/>
    </xf>
    <xf numFmtId="0" fontId="89" fillId="20" borderId="40" xfId="29" applyFont="1" applyFill="1" applyBorder="1" applyAlignment="1">
      <alignment horizontal="center" vertical="center"/>
    </xf>
    <xf numFmtId="0" fontId="89" fillId="20" borderId="42" xfId="29" applyFont="1" applyFill="1" applyBorder="1" applyAlignment="1">
      <alignment horizontal="center" vertical="center"/>
    </xf>
    <xf numFmtId="0" fontId="89" fillId="20" borderId="14" xfId="29" applyFont="1" applyFill="1" applyBorder="1" applyAlignment="1">
      <alignment horizontal="center" vertical="center"/>
    </xf>
    <xf numFmtId="0" fontId="55" fillId="9" borderId="1" xfId="10" applyFont="1" applyFill="1" applyBorder="1" applyAlignment="1">
      <alignment vertical="top" wrapText="1"/>
    </xf>
    <xf numFmtId="0" fontId="55" fillId="9" borderId="0" xfId="10" applyFont="1" applyFill="1" applyAlignment="1">
      <alignment vertical="top" wrapText="1"/>
    </xf>
    <xf numFmtId="0" fontId="55" fillId="9" borderId="17" xfId="10" applyFont="1" applyFill="1" applyBorder="1" applyAlignment="1">
      <alignment vertical="top" wrapText="1"/>
    </xf>
    <xf numFmtId="0" fontId="15" fillId="9" borderId="1" xfId="10" applyFont="1" applyFill="1" applyBorder="1" applyAlignment="1">
      <alignment horizontal="center" vertical="center"/>
    </xf>
    <xf numFmtId="0" fontId="15" fillId="9" borderId="0" xfId="10" applyFont="1" applyFill="1" applyAlignment="1">
      <alignment horizontal="center" vertical="center"/>
    </xf>
    <xf numFmtId="0" fontId="15" fillId="9" borderId="17" xfId="10" applyFont="1" applyFill="1" applyBorder="1" applyAlignment="1">
      <alignment horizontal="center" vertical="center"/>
    </xf>
    <xf numFmtId="0" fontId="38" fillId="9" borderId="1" xfId="10" applyFont="1" applyFill="1" applyBorder="1" applyAlignment="1">
      <alignment horizontal="center" vertical="center"/>
    </xf>
    <xf numFmtId="0" fontId="38" fillId="9" borderId="0" xfId="10" applyFont="1" applyFill="1" applyAlignment="1">
      <alignment horizontal="center" vertical="center"/>
    </xf>
    <xf numFmtId="0" fontId="38" fillId="9" borderId="17" xfId="10" applyFont="1" applyFill="1" applyBorder="1" applyAlignment="1">
      <alignment horizontal="center"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38" fontId="11" fillId="10" borderId="48" xfId="0" applyNumberFormat="1" applyFont="1" applyFill="1" applyBorder="1" applyAlignment="1">
      <alignment horizontal="right" vertical="center" shrinkToFit="1"/>
    </xf>
    <xf numFmtId="0" fontId="11" fillId="10" borderId="49" xfId="0" applyFont="1" applyFill="1" applyBorder="1" applyAlignment="1">
      <alignment horizontal="right" vertical="center"/>
    </xf>
    <xf numFmtId="0" fontId="9" fillId="2" borderId="0" xfId="0" applyFont="1" applyFill="1" applyAlignment="1">
      <alignment vertical="top" wrapText="1"/>
    </xf>
    <xf numFmtId="0" fontId="10" fillId="17" borderId="50"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51" xfId="0" applyFont="1" applyFill="1" applyBorder="1" applyAlignment="1">
      <alignment horizontal="center" vertical="center"/>
    </xf>
    <xf numFmtId="0" fontId="10" fillId="11" borderId="52" xfId="0" applyFont="1" applyFill="1" applyBorder="1" applyAlignment="1">
      <alignment vertical="center"/>
    </xf>
    <xf numFmtId="0" fontId="10" fillId="11" borderId="37" xfId="0" applyFont="1" applyFill="1" applyBorder="1" applyAlignment="1">
      <alignment vertical="center"/>
    </xf>
    <xf numFmtId="0" fontId="10" fillId="11" borderId="41" xfId="0" applyFont="1" applyFill="1" applyBorder="1" applyAlignment="1">
      <alignment vertical="center"/>
    </xf>
    <xf numFmtId="0" fontId="10" fillId="4" borderId="39" xfId="0" applyFont="1" applyFill="1" applyBorder="1" applyAlignment="1">
      <alignment vertical="center"/>
    </xf>
    <xf numFmtId="0" fontId="10" fillId="4" borderId="41" xfId="0" applyFont="1" applyFill="1" applyBorder="1" applyAlignment="1">
      <alignment vertical="center"/>
    </xf>
    <xf numFmtId="0" fontId="10" fillId="5" borderId="15" xfId="0" applyFont="1" applyFill="1" applyBorder="1" applyAlignment="1">
      <alignment horizontal="center" vertical="center" shrinkToFit="1"/>
    </xf>
    <xf numFmtId="0" fontId="10" fillId="5" borderId="9" xfId="0" applyFont="1" applyFill="1" applyBorder="1" applyAlignment="1">
      <alignment horizontal="center" vertical="center" shrinkToFit="1"/>
    </xf>
    <xf numFmtId="180" fontId="10" fillId="5" borderId="34" xfId="0" applyNumberFormat="1" applyFont="1" applyFill="1" applyBorder="1" applyAlignment="1">
      <alignment horizontal="center" vertical="center" shrinkToFit="1"/>
    </xf>
    <xf numFmtId="180" fontId="10" fillId="5" borderId="33" xfId="0" applyNumberFormat="1" applyFont="1" applyFill="1" applyBorder="1" applyAlignment="1">
      <alignment horizontal="center" vertical="center" shrinkToFit="1"/>
    </xf>
    <xf numFmtId="0" fontId="9" fillId="2" borderId="0" xfId="0" applyFont="1" applyFill="1" applyAlignment="1">
      <alignment vertical="center" wrapText="1"/>
    </xf>
    <xf numFmtId="38" fontId="9" fillId="2" borderId="0" xfId="0" applyNumberFormat="1" applyFont="1" applyFill="1" applyAlignment="1">
      <alignment wrapText="1"/>
    </xf>
    <xf numFmtId="176" fontId="9" fillId="0" borderId="40" xfId="0" applyNumberFormat="1" applyFont="1" applyBorder="1" applyAlignment="1">
      <alignment horizontal="center" vertical="center"/>
    </xf>
    <xf numFmtId="176" fontId="9" fillId="0" borderId="42" xfId="0" applyNumberFormat="1" applyFont="1" applyBorder="1" applyAlignment="1">
      <alignment horizontal="center" vertical="center"/>
    </xf>
    <xf numFmtId="0" fontId="37" fillId="0" borderId="41" xfId="0" applyFont="1" applyBorder="1" applyAlignment="1">
      <alignment horizontal="center" vertical="center"/>
    </xf>
    <xf numFmtId="0" fontId="37" fillId="0" borderId="19" xfId="0" applyFont="1" applyBorder="1" applyAlignment="1">
      <alignment horizontal="center" vertical="center"/>
    </xf>
    <xf numFmtId="0" fontId="37" fillId="12" borderId="30" xfId="0" applyFont="1" applyFill="1" applyBorder="1" applyAlignment="1">
      <alignment horizontal="center" vertical="center" wrapText="1"/>
    </xf>
    <xf numFmtId="0" fontId="37" fillId="12" borderId="20" xfId="0" applyFont="1" applyFill="1" applyBorder="1" applyAlignment="1">
      <alignment horizontal="center" vertical="center" wrapText="1"/>
    </xf>
    <xf numFmtId="0" fontId="37" fillId="10" borderId="40" xfId="0" applyFont="1" applyFill="1" applyBorder="1" applyAlignment="1">
      <alignment horizontal="center" vertical="center" shrinkToFit="1"/>
    </xf>
    <xf numFmtId="0" fontId="37" fillId="10" borderId="22" xfId="0" applyFont="1" applyFill="1" applyBorder="1" applyAlignment="1">
      <alignment horizontal="center" vertical="center" shrinkToFit="1"/>
    </xf>
    <xf numFmtId="0" fontId="37" fillId="10" borderId="42" xfId="0" applyFont="1" applyFill="1" applyBorder="1" applyAlignment="1">
      <alignment horizontal="center" vertical="center" shrinkToFit="1"/>
    </xf>
    <xf numFmtId="38" fontId="37" fillId="12" borderId="30" xfId="3" applyFont="1" applyFill="1" applyBorder="1" applyAlignment="1">
      <alignment horizontal="center" vertical="center" wrapText="1"/>
    </xf>
    <xf numFmtId="38" fontId="37" fillId="12" borderId="20" xfId="3" applyFont="1" applyFill="1" applyBorder="1" applyAlignment="1">
      <alignment horizontal="center" vertical="center" wrapText="1"/>
    </xf>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0" fillId="8" borderId="15" xfId="19" applyFont="1" applyFill="1" applyBorder="1" applyAlignment="1">
      <alignment horizontal="center" vertical="center"/>
    </xf>
    <xf numFmtId="0" fontId="7" fillId="8" borderId="9" xfId="19" applyFill="1" applyBorder="1" applyAlignment="1">
      <alignment horizontal="center" vertical="center"/>
    </xf>
    <xf numFmtId="0" fontId="0" fillId="7" borderId="15" xfId="19" applyFont="1" applyFill="1" applyBorder="1" applyAlignment="1">
      <alignment horizontal="center" vertical="center"/>
    </xf>
    <xf numFmtId="0" fontId="7" fillId="7" borderId="9" xfId="19" applyFill="1" applyBorder="1" applyAlignment="1">
      <alignment horizontal="center" vertical="center"/>
    </xf>
    <xf numFmtId="0" fontId="7" fillId="7" borderId="10" xfId="19" applyFill="1" applyBorder="1" applyAlignment="1">
      <alignment horizontal="center" vertical="center"/>
    </xf>
    <xf numFmtId="0" fontId="7" fillId="7" borderId="23" xfId="19" applyFill="1" applyBorder="1" applyAlignment="1">
      <alignment horizontal="center" vertical="center"/>
    </xf>
    <xf numFmtId="38" fontId="7" fillId="7" borderId="9" xfId="19" applyNumberFormat="1" applyFill="1" applyBorder="1" applyAlignment="1">
      <alignment horizontal="right" vertical="center"/>
    </xf>
    <xf numFmtId="38" fontId="7" fillId="7" borderId="23" xfId="19" applyNumberFormat="1" applyFill="1" applyBorder="1" applyAlignment="1">
      <alignment horizontal="right" vertical="center"/>
    </xf>
    <xf numFmtId="38" fontId="10" fillId="7" borderId="9" xfId="3" applyFont="1" applyFill="1" applyBorder="1" applyAlignment="1">
      <alignment horizontal="center" vertical="center"/>
    </xf>
    <xf numFmtId="38" fontId="10" fillId="7" borderId="23" xfId="3" applyFont="1" applyFill="1" applyBorder="1" applyAlignment="1">
      <alignment horizontal="center" vertical="center"/>
    </xf>
    <xf numFmtId="0" fontId="0" fillId="10" borderId="50" xfId="19" applyFont="1" applyFill="1" applyBorder="1" applyAlignment="1">
      <alignment horizontal="center" vertical="center" shrinkToFit="1"/>
    </xf>
    <xf numFmtId="0" fontId="7" fillId="10" borderId="53" xfId="19" applyFill="1" applyBorder="1" applyAlignment="1">
      <alignment horizontal="center" vertical="center" shrinkToFit="1"/>
    </xf>
    <xf numFmtId="0" fontId="0" fillId="17" borderId="15" xfId="19" applyFont="1" applyFill="1" applyBorder="1" applyAlignment="1">
      <alignment horizontal="center" vertical="center" wrapText="1"/>
    </xf>
    <xf numFmtId="0" fontId="7" fillId="17" borderId="9" xfId="19" applyFill="1" applyBorder="1" applyAlignment="1">
      <alignment horizontal="center" vertical="center" wrapText="1"/>
    </xf>
    <xf numFmtId="0" fontId="7" fillId="17" borderId="10" xfId="19" applyFill="1" applyBorder="1" applyAlignment="1">
      <alignment horizontal="center" vertical="center" wrapText="1"/>
    </xf>
    <xf numFmtId="0" fontId="7" fillId="17" borderId="23" xfId="19" applyFill="1" applyBorder="1" applyAlignment="1">
      <alignment horizontal="center" vertical="center" wrapText="1"/>
    </xf>
    <xf numFmtId="0" fontId="17" fillId="0" borderId="9" xfId="19" applyFont="1" applyBorder="1">
      <alignment vertical="center"/>
    </xf>
    <xf numFmtId="0" fontId="17" fillId="0" borderId="0" xfId="19" applyFont="1">
      <alignment vertical="center"/>
    </xf>
    <xf numFmtId="0" fontId="38" fillId="0" borderId="0" xfId="19" applyFont="1">
      <alignment vertical="center"/>
    </xf>
    <xf numFmtId="0" fontId="0" fillId="17" borderId="15" xfId="19" applyFont="1" applyFill="1" applyBorder="1" applyAlignment="1">
      <alignment horizontal="center" vertical="center" shrinkToFit="1"/>
    </xf>
    <xf numFmtId="0" fontId="7" fillId="17" borderId="10" xfId="19" applyFill="1" applyBorder="1" applyAlignment="1">
      <alignment horizontal="center" vertical="center" shrinkToFit="1"/>
    </xf>
    <xf numFmtId="38" fontId="7" fillId="17" borderId="9" xfId="19" applyNumberFormat="1" applyFill="1" applyBorder="1" applyAlignment="1">
      <alignment horizontal="right" vertical="center"/>
    </xf>
    <xf numFmtId="38" fontId="7" fillId="17" borderId="23" xfId="19" applyNumberFormat="1" applyFill="1" applyBorder="1" applyAlignment="1">
      <alignment horizontal="right" vertical="center"/>
    </xf>
    <xf numFmtId="38" fontId="10" fillId="17" borderId="16" xfId="3" applyFont="1" applyFill="1" applyBorder="1" applyAlignment="1">
      <alignment horizontal="center" vertical="center"/>
    </xf>
    <xf numFmtId="38" fontId="10" fillId="17" borderId="24" xfId="3" applyFont="1" applyFill="1" applyBorder="1" applyAlignment="1">
      <alignment horizontal="center" vertical="center"/>
    </xf>
    <xf numFmtId="0" fontId="0" fillId="9" borderId="2" xfId="19" applyFont="1" applyFill="1" applyBorder="1" applyAlignment="1">
      <alignment horizontal="center" vertical="center" shrinkToFit="1"/>
    </xf>
    <xf numFmtId="0" fontId="7" fillId="9" borderId="33" xfId="19" applyFill="1" applyBorder="1" applyAlignment="1">
      <alignment horizontal="center" vertical="center" shrinkToFit="1"/>
    </xf>
    <xf numFmtId="0" fontId="0" fillId="10" borderId="5" xfId="19" applyFont="1" applyFill="1" applyBorder="1" applyAlignment="1">
      <alignment horizontal="center" vertical="center"/>
    </xf>
    <xf numFmtId="0" fontId="7" fillId="10" borderId="7" xfId="19" applyFill="1" applyBorder="1" applyAlignment="1">
      <alignment horizontal="center" vertical="center"/>
    </xf>
    <xf numFmtId="0" fontId="19" fillId="0" borderId="0" xfId="19" applyFont="1" applyAlignment="1">
      <alignment horizontal="center" vertical="center"/>
    </xf>
    <xf numFmtId="0" fontId="19" fillId="0" borderId="23" xfId="19" applyFont="1" applyBorder="1" applyAlignment="1">
      <alignment horizontal="center" vertical="center"/>
    </xf>
    <xf numFmtId="0" fontId="0" fillId="0" borderId="15" xfId="19" applyFont="1" applyBorder="1" applyAlignment="1">
      <alignment horizontal="center" vertical="center"/>
    </xf>
    <xf numFmtId="0" fontId="7" fillId="0" borderId="10" xfId="19" applyBorder="1" applyAlignment="1">
      <alignment horizontal="center" vertical="center"/>
    </xf>
    <xf numFmtId="38" fontId="7" fillId="0" borderId="9" xfId="19" applyNumberFormat="1" applyBorder="1" applyAlignment="1">
      <alignment horizontal="right" vertical="center"/>
    </xf>
    <xf numFmtId="38" fontId="7" fillId="0" borderId="23" xfId="19" applyNumberFormat="1" applyBorder="1" applyAlignment="1">
      <alignment horizontal="right" vertical="center"/>
    </xf>
    <xf numFmtId="38" fontId="10" fillId="0" borderId="16" xfId="3" applyFont="1" applyFill="1" applyBorder="1" applyAlignment="1">
      <alignment horizontal="left" vertical="center"/>
    </xf>
    <xf numFmtId="38" fontId="10" fillId="0" borderId="24" xfId="3" applyFont="1" applyFill="1" applyBorder="1" applyAlignment="1">
      <alignment horizontal="left" vertical="center"/>
    </xf>
    <xf numFmtId="0" fontId="22" fillId="0" borderId="9" xfId="19" applyFont="1" applyBorder="1" applyAlignment="1">
      <alignment horizontal="left" vertical="center"/>
    </xf>
    <xf numFmtId="0" fontId="22" fillId="0" borderId="23" xfId="19" applyFont="1" applyBorder="1" applyAlignment="1">
      <alignment horizontal="left" vertical="center"/>
    </xf>
    <xf numFmtId="0" fontId="10" fillId="0" borderId="15" xfId="19" applyFont="1" applyBorder="1" applyAlignment="1">
      <alignment horizontal="center" vertical="center"/>
    </xf>
    <xf numFmtId="0" fontId="10" fillId="0" borderId="10" xfId="19" applyFont="1" applyBorder="1" applyAlignment="1">
      <alignment horizontal="center" vertical="center"/>
    </xf>
    <xf numFmtId="38" fontId="10" fillId="0" borderId="16" xfId="19" applyNumberFormat="1" applyFont="1" applyBorder="1" applyAlignment="1">
      <alignment horizontal="center" vertical="center"/>
    </xf>
    <xf numFmtId="38" fontId="10" fillId="0" borderId="24" xfId="19" applyNumberFormat="1" applyFont="1" applyBorder="1" applyAlignment="1">
      <alignment horizontal="center" vertical="center"/>
    </xf>
    <xf numFmtId="0" fontId="10" fillId="0" borderId="9" xfId="19" applyFont="1" applyBorder="1">
      <alignment vertical="center"/>
    </xf>
    <xf numFmtId="0" fontId="10" fillId="0" borderId="23" xfId="19" applyFont="1" applyBorder="1">
      <alignment vertical="center"/>
    </xf>
    <xf numFmtId="38" fontId="7" fillId="17" borderId="9" xfId="19" applyNumberFormat="1" applyFill="1" applyBorder="1" applyAlignment="1">
      <alignment horizontal="right" vertical="center" shrinkToFit="1"/>
    </xf>
    <xf numFmtId="38" fontId="7" fillId="17" borderId="23" xfId="19" applyNumberFormat="1" applyFill="1" applyBorder="1" applyAlignment="1">
      <alignment horizontal="right" vertical="center" shrinkToFit="1"/>
    </xf>
    <xf numFmtId="38" fontId="10" fillId="17" borderId="16" xfId="19" applyNumberFormat="1" applyFont="1" applyFill="1" applyBorder="1" applyAlignment="1">
      <alignment horizontal="center" vertical="center" shrinkToFit="1"/>
    </xf>
    <xf numFmtId="38" fontId="10" fillId="17" borderId="24" xfId="19" applyNumberFormat="1" applyFont="1" applyFill="1" applyBorder="1" applyAlignment="1">
      <alignment horizontal="center" vertical="center" shrinkToFit="1"/>
    </xf>
    <xf numFmtId="0" fontId="9" fillId="0" borderId="0" xfId="10" applyFont="1" applyAlignment="1">
      <alignment horizontal="left" vertical="center" wrapText="1"/>
    </xf>
    <xf numFmtId="0" fontId="66" fillId="0" borderId="39" xfId="0" applyFont="1" applyBorder="1" applyAlignment="1">
      <alignment horizontal="center" vertical="center" wrapText="1"/>
    </xf>
    <xf numFmtId="0" fontId="54" fillId="0" borderId="41" xfId="0" applyFont="1" applyBorder="1" applyAlignment="1">
      <alignment horizontal="center" vertical="center" wrapText="1"/>
    </xf>
    <xf numFmtId="0" fontId="54" fillId="0" borderId="36" xfId="0" applyFont="1" applyBorder="1" applyAlignment="1">
      <alignment horizontal="center" vertical="center" wrapText="1"/>
    </xf>
    <xf numFmtId="0" fontId="54" fillId="0" borderId="1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176" fontId="10" fillId="0" borderId="0" xfId="0" applyNumberFormat="1" applyFont="1" applyAlignment="1">
      <alignment wrapText="1"/>
    </xf>
    <xf numFmtId="0" fontId="6" fillId="0" borderId="0" xfId="31" applyFont="1" applyAlignment="1">
      <alignment horizontal="distributed"/>
    </xf>
    <xf numFmtId="0" fontId="6" fillId="0" borderId="0" xfId="31" applyFont="1" applyAlignment="1">
      <alignment horizontal="distributed" vertical="center"/>
    </xf>
    <xf numFmtId="0" fontId="6" fillId="0" borderId="0" xfId="31" applyFont="1" applyAlignment="1">
      <alignment horizontal="distributed" wrapText="1"/>
    </xf>
    <xf numFmtId="0" fontId="2" fillId="0" borderId="0" xfId="31" applyAlignment="1">
      <alignment horizontal="distributed"/>
    </xf>
    <xf numFmtId="0" fontId="6" fillId="0" borderId="0" xfId="22" applyAlignment="1">
      <alignment horizontal="distributed"/>
    </xf>
    <xf numFmtId="0" fontId="6" fillId="0" borderId="0" xfId="22" applyAlignment="1">
      <alignment horizontal="distributed" vertical="center"/>
    </xf>
    <xf numFmtId="0" fontId="2" fillId="0" borderId="0" xfId="31" applyAlignment="1">
      <alignment horizontal="distributed" vertical="center"/>
    </xf>
    <xf numFmtId="0" fontId="43" fillId="0" borderId="0" xfId="31" applyFont="1" applyAlignment="1">
      <alignment horizontal="distributed" vertical="center"/>
    </xf>
    <xf numFmtId="49" fontId="44" fillId="0" borderId="0" xfId="31" applyNumberFormat="1" applyFont="1" applyAlignment="1">
      <alignment horizontal="distributed" vertical="center"/>
    </xf>
    <xf numFmtId="0" fontId="43" fillId="0" borderId="0" xfId="31" applyFont="1" applyAlignment="1">
      <alignment horizontal="distributed"/>
    </xf>
    <xf numFmtId="0" fontId="6" fillId="0" borderId="0" xfId="31" applyFont="1" applyAlignment="1">
      <alignment horizontal="left" vertical="center"/>
    </xf>
    <xf numFmtId="0" fontId="43" fillId="0" borderId="0" xfId="31" applyFont="1" applyAlignment="1">
      <alignment horizontal="left" vertical="center"/>
    </xf>
    <xf numFmtId="0" fontId="6" fillId="11" borderId="0" xfId="31" applyFont="1" applyFill="1" applyAlignment="1">
      <alignment horizontal="distributed"/>
    </xf>
    <xf numFmtId="0" fontId="43" fillId="11" borderId="0" xfId="31" applyFont="1" applyFill="1" applyAlignment="1">
      <alignment horizontal="distributed"/>
    </xf>
    <xf numFmtId="0" fontId="34" fillId="0" borderId="0" xfId="31" applyFont="1" applyAlignment="1">
      <alignment horizontal="distributed" vertical="center"/>
    </xf>
    <xf numFmtId="0" fontId="6" fillId="11" borderId="0" xfId="31" applyFont="1" applyFill="1" applyAlignment="1">
      <alignment horizontal="distributed" vertical="center"/>
    </xf>
    <xf numFmtId="0" fontId="43" fillId="11" borderId="0" xfId="31" applyFont="1" applyFill="1" applyAlignment="1">
      <alignment horizontal="distributed" vertical="center"/>
    </xf>
    <xf numFmtId="49" fontId="60" fillId="0" borderId="0" xfId="0" applyNumberFormat="1" applyFont="1" applyAlignment="1">
      <alignment horizontal="left" vertical="top" wrapText="1"/>
    </xf>
    <xf numFmtId="49" fontId="60" fillId="0" borderId="0" xfId="0" applyNumberFormat="1" applyFont="1" applyAlignment="1">
      <alignment horizontal="right" vertical="top"/>
    </xf>
    <xf numFmtId="0" fontId="2" fillId="0" borderId="37" xfId="31" applyBorder="1" applyAlignment="1">
      <alignment horizontal="center" vertical="center"/>
    </xf>
    <xf numFmtId="0" fontId="2" fillId="0" borderId="41" xfId="31" applyBorder="1" applyAlignment="1">
      <alignment horizontal="center" vertical="center"/>
    </xf>
    <xf numFmtId="0" fontId="2" fillId="0" borderId="0" xfId="31" applyAlignment="1">
      <alignment horizontal="center" vertical="center"/>
    </xf>
    <xf numFmtId="0" fontId="2" fillId="0" borderId="18" xfId="31" applyBorder="1" applyAlignment="1">
      <alignment horizontal="center" vertical="center"/>
    </xf>
    <xf numFmtId="0" fontId="2" fillId="0" borderId="12" xfId="31" applyBorder="1" applyAlignment="1">
      <alignment horizontal="center" vertical="center"/>
    </xf>
    <xf numFmtId="0" fontId="2" fillId="0" borderId="19" xfId="31" applyBorder="1" applyAlignment="1">
      <alignment horizontal="center" vertical="center"/>
    </xf>
  </cellXfs>
  <cellStyles count="34">
    <cellStyle name="パーセント 2" xfId="1" xr:uid="{00000000-0005-0000-0000-000000000000}"/>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桁区切り 3 2" xfId="7" xr:uid="{00000000-0005-0000-0000-000006000000}"/>
    <cellStyle name="桁区切り 4" xfId="28" xr:uid="{C6AFB361-0D91-4E69-94D4-C9DE3DC3DD59}"/>
    <cellStyle name="桁区切り 5" xfId="30" xr:uid="{5A9A95C6-4F30-4BD1-9AFC-A20522D87FCD}"/>
    <cellStyle name="標準" xfId="0" builtinId="0"/>
    <cellStyle name="標準 10" xfId="8" xr:uid="{00000000-0005-0000-0000-000008000000}"/>
    <cellStyle name="標準 11" xfId="9" xr:uid="{00000000-0005-0000-0000-000009000000}"/>
    <cellStyle name="標準 12" xfId="26" xr:uid="{A2D0AA00-AF64-4CE5-8684-00A8CE9B53A3}"/>
    <cellStyle name="標準 12 2" xfId="31" xr:uid="{76F9A7FE-59C0-49E7-B48E-76D1AD4A8B1E}"/>
    <cellStyle name="標準 13" xfId="27" xr:uid="{E78B2DCA-49B9-4DE5-987D-D2CEFB08DD12}"/>
    <cellStyle name="標準 14" xfId="29" xr:uid="{A51FF110-CC18-43B4-880A-33BF099D3FB8}"/>
    <cellStyle name="標準 2" xfId="10" xr:uid="{00000000-0005-0000-0000-00000A000000}"/>
    <cellStyle name="標準 2 15" xfId="11" xr:uid="{00000000-0005-0000-0000-00000B000000}"/>
    <cellStyle name="標準 2 2" xfId="12" xr:uid="{00000000-0005-0000-0000-00000C000000}"/>
    <cellStyle name="標準 2 2 2" xfId="13" xr:uid="{00000000-0005-0000-0000-00000D000000}"/>
    <cellStyle name="標準 3" xfId="14" xr:uid="{00000000-0005-0000-0000-00000E000000}"/>
    <cellStyle name="標準 3 2"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8" xfId="20" xr:uid="{00000000-0005-0000-0000-000014000000}"/>
    <cellStyle name="標準 9" xfId="21" xr:uid="{00000000-0005-0000-0000-000015000000}"/>
    <cellStyle name="標準_A0110P" xfId="22" xr:uid="{00000000-0005-0000-0000-000016000000}"/>
    <cellStyle name="標準_A0220Y" xfId="23" xr:uid="{00000000-0005-0000-0000-000017000000}"/>
    <cellStyle name="標準_A1000P" xfId="24" xr:uid="{00000000-0005-0000-0000-000018000000}"/>
    <cellStyle name="標準_勤労（小）" xfId="25" xr:uid="{00000000-0005-0000-0000-000019000000}"/>
    <cellStyle name="標準_総世帯 季報 掲載表（品目）  A1101P" xfId="33" xr:uid="{B117AD4D-D8E6-4C9E-9DBF-72A7F7DE3395}"/>
    <cellStyle name="標準_用途分勤(案2）" xfId="32" xr:uid="{83200420-6627-4A4B-AB47-A8DFF7270EC2}"/>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ECFF"/>
      <color rgb="FFCCFF99"/>
      <color rgb="FF8BFF8B"/>
      <color rgb="FF93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590549</xdr:colOff>
      <xdr:row>42</xdr:row>
      <xdr:rowOff>114299</xdr:rowOff>
    </xdr:from>
    <xdr:to>
      <xdr:col>17</xdr:col>
      <xdr:colOff>441882</xdr:colOff>
      <xdr:row>75</xdr:row>
      <xdr:rowOff>95459</xdr:rowOff>
    </xdr:to>
    <xdr:pic>
      <xdr:nvPicPr>
        <xdr:cNvPr id="2" name="図 1">
          <a:extLst>
            <a:ext uri="{FF2B5EF4-FFF2-40B4-BE49-F238E27FC236}">
              <a16:creationId xmlns:a16="http://schemas.microsoft.com/office/drawing/2014/main" id="{6CAAE6CB-5596-4E7C-B882-A07CB56E9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909" y="9858374"/>
          <a:ext cx="10534573" cy="5953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390525</xdr:colOff>
      <xdr:row>12</xdr:row>
      <xdr:rowOff>0</xdr:rowOff>
    </xdr:from>
    <xdr:to>
      <xdr:col>31</xdr:col>
      <xdr:colOff>57905</xdr:colOff>
      <xdr:row>35</xdr:row>
      <xdr:rowOff>20280</xdr:rowOff>
    </xdr:to>
    <xdr:pic>
      <xdr:nvPicPr>
        <xdr:cNvPr id="3" name="図 2">
          <a:extLst>
            <a:ext uri="{FF2B5EF4-FFF2-40B4-BE49-F238E27FC236}">
              <a16:creationId xmlns:a16="http://schemas.microsoft.com/office/drawing/2014/main" id="{D0463E7A-AD0E-4268-9DB8-DB6C61C5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50780" y="3057525"/>
          <a:ext cx="9560045" cy="540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153912</xdr:colOff>
      <xdr:row>41</xdr:row>
      <xdr:rowOff>10584</xdr:rowOff>
    </xdr:from>
    <xdr:to>
      <xdr:col>18</xdr:col>
      <xdr:colOff>375254</xdr:colOff>
      <xdr:row>77</xdr:row>
      <xdr:rowOff>72814</xdr:rowOff>
    </xdr:to>
    <xdr:sp macro="" textlink="">
      <xdr:nvSpPr>
        <xdr:cNvPr id="4" name="四角形: 角を丸くする 3">
          <a:extLst>
            <a:ext uri="{FF2B5EF4-FFF2-40B4-BE49-F238E27FC236}">
              <a16:creationId xmlns:a16="http://schemas.microsoft.com/office/drawing/2014/main" id="{7938164D-BD7F-42AD-BFA6-9AA97B57DF1F}"/>
            </a:ext>
          </a:extLst>
        </xdr:cNvPr>
        <xdr:cNvSpPr/>
      </xdr:nvSpPr>
      <xdr:spPr>
        <a:xfrm>
          <a:off x="153912" y="9575589"/>
          <a:ext cx="11735162" cy="6575425"/>
        </a:xfrm>
        <a:prstGeom prst="round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134410</xdr:colOff>
      <xdr:row>0</xdr:row>
      <xdr:rowOff>146474</xdr:rowOff>
    </xdr:from>
    <xdr:to>
      <xdr:col>18</xdr:col>
      <xdr:colOff>180975</xdr:colOff>
      <xdr:row>7</xdr:row>
      <xdr:rowOff>190500</xdr:rowOff>
    </xdr:to>
    <xdr:sp macro="" textlink="">
      <xdr:nvSpPr>
        <xdr:cNvPr id="5" name="テキスト ボックス 4">
          <a:extLst>
            <a:ext uri="{FF2B5EF4-FFF2-40B4-BE49-F238E27FC236}">
              <a16:creationId xmlns:a16="http://schemas.microsoft.com/office/drawing/2014/main" id="{3C80204B-BFE6-410C-92FC-E96A61750CEF}"/>
            </a:ext>
          </a:extLst>
        </xdr:cNvPr>
        <xdr:cNvSpPr txBox="1"/>
      </xdr:nvSpPr>
      <xdr:spPr>
        <a:xfrm>
          <a:off x="9788950" y="144569"/>
          <a:ext cx="1905845" cy="19414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223-2213</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twoCellAnchor>
    <xdr:from>
      <xdr:col>9</xdr:col>
      <xdr:colOff>640389</xdr:colOff>
      <xdr:row>58</xdr:row>
      <xdr:rowOff>136218</xdr:rowOff>
    </xdr:from>
    <xdr:to>
      <xdr:col>11</xdr:col>
      <xdr:colOff>49267</xdr:colOff>
      <xdr:row>72</xdr:row>
      <xdr:rowOff>86542</xdr:rowOff>
    </xdr:to>
    <xdr:sp macro="" textlink="">
      <xdr:nvSpPr>
        <xdr:cNvPr id="6" name="四角形: 角を丸くする 5">
          <a:extLst>
            <a:ext uri="{FF2B5EF4-FFF2-40B4-BE49-F238E27FC236}">
              <a16:creationId xmlns:a16="http://schemas.microsoft.com/office/drawing/2014/main" id="{C62F0BC8-C4EC-4481-93BA-82B4DE135507}"/>
            </a:ext>
          </a:extLst>
        </xdr:cNvPr>
        <xdr:cNvSpPr/>
      </xdr:nvSpPr>
      <xdr:spPr>
        <a:xfrm>
          <a:off x="6486834" y="12772083"/>
          <a:ext cx="822388" cy="2489689"/>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155665</xdr:colOff>
      <xdr:row>61</xdr:row>
      <xdr:rowOff>133351</xdr:rowOff>
    </xdr:from>
    <xdr:to>
      <xdr:col>15</xdr:col>
      <xdr:colOff>409575</xdr:colOff>
      <xdr:row>76</xdr:row>
      <xdr:rowOff>117566</xdr:rowOff>
    </xdr:to>
    <xdr:sp macro="" textlink="">
      <xdr:nvSpPr>
        <xdr:cNvPr id="7" name="四角形: 角を丸くする 6">
          <a:extLst>
            <a:ext uri="{FF2B5EF4-FFF2-40B4-BE49-F238E27FC236}">
              <a16:creationId xmlns:a16="http://schemas.microsoft.com/office/drawing/2014/main" id="{31CE7C87-A9E1-44A8-B2F1-014C31F78362}"/>
            </a:ext>
          </a:extLst>
        </xdr:cNvPr>
        <xdr:cNvSpPr/>
      </xdr:nvSpPr>
      <xdr:spPr>
        <a:xfrm>
          <a:off x="7413715" y="13312141"/>
          <a:ext cx="2652305" cy="270265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121593</xdr:colOff>
      <xdr:row>58</xdr:row>
      <xdr:rowOff>104686</xdr:rowOff>
    </xdr:from>
    <xdr:to>
      <xdr:col>5</xdr:col>
      <xdr:colOff>330971</xdr:colOff>
      <xdr:row>71</xdr:row>
      <xdr:rowOff>179886</xdr:rowOff>
    </xdr:to>
    <xdr:sp macro="" textlink="">
      <xdr:nvSpPr>
        <xdr:cNvPr id="8" name="四角形: 角を丸くする 7">
          <a:extLst>
            <a:ext uri="{FF2B5EF4-FFF2-40B4-BE49-F238E27FC236}">
              <a16:creationId xmlns:a16="http://schemas.microsoft.com/office/drawing/2014/main" id="{13346EE9-4935-4FD8-9322-1EEF603BD035}"/>
            </a:ext>
          </a:extLst>
        </xdr:cNvPr>
        <xdr:cNvSpPr/>
      </xdr:nvSpPr>
      <xdr:spPr>
        <a:xfrm>
          <a:off x="2447598" y="12742456"/>
          <a:ext cx="908513" cy="2427875"/>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426265</xdr:colOff>
      <xdr:row>65</xdr:row>
      <xdr:rowOff>13217</xdr:rowOff>
    </xdr:from>
    <xdr:to>
      <xdr:col>7</xdr:col>
      <xdr:colOff>455023</xdr:colOff>
      <xdr:row>67</xdr:row>
      <xdr:rowOff>105319</xdr:rowOff>
    </xdr:to>
    <xdr:sp macro="" textlink="">
      <xdr:nvSpPr>
        <xdr:cNvPr id="9" name="吹き出し: 角を丸めた四角形 8">
          <a:extLst>
            <a:ext uri="{FF2B5EF4-FFF2-40B4-BE49-F238E27FC236}">
              <a16:creationId xmlns:a16="http://schemas.microsoft.com/office/drawing/2014/main" id="{BF4DC32D-43F6-44D3-BFC2-97BAB75981B8}"/>
            </a:ext>
          </a:extLst>
        </xdr:cNvPr>
        <xdr:cNvSpPr/>
      </xdr:nvSpPr>
      <xdr:spPr>
        <a:xfrm>
          <a:off x="3457120" y="13923527"/>
          <a:ext cx="1436553" cy="448337"/>
        </a:xfrm>
        <a:prstGeom prst="wedgeRoundRectCallout">
          <a:avLst>
            <a:gd name="adj1" fmla="val -72165"/>
            <a:gd name="adj2" fmla="val -11495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落花生の手土産品</a:t>
          </a:r>
        </a:p>
      </xdr:txBody>
    </xdr:sp>
    <xdr:clientData/>
  </xdr:twoCellAnchor>
  <xdr:twoCellAnchor>
    <xdr:from>
      <xdr:col>10</xdr:col>
      <xdr:colOff>553346</xdr:colOff>
      <xdr:row>19</xdr:row>
      <xdr:rowOff>168201</xdr:rowOff>
    </xdr:from>
    <xdr:to>
      <xdr:col>23</xdr:col>
      <xdr:colOff>485775</xdr:colOff>
      <xdr:row>23</xdr:row>
      <xdr:rowOff>228600</xdr:rowOff>
    </xdr:to>
    <xdr:cxnSp macro="">
      <xdr:nvCxnSpPr>
        <xdr:cNvPr id="10" name="コネクタ: 曲線 9">
          <a:extLst>
            <a:ext uri="{FF2B5EF4-FFF2-40B4-BE49-F238E27FC236}">
              <a16:creationId xmlns:a16="http://schemas.microsoft.com/office/drawing/2014/main" id="{BB5B895A-29C1-4ADF-B5ED-25ACCF07038D}"/>
            </a:ext>
          </a:extLst>
        </xdr:cNvPr>
        <xdr:cNvCxnSpPr/>
      </xdr:nvCxnSpPr>
      <xdr:spPr>
        <a:xfrm>
          <a:off x="7102736" y="4963086"/>
          <a:ext cx="7992484" cy="1085289"/>
        </a:xfrm>
        <a:prstGeom prst="curvedConnector3">
          <a:avLst>
            <a:gd name="adj1" fmla="val 37486"/>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162373</xdr:colOff>
      <xdr:row>21</xdr:row>
      <xdr:rowOff>96707</xdr:rowOff>
    </xdr:from>
    <xdr:to>
      <xdr:col>26</xdr:col>
      <xdr:colOff>533400</xdr:colOff>
      <xdr:row>26</xdr:row>
      <xdr:rowOff>9525</xdr:rowOff>
    </xdr:to>
    <xdr:cxnSp macro="">
      <xdr:nvCxnSpPr>
        <xdr:cNvPr id="11" name="コネクタ: 曲線 10">
          <a:extLst>
            <a:ext uri="{FF2B5EF4-FFF2-40B4-BE49-F238E27FC236}">
              <a16:creationId xmlns:a16="http://schemas.microsoft.com/office/drawing/2014/main" id="{96DA6A64-76F4-4345-A087-7007CBB97DBE}"/>
            </a:ext>
          </a:extLst>
        </xdr:cNvPr>
        <xdr:cNvCxnSpPr/>
      </xdr:nvCxnSpPr>
      <xdr:spPr>
        <a:xfrm>
          <a:off x="8127178" y="5379272"/>
          <a:ext cx="8874947" cy="1194883"/>
        </a:xfrm>
        <a:prstGeom prst="curvedConnector3">
          <a:avLst>
            <a:gd name="adj1" fmla="val 20700"/>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474980</xdr:colOff>
      <xdr:row>15</xdr:row>
      <xdr:rowOff>0</xdr:rowOff>
    </xdr:from>
    <xdr:to>
      <xdr:col>18</xdr:col>
      <xdr:colOff>0</xdr:colOff>
      <xdr:row>20</xdr:row>
      <xdr:rowOff>209550</xdr:rowOff>
    </xdr:to>
    <xdr:cxnSp macro="">
      <xdr:nvCxnSpPr>
        <xdr:cNvPr id="12" name="コネクタ: 曲線 11">
          <a:extLst>
            <a:ext uri="{FF2B5EF4-FFF2-40B4-BE49-F238E27FC236}">
              <a16:creationId xmlns:a16="http://schemas.microsoft.com/office/drawing/2014/main" id="{D8080B68-786F-48A7-A7B4-0FEBE2F6D121}"/>
            </a:ext>
          </a:extLst>
        </xdr:cNvPr>
        <xdr:cNvCxnSpPr/>
      </xdr:nvCxnSpPr>
      <xdr:spPr>
        <a:xfrm>
          <a:off x="2098040" y="3800475"/>
          <a:ext cx="9417685" cy="1443990"/>
        </a:xfrm>
        <a:prstGeom prst="curvedConnector3">
          <a:avLst>
            <a:gd name="adj1" fmla="val 79432"/>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506730</xdr:colOff>
      <xdr:row>14</xdr:row>
      <xdr:rowOff>38100</xdr:rowOff>
    </xdr:from>
    <xdr:to>
      <xdr:col>20</xdr:col>
      <xdr:colOff>600075</xdr:colOff>
      <xdr:row>21</xdr:row>
      <xdr:rowOff>9525</xdr:rowOff>
    </xdr:to>
    <xdr:cxnSp macro="">
      <xdr:nvCxnSpPr>
        <xdr:cNvPr id="13" name="コネクタ: 曲線 12">
          <a:extLst>
            <a:ext uri="{FF2B5EF4-FFF2-40B4-BE49-F238E27FC236}">
              <a16:creationId xmlns:a16="http://schemas.microsoft.com/office/drawing/2014/main" id="{98C21B0B-FF7A-4F08-B069-C90A50911C7E}"/>
            </a:ext>
          </a:extLst>
        </xdr:cNvPr>
        <xdr:cNvCxnSpPr/>
      </xdr:nvCxnSpPr>
      <xdr:spPr>
        <a:xfrm>
          <a:off x="3539490" y="3590925"/>
          <a:ext cx="9812655" cy="1706880"/>
        </a:xfrm>
        <a:prstGeom prst="curvedConnector3">
          <a:avLst>
            <a:gd name="adj1" fmla="val 70384"/>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441165</xdr:colOff>
      <xdr:row>69</xdr:row>
      <xdr:rowOff>7078</xdr:rowOff>
    </xdr:from>
    <xdr:to>
      <xdr:col>3</xdr:col>
      <xdr:colOff>663462</xdr:colOff>
      <xdr:row>72</xdr:row>
      <xdr:rowOff>136616</xdr:rowOff>
    </xdr:to>
    <xdr:sp macro="" textlink="">
      <xdr:nvSpPr>
        <xdr:cNvPr id="14" name="吹き出し: 角を丸めた四角形 13">
          <a:extLst>
            <a:ext uri="{FF2B5EF4-FFF2-40B4-BE49-F238E27FC236}">
              <a16:creationId xmlns:a16="http://schemas.microsoft.com/office/drawing/2014/main" id="{657627D4-F204-4B51-9BEC-7619D1C2E994}"/>
            </a:ext>
          </a:extLst>
        </xdr:cNvPr>
        <xdr:cNvSpPr/>
      </xdr:nvSpPr>
      <xdr:spPr>
        <a:xfrm>
          <a:off x="646905" y="14639383"/>
          <a:ext cx="1639617" cy="666748"/>
        </a:xfrm>
        <a:prstGeom prst="wedgeRoundRectCallout">
          <a:avLst>
            <a:gd name="adj1" fmla="val 87554"/>
            <a:gd name="adj2" fmla="val -6733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チーバくんが</a:t>
          </a:r>
          <a:endParaRPr kumimoji="1" lang="en-US" altLang="ja-JP" sz="1100" b="1"/>
        </a:p>
        <a:p>
          <a:pPr algn="l"/>
          <a:r>
            <a:rPr kumimoji="1" lang="ja-JP" altLang="en-US" sz="1100" b="1"/>
            <a:t>描かれたサンダル</a:t>
          </a:r>
        </a:p>
      </xdr:txBody>
    </xdr:sp>
    <xdr:clientData/>
  </xdr:twoCellAnchor>
  <xdr:twoCellAnchor>
    <xdr:from>
      <xdr:col>15</xdr:col>
      <xdr:colOff>85029</xdr:colOff>
      <xdr:row>51</xdr:row>
      <xdr:rowOff>132426</xdr:rowOff>
    </xdr:from>
    <xdr:to>
      <xdr:col>21</xdr:col>
      <xdr:colOff>397329</xdr:colOff>
      <xdr:row>57</xdr:row>
      <xdr:rowOff>91985</xdr:rowOff>
    </xdr:to>
    <xdr:sp macro="" textlink="">
      <xdr:nvSpPr>
        <xdr:cNvPr id="15" name="吹き出し: 折線 14">
          <a:extLst>
            <a:ext uri="{FF2B5EF4-FFF2-40B4-BE49-F238E27FC236}">
              <a16:creationId xmlns:a16="http://schemas.microsoft.com/office/drawing/2014/main" id="{A6470B5A-2371-4DF1-AE91-729B3A8F876C}"/>
            </a:ext>
          </a:extLst>
        </xdr:cNvPr>
        <xdr:cNvSpPr/>
      </xdr:nvSpPr>
      <xdr:spPr>
        <a:xfrm>
          <a:off x="9745284" y="11509086"/>
          <a:ext cx="4028955" cy="1045409"/>
        </a:xfrm>
        <a:prstGeom prst="borderCallout2">
          <a:avLst>
            <a:gd name="adj1" fmla="val 42279"/>
            <a:gd name="adj2" fmla="val -546"/>
            <a:gd name="adj3" fmla="val 90602"/>
            <a:gd name="adj4" fmla="val -24556"/>
            <a:gd name="adj5" fmla="val 193576"/>
            <a:gd name="adj6" fmla="val -66275"/>
          </a:avLst>
        </a:prstGeom>
        <a:ln w="28575">
          <a:solidFill>
            <a:srgbClr val="0070C0"/>
          </a:solidFill>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県</a:t>
          </a:r>
          <a:r>
            <a:rPr kumimoji="1" lang="ja-JP" altLang="en-US" sz="1100" b="1">
              <a:solidFill>
                <a:schemeClr val="lt1"/>
              </a:solidFill>
              <a:effectLst/>
              <a:latin typeface="+mn-lt"/>
              <a:ea typeface="+mn-ea"/>
              <a:cs typeface="+mn-cs"/>
            </a:rPr>
            <a:t>の企業・事業所が出荷した</a:t>
          </a:r>
          <a:r>
            <a:rPr kumimoji="1" lang="ja-JP" altLang="ja-JP" sz="1100" b="1">
              <a:solidFill>
                <a:schemeClr val="lt1"/>
              </a:solidFill>
              <a:effectLst/>
              <a:latin typeface="+mn-lt"/>
              <a:ea typeface="+mn-ea"/>
              <a:cs typeface="+mn-cs"/>
            </a:rPr>
            <a:t>産品なので、</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自給率</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である</a:t>
          </a:r>
          <a:r>
            <a:rPr kumimoji="1" lang="ja-JP" altLang="ja-JP" sz="1100" b="1">
              <a:solidFill>
                <a:schemeClr val="lt1"/>
              </a:solidFill>
              <a:effectLst/>
              <a:latin typeface="+mn-lt"/>
              <a:ea typeface="+mn-ea"/>
              <a:cs typeface="+mn-cs"/>
            </a:rPr>
            <a:t>として、「１</a:t>
          </a:r>
          <a:r>
            <a:rPr kumimoji="1" lang="en-US"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」を入力しま</a:t>
          </a:r>
          <a:r>
            <a:rPr kumimoji="1" lang="ja-JP" altLang="en-US" sz="1100" b="1">
              <a:solidFill>
                <a:schemeClr val="lt1"/>
              </a:solidFill>
              <a:effectLst/>
              <a:latin typeface="+mn-lt"/>
              <a:ea typeface="+mn-ea"/>
              <a:cs typeface="+mn-cs"/>
            </a:rPr>
            <a:t>した。</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・県内企業の産品かどうかわからない場合は、</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　空欄のままにしてください。</a:t>
          </a:r>
          <a:endParaRPr kumimoji="1" lang="ja-JP" altLang="en-US" sz="1100"/>
        </a:p>
      </xdr:txBody>
    </xdr:sp>
    <xdr:clientData/>
  </xdr:twoCellAnchor>
  <xdr:twoCellAnchor>
    <xdr:from>
      <xdr:col>17</xdr:col>
      <xdr:colOff>21265</xdr:colOff>
      <xdr:row>59</xdr:row>
      <xdr:rowOff>73477</xdr:rowOff>
    </xdr:from>
    <xdr:to>
      <xdr:col>21</xdr:col>
      <xdr:colOff>225061</xdr:colOff>
      <xdr:row>62</xdr:row>
      <xdr:rowOff>74749</xdr:rowOff>
    </xdr:to>
    <xdr:sp macro="" textlink="">
      <xdr:nvSpPr>
        <xdr:cNvPr id="16" name="吹き出し: 角を丸めた四角形 15">
          <a:extLst>
            <a:ext uri="{FF2B5EF4-FFF2-40B4-BE49-F238E27FC236}">
              <a16:creationId xmlns:a16="http://schemas.microsoft.com/office/drawing/2014/main" id="{BE5DE08B-4555-48C1-8D97-7CE2F0000DDB}"/>
            </a:ext>
          </a:extLst>
        </xdr:cNvPr>
        <xdr:cNvSpPr/>
      </xdr:nvSpPr>
      <xdr:spPr>
        <a:xfrm>
          <a:off x="10914055" y="12894127"/>
          <a:ext cx="2684106" cy="544197"/>
        </a:xfrm>
        <a:prstGeom prst="wedgeRoundRectCallout">
          <a:avLst>
            <a:gd name="adj1" fmla="val -99169"/>
            <a:gd name="adj2" fmla="val 7830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消費転換率をドロップダウンで選択</a:t>
          </a:r>
          <a:endParaRPr kumimoji="1" lang="en-US" altLang="ja-JP" sz="1100" b="1"/>
        </a:p>
      </xdr:txBody>
    </xdr:sp>
    <xdr:clientData/>
  </xdr:twoCellAnchor>
  <xdr:twoCellAnchor>
    <xdr:from>
      <xdr:col>17</xdr:col>
      <xdr:colOff>276002</xdr:colOff>
      <xdr:row>70</xdr:row>
      <xdr:rowOff>163306</xdr:rowOff>
    </xdr:from>
    <xdr:to>
      <xdr:col>22</xdr:col>
      <xdr:colOff>583747</xdr:colOff>
      <xdr:row>77</xdr:row>
      <xdr:rowOff>163286</xdr:rowOff>
    </xdr:to>
    <xdr:sp macro="" textlink="">
      <xdr:nvSpPr>
        <xdr:cNvPr id="17" name="吹き出し: 角を丸めた四角形 16">
          <a:extLst>
            <a:ext uri="{FF2B5EF4-FFF2-40B4-BE49-F238E27FC236}">
              <a16:creationId xmlns:a16="http://schemas.microsoft.com/office/drawing/2014/main" id="{90FE8A16-9CC5-4965-ABD5-B4A55C480A70}"/>
            </a:ext>
          </a:extLst>
        </xdr:cNvPr>
        <xdr:cNvSpPr/>
      </xdr:nvSpPr>
      <xdr:spPr>
        <a:xfrm>
          <a:off x="11174507" y="14976586"/>
          <a:ext cx="3405275" cy="1266805"/>
        </a:xfrm>
        <a:prstGeom prst="wedgeRoundRectCallout">
          <a:avLst>
            <a:gd name="adj1" fmla="val -88852"/>
            <a:gd name="adj2" fmla="val 1260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chemeClr val="lt1"/>
              </a:solidFill>
              <a:effectLst/>
              <a:latin typeface="+mn-lt"/>
              <a:ea typeface="+mn-ea"/>
              <a:cs typeface="+mn-cs"/>
            </a:rPr>
            <a:t>③分析者が計算した値を、③のセルに入力し、</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「採用する数値」を変更してください。</a:t>
          </a:r>
        </a:p>
        <a:p>
          <a:r>
            <a:rPr kumimoji="1" lang="ja-JP" altLang="en-US" sz="1100" b="1">
              <a:solidFill>
                <a:schemeClr val="lt1"/>
              </a:solidFill>
              <a:effectLst/>
              <a:latin typeface="+mn-lt"/>
              <a:ea typeface="+mn-ea"/>
              <a:cs typeface="+mn-cs"/>
            </a:rPr>
            <a:t>直近の統計（家計調査など）を利用されることを</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推奨します。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71</xdr:col>
          <xdr:colOff>464820</xdr:colOff>
          <xdr:row>17</xdr:row>
          <xdr:rowOff>0</xdr:rowOff>
        </xdr:from>
        <xdr:to>
          <xdr:col>73</xdr:col>
          <xdr:colOff>259080</xdr:colOff>
          <xdr:row>18</xdr:row>
          <xdr:rowOff>60960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40</xdr:col>
      <xdr:colOff>99060</xdr:colOff>
      <xdr:row>16</xdr:row>
      <xdr:rowOff>87631</xdr:rowOff>
    </xdr:from>
    <xdr:to>
      <xdr:col>43</xdr:col>
      <xdr:colOff>29105</xdr:colOff>
      <xdr:row>21</xdr:row>
      <xdr:rowOff>45721</xdr:rowOff>
    </xdr:to>
    <xdr:sp macro="" textlink="">
      <xdr:nvSpPr>
        <xdr:cNvPr id="7" name="線吹き出し 2 (枠付き) 6">
          <a:extLst>
            <a:ext uri="{FF2B5EF4-FFF2-40B4-BE49-F238E27FC236}">
              <a16:creationId xmlns:a16="http://schemas.microsoft.com/office/drawing/2014/main" id="{00000000-0008-0000-0200-000007000000}"/>
            </a:ext>
          </a:extLst>
        </xdr:cNvPr>
        <xdr:cNvSpPr/>
      </xdr:nvSpPr>
      <xdr:spPr>
        <a:xfrm>
          <a:off x="24086820" y="4461511"/>
          <a:ext cx="882545" cy="1101090"/>
        </a:xfrm>
        <a:prstGeom prst="borderCallout2">
          <a:avLst>
            <a:gd name="adj1" fmla="val 617"/>
            <a:gd name="adj2" fmla="val 77483"/>
            <a:gd name="adj3" fmla="val -12274"/>
            <a:gd name="adj4" fmla="val 65510"/>
            <a:gd name="adj5" fmla="val -19622"/>
            <a:gd name="adj6" fmla="val 4605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900"/>
            </a:lnSpc>
          </a:pPr>
          <a:endParaRPr kumimoji="1" lang="en-US" altLang="ja-JP" sz="800">
            <a:solidFill>
              <a:schemeClr val="tx1"/>
            </a:solidFill>
          </a:endParaRPr>
        </a:p>
        <a:p>
          <a:pPr algn="l"/>
          <a:r>
            <a:rPr kumimoji="1" lang="ja-JP" altLang="en-US" sz="800">
              <a:solidFill>
                <a:schemeClr val="tx1"/>
              </a:solidFill>
            </a:rPr>
            <a:t>「消費転換率」は、このシートの</a:t>
          </a:r>
          <a:r>
            <a:rPr kumimoji="1" lang="en-US" altLang="ja-JP" sz="800">
              <a:solidFill>
                <a:schemeClr val="tx1"/>
              </a:solidFill>
            </a:rPr>
            <a:t>N</a:t>
          </a:r>
          <a:r>
            <a:rPr kumimoji="1" lang="ja-JP" altLang="en-US" sz="800">
              <a:solidFill>
                <a:schemeClr val="tx1"/>
              </a:solidFill>
            </a:rPr>
            <a:t>列で設定を変更できます。</a:t>
          </a:r>
        </a:p>
      </xdr:txBody>
    </xdr:sp>
    <xdr:clientData/>
  </xdr:twoCellAnchor>
  <xdr:twoCellAnchor>
    <xdr:from>
      <xdr:col>2</xdr:col>
      <xdr:colOff>523875</xdr:colOff>
      <xdr:row>10</xdr:row>
      <xdr:rowOff>56515</xdr:rowOff>
    </xdr:from>
    <xdr:to>
      <xdr:col>6</xdr:col>
      <xdr:colOff>419100</xdr:colOff>
      <xdr:row>10</xdr:row>
      <xdr:rowOff>551815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611755" y="2548255"/>
          <a:ext cx="2364105" cy="4953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B</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G</a:t>
          </a:r>
          <a:r>
            <a:rPr kumimoji="1" lang="ja-JP" altLang="en-US" sz="1000">
              <a:solidFill>
                <a:srgbClr val="FF0000"/>
              </a:solidFill>
              <a:latin typeface="HG丸ｺﾞｼｯｸM-PRO" pitchFamily="50" charset="-128"/>
              <a:ea typeface="HG丸ｺﾞｼｯｸM-PRO" pitchFamily="50" charset="-128"/>
            </a:rPr>
            <a:t>列）に入力してください。 </a:t>
          </a:r>
        </a:p>
      </xdr:txBody>
    </xdr:sp>
    <xdr:clientData/>
  </xdr:twoCellAnchor>
  <xdr:twoCellAnchor>
    <xdr:from>
      <xdr:col>8</xdr:col>
      <xdr:colOff>0</xdr:colOff>
      <xdr:row>53</xdr:row>
      <xdr:rowOff>47625</xdr:rowOff>
    </xdr:from>
    <xdr:to>
      <xdr:col>12</xdr:col>
      <xdr:colOff>91440</xdr:colOff>
      <xdr:row>54</xdr:row>
      <xdr:rowOff>0</xdr:rowOff>
    </xdr:to>
    <xdr:sp macro="" textlink="">
      <xdr:nvSpPr>
        <xdr:cNvPr id="9" name="テキスト ボックス 8">
          <a:extLst>
            <a:ext uri="{FF2B5EF4-FFF2-40B4-BE49-F238E27FC236}">
              <a16:creationId xmlns:a16="http://schemas.microsoft.com/office/drawing/2014/main" id="{ED52B0BD-1A17-4876-83B3-C2A67FDBA005}"/>
            </a:ext>
          </a:extLst>
        </xdr:cNvPr>
        <xdr:cNvSpPr txBox="1"/>
      </xdr:nvSpPr>
      <xdr:spPr>
        <a:xfrm>
          <a:off x="5760720" y="12879705"/>
          <a:ext cx="2628900" cy="203835"/>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50" u="none">
              <a:latin typeface="ＭＳ Ｐゴシック" pitchFamily="50" charset="-128"/>
              <a:ea typeface="ＭＳ Ｐゴシック" pitchFamily="50" charset="-128"/>
            </a:rPr>
            <a:t>１－移輸入計／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a:extLst>
            <a:ext uri="{FF2B5EF4-FFF2-40B4-BE49-F238E27FC236}">
              <a16:creationId xmlns:a16="http://schemas.microsoft.com/office/drawing/2014/main" id="{00000000-0008-0000-0700-000012950000}"/>
            </a:ext>
          </a:extLst>
        </xdr:cNvPr>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a:extLst>
            <a:ext uri="{FF2B5EF4-FFF2-40B4-BE49-F238E27FC236}">
              <a16:creationId xmlns:a16="http://schemas.microsoft.com/office/drawing/2014/main" id="{00000000-0008-0000-0700-000013950000}"/>
            </a:ext>
          </a:extLst>
        </xdr:cNvPr>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a:extLst>
            <a:ext uri="{FF2B5EF4-FFF2-40B4-BE49-F238E27FC236}">
              <a16:creationId xmlns:a16="http://schemas.microsoft.com/office/drawing/2014/main" id="{00000000-0008-0000-0700-000014950000}"/>
            </a:ext>
          </a:extLst>
        </xdr:cNvPr>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a:extLst>
            <a:ext uri="{FF2B5EF4-FFF2-40B4-BE49-F238E27FC236}">
              <a16:creationId xmlns:a16="http://schemas.microsoft.com/office/drawing/2014/main" id="{00000000-0008-0000-0700-000015950000}"/>
            </a:ext>
          </a:extLst>
        </xdr:cNvPr>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a:extLst>
            <a:ext uri="{FF2B5EF4-FFF2-40B4-BE49-F238E27FC236}">
              <a16:creationId xmlns:a16="http://schemas.microsoft.com/office/drawing/2014/main" id="{00000000-0008-0000-0700-000016950000}"/>
            </a:ext>
          </a:extLst>
        </xdr:cNvPr>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a:extLst>
            <a:ext uri="{FF2B5EF4-FFF2-40B4-BE49-F238E27FC236}">
              <a16:creationId xmlns:a16="http://schemas.microsoft.com/office/drawing/2014/main" id="{00000000-0008-0000-0700-000017950000}"/>
            </a:ext>
          </a:extLst>
        </xdr:cNvPr>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a:extLst>
            <a:ext uri="{FF2B5EF4-FFF2-40B4-BE49-F238E27FC236}">
              <a16:creationId xmlns:a16="http://schemas.microsoft.com/office/drawing/2014/main" id="{00000000-0008-0000-0700-000018950000}"/>
            </a:ext>
          </a:extLst>
        </xdr:cNvPr>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a:extLst>
            <a:ext uri="{FF2B5EF4-FFF2-40B4-BE49-F238E27FC236}">
              <a16:creationId xmlns:a16="http://schemas.microsoft.com/office/drawing/2014/main" id="{00000000-0008-0000-0700-000019950000}"/>
            </a:ext>
          </a:extLst>
        </xdr:cNvPr>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a:extLst>
            <a:ext uri="{FF2B5EF4-FFF2-40B4-BE49-F238E27FC236}">
              <a16:creationId xmlns:a16="http://schemas.microsoft.com/office/drawing/2014/main" id="{00000000-0008-0000-0700-00001A950000}"/>
            </a:ext>
          </a:extLst>
        </xdr:cNvPr>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3</xdr:col>
      <xdr:colOff>120015</xdr:colOff>
      <xdr:row>6</xdr:row>
      <xdr:rowOff>198120</xdr:rowOff>
    </xdr:from>
    <xdr:to>
      <xdr:col>4</xdr:col>
      <xdr:colOff>1102995</xdr:colOff>
      <xdr:row>7</xdr:row>
      <xdr:rowOff>83820</xdr:rowOff>
    </xdr:to>
    <xdr:sp macro="" textlink="">
      <xdr:nvSpPr>
        <xdr:cNvPr id="38171" name="AutoShape 14">
          <a:extLst>
            <a:ext uri="{FF2B5EF4-FFF2-40B4-BE49-F238E27FC236}">
              <a16:creationId xmlns:a16="http://schemas.microsoft.com/office/drawing/2014/main" id="{00000000-0008-0000-0700-00001B950000}"/>
            </a:ext>
          </a:extLst>
        </xdr:cNvPr>
        <xdr:cNvSpPr>
          <a:spLocks noChangeArrowheads="1"/>
        </xdr:cNvSpPr>
      </xdr:nvSpPr>
      <xdr:spPr bwMode="auto">
        <a:xfrm>
          <a:off x="1786890" y="1836420"/>
          <a:ext cx="116395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a:extLst>
            <a:ext uri="{FF2B5EF4-FFF2-40B4-BE49-F238E27FC236}">
              <a16:creationId xmlns:a16="http://schemas.microsoft.com/office/drawing/2014/main" id="{00000000-0008-0000-0700-00001C950000}"/>
            </a:ext>
          </a:extLst>
        </xdr:cNvPr>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a:extLst>
            <a:ext uri="{FF2B5EF4-FFF2-40B4-BE49-F238E27FC236}">
              <a16:creationId xmlns:a16="http://schemas.microsoft.com/office/drawing/2014/main" id="{00000000-0008-0000-0700-00001D950000}"/>
            </a:ext>
          </a:extLst>
        </xdr:cNvPr>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a:extLst>
            <a:ext uri="{FF2B5EF4-FFF2-40B4-BE49-F238E27FC236}">
              <a16:creationId xmlns:a16="http://schemas.microsoft.com/office/drawing/2014/main" id="{00000000-0008-0000-0700-00001E950000}"/>
            </a:ext>
          </a:extLst>
        </xdr:cNvPr>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a:extLst>
            <a:ext uri="{FF2B5EF4-FFF2-40B4-BE49-F238E27FC236}">
              <a16:creationId xmlns:a16="http://schemas.microsoft.com/office/drawing/2014/main" id="{00000000-0008-0000-0700-00001F950000}"/>
            </a:ext>
          </a:extLst>
        </xdr:cNvPr>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a:extLst>
            <a:ext uri="{FF2B5EF4-FFF2-40B4-BE49-F238E27FC236}">
              <a16:creationId xmlns:a16="http://schemas.microsoft.com/office/drawing/2014/main" id="{00000000-0008-0000-0700-000020950000}"/>
            </a:ext>
          </a:extLst>
        </xdr:cNvPr>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a:extLst>
            <a:ext uri="{FF2B5EF4-FFF2-40B4-BE49-F238E27FC236}">
              <a16:creationId xmlns:a16="http://schemas.microsoft.com/office/drawing/2014/main" id="{00000000-0008-0000-0700-000021950000}"/>
            </a:ext>
          </a:extLst>
        </xdr:cNvPr>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a:extLst>
            <a:ext uri="{FF2B5EF4-FFF2-40B4-BE49-F238E27FC236}">
              <a16:creationId xmlns:a16="http://schemas.microsoft.com/office/drawing/2014/main" id="{00000000-0008-0000-0700-000022950000}"/>
            </a:ext>
          </a:extLst>
        </xdr:cNvPr>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a:extLst>
            <a:ext uri="{FF2B5EF4-FFF2-40B4-BE49-F238E27FC236}">
              <a16:creationId xmlns:a16="http://schemas.microsoft.com/office/drawing/2014/main" id="{00000000-0008-0000-0700-000023950000}"/>
            </a:ext>
          </a:extLst>
        </xdr:cNvPr>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a:extLst>
            <a:ext uri="{FF2B5EF4-FFF2-40B4-BE49-F238E27FC236}">
              <a16:creationId xmlns:a16="http://schemas.microsoft.com/office/drawing/2014/main" id="{00000000-0008-0000-0700-000024950000}"/>
            </a:ext>
          </a:extLst>
        </xdr:cNvPr>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2</xdr:row>
      <xdr:rowOff>0</xdr:rowOff>
    </xdr:to>
    <xdr:pic>
      <xdr:nvPicPr>
        <xdr:cNvPr id="25777" name="Picture 1" descr="\\10.164.145.12\産業連関担当\【 IO 】\H23千葉県産業連関表\29 H23公表資料等\下書き\キャプチャ\MhatA-1.GIF">
          <a:extLst>
            <a:ext uri="{FF2B5EF4-FFF2-40B4-BE49-F238E27FC236}">
              <a16:creationId xmlns:a16="http://schemas.microsoft.com/office/drawing/2014/main" id="{00000000-0008-0000-0A00-0000B1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e-stat.go.jp/stat-search/files?page=1&amp;layout=datalist&amp;toukei=00200561&amp;kikan=00200&amp;tstat=000000330001&amp;cycle=7&amp;year=20200&amp;month=0&amp;tclass1=000000330001&amp;tclass2=000000330019&amp;tclass3=000000330020&amp;result_back=1&amp;cycle_facet=tclass1%3Atclass2%3Atclass3%3Acycle&amp;tclass4val=0&amp;metadata=1&amp;data=1" TargetMode="External"/><Relationship Id="rId2" Type="http://schemas.openxmlformats.org/officeDocument/2006/relationships/hyperlink" Target="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TargetMode="External"/><Relationship Id="rId1" Type="http://schemas.openxmlformats.org/officeDocument/2006/relationships/hyperlink" Target="https://www.e-stat.go.jp/stat-search/files?page=1&amp;layout=datalist&amp;toukei=00200564&amp;tstat=000001223684&amp;cycle=0&amp;tclass1=000001223685&amp;tclass2=000001223686&amp;tclass3val=0&amp;metadata=1&amp;data=1"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2CA64-C7C6-4FDE-8AF2-662B208475B6}">
  <sheetPr>
    <pageSetUpPr fitToPage="1"/>
  </sheetPr>
  <dimension ref="B1:P61"/>
  <sheetViews>
    <sheetView tabSelected="1" workbookViewId="0"/>
  </sheetViews>
  <sheetFormatPr defaultRowHeight="13.2"/>
  <cols>
    <col min="1" max="1" width="4.44140625" style="352" customWidth="1"/>
    <col min="2" max="2" width="4.44140625" style="351" bestFit="1" customWidth="1"/>
    <col min="3" max="3" width="3.88671875" style="352" customWidth="1"/>
    <col min="4" max="4" width="12.21875" style="352" bestFit="1" customWidth="1"/>
    <col min="5" max="6" width="12.21875" style="352" customWidth="1"/>
    <col min="7" max="7" width="4.44140625" style="352" customWidth="1"/>
    <col min="8" max="8" width="12.21875" style="352" customWidth="1"/>
    <col min="9" max="9" width="4.44140625" style="352" customWidth="1"/>
    <col min="10" max="10" width="12.21875" style="352" customWidth="1"/>
    <col min="11" max="11" width="4.44140625" style="352" customWidth="1"/>
    <col min="12" max="12" width="12.21875" style="352" customWidth="1"/>
    <col min="13" max="13" width="4.44140625" style="352" customWidth="1"/>
    <col min="14" max="14" width="12.21875" style="352" customWidth="1"/>
    <col min="15" max="15" width="4.44140625" style="352" customWidth="1"/>
    <col min="16" max="16384" width="8.88671875" style="352"/>
  </cols>
  <sheetData>
    <row r="1" spans="2:16" ht="13.8" thickBot="1"/>
    <row r="2" spans="2:16">
      <c r="B2" s="353"/>
      <c r="C2" s="354"/>
      <c r="D2" s="354"/>
      <c r="E2" s="354"/>
      <c r="F2" s="354"/>
      <c r="G2" s="354"/>
      <c r="H2" s="354"/>
      <c r="I2" s="354"/>
      <c r="J2" s="354"/>
      <c r="K2" s="354"/>
      <c r="L2" s="354"/>
      <c r="M2" s="354"/>
      <c r="N2" s="354"/>
      <c r="O2" s="354"/>
      <c r="P2" s="355"/>
    </row>
    <row r="3" spans="2:16">
      <c r="B3" s="356" t="s">
        <v>1060</v>
      </c>
      <c r="C3" s="357"/>
      <c r="D3" s="357"/>
      <c r="E3" s="357"/>
      <c r="F3" s="357"/>
      <c r="G3" s="357"/>
      <c r="H3" s="357"/>
      <c r="I3" s="357"/>
      <c r="J3" s="357"/>
      <c r="K3" s="357"/>
      <c r="L3" s="357"/>
      <c r="M3" s="357"/>
      <c r="N3" s="357"/>
      <c r="O3" s="357"/>
      <c r="P3" s="358"/>
    </row>
    <row r="4" spans="2:16">
      <c r="B4" s="359"/>
      <c r="C4" s="357" t="s">
        <v>1061</v>
      </c>
      <c r="D4" s="357"/>
      <c r="E4" s="357"/>
      <c r="F4" s="357"/>
      <c r="G4" s="357"/>
      <c r="H4" s="357"/>
      <c r="I4" s="357"/>
      <c r="J4" s="357"/>
      <c r="K4" s="357"/>
      <c r="L4" s="357"/>
      <c r="M4" s="357"/>
      <c r="N4" s="357"/>
      <c r="O4" s="357"/>
      <c r="P4" s="358"/>
    </row>
    <row r="5" spans="2:16">
      <c r="B5" s="359"/>
      <c r="C5" s="357"/>
      <c r="D5" s="357"/>
      <c r="E5" s="357"/>
      <c r="F5" s="357"/>
      <c r="G5" s="357"/>
      <c r="H5" s="357"/>
      <c r="I5" s="357"/>
      <c r="J5" s="357"/>
      <c r="K5" s="357"/>
      <c r="L5" s="357"/>
      <c r="M5" s="357"/>
      <c r="N5" s="357"/>
      <c r="O5" s="357"/>
      <c r="P5" s="358"/>
    </row>
    <row r="6" spans="2:16">
      <c r="B6" s="360" t="s">
        <v>1062</v>
      </c>
      <c r="C6" s="357" t="s">
        <v>1063</v>
      </c>
      <c r="D6" s="357"/>
      <c r="E6" s="357"/>
      <c r="F6" s="357"/>
      <c r="G6" s="357"/>
      <c r="H6" s="357"/>
      <c r="I6" s="357"/>
      <c r="J6" s="357"/>
      <c r="K6" s="357"/>
      <c r="L6" s="357"/>
      <c r="M6" s="357"/>
      <c r="N6" s="357"/>
      <c r="O6" s="357"/>
      <c r="P6" s="358"/>
    </row>
    <row r="7" spans="2:16">
      <c r="B7" s="360"/>
      <c r="C7" s="357" t="s">
        <v>1064</v>
      </c>
      <c r="D7" s="357"/>
      <c r="E7" s="357"/>
      <c r="F7" s="357"/>
      <c r="G7" s="357"/>
      <c r="H7" s="357"/>
      <c r="I7" s="357"/>
      <c r="J7" s="357"/>
      <c r="K7" s="357"/>
      <c r="L7" s="357"/>
      <c r="M7" s="357"/>
      <c r="N7" s="357"/>
      <c r="O7" s="357"/>
      <c r="P7" s="358"/>
    </row>
    <row r="8" spans="2:16">
      <c r="B8" s="360"/>
      <c r="C8" s="357" t="s">
        <v>1065</v>
      </c>
      <c r="D8" s="357"/>
      <c r="E8" s="357"/>
      <c r="F8" s="357"/>
      <c r="G8" s="357"/>
      <c r="H8" s="357"/>
      <c r="I8" s="357"/>
      <c r="J8" s="357"/>
      <c r="K8" s="357"/>
      <c r="L8" s="357"/>
      <c r="M8" s="357"/>
      <c r="N8" s="357"/>
      <c r="O8" s="357"/>
      <c r="P8" s="358"/>
    </row>
    <row r="9" spans="2:16">
      <c r="B9" s="359"/>
      <c r="C9" s="357" t="s">
        <v>1066</v>
      </c>
      <c r="D9" s="357"/>
      <c r="E9" s="357"/>
      <c r="F9" s="357"/>
      <c r="G9" s="357"/>
      <c r="H9" s="357"/>
      <c r="I9" s="357"/>
      <c r="J9" s="357"/>
      <c r="K9" s="357"/>
      <c r="L9" s="357"/>
      <c r="M9" s="357"/>
      <c r="N9" s="357"/>
      <c r="O9" s="357"/>
      <c r="P9" s="358"/>
    </row>
    <row r="10" spans="2:16">
      <c r="B10" s="359"/>
      <c r="C10" s="357"/>
      <c r="D10" s="357" t="s">
        <v>1067</v>
      </c>
      <c r="E10" s="357"/>
      <c r="F10" s="357"/>
      <c r="G10" s="357"/>
      <c r="H10" s="357"/>
      <c r="I10" s="357"/>
      <c r="J10" s="357"/>
      <c r="K10" s="357"/>
      <c r="L10" s="357"/>
      <c r="M10" s="357"/>
      <c r="N10" s="357"/>
      <c r="O10" s="357"/>
      <c r="P10" s="358"/>
    </row>
    <row r="11" spans="2:16">
      <c r="B11" s="359"/>
      <c r="C11" s="357"/>
      <c r="D11" s="357" t="s">
        <v>1068</v>
      </c>
      <c r="E11" s="357"/>
      <c r="F11" s="357"/>
      <c r="G11" s="357"/>
      <c r="H11" s="357"/>
      <c r="I11" s="357"/>
      <c r="J11" s="357"/>
      <c r="K11" s="357"/>
      <c r="L11" s="357"/>
      <c r="M11" s="357"/>
      <c r="N11" s="357"/>
      <c r="O11" s="357"/>
      <c r="P11" s="358"/>
    </row>
    <row r="12" spans="2:16">
      <c r="B12" s="359"/>
      <c r="C12" s="357"/>
      <c r="D12" s="357" t="s">
        <v>1069</v>
      </c>
      <c r="E12" s="357"/>
      <c r="F12" s="357"/>
      <c r="G12" s="357"/>
      <c r="H12" s="357"/>
      <c r="I12" s="357"/>
      <c r="J12" s="357"/>
      <c r="K12" s="357"/>
      <c r="L12" s="357"/>
      <c r="M12" s="357"/>
      <c r="N12" s="357"/>
      <c r="O12" s="357"/>
      <c r="P12" s="358"/>
    </row>
    <row r="13" spans="2:16">
      <c r="B13" s="359"/>
      <c r="C13" s="357"/>
      <c r="D13" s="357" t="s">
        <v>1070</v>
      </c>
      <c r="E13" s="357"/>
      <c r="F13" s="357"/>
      <c r="G13" s="357"/>
      <c r="H13" s="357"/>
      <c r="I13" s="357"/>
      <c r="J13" s="357"/>
      <c r="K13" s="357"/>
      <c r="L13" s="357"/>
      <c r="M13" s="357"/>
      <c r="N13" s="357"/>
      <c r="O13" s="357"/>
      <c r="P13" s="358"/>
    </row>
    <row r="14" spans="2:16">
      <c r="B14" s="359"/>
      <c r="C14" s="357"/>
      <c r="D14" s="357"/>
      <c r="E14" s="357"/>
      <c r="F14" s="357"/>
      <c r="G14" s="357"/>
      <c r="H14" s="357"/>
      <c r="I14" s="357"/>
      <c r="J14" s="357"/>
      <c r="K14" s="357"/>
      <c r="L14" s="357"/>
      <c r="M14" s="357"/>
      <c r="N14" s="357"/>
      <c r="O14" s="357"/>
      <c r="P14" s="358"/>
    </row>
    <row r="15" spans="2:16">
      <c r="B15" s="360" t="s">
        <v>1071</v>
      </c>
      <c r="C15" s="357" t="s">
        <v>1072</v>
      </c>
      <c r="D15" s="357"/>
      <c r="E15" s="357"/>
      <c r="F15" s="357"/>
      <c r="G15" s="357"/>
      <c r="H15" s="357"/>
      <c r="I15" s="357"/>
      <c r="J15" s="357"/>
      <c r="K15" s="357"/>
      <c r="L15" s="357"/>
      <c r="M15" s="357"/>
      <c r="N15" s="357"/>
      <c r="O15" s="357"/>
      <c r="P15" s="358"/>
    </row>
    <row r="16" spans="2:16">
      <c r="B16" s="359"/>
      <c r="C16" s="357" t="s">
        <v>1073</v>
      </c>
      <c r="D16" s="357"/>
      <c r="E16" s="357"/>
      <c r="F16" s="357"/>
      <c r="G16" s="357"/>
      <c r="H16" s="357"/>
      <c r="I16" s="357"/>
      <c r="J16" s="357"/>
      <c r="K16" s="357"/>
      <c r="L16" s="357"/>
      <c r="M16" s="357"/>
      <c r="N16" s="357"/>
      <c r="O16" s="357"/>
      <c r="P16" s="358"/>
    </row>
    <row r="17" spans="2:16">
      <c r="B17" s="359"/>
      <c r="C17" s="357" t="s">
        <v>1074</v>
      </c>
      <c r="D17" s="357"/>
      <c r="E17" s="357"/>
      <c r="F17" s="357"/>
      <c r="G17" s="357"/>
      <c r="H17" s="357"/>
      <c r="I17" s="357"/>
      <c r="J17" s="357"/>
      <c r="K17" s="357"/>
      <c r="L17" s="357"/>
      <c r="M17" s="357"/>
      <c r="N17" s="357"/>
      <c r="O17" s="357"/>
      <c r="P17" s="358"/>
    </row>
    <row r="18" spans="2:16">
      <c r="B18" s="359"/>
      <c r="C18" s="357"/>
      <c r="D18" s="357"/>
      <c r="E18" s="699" t="s">
        <v>1075</v>
      </c>
      <c r="F18" s="699"/>
      <c r="G18" s="357"/>
      <c r="H18" s="357"/>
      <c r="I18" s="357"/>
      <c r="J18" s="357"/>
      <c r="K18" s="357"/>
      <c r="L18" s="357"/>
      <c r="M18" s="357"/>
      <c r="N18" s="357"/>
      <c r="O18" s="357"/>
      <c r="P18" s="358"/>
    </row>
    <row r="19" spans="2:16">
      <c r="B19" s="359"/>
      <c r="C19" s="706" t="s">
        <v>1076</v>
      </c>
      <c r="D19" s="706"/>
      <c r="E19" s="373" t="s">
        <v>1077</v>
      </c>
      <c r="F19" s="373" t="s">
        <v>1078</v>
      </c>
      <c r="G19" s="357"/>
      <c r="H19" s="357"/>
      <c r="I19" s="357"/>
      <c r="J19" s="357"/>
      <c r="K19" s="357"/>
      <c r="L19" s="357"/>
      <c r="M19" s="357"/>
      <c r="N19" s="357"/>
      <c r="O19" s="357"/>
      <c r="P19" s="358"/>
    </row>
    <row r="20" spans="2:16">
      <c r="B20" s="359"/>
      <c r="C20" s="706" t="s">
        <v>1080</v>
      </c>
      <c r="D20" s="706"/>
      <c r="E20" s="373" t="s">
        <v>1081</v>
      </c>
      <c r="F20" s="374" t="s">
        <v>1122</v>
      </c>
      <c r="G20" s="357" t="s">
        <v>1079</v>
      </c>
      <c r="H20" s="357"/>
      <c r="I20" s="357"/>
      <c r="J20" s="357"/>
      <c r="K20" s="357"/>
      <c r="L20" s="357"/>
      <c r="M20" s="357"/>
      <c r="N20" s="357"/>
      <c r="O20" s="357"/>
      <c r="P20" s="358"/>
    </row>
    <row r="21" spans="2:16">
      <c r="B21" s="359"/>
      <c r="C21" s="706" t="s">
        <v>1082</v>
      </c>
      <c r="D21" s="706"/>
      <c r="E21" s="373" t="s">
        <v>1083</v>
      </c>
      <c r="F21" s="374">
        <v>10000</v>
      </c>
      <c r="G21" s="357"/>
      <c r="H21" s="357"/>
      <c r="I21" s="357"/>
      <c r="J21" s="357"/>
      <c r="K21" s="357"/>
      <c r="L21" s="357"/>
      <c r="M21" s="357"/>
      <c r="N21" s="357"/>
      <c r="O21" s="357"/>
      <c r="P21" s="358"/>
    </row>
    <row r="22" spans="2:16">
      <c r="B22" s="359"/>
      <c r="C22" s="706" t="s">
        <v>1084</v>
      </c>
      <c r="D22" s="706"/>
      <c r="E22" s="373" t="s">
        <v>1085</v>
      </c>
      <c r="F22" s="374">
        <v>2000</v>
      </c>
      <c r="G22" s="357"/>
      <c r="H22" s="357"/>
      <c r="I22" s="357"/>
      <c r="J22" s="357"/>
      <c r="K22" s="357"/>
      <c r="L22" s="357"/>
      <c r="M22" s="357"/>
      <c r="N22" s="357"/>
      <c r="O22" s="357"/>
      <c r="P22" s="358"/>
    </row>
    <row r="23" spans="2:16">
      <c r="B23" s="359"/>
      <c r="C23" s="706" t="s">
        <v>1086</v>
      </c>
      <c r="D23" s="706"/>
      <c r="E23" s="373" t="s">
        <v>1087</v>
      </c>
      <c r="F23" s="374">
        <v>500</v>
      </c>
      <c r="G23" s="357"/>
      <c r="H23" s="357"/>
      <c r="I23" s="357"/>
      <c r="J23" s="357"/>
      <c r="K23" s="357"/>
      <c r="L23" s="357"/>
      <c r="M23" s="357"/>
      <c r="N23" s="357"/>
      <c r="O23" s="357"/>
      <c r="P23" s="358"/>
    </row>
    <row r="24" spans="2:16">
      <c r="B24" s="359"/>
      <c r="C24" s="704" t="s">
        <v>50</v>
      </c>
      <c r="D24" s="705"/>
      <c r="E24" s="373"/>
      <c r="F24" s="374">
        <f>SUM(F20:F23)</f>
        <v>12500</v>
      </c>
      <c r="G24" s="357"/>
      <c r="H24" s="357"/>
      <c r="I24" s="357"/>
      <c r="J24" s="357"/>
      <c r="K24" s="357"/>
      <c r="L24" s="357"/>
      <c r="M24" s="357"/>
      <c r="N24" s="357"/>
      <c r="O24" s="357"/>
      <c r="P24" s="358"/>
    </row>
    <row r="25" spans="2:16">
      <c r="B25" s="359"/>
      <c r="C25" s="357"/>
      <c r="D25" s="357"/>
      <c r="E25" s="357"/>
      <c r="F25" s="357"/>
      <c r="G25" s="357"/>
      <c r="H25" s="357"/>
      <c r="I25" s="357"/>
      <c r="J25" s="357"/>
      <c r="K25" s="357"/>
      <c r="L25" s="357"/>
      <c r="M25" s="357"/>
      <c r="N25" s="357"/>
      <c r="O25" s="357"/>
      <c r="P25" s="358"/>
    </row>
    <row r="26" spans="2:16">
      <c r="B26" s="360" t="s">
        <v>1088</v>
      </c>
      <c r="C26" s="357" t="s">
        <v>1089</v>
      </c>
      <c r="D26" s="357"/>
      <c r="E26" s="357"/>
      <c r="F26" s="357"/>
      <c r="G26" s="357"/>
      <c r="H26" s="357"/>
      <c r="I26" s="357"/>
      <c r="J26" s="357"/>
      <c r="K26" s="357"/>
      <c r="L26" s="357"/>
      <c r="M26" s="357"/>
      <c r="N26" s="357"/>
      <c r="O26" s="357"/>
      <c r="P26" s="358"/>
    </row>
    <row r="27" spans="2:16">
      <c r="B27" s="359"/>
      <c r="C27" s="357" t="s">
        <v>1090</v>
      </c>
      <c r="D27" s="357"/>
      <c r="E27" s="357"/>
      <c r="F27" s="357"/>
      <c r="G27" s="357"/>
      <c r="H27" s="357"/>
      <c r="I27" s="357"/>
      <c r="J27" s="357"/>
      <c r="K27" s="357"/>
      <c r="L27" s="357"/>
      <c r="M27" s="357"/>
      <c r="N27" s="357"/>
      <c r="O27" s="357"/>
      <c r="P27" s="358"/>
    </row>
    <row r="28" spans="2:16">
      <c r="B28" s="359"/>
      <c r="C28" s="357" t="s">
        <v>1091</v>
      </c>
      <c r="D28" s="357"/>
      <c r="E28" s="357"/>
      <c r="F28" s="357"/>
      <c r="G28" s="357"/>
      <c r="H28" s="357"/>
      <c r="I28" s="357"/>
      <c r="J28" s="357"/>
      <c r="K28" s="357"/>
      <c r="L28" s="357"/>
      <c r="M28" s="357"/>
      <c r="N28" s="357"/>
      <c r="O28" s="357"/>
      <c r="P28" s="358"/>
    </row>
    <row r="29" spans="2:16">
      <c r="B29" s="359"/>
      <c r="C29" s="357" t="s">
        <v>1092</v>
      </c>
      <c r="D29" s="357"/>
      <c r="E29" s="357"/>
      <c r="F29" s="357"/>
      <c r="G29" s="357"/>
      <c r="H29" s="357"/>
      <c r="I29" s="357"/>
      <c r="J29" s="357"/>
      <c r="K29" s="357"/>
      <c r="L29" s="357"/>
      <c r="M29" s="357"/>
      <c r="N29" s="357"/>
      <c r="O29" s="357"/>
      <c r="P29" s="358"/>
    </row>
    <row r="30" spans="2:16">
      <c r="B30" s="359"/>
      <c r="C30" s="357"/>
      <c r="D30" s="357"/>
      <c r="E30" s="357"/>
      <c r="F30" s="357"/>
      <c r="G30" s="357"/>
      <c r="H30" s="357"/>
      <c r="I30" s="357"/>
      <c r="J30" s="357"/>
      <c r="K30" s="357"/>
      <c r="L30" s="357"/>
      <c r="M30" s="357"/>
      <c r="N30" s="357"/>
      <c r="O30" s="357"/>
      <c r="P30" s="358"/>
    </row>
    <row r="31" spans="2:16">
      <c r="B31" s="359"/>
      <c r="C31" s="357" t="s">
        <v>1093</v>
      </c>
      <c r="D31" s="357"/>
      <c r="E31" s="357"/>
      <c r="F31" s="357"/>
      <c r="G31" s="357"/>
      <c r="H31" s="357"/>
      <c r="I31" s="357"/>
      <c r="J31" s="357"/>
      <c r="K31" s="357"/>
      <c r="L31" s="357"/>
      <c r="M31" s="357"/>
      <c r="N31" s="357"/>
      <c r="O31" s="357"/>
      <c r="P31" s="358"/>
    </row>
    <row r="32" spans="2:16">
      <c r="B32" s="359"/>
      <c r="C32" s="357" t="s">
        <v>1094</v>
      </c>
      <c r="D32" s="357"/>
      <c r="E32" s="357"/>
      <c r="F32" s="357"/>
      <c r="G32" s="357"/>
      <c r="H32" s="357"/>
      <c r="I32" s="357"/>
      <c r="J32" s="357"/>
      <c r="K32" s="357"/>
      <c r="L32" s="357"/>
      <c r="M32" s="357"/>
      <c r="N32" s="357"/>
      <c r="O32" s="357"/>
      <c r="P32" s="358"/>
    </row>
    <row r="33" spans="2:16">
      <c r="B33" s="359"/>
      <c r="C33" s="357" t="s">
        <v>1095</v>
      </c>
      <c r="D33" s="357"/>
      <c r="E33" s="357"/>
      <c r="F33" s="357"/>
      <c r="G33" s="357"/>
      <c r="H33" s="357"/>
      <c r="I33" s="357"/>
      <c r="J33" s="357"/>
      <c r="K33" s="357"/>
      <c r="L33" s="357"/>
      <c r="M33" s="357"/>
      <c r="N33" s="357"/>
      <c r="O33" s="357"/>
      <c r="P33" s="358"/>
    </row>
    <row r="34" spans="2:16">
      <c r="B34" s="359"/>
      <c r="C34" s="357"/>
      <c r="D34" s="357"/>
      <c r="E34" s="357"/>
      <c r="F34" s="357"/>
      <c r="G34" s="357"/>
      <c r="H34" s="357"/>
      <c r="I34" s="357"/>
      <c r="J34" s="357"/>
      <c r="K34" s="357"/>
      <c r="L34" s="357"/>
      <c r="M34" s="357"/>
      <c r="N34" s="357"/>
      <c r="O34" s="357"/>
      <c r="P34" s="358"/>
    </row>
    <row r="35" spans="2:16">
      <c r="B35" s="360" t="s">
        <v>1096</v>
      </c>
      <c r="C35" s="357" t="s">
        <v>1119</v>
      </c>
      <c r="D35" s="357"/>
      <c r="E35" s="357"/>
      <c r="F35" s="357"/>
      <c r="G35" s="357"/>
      <c r="H35" s="357"/>
      <c r="I35" s="357"/>
      <c r="J35" s="357"/>
      <c r="K35" s="357"/>
      <c r="L35" s="357"/>
      <c r="M35" s="357"/>
      <c r="N35" s="357"/>
      <c r="O35" s="357"/>
      <c r="P35" s="358"/>
    </row>
    <row r="36" spans="2:16">
      <c r="B36" s="359"/>
      <c r="C36" s="357" t="s">
        <v>1120</v>
      </c>
      <c r="D36" s="357"/>
      <c r="E36" s="357"/>
      <c r="F36" s="357"/>
      <c r="G36" s="357"/>
      <c r="H36" s="357"/>
      <c r="I36" s="357"/>
      <c r="J36" s="357"/>
      <c r="K36" s="357"/>
      <c r="L36" s="357"/>
      <c r="M36" s="357"/>
      <c r="N36" s="357"/>
      <c r="O36" s="357"/>
      <c r="P36" s="358"/>
    </row>
    <row r="37" spans="2:16">
      <c r="B37" s="359"/>
      <c r="C37" s="357" t="s">
        <v>1121</v>
      </c>
      <c r="D37" s="357"/>
      <c r="E37" s="357"/>
      <c r="F37" s="357"/>
      <c r="G37" s="357"/>
      <c r="H37" s="357"/>
      <c r="I37" s="357"/>
      <c r="J37" s="357"/>
      <c r="K37" s="357"/>
      <c r="L37" s="357"/>
      <c r="M37" s="357"/>
      <c r="N37" s="357"/>
      <c r="O37" s="357"/>
      <c r="P37" s="358"/>
    </row>
    <row r="38" spans="2:16">
      <c r="B38" s="359"/>
      <c r="C38" s="357"/>
      <c r="D38" s="357"/>
      <c r="E38" s="357"/>
      <c r="F38" s="357"/>
      <c r="G38" s="357"/>
      <c r="H38" s="357"/>
      <c r="I38" s="357"/>
      <c r="J38" s="357"/>
      <c r="K38" s="357"/>
      <c r="L38" s="357"/>
      <c r="M38" s="357"/>
      <c r="N38" s="357"/>
      <c r="O38" s="357"/>
      <c r="P38" s="358"/>
    </row>
    <row r="39" spans="2:16">
      <c r="B39" s="360" t="s">
        <v>1097</v>
      </c>
      <c r="C39" s="357" t="s">
        <v>1098</v>
      </c>
      <c r="D39" s="357"/>
      <c r="E39" s="357"/>
      <c r="F39" s="357"/>
      <c r="G39" s="357"/>
      <c r="H39" s="357"/>
      <c r="I39" s="357"/>
      <c r="J39" s="357"/>
      <c r="K39" s="357"/>
      <c r="L39" s="357"/>
      <c r="M39" s="357"/>
      <c r="N39" s="357"/>
      <c r="O39" s="357"/>
      <c r="P39" s="358"/>
    </row>
    <row r="40" spans="2:16">
      <c r="B40" s="359"/>
      <c r="C40" s="357" t="s">
        <v>1099</v>
      </c>
      <c r="D40" s="357"/>
      <c r="E40" s="357"/>
      <c r="F40" s="357"/>
      <c r="G40" s="357"/>
      <c r="H40" s="357"/>
      <c r="I40" s="357"/>
      <c r="J40" s="357"/>
      <c r="K40" s="357"/>
      <c r="L40" s="357"/>
      <c r="M40" s="357"/>
      <c r="N40" s="357"/>
      <c r="O40" s="357"/>
      <c r="P40" s="358"/>
    </row>
    <row r="41" spans="2:16">
      <c r="B41" s="359"/>
      <c r="C41" s="357"/>
      <c r="D41" s="357" t="s">
        <v>1100</v>
      </c>
      <c r="E41" s="357"/>
      <c r="F41" s="357"/>
      <c r="G41" s="357"/>
      <c r="H41" s="357"/>
      <c r="I41" s="357"/>
      <c r="J41" s="357"/>
      <c r="K41" s="357"/>
      <c r="L41" s="357"/>
      <c r="M41" s="357"/>
      <c r="N41" s="357"/>
      <c r="O41" s="357"/>
      <c r="P41" s="358"/>
    </row>
    <row r="42" spans="2:16">
      <c r="B42" s="359"/>
      <c r="C42" s="357"/>
      <c r="D42" s="357" t="s">
        <v>1101</v>
      </c>
      <c r="E42" s="357"/>
      <c r="F42" s="357"/>
      <c r="G42" s="357"/>
      <c r="H42" s="357"/>
      <c r="I42" s="357"/>
      <c r="J42" s="357"/>
      <c r="K42" s="357"/>
      <c r="L42" s="357"/>
      <c r="M42" s="357"/>
      <c r="N42" s="357"/>
      <c r="O42" s="357"/>
      <c r="P42" s="358"/>
    </row>
    <row r="43" spans="2:16">
      <c r="B43" s="359"/>
      <c r="C43" s="357"/>
      <c r="D43" s="357" t="s">
        <v>1102</v>
      </c>
      <c r="E43" s="357"/>
      <c r="F43" s="357"/>
      <c r="G43" s="357"/>
      <c r="H43" s="357"/>
      <c r="I43" s="357"/>
      <c r="J43" s="357"/>
      <c r="K43" s="357"/>
      <c r="L43" s="357"/>
      <c r="M43" s="357"/>
      <c r="N43" s="357"/>
      <c r="O43" s="357"/>
      <c r="P43" s="358"/>
    </row>
    <row r="44" spans="2:16">
      <c r="B44" s="359"/>
      <c r="C44" s="357"/>
      <c r="D44" s="357" t="s">
        <v>1103</v>
      </c>
      <c r="E44" s="357"/>
      <c r="F44" s="357"/>
      <c r="G44" s="357"/>
      <c r="H44" s="357"/>
      <c r="I44" s="357"/>
      <c r="J44" s="357"/>
      <c r="K44" s="357"/>
      <c r="L44" s="357"/>
      <c r="M44" s="357"/>
      <c r="N44" s="357"/>
      <c r="O44" s="357"/>
      <c r="P44" s="358"/>
    </row>
    <row r="45" spans="2:16">
      <c r="B45" s="359"/>
      <c r="C45" s="357" t="s">
        <v>1190</v>
      </c>
      <c r="D45" s="357"/>
      <c r="E45" s="357"/>
      <c r="F45" s="357"/>
      <c r="G45" s="357"/>
      <c r="H45" s="357"/>
      <c r="I45" s="357"/>
      <c r="J45" s="357"/>
      <c r="K45" s="357"/>
      <c r="L45" s="357"/>
      <c r="M45" s="357"/>
      <c r="N45" s="357"/>
      <c r="O45" s="357"/>
      <c r="P45" s="358"/>
    </row>
    <row r="46" spans="2:16">
      <c r="B46" s="359"/>
      <c r="C46" s="357"/>
      <c r="D46" s="357"/>
      <c r="E46" s="357"/>
      <c r="F46" s="357"/>
      <c r="G46" s="357"/>
      <c r="H46" s="357"/>
      <c r="I46" s="357"/>
      <c r="J46" s="357"/>
      <c r="K46" s="357"/>
      <c r="L46" s="357"/>
      <c r="M46" s="357"/>
      <c r="N46" s="357"/>
      <c r="O46" s="357"/>
      <c r="P46" s="358"/>
    </row>
    <row r="47" spans="2:16">
      <c r="B47" s="359"/>
      <c r="C47" s="357"/>
      <c r="D47" s="357"/>
      <c r="E47" s="357" t="s">
        <v>1104</v>
      </c>
      <c r="F47" s="357"/>
      <c r="G47" s="357"/>
      <c r="H47" s="357" t="s">
        <v>1105</v>
      </c>
      <c r="I47" s="357"/>
      <c r="J47" s="357"/>
      <c r="K47" s="357"/>
      <c r="L47" s="357"/>
      <c r="M47" s="699" t="s">
        <v>1106</v>
      </c>
      <c r="N47" s="699"/>
      <c r="O47" s="357"/>
      <c r="P47" s="358"/>
    </row>
    <row r="48" spans="2:16" ht="26.4">
      <c r="B48" s="359"/>
      <c r="C48" s="700" t="s">
        <v>1107</v>
      </c>
      <c r="D48" s="701"/>
      <c r="E48" s="362" t="s">
        <v>1108</v>
      </c>
      <c r="F48" s="362" t="s">
        <v>1109</v>
      </c>
      <c r="G48" s="361"/>
      <c r="H48" s="362" t="s">
        <v>1110</v>
      </c>
      <c r="I48" s="361"/>
      <c r="J48" s="362" t="s">
        <v>1111</v>
      </c>
      <c r="K48" s="361"/>
      <c r="L48" s="362" t="s">
        <v>1112</v>
      </c>
      <c r="M48" s="361"/>
      <c r="N48" s="362" t="s">
        <v>1113</v>
      </c>
      <c r="O48" s="357"/>
      <c r="P48" s="358"/>
    </row>
    <row r="49" spans="2:16">
      <c r="B49" s="359"/>
      <c r="C49" s="363" t="s">
        <v>1117</v>
      </c>
      <c r="D49" s="363" t="s">
        <v>1118</v>
      </c>
      <c r="E49" s="364"/>
      <c r="F49" s="364"/>
      <c r="G49" s="365"/>
      <c r="H49" s="364"/>
      <c r="I49" s="365"/>
      <c r="J49" s="364"/>
      <c r="K49" s="365"/>
      <c r="L49" s="364"/>
      <c r="M49" s="365"/>
      <c r="N49" s="364"/>
      <c r="O49" s="357"/>
      <c r="P49" s="358"/>
    </row>
    <row r="50" spans="2:16">
      <c r="B50" s="359"/>
      <c r="C50" s="366">
        <v>20</v>
      </c>
      <c r="D50" s="366" t="s">
        <v>6</v>
      </c>
      <c r="E50" s="367">
        <v>500</v>
      </c>
      <c r="F50" s="367"/>
      <c r="G50" s="365"/>
      <c r="H50" s="367">
        <f>測定表!W21</f>
        <v>379.96865144877472</v>
      </c>
      <c r="I50" s="365"/>
      <c r="J50" s="367"/>
      <c r="K50" s="365"/>
      <c r="L50" s="367"/>
      <c r="M50" s="365"/>
      <c r="N50" s="367"/>
      <c r="O50" s="357"/>
      <c r="P50" s="358"/>
    </row>
    <row r="51" spans="2:16">
      <c r="B51" s="359"/>
      <c r="C51" s="366" t="s">
        <v>1117</v>
      </c>
      <c r="D51" s="366" t="s">
        <v>1117</v>
      </c>
      <c r="E51" s="367"/>
      <c r="F51" s="367"/>
      <c r="G51" s="365"/>
      <c r="H51" s="367"/>
      <c r="I51" s="365"/>
      <c r="J51" s="367"/>
      <c r="K51" s="365"/>
      <c r="L51" s="367"/>
      <c r="M51" s="365"/>
      <c r="N51" s="367"/>
      <c r="O51" s="357"/>
      <c r="P51" s="358"/>
    </row>
    <row r="52" spans="2:16">
      <c r="B52" s="359"/>
      <c r="C52" s="366">
        <v>31</v>
      </c>
      <c r="D52" s="366" t="s">
        <v>93</v>
      </c>
      <c r="E52" s="367">
        <v>2000</v>
      </c>
      <c r="F52" s="367"/>
      <c r="G52" s="365"/>
      <c r="H52" s="367">
        <f>測定表!W30</f>
        <v>1555.1425153489477</v>
      </c>
      <c r="I52" s="365"/>
      <c r="J52" s="367"/>
      <c r="K52" s="365"/>
      <c r="L52" s="367"/>
      <c r="M52" s="365"/>
      <c r="N52" s="367"/>
      <c r="O52" s="357"/>
      <c r="P52" s="358"/>
    </row>
    <row r="53" spans="2:16">
      <c r="B53" s="359"/>
      <c r="C53" s="366" t="s">
        <v>1117</v>
      </c>
      <c r="D53" s="366" t="s">
        <v>1117</v>
      </c>
      <c r="E53" s="367"/>
      <c r="F53" s="367"/>
      <c r="G53" s="365"/>
      <c r="H53" s="367"/>
      <c r="I53" s="365"/>
      <c r="J53" s="367"/>
      <c r="K53" s="365"/>
      <c r="L53" s="367"/>
      <c r="M53" s="365"/>
      <c r="N53" s="367"/>
      <c r="O53" s="357"/>
      <c r="P53" s="358"/>
    </row>
    <row r="54" spans="2:16">
      <c r="B54" s="359"/>
      <c r="C54" s="366">
        <v>41</v>
      </c>
      <c r="D54" s="366" t="s">
        <v>1083</v>
      </c>
      <c r="E54" s="367">
        <v>10000</v>
      </c>
      <c r="F54" s="367"/>
      <c r="G54" s="365"/>
      <c r="H54" s="367">
        <f>測定表!W36</f>
        <v>10000</v>
      </c>
      <c r="I54" s="365"/>
      <c r="J54" s="367"/>
      <c r="K54" s="365"/>
      <c r="L54" s="367"/>
      <c r="M54" s="365"/>
      <c r="N54" s="367"/>
      <c r="O54" s="357"/>
      <c r="P54" s="358"/>
    </row>
    <row r="55" spans="2:16">
      <c r="B55" s="359"/>
      <c r="C55" s="366" t="s">
        <v>1117</v>
      </c>
      <c r="D55" s="366" t="s">
        <v>1117</v>
      </c>
      <c r="E55" s="367"/>
      <c r="F55" s="367"/>
      <c r="G55" s="365"/>
      <c r="H55" s="367"/>
      <c r="I55" s="365"/>
      <c r="J55" s="367"/>
      <c r="K55" s="365"/>
      <c r="L55" s="367"/>
      <c r="M55" s="365"/>
      <c r="N55" s="367"/>
      <c r="O55" s="357"/>
      <c r="P55" s="358"/>
    </row>
    <row r="56" spans="2:16">
      <c r="B56" s="359"/>
      <c r="C56" s="366">
        <v>51</v>
      </c>
      <c r="D56" s="366" t="s">
        <v>1114</v>
      </c>
      <c r="E56" s="367"/>
      <c r="F56" s="367"/>
      <c r="G56" s="365"/>
      <c r="H56" s="367">
        <f>測定表!W40</f>
        <v>518.9750530766911</v>
      </c>
      <c r="I56" s="365"/>
      <c r="J56" s="367"/>
      <c r="K56" s="365"/>
      <c r="L56" s="367"/>
      <c r="M56" s="365"/>
      <c r="N56" s="367"/>
      <c r="O56" s="357"/>
      <c r="P56" s="358"/>
    </row>
    <row r="57" spans="2:16">
      <c r="B57" s="359"/>
      <c r="C57" s="366" t="s">
        <v>1117</v>
      </c>
      <c r="D57" s="366" t="s">
        <v>1117</v>
      </c>
      <c r="E57" s="367"/>
      <c r="F57" s="367"/>
      <c r="G57" s="365"/>
      <c r="H57" s="367"/>
      <c r="I57" s="365"/>
      <c r="J57" s="367"/>
      <c r="K57" s="365"/>
      <c r="L57" s="367"/>
      <c r="M57" s="365"/>
      <c r="N57" s="367"/>
      <c r="O57" s="357"/>
      <c r="P57" s="358"/>
    </row>
    <row r="58" spans="2:16">
      <c r="B58" s="359"/>
      <c r="C58" s="366">
        <v>57</v>
      </c>
      <c r="D58" s="366" t="s">
        <v>1115</v>
      </c>
      <c r="E58" s="367"/>
      <c r="F58" s="367"/>
      <c r="G58" s="365"/>
      <c r="H58" s="367">
        <f>測定表!W43</f>
        <v>45.913780125586477</v>
      </c>
      <c r="I58" s="365"/>
      <c r="J58" s="367"/>
      <c r="K58" s="365"/>
      <c r="L58" s="367"/>
      <c r="M58" s="365"/>
      <c r="N58" s="367"/>
      <c r="O58" s="357"/>
      <c r="P58" s="358"/>
    </row>
    <row r="59" spans="2:16">
      <c r="B59" s="359"/>
      <c r="C59" s="368" t="s">
        <v>1117</v>
      </c>
      <c r="D59" s="368" t="s">
        <v>1117</v>
      </c>
      <c r="E59" s="369"/>
      <c r="F59" s="369"/>
      <c r="G59" s="365"/>
      <c r="H59" s="369"/>
      <c r="I59" s="365"/>
      <c r="J59" s="369"/>
      <c r="K59" s="365"/>
      <c r="L59" s="369"/>
      <c r="M59" s="365"/>
      <c r="N59" s="369"/>
      <c r="O59" s="357"/>
      <c r="P59" s="358"/>
    </row>
    <row r="60" spans="2:16">
      <c r="B60" s="359"/>
      <c r="C60" s="702" t="s">
        <v>1116</v>
      </c>
      <c r="D60" s="703"/>
      <c r="E60" s="369">
        <f>SUM(E49:E59)</f>
        <v>12500</v>
      </c>
      <c r="F60" s="369"/>
      <c r="G60" s="365"/>
      <c r="H60" s="369">
        <f>SUM(H49:H59)</f>
        <v>12499.999999999998</v>
      </c>
      <c r="I60" s="365"/>
      <c r="J60" s="369">
        <f>測定表!AJ53</f>
        <v>15918.316675106347</v>
      </c>
      <c r="K60" s="365"/>
      <c r="L60" s="369">
        <f>測定表!AZ53</f>
        <v>1545.7321370797017</v>
      </c>
      <c r="M60" s="365"/>
      <c r="N60" s="369">
        <f>測定表!BB53</f>
        <v>17464.048812186047</v>
      </c>
      <c r="O60" s="357"/>
      <c r="P60" s="358"/>
    </row>
    <row r="61" spans="2:16" ht="13.8" thickBot="1">
      <c r="B61" s="370"/>
      <c r="C61" s="371"/>
      <c r="D61" s="371"/>
      <c r="E61" s="371"/>
      <c r="F61" s="371"/>
      <c r="G61" s="371"/>
      <c r="H61" s="371"/>
      <c r="I61" s="371"/>
      <c r="J61" s="371"/>
      <c r="K61" s="371"/>
      <c r="L61" s="371"/>
      <c r="M61" s="371"/>
      <c r="N61" s="371"/>
      <c r="O61" s="371"/>
      <c r="P61" s="372"/>
    </row>
  </sheetData>
  <sheetProtection sheet="1" objects="1" scenarios="1"/>
  <mergeCells count="10">
    <mergeCell ref="M47:N47"/>
    <mergeCell ref="C48:D48"/>
    <mergeCell ref="C60:D60"/>
    <mergeCell ref="C24:D24"/>
    <mergeCell ref="E18:F18"/>
    <mergeCell ref="C19:D19"/>
    <mergeCell ref="C20:D20"/>
    <mergeCell ref="C21:D21"/>
    <mergeCell ref="C22:D22"/>
    <mergeCell ref="C23:D23"/>
  </mergeCells>
  <phoneticPr fontId="5"/>
  <pageMargins left="0.7" right="0.7" top="0.75" bottom="0.75" header="0.3" footer="0.3"/>
  <pageSetup paperSize="9" scale="6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45"/>
  <sheetViews>
    <sheetView workbookViewId="0"/>
  </sheetViews>
  <sheetFormatPr defaultColWidth="9" defaultRowHeight="13.2"/>
  <cols>
    <col min="1" max="1" width="4.6640625" style="26" customWidth="1"/>
    <col min="2" max="2" width="25.77734375" style="158" customWidth="1"/>
    <col min="3" max="41" width="11.6640625" style="26" customWidth="1"/>
    <col min="42" max="16384" width="9" style="26"/>
  </cols>
  <sheetData>
    <row r="1" spans="1:41">
      <c r="A1" s="158"/>
    </row>
    <row r="2" spans="1:41" ht="17.25" customHeight="1">
      <c r="A2" s="141" t="s">
        <v>431</v>
      </c>
      <c r="B2" s="159"/>
      <c r="C2" s="124"/>
      <c r="D2" s="124"/>
      <c r="E2" s="125"/>
      <c r="F2" s="206" t="s">
        <v>487</v>
      </c>
      <c r="G2" s="124"/>
      <c r="H2" s="124"/>
      <c r="I2" s="123"/>
      <c r="J2" s="123"/>
      <c r="K2" s="123"/>
      <c r="L2" s="123"/>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spans="1:41" s="195"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c r="AO3" s="192"/>
    </row>
    <row r="4" spans="1:41" s="196" customFormat="1" ht="45" customHeight="1">
      <c r="A4" s="193"/>
      <c r="B4" s="194"/>
      <c r="C4" s="325" t="s">
        <v>444</v>
      </c>
      <c r="D4" s="326" t="s">
        <v>3</v>
      </c>
      <c r="E4" s="326" t="s">
        <v>78</v>
      </c>
      <c r="F4" s="326" t="s">
        <v>4</v>
      </c>
      <c r="G4" s="326" t="s">
        <v>750</v>
      </c>
      <c r="H4" s="326" t="s">
        <v>6</v>
      </c>
      <c r="I4" s="326" t="s">
        <v>751</v>
      </c>
      <c r="J4" s="327" t="s">
        <v>752</v>
      </c>
      <c r="K4" s="326" t="s">
        <v>753</v>
      </c>
      <c r="L4" s="326" t="s">
        <v>9</v>
      </c>
      <c r="M4" s="326" t="s">
        <v>10</v>
      </c>
      <c r="N4" s="326" t="s">
        <v>11</v>
      </c>
      <c r="O4" s="326" t="s">
        <v>89</v>
      </c>
      <c r="P4" s="326" t="s">
        <v>91</v>
      </c>
      <c r="Q4" s="326" t="s">
        <v>93</v>
      </c>
      <c r="R4" s="326" t="s">
        <v>95</v>
      </c>
      <c r="S4" s="326" t="s">
        <v>12</v>
      </c>
      <c r="T4" s="326" t="s">
        <v>446</v>
      </c>
      <c r="U4" s="326" t="s">
        <v>35</v>
      </c>
      <c r="V4" s="327" t="s">
        <v>754</v>
      </c>
      <c r="W4" s="326" t="s">
        <v>26</v>
      </c>
      <c r="X4" s="327" t="s">
        <v>760</v>
      </c>
      <c r="Y4" s="326" t="s">
        <v>103</v>
      </c>
      <c r="Z4" s="326" t="s">
        <v>105</v>
      </c>
      <c r="AA4" s="326" t="s">
        <v>27</v>
      </c>
      <c r="AB4" s="326" t="s">
        <v>28</v>
      </c>
      <c r="AC4" s="326" t="s">
        <v>29</v>
      </c>
      <c r="AD4" s="326" t="s">
        <v>110</v>
      </c>
      <c r="AE4" s="326" t="s">
        <v>112</v>
      </c>
      <c r="AF4" s="326" t="s">
        <v>30</v>
      </c>
      <c r="AG4" s="326" t="s">
        <v>31</v>
      </c>
      <c r="AH4" s="326" t="s">
        <v>116</v>
      </c>
      <c r="AI4" s="333" t="s">
        <v>447</v>
      </c>
      <c r="AJ4" s="326" t="s">
        <v>755</v>
      </c>
      <c r="AK4" s="326" t="s">
        <v>756</v>
      </c>
      <c r="AL4" s="326" t="s">
        <v>34</v>
      </c>
      <c r="AM4" s="328" t="s">
        <v>13</v>
      </c>
      <c r="AN4" s="156" t="s">
        <v>458</v>
      </c>
      <c r="AO4" s="156" t="s">
        <v>459</v>
      </c>
    </row>
    <row r="5" spans="1:41">
      <c r="A5" s="129" t="s">
        <v>1</v>
      </c>
      <c r="B5" s="130" t="s">
        <v>444</v>
      </c>
      <c r="C5" s="285">
        <v>1.0032520902320003</v>
      </c>
      <c r="D5" s="223">
        <v>3.8541639598115317E-7</v>
      </c>
      <c r="E5" s="223">
        <v>3.6264975905744151E-3</v>
      </c>
      <c r="F5" s="223">
        <v>1.9011789228713292E-4</v>
      </c>
      <c r="G5" s="223">
        <v>5.7395901897563626E-5</v>
      </c>
      <c r="H5" s="223">
        <v>6.3941869656567112E-6</v>
      </c>
      <c r="I5" s="223">
        <v>5.6324503948587658E-8</v>
      </c>
      <c r="J5" s="223">
        <v>5.7974937876034233E-6</v>
      </c>
      <c r="K5" s="223">
        <v>2.334922518031682E-6</v>
      </c>
      <c r="L5" s="223">
        <v>2.3934758747728672E-7</v>
      </c>
      <c r="M5" s="223">
        <v>3.2753974214789502E-7</v>
      </c>
      <c r="N5" s="223">
        <v>1.4428239478791489E-7</v>
      </c>
      <c r="O5" s="223">
        <v>1.0464869580218168E-7</v>
      </c>
      <c r="P5" s="223">
        <v>1.23704605878462E-7</v>
      </c>
      <c r="Q5" s="223">
        <v>2.323581924996239E-7</v>
      </c>
      <c r="R5" s="223">
        <v>2.326826910109936E-7</v>
      </c>
      <c r="S5" s="223">
        <v>2.0496258162514904E-7</v>
      </c>
      <c r="T5" s="223">
        <v>1.7130493476752044E-7</v>
      </c>
      <c r="U5" s="223">
        <v>3.0971673301324538E-7</v>
      </c>
      <c r="V5" s="223">
        <v>2.3709378740755788E-5</v>
      </c>
      <c r="W5" s="223">
        <v>2.138943197071985E-5</v>
      </c>
      <c r="X5" s="223">
        <v>3.4412121353234262E-7</v>
      </c>
      <c r="Y5" s="223">
        <v>7.9385079178916952E-7</v>
      </c>
      <c r="Z5" s="223">
        <v>3.3424613792468356E-7</v>
      </c>
      <c r="AA5" s="223">
        <v>5.4961160273006565E-6</v>
      </c>
      <c r="AB5" s="223">
        <v>4.8623114433147544E-7</v>
      </c>
      <c r="AC5" s="223">
        <v>6.3865367704818888E-7</v>
      </c>
      <c r="AD5" s="223">
        <v>1.4608104870738027E-6</v>
      </c>
      <c r="AE5" s="223">
        <v>1.1314147059705875E-6</v>
      </c>
      <c r="AF5" s="223">
        <v>9.9627793980563634E-7</v>
      </c>
      <c r="AG5" s="223">
        <v>3.1402595428946683E-5</v>
      </c>
      <c r="AH5" s="223">
        <v>6.0524730941808923E-5</v>
      </c>
      <c r="AI5" s="223">
        <v>5.6823962766326042E-5</v>
      </c>
      <c r="AJ5" s="223">
        <v>8.3907841074981969E-7</v>
      </c>
      <c r="AK5" s="223">
        <v>3.3397186470289362E-4</v>
      </c>
      <c r="AL5" s="223">
        <v>3.2484668996526412E-6</v>
      </c>
      <c r="AM5" s="286">
        <v>1.7499541528751166E-6</v>
      </c>
      <c r="AN5" s="220">
        <v>1.0076885016952286</v>
      </c>
      <c r="AO5" s="220">
        <v>0.77388821615985259</v>
      </c>
    </row>
    <row r="6" spans="1:41">
      <c r="A6" s="133" t="s">
        <v>2</v>
      </c>
      <c r="B6" s="104" t="s">
        <v>3</v>
      </c>
      <c r="C6" s="285">
        <v>2.7694563390453993E-4</v>
      </c>
      <c r="D6" s="223">
        <v>1.000423817497093</v>
      </c>
      <c r="E6" s="223">
        <v>1.8483289122446416E-4</v>
      </c>
      <c r="F6" s="223">
        <v>2.4937039331104802E-4</v>
      </c>
      <c r="G6" s="223">
        <v>2.4190446228831671E-4</v>
      </c>
      <c r="H6" s="223">
        <v>6.0990691951304005E-4</v>
      </c>
      <c r="I6" s="223">
        <v>5.6717204625854637E-3</v>
      </c>
      <c r="J6" s="223">
        <v>9.027109089021509E-5</v>
      </c>
      <c r="K6" s="223">
        <v>6.4280987050190465E-4</v>
      </c>
      <c r="L6" s="223">
        <v>7.472932473872576E-4</v>
      </c>
      <c r="M6" s="223">
        <v>7.5607060754771653E-4</v>
      </c>
      <c r="N6" s="223">
        <v>2.465794875147075E-4</v>
      </c>
      <c r="O6" s="223">
        <v>1.0934267347861425E-4</v>
      </c>
      <c r="P6" s="223">
        <v>1.2703835795423635E-4</v>
      </c>
      <c r="Q6" s="223">
        <v>8.4747615562867816E-5</v>
      </c>
      <c r="R6" s="223">
        <v>1.1260122688742539E-4</v>
      </c>
      <c r="S6" s="223">
        <v>1.0679340768587134E-4</v>
      </c>
      <c r="T6" s="223">
        <v>4.6929201206736667E-5</v>
      </c>
      <c r="U6" s="223">
        <v>2.3808150630379499E-4</v>
      </c>
      <c r="V6" s="223">
        <v>2.3577698778598166E-4</v>
      </c>
      <c r="W6" s="223">
        <v>1.7835302119491027E-4</v>
      </c>
      <c r="X6" s="223">
        <v>3.3778042145470527E-3</v>
      </c>
      <c r="Y6" s="223">
        <v>4.0562279151472953E-4</v>
      </c>
      <c r="Z6" s="223">
        <v>4.768067686726522E-4</v>
      </c>
      <c r="AA6" s="223">
        <v>2.4318992083747134E-4</v>
      </c>
      <c r="AB6" s="223">
        <v>1.0954376243288799E-4</v>
      </c>
      <c r="AC6" s="223">
        <v>5.731785458180252E-5</v>
      </c>
      <c r="AD6" s="223">
        <v>8.6557638056352672E-4</v>
      </c>
      <c r="AE6" s="223">
        <v>1.0613574917926802E-4</v>
      </c>
      <c r="AF6" s="223">
        <v>2.2504741672571419E-4</v>
      </c>
      <c r="AG6" s="223">
        <v>1.6405574982155185E-4</v>
      </c>
      <c r="AH6" s="223">
        <v>1.9817478940133604E-4</v>
      </c>
      <c r="AI6" s="223">
        <v>1.3652553967016877E-4</v>
      </c>
      <c r="AJ6" s="223">
        <v>9.982944085276656E-5</v>
      </c>
      <c r="AK6" s="223">
        <v>2.5546664849645834E-4</v>
      </c>
      <c r="AL6" s="223">
        <v>1.255248274745462E-4</v>
      </c>
      <c r="AM6" s="286">
        <v>1.7789124369050686E-4</v>
      </c>
      <c r="AN6" s="220">
        <v>1.0184056996602846</v>
      </c>
      <c r="AO6" s="220">
        <v>0.78211884814727373</v>
      </c>
    </row>
    <row r="7" spans="1:41">
      <c r="A7" s="133" t="s">
        <v>77</v>
      </c>
      <c r="B7" s="104" t="s">
        <v>78</v>
      </c>
      <c r="C7" s="285">
        <v>5.4388642015586724E-3</v>
      </c>
      <c r="D7" s="223">
        <v>4.1919734589108339E-6</v>
      </c>
      <c r="E7" s="223">
        <v>1.016443911189189</v>
      </c>
      <c r="F7" s="223">
        <v>2.3222949145461976E-4</v>
      </c>
      <c r="G7" s="223">
        <v>9.9927548991673689E-5</v>
      </c>
      <c r="H7" s="223">
        <v>2.8071951496275253E-4</v>
      </c>
      <c r="I7" s="223">
        <v>1.5275991983519649E-6</v>
      </c>
      <c r="J7" s="223">
        <v>3.2580501091244768E-5</v>
      </c>
      <c r="K7" s="223">
        <v>3.7109049350277235E-5</v>
      </c>
      <c r="L7" s="223">
        <v>3.1018584301044181E-6</v>
      </c>
      <c r="M7" s="223">
        <v>6.1161697014018656E-6</v>
      </c>
      <c r="N7" s="223">
        <v>2.0738882950931971E-6</v>
      </c>
      <c r="O7" s="223">
        <v>1.3493057217130582E-6</v>
      </c>
      <c r="P7" s="223">
        <v>1.7520698658840834E-6</v>
      </c>
      <c r="Q7" s="223">
        <v>4.9828562103772223E-6</v>
      </c>
      <c r="R7" s="223">
        <v>5.6114065719272804E-6</v>
      </c>
      <c r="S7" s="223">
        <v>4.1491673837690144E-6</v>
      </c>
      <c r="T7" s="223">
        <v>2.6219125497548033E-6</v>
      </c>
      <c r="U7" s="223">
        <v>6.2261278030195077E-6</v>
      </c>
      <c r="V7" s="223">
        <v>7.1418787432078295E-5</v>
      </c>
      <c r="W7" s="223">
        <v>6.3721288503269977E-6</v>
      </c>
      <c r="X7" s="223">
        <v>1.9550865726381759E-6</v>
      </c>
      <c r="Y7" s="223">
        <v>4.6782730798991653E-6</v>
      </c>
      <c r="Z7" s="223">
        <v>3.9571447840838914E-6</v>
      </c>
      <c r="AA7" s="223">
        <v>1.0900051535843117E-5</v>
      </c>
      <c r="AB7" s="223">
        <v>5.7360421298157618E-6</v>
      </c>
      <c r="AC7" s="223">
        <v>3.6241525842944934E-6</v>
      </c>
      <c r="AD7" s="223">
        <v>1.4344943595129902E-5</v>
      </c>
      <c r="AE7" s="223">
        <v>1.8106366766327326E-5</v>
      </c>
      <c r="AF7" s="223">
        <v>5.1291086123513222E-5</v>
      </c>
      <c r="AG7" s="223">
        <v>3.2752030481092935E-4</v>
      </c>
      <c r="AH7" s="223">
        <v>6.7087979827878334E-4</v>
      </c>
      <c r="AI7" s="223">
        <v>1.3881585232770506E-4</v>
      </c>
      <c r="AJ7" s="223">
        <v>5.6672890287410322E-6</v>
      </c>
      <c r="AK7" s="223">
        <v>6.9733442958554272E-3</v>
      </c>
      <c r="AL7" s="223">
        <v>8.9686581020368494E-6</v>
      </c>
      <c r="AM7" s="286">
        <v>3.4352519019711361E-4</v>
      </c>
      <c r="AN7" s="220">
        <v>1.0312701512838427</v>
      </c>
      <c r="AO7" s="220">
        <v>0.79199853567182299</v>
      </c>
    </row>
    <row r="8" spans="1:41">
      <c r="A8" s="133" t="s">
        <v>79</v>
      </c>
      <c r="B8" s="104" t="s">
        <v>4</v>
      </c>
      <c r="C8" s="285">
        <v>8.3416894698049946E-6</v>
      </c>
      <c r="D8" s="223">
        <v>2.4133614746969364E-6</v>
      </c>
      <c r="E8" s="223">
        <v>1.180908560073271E-6</v>
      </c>
      <c r="F8" s="223">
        <v>1.0007656630724819</v>
      </c>
      <c r="G8" s="223">
        <v>9.2632684021719894E-6</v>
      </c>
      <c r="H8" s="223">
        <v>3.1292576802785122E-7</v>
      </c>
      <c r="I8" s="223">
        <v>1.1815341178722772E-7</v>
      </c>
      <c r="J8" s="223">
        <v>2.6761841810935459E-7</v>
      </c>
      <c r="K8" s="223">
        <v>3.298681497963641E-6</v>
      </c>
      <c r="L8" s="223">
        <v>4.5499827754104259E-7</v>
      </c>
      <c r="M8" s="223">
        <v>8.0891553004625076E-7</v>
      </c>
      <c r="N8" s="223">
        <v>6.8088837240289554E-7</v>
      </c>
      <c r="O8" s="223">
        <v>4.073510269433278E-7</v>
      </c>
      <c r="P8" s="223">
        <v>1.003798189920679E-6</v>
      </c>
      <c r="Q8" s="223">
        <v>1.147102050781368E-6</v>
      </c>
      <c r="R8" s="223">
        <v>2.8515918126942213E-6</v>
      </c>
      <c r="S8" s="223">
        <v>6.2786306332290686E-7</v>
      </c>
      <c r="T8" s="223">
        <v>4.1635975915424722E-7</v>
      </c>
      <c r="U8" s="223">
        <v>1.9711777646214445E-6</v>
      </c>
      <c r="V8" s="223">
        <v>1.0788649834830868E-5</v>
      </c>
      <c r="W8" s="223">
        <v>5.4332979754794716E-6</v>
      </c>
      <c r="X8" s="223">
        <v>5.3094465614371816E-7</v>
      </c>
      <c r="Y8" s="223">
        <v>1.4886161253339292E-6</v>
      </c>
      <c r="Z8" s="223">
        <v>2.4721642103111747E-6</v>
      </c>
      <c r="AA8" s="223">
        <v>5.3181259399108324E-6</v>
      </c>
      <c r="AB8" s="223">
        <v>2.5136345068974496E-6</v>
      </c>
      <c r="AC8" s="223">
        <v>3.5767097969649566E-7</v>
      </c>
      <c r="AD8" s="223">
        <v>4.8484224634703962E-6</v>
      </c>
      <c r="AE8" s="223">
        <v>2.1286492670712943E-6</v>
      </c>
      <c r="AF8" s="223">
        <v>4.8952661184975917E-6</v>
      </c>
      <c r="AG8" s="223">
        <v>1.2270268933689454E-6</v>
      </c>
      <c r="AH8" s="223">
        <v>6.530086106909963E-6</v>
      </c>
      <c r="AI8" s="223">
        <v>1.7516946237265395E-5</v>
      </c>
      <c r="AJ8" s="223">
        <v>3.4974288562574546E-6</v>
      </c>
      <c r="AK8" s="223">
        <v>6.8030339434759274E-6</v>
      </c>
      <c r="AL8" s="223">
        <v>1.2312431470437132E-4</v>
      </c>
      <c r="AM8" s="286">
        <v>1.0362306004075742E-6</v>
      </c>
      <c r="AN8" s="220">
        <v>1.0010017402347515</v>
      </c>
      <c r="AO8" s="220">
        <v>0.76875289320059537</v>
      </c>
    </row>
    <row r="9" spans="1:41">
      <c r="A9" s="133" t="s">
        <v>80</v>
      </c>
      <c r="B9" s="104" t="s">
        <v>5</v>
      </c>
      <c r="C9" s="285">
        <v>6.3516192145508087E-3</v>
      </c>
      <c r="D9" s="223">
        <v>7.1481667003240516E-4</v>
      </c>
      <c r="E9" s="223">
        <v>3.0571284699521858E-3</v>
      </c>
      <c r="F9" s="223">
        <v>9.9565528107957327E-4</v>
      </c>
      <c r="G9" s="223">
        <v>1.0188464366714003</v>
      </c>
      <c r="H9" s="223">
        <v>6.6278502525265082E-4</v>
      </c>
      <c r="I9" s="223">
        <v>3.1672057024814054E-5</v>
      </c>
      <c r="J9" s="223">
        <v>1.7501271536565102E-4</v>
      </c>
      <c r="K9" s="223">
        <v>1.4166519759691233E-3</v>
      </c>
      <c r="L9" s="223">
        <v>1.6573271279226798E-4</v>
      </c>
      <c r="M9" s="223">
        <v>2.6129259024380901E-4</v>
      </c>
      <c r="N9" s="223">
        <v>2.0699251271035312E-4</v>
      </c>
      <c r="O9" s="223">
        <v>1.5799197288714578E-4</v>
      </c>
      <c r="P9" s="223">
        <v>1.5288467719475429E-4</v>
      </c>
      <c r="Q9" s="223">
        <v>4.8481599886867016E-4</v>
      </c>
      <c r="R9" s="223">
        <v>3.2996719820748159E-4</v>
      </c>
      <c r="S9" s="223">
        <v>4.0797933058476149E-4</v>
      </c>
      <c r="T9" s="223">
        <v>4.0901795601837169E-4</v>
      </c>
      <c r="U9" s="223">
        <v>4.3723800311817727E-4</v>
      </c>
      <c r="V9" s="223">
        <v>3.4474793285157296E-3</v>
      </c>
      <c r="W9" s="223">
        <v>5.535711795713349E-3</v>
      </c>
      <c r="X9" s="223">
        <v>4.5376432053153697E-4</v>
      </c>
      <c r="Y9" s="223">
        <v>1.0931782319384168E-3</v>
      </c>
      <c r="Z9" s="223">
        <v>9.8843480382333174E-4</v>
      </c>
      <c r="AA9" s="223">
        <v>1.6564692710377004E-3</v>
      </c>
      <c r="AB9" s="223">
        <v>1.5843835377048338E-3</v>
      </c>
      <c r="AC9" s="223">
        <v>4.1331612037117125E-4</v>
      </c>
      <c r="AD9" s="223">
        <v>8.5768601866535743E-4</v>
      </c>
      <c r="AE9" s="223">
        <v>1.4051477116245224E-3</v>
      </c>
      <c r="AF9" s="223">
        <v>5.0652597779573161E-4</v>
      </c>
      <c r="AG9" s="223">
        <v>1.4538786246952558E-3</v>
      </c>
      <c r="AH9" s="223">
        <v>1.7250929559010832E-3</v>
      </c>
      <c r="AI9" s="223">
        <v>5.6061647119934523E-3</v>
      </c>
      <c r="AJ9" s="223">
        <v>8.4054961073074701E-4</v>
      </c>
      <c r="AK9" s="223">
        <v>1.081987267275064E-3</v>
      </c>
      <c r="AL9" s="223">
        <v>3.2533412822821815E-2</v>
      </c>
      <c r="AM9" s="286">
        <v>2.5353957328889536E-4</v>
      </c>
      <c r="AN9" s="220">
        <v>1.0967024137176811</v>
      </c>
      <c r="AO9" s="220">
        <v>0.8422494383754261</v>
      </c>
    </row>
    <row r="10" spans="1:41">
      <c r="A10" s="133" t="s">
        <v>81</v>
      </c>
      <c r="B10" s="104" t="s">
        <v>6</v>
      </c>
      <c r="C10" s="285">
        <v>6.4296458105720759E-3</v>
      </c>
      <c r="D10" s="223">
        <v>1.5814663951242314E-3</v>
      </c>
      <c r="E10" s="223">
        <v>8.8639961436913477E-3</v>
      </c>
      <c r="F10" s="223">
        <v>5.0658162572049859E-2</v>
      </c>
      <c r="G10" s="223">
        <v>4.0239836140334946E-2</v>
      </c>
      <c r="H10" s="223">
        <v>1.1249670965649305</v>
      </c>
      <c r="I10" s="223">
        <v>1.4438656602917784E-3</v>
      </c>
      <c r="J10" s="223">
        <v>0.12902105879520409</v>
      </c>
      <c r="K10" s="223">
        <v>2.0024428788205529E-2</v>
      </c>
      <c r="L10" s="223">
        <v>3.945804283795702E-3</v>
      </c>
      <c r="M10" s="223">
        <v>1.5988491266600294E-2</v>
      </c>
      <c r="N10" s="223">
        <v>3.5675038268268423E-3</v>
      </c>
      <c r="O10" s="223">
        <v>1.3040183754741816E-3</v>
      </c>
      <c r="P10" s="223">
        <v>1.8654744411063903E-3</v>
      </c>
      <c r="Q10" s="223">
        <v>1.6490126918466415E-2</v>
      </c>
      <c r="R10" s="223">
        <v>1.9672359622317091E-2</v>
      </c>
      <c r="S10" s="223">
        <v>1.3038399511256163E-2</v>
      </c>
      <c r="T10" s="223">
        <v>6.8290236504390056E-3</v>
      </c>
      <c r="U10" s="223">
        <v>1.8695142245099865E-2</v>
      </c>
      <c r="V10" s="223">
        <v>3.2449317742550977E-2</v>
      </c>
      <c r="W10" s="223">
        <v>3.8205337951363926E-3</v>
      </c>
      <c r="X10" s="223">
        <v>8.185515818695528E-4</v>
      </c>
      <c r="Y10" s="223">
        <v>5.1230552931294015E-3</v>
      </c>
      <c r="Z10" s="223">
        <v>4.4287256657183013E-3</v>
      </c>
      <c r="AA10" s="223">
        <v>5.0549773959296959E-4</v>
      </c>
      <c r="AB10" s="223">
        <v>5.9648320736757079E-4</v>
      </c>
      <c r="AC10" s="223">
        <v>2.2860405274822154E-4</v>
      </c>
      <c r="AD10" s="223">
        <v>8.8311179369995603E-4</v>
      </c>
      <c r="AE10" s="223">
        <v>8.5478437789009588E-4</v>
      </c>
      <c r="AF10" s="223">
        <v>7.9135372501729236E-4</v>
      </c>
      <c r="AG10" s="223">
        <v>7.3863295973031779E-3</v>
      </c>
      <c r="AH10" s="223">
        <v>2.1905764186010871E-2</v>
      </c>
      <c r="AI10" s="223">
        <v>1.8344603433782527E-3</v>
      </c>
      <c r="AJ10" s="223">
        <v>3.5162588846471151E-3</v>
      </c>
      <c r="AK10" s="223">
        <v>4.0525360847831864E-3</v>
      </c>
      <c r="AL10" s="223">
        <v>8.9589196272626091E-3</v>
      </c>
      <c r="AM10" s="286">
        <v>6.8219003504122475E-3</v>
      </c>
      <c r="AN10" s="220">
        <v>1.5896020890603044</v>
      </c>
      <c r="AO10" s="220">
        <v>1.2207882922523567</v>
      </c>
    </row>
    <row r="11" spans="1:41">
      <c r="A11" s="133" t="s">
        <v>82</v>
      </c>
      <c r="B11" s="104" t="s">
        <v>7</v>
      </c>
      <c r="C11" s="285">
        <v>3.7448375363755802E-2</v>
      </c>
      <c r="D11" s="223">
        <v>3.52259755198941E-2</v>
      </c>
      <c r="E11" s="223">
        <v>1.7092382269183994E-2</v>
      </c>
      <c r="F11" s="223">
        <v>1.9508636184000765E-2</v>
      </c>
      <c r="G11" s="223">
        <v>1.8046234561548399E-2</v>
      </c>
      <c r="H11" s="223">
        <v>0.10239084353565754</v>
      </c>
      <c r="I11" s="223">
        <v>1.0951284966150383</v>
      </c>
      <c r="J11" s="223">
        <v>1.2556268593862758E-2</v>
      </c>
      <c r="K11" s="223">
        <v>3.5336616013026206E-2</v>
      </c>
      <c r="L11" s="223">
        <v>4.4528539810421292E-2</v>
      </c>
      <c r="M11" s="223">
        <v>2.0184955207349232E-2</v>
      </c>
      <c r="N11" s="223">
        <v>1.5858378051979889E-2</v>
      </c>
      <c r="O11" s="223">
        <v>6.5450014472126167E-3</v>
      </c>
      <c r="P11" s="223">
        <v>7.9125780993186401E-3</v>
      </c>
      <c r="Q11" s="223">
        <v>6.5824241363701868E-3</v>
      </c>
      <c r="R11" s="223">
        <v>5.7764080246574066E-3</v>
      </c>
      <c r="S11" s="223">
        <v>7.3164056706138993E-3</v>
      </c>
      <c r="T11" s="223">
        <v>3.5073205133151317E-3</v>
      </c>
      <c r="U11" s="223">
        <v>1.6181105826491703E-2</v>
      </c>
      <c r="V11" s="223">
        <v>2.3240437561749986E-2</v>
      </c>
      <c r="W11" s="223">
        <v>1.7512852816198909E-2</v>
      </c>
      <c r="X11" s="223">
        <v>4.9373557275894465E-2</v>
      </c>
      <c r="Y11" s="223">
        <v>2.9731417695475052E-2</v>
      </c>
      <c r="Z11" s="223">
        <v>3.6048600747200017E-2</v>
      </c>
      <c r="AA11" s="223">
        <v>1.4211974924353396E-2</v>
      </c>
      <c r="AB11" s="223">
        <v>1.0464587844756793E-2</v>
      </c>
      <c r="AC11" s="223">
        <v>3.3649224696995486E-3</v>
      </c>
      <c r="AD11" s="223">
        <v>0.1507954190325661</v>
      </c>
      <c r="AE11" s="223">
        <v>8.7994558419546877E-3</v>
      </c>
      <c r="AF11" s="223">
        <v>2.8244809070163159E-2</v>
      </c>
      <c r="AG11" s="223">
        <v>1.418731653782696E-2</v>
      </c>
      <c r="AH11" s="223">
        <v>1.6037082034209411E-2</v>
      </c>
      <c r="AI11" s="223">
        <v>1.8286965628669844E-2</v>
      </c>
      <c r="AJ11" s="223">
        <v>1.0483716564756055E-2</v>
      </c>
      <c r="AK11" s="223">
        <v>1.6467335610096025E-2</v>
      </c>
      <c r="AL11" s="223">
        <v>1.5713659295312203E-2</v>
      </c>
      <c r="AM11" s="286">
        <v>2.7467433879237887E-2</v>
      </c>
      <c r="AN11" s="220">
        <v>1.9975584902738186</v>
      </c>
      <c r="AO11" s="220">
        <v>1.5340921069480669</v>
      </c>
    </row>
    <row r="12" spans="1:41">
      <c r="A12" s="133" t="s">
        <v>83</v>
      </c>
      <c r="B12" s="104" t="s">
        <v>445</v>
      </c>
      <c r="C12" s="285">
        <v>2.1125795218797671E-3</v>
      </c>
      <c r="D12" s="223">
        <v>7.7067859438224092E-4</v>
      </c>
      <c r="E12" s="223">
        <v>3.3358347160823269E-3</v>
      </c>
      <c r="F12" s="223">
        <v>1.7912192349471387E-3</v>
      </c>
      <c r="G12" s="223">
        <v>3.9147262539083773E-3</v>
      </c>
      <c r="H12" s="223">
        <v>1.0370798784353141E-3</v>
      </c>
      <c r="I12" s="223">
        <v>3.1815311845992042E-5</v>
      </c>
      <c r="J12" s="223">
        <v>1.0034188411071285</v>
      </c>
      <c r="K12" s="223">
        <v>9.1962776070092403E-4</v>
      </c>
      <c r="L12" s="223">
        <v>1.6789984804308893E-4</v>
      </c>
      <c r="M12" s="223">
        <v>4.288940711565052E-4</v>
      </c>
      <c r="N12" s="223">
        <v>2.0671732125234342E-4</v>
      </c>
      <c r="O12" s="223">
        <v>3.666907320265316E-4</v>
      </c>
      <c r="P12" s="223">
        <v>9.8684430259892895E-4</v>
      </c>
      <c r="Q12" s="223">
        <v>2.7862127214598534E-3</v>
      </c>
      <c r="R12" s="223">
        <v>1.2213821998325086E-3</v>
      </c>
      <c r="S12" s="223">
        <v>2.0454776425770987E-3</v>
      </c>
      <c r="T12" s="223">
        <v>2.9534602598229143E-3</v>
      </c>
      <c r="U12" s="223">
        <v>4.5983653825576749E-3</v>
      </c>
      <c r="V12" s="223">
        <v>6.1200106222741909E-3</v>
      </c>
      <c r="W12" s="223">
        <v>1.8251425626303905E-3</v>
      </c>
      <c r="X12" s="223">
        <v>1.0043178859121756E-4</v>
      </c>
      <c r="Y12" s="223">
        <v>5.3541860890514038E-3</v>
      </c>
      <c r="Z12" s="223">
        <v>2.1083372070180425E-3</v>
      </c>
      <c r="AA12" s="223">
        <v>1.1871948923167922E-3</v>
      </c>
      <c r="AB12" s="223">
        <v>8.1146043874134454E-4</v>
      </c>
      <c r="AC12" s="223">
        <v>2.7988034179080636E-4</v>
      </c>
      <c r="AD12" s="223">
        <v>3.8204528872123276E-4</v>
      </c>
      <c r="AE12" s="223">
        <v>7.3618287746846274E-4</v>
      </c>
      <c r="AF12" s="223">
        <v>4.2195374340655407E-4</v>
      </c>
      <c r="AG12" s="223">
        <v>6.9861903298329084E-4</v>
      </c>
      <c r="AH12" s="223">
        <v>7.8475597652238177E-4</v>
      </c>
      <c r="AI12" s="223">
        <v>1.370537974173995E-3</v>
      </c>
      <c r="AJ12" s="223">
        <v>7.8679800708282089E-4</v>
      </c>
      <c r="AK12" s="223">
        <v>6.1113906509971221E-4</v>
      </c>
      <c r="AL12" s="223">
        <v>1.2385698917928603E-2</v>
      </c>
      <c r="AM12" s="286">
        <v>4.1839686656232339E-4</v>
      </c>
      <c r="AN12" s="220">
        <v>1.0694771185530016</v>
      </c>
      <c r="AO12" s="220">
        <v>0.82134085891463593</v>
      </c>
    </row>
    <row r="13" spans="1:41">
      <c r="A13" s="133" t="s">
        <v>84</v>
      </c>
      <c r="B13" s="104" t="s">
        <v>8</v>
      </c>
      <c r="C13" s="285">
        <v>1.2208062941010233E-3</v>
      </c>
      <c r="D13" s="223">
        <v>5.9732093191132939E-4</v>
      </c>
      <c r="E13" s="223">
        <v>1.7031760591609624E-3</v>
      </c>
      <c r="F13" s="223">
        <v>5.9566476514554033E-4</v>
      </c>
      <c r="G13" s="223">
        <v>1.6063288990518681E-3</v>
      </c>
      <c r="H13" s="223">
        <v>1.0436951092981175E-3</v>
      </c>
      <c r="I13" s="223">
        <v>1.1716783103212968E-4</v>
      </c>
      <c r="J13" s="223">
        <v>3.4423047157525704E-4</v>
      </c>
      <c r="K13" s="223">
        <v>1.0327572692787577</v>
      </c>
      <c r="L13" s="223">
        <v>1.9287794346829706E-3</v>
      </c>
      <c r="M13" s="223">
        <v>4.0842899820245689E-3</v>
      </c>
      <c r="N13" s="223">
        <v>1.3729726115405444E-3</v>
      </c>
      <c r="O13" s="223">
        <v>3.1568833390326419E-3</v>
      </c>
      <c r="P13" s="223">
        <v>1.1263491239404352E-3</v>
      </c>
      <c r="Q13" s="223">
        <v>2.9754976594726997E-3</v>
      </c>
      <c r="R13" s="223">
        <v>3.2541884921897381E-3</v>
      </c>
      <c r="S13" s="223">
        <v>1.4032578336633718E-3</v>
      </c>
      <c r="T13" s="223">
        <v>4.3699017753398285E-4</v>
      </c>
      <c r="U13" s="223">
        <v>2.7014726657913339E-3</v>
      </c>
      <c r="V13" s="223">
        <v>1.4400252282250707E-3</v>
      </c>
      <c r="W13" s="223">
        <v>1.8866756015649602E-2</v>
      </c>
      <c r="X13" s="223">
        <v>2.3333625235299899E-4</v>
      </c>
      <c r="Y13" s="223">
        <v>1.9899232994118206E-3</v>
      </c>
      <c r="Z13" s="223">
        <v>2.4000036296908773E-4</v>
      </c>
      <c r="AA13" s="223">
        <v>2.0237177224290858E-4</v>
      </c>
      <c r="AB13" s="223">
        <v>1.6571604424651772E-4</v>
      </c>
      <c r="AC13" s="223">
        <v>2.6080736428497133E-4</v>
      </c>
      <c r="AD13" s="223">
        <v>2.0930509544346158E-4</v>
      </c>
      <c r="AE13" s="223">
        <v>2.0710633620667825E-4</v>
      </c>
      <c r="AF13" s="223">
        <v>2.4709625472539722E-4</v>
      </c>
      <c r="AG13" s="223">
        <v>1.2317071926374094E-3</v>
      </c>
      <c r="AH13" s="223">
        <v>6.1654784447095156E-4</v>
      </c>
      <c r="AI13" s="223">
        <v>3.7950121473520208E-4</v>
      </c>
      <c r="AJ13" s="223">
        <v>1.3298960966654657E-3</v>
      </c>
      <c r="AK13" s="223">
        <v>4.4404751229675952E-4</v>
      </c>
      <c r="AL13" s="223">
        <v>3.3040075799683111E-3</v>
      </c>
      <c r="AM13" s="286">
        <v>1.209191061036781E-3</v>
      </c>
      <c r="AN13" s="220">
        <v>1.0950036834874752</v>
      </c>
      <c r="AO13" s="220">
        <v>0.84094484146340498</v>
      </c>
    </row>
    <row r="14" spans="1:41">
      <c r="A14" s="133" t="s">
        <v>85</v>
      </c>
      <c r="B14" s="104" t="s">
        <v>9</v>
      </c>
      <c r="C14" s="285">
        <v>3.1926662397931699E-3</v>
      </c>
      <c r="D14" s="223">
        <v>2.8780965410608171E-2</v>
      </c>
      <c r="E14" s="223">
        <v>4.9421308004396845E-3</v>
      </c>
      <c r="F14" s="223">
        <v>2.9341606894023918E-3</v>
      </c>
      <c r="G14" s="223">
        <v>9.8070098327823443E-2</v>
      </c>
      <c r="H14" s="223">
        <v>1.2120777613029152E-3</v>
      </c>
      <c r="I14" s="223">
        <v>3.5702953515938667E-4</v>
      </c>
      <c r="J14" s="223">
        <v>2.6008635571512606E-3</v>
      </c>
      <c r="K14" s="223">
        <v>3.4071763746643377E-2</v>
      </c>
      <c r="L14" s="223">
        <v>1.5614528530110776</v>
      </c>
      <c r="M14" s="223">
        <v>4.6037755460909711E-3</v>
      </c>
      <c r="N14" s="223">
        <v>0.3967214574121013</v>
      </c>
      <c r="O14" s="223">
        <v>0.14505271997973426</v>
      </c>
      <c r="P14" s="223">
        <v>0.18826674828056666</v>
      </c>
      <c r="Q14" s="223">
        <v>7.3540521759502875E-2</v>
      </c>
      <c r="R14" s="223">
        <v>1.5849541193069742E-2</v>
      </c>
      <c r="S14" s="223">
        <v>0.12908853895326114</v>
      </c>
      <c r="T14" s="223">
        <v>3.1873419846887997E-2</v>
      </c>
      <c r="U14" s="223">
        <v>0.24392040573846788</v>
      </c>
      <c r="V14" s="223">
        <v>1.4790099190495096E-2</v>
      </c>
      <c r="W14" s="223">
        <v>0.10500718288578019</v>
      </c>
      <c r="X14" s="223">
        <v>1.3972311195218161E-3</v>
      </c>
      <c r="Y14" s="223">
        <v>8.3856494804579514E-3</v>
      </c>
      <c r="Z14" s="223">
        <v>7.4553964444922275E-4</v>
      </c>
      <c r="AA14" s="223">
        <v>1.6868908051897978E-3</v>
      </c>
      <c r="AB14" s="223">
        <v>9.6621873453917062E-4</v>
      </c>
      <c r="AC14" s="223">
        <v>1.3178978330643865E-3</v>
      </c>
      <c r="AD14" s="223">
        <v>2.7893332564424308E-3</v>
      </c>
      <c r="AE14" s="223">
        <v>1.2109704408830475E-3</v>
      </c>
      <c r="AF14" s="223">
        <v>2.3553449474258597E-3</v>
      </c>
      <c r="AG14" s="223">
        <v>9.9372482280120984E-4</v>
      </c>
      <c r="AH14" s="223">
        <v>1.0297730072174956E-3</v>
      </c>
      <c r="AI14" s="223">
        <v>2.0855826844072417E-3</v>
      </c>
      <c r="AJ14" s="223">
        <v>4.2070808291240405E-3</v>
      </c>
      <c r="AK14" s="223">
        <v>1.7812955564233276E-3</v>
      </c>
      <c r="AL14" s="223">
        <v>4.1439181071047815E-3</v>
      </c>
      <c r="AM14" s="286">
        <v>1.3924692884569665E-2</v>
      </c>
      <c r="AN14" s="220">
        <v>3.1353501640189796</v>
      </c>
      <c r="AO14" s="220">
        <v>2.4078974220577223</v>
      </c>
    </row>
    <row r="15" spans="1:41">
      <c r="A15" s="133" t="s">
        <v>86</v>
      </c>
      <c r="B15" s="104" t="s">
        <v>10</v>
      </c>
      <c r="C15" s="285">
        <v>2.9560114118514844E-5</v>
      </c>
      <c r="D15" s="223">
        <v>4.0841213758658734E-4</v>
      </c>
      <c r="E15" s="223">
        <v>1.2943853672776437E-4</v>
      </c>
      <c r="F15" s="223">
        <v>3.8109377659508901E-5</v>
      </c>
      <c r="G15" s="223">
        <v>4.9616395546674965E-4</v>
      </c>
      <c r="H15" s="223">
        <v>4.396370614873676E-4</v>
      </c>
      <c r="I15" s="223">
        <v>6.2649895177505696E-6</v>
      </c>
      <c r="J15" s="223">
        <v>8.9117661955342937E-5</v>
      </c>
      <c r="K15" s="223">
        <v>1.5281316400847101E-3</v>
      </c>
      <c r="L15" s="223">
        <v>2.6431405623342933E-3</v>
      </c>
      <c r="M15" s="223">
        <v>1.039461879472644</v>
      </c>
      <c r="N15" s="223">
        <v>2.5231482148023623E-3</v>
      </c>
      <c r="O15" s="223">
        <v>1.2980485547587411E-3</v>
      </c>
      <c r="P15" s="223">
        <v>1.2572135462725613E-3</v>
      </c>
      <c r="Q15" s="223">
        <v>4.0124044399719927E-3</v>
      </c>
      <c r="R15" s="223">
        <v>4.912643912182618E-3</v>
      </c>
      <c r="S15" s="223">
        <v>5.1970383034501341E-3</v>
      </c>
      <c r="T15" s="223">
        <v>4.1399628768384392E-3</v>
      </c>
      <c r="U15" s="223">
        <v>4.1912608918826559E-3</v>
      </c>
      <c r="V15" s="223">
        <v>1.2643250901417215E-3</v>
      </c>
      <c r="W15" s="223">
        <v>2.1945847149511576E-3</v>
      </c>
      <c r="X15" s="223">
        <v>6.8160358474618775E-5</v>
      </c>
      <c r="Y15" s="223">
        <v>1.2882347380427695E-4</v>
      </c>
      <c r="Z15" s="223">
        <v>1.836949409958167E-5</v>
      </c>
      <c r="AA15" s="223">
        <v>2.3194726667439297E-5</v>
      </c>
      <c r="AB15" s="223">
        <v>2.1499515261702471E-5</v>
      </c>
      <c r="AC15" s="223">
        <v>2.6271730134834025E-5</v>
      </c>
      <c r="AD15" s="223">
        <v>2.7156329777123688E-5</v>
      </c>
      <c r="AE15" s="223">
        <v>2.7525165061847845E-5</v>
      </c>
      <c r="AF15" s="223">
        <v>6.9001589615221405E-5</v>
      </c>
      <c r="AG15" s="223">
        <v>3.9483398565743209E-5</v>
      </c>
      <c r="AH15" s="223">
        <v>2.9233144128720096E-4</v>
      </c>
      <c r="AI15" s="223">
        <v>4.7038931856940176E-5</v>
      </c>
      <c r="AJ15" s="223">
        <v>1.1675603432127548E-4</v>
      </c>
      <c r="AK15" s="223">
        <v>4.8738047410128544E-5</v>
      </c>
      <c r="AL15" s="223">
        <v>1.7697568142693802E-4</v>
      </c>
      <c r="AM15" s="286">
        <v>5.2110701139210876E-4</v>
      </c>
      <c r="AN15" s="220">
        <v>1.077912918983992</v>
      </c>
      <c r="AO15" s="220">
        <v>0.8278194150720567</v>
      </c>
    </row>
    <row r="16" spans="1:41">
      <c r="A16" s="133" t="s">
        <v>87</v>
      </c>
      <c r="B16" s="104" t="s">
        <v>11</v>
      </c>
      <c r="C16" s="285">
        <v>4.102223479626548E-3</v>
      </c>
      <c r="D16" s="223">
        <v>1.162676340557159E-2</v>
      </c>
      <c r="E16" s="223">
        <v>1.1127835442687714E-2</v>
      </c>
      <c r="F16" s="223">
        <v>1.5191340345401738E-3</v>
      </c>
      <c r="G16" s="223">
        <v>1.4988637768816719E-2</v>
      </c>
      <c r="H16" s="223">
        <v>2.4399675939883046E-3</v>
      </c>
      <c r="I16" s="223">
        <v>3.9623453478231454E-4</v>
      </c>
      <c r="J16" s="223">
        <v>8.4470514664168345E-4</v>
      </c>
      <c r="K16" s="223">
        <v>5.7158171893919368E-3</v>
      </c>
      <c r="L16" s="223">
        <v>8.7443809555787732E-4</v>
      </c>
      <c r="M16" s="223">
        <v>1.1581660426351001E-3</v>
      </c>
      <c r="N16" s="223">
        <v>1.0198474700323208</v>
      </c>
      <c r="O16" s="223">
        <v>8.2194258463025183E-3</v>
      </c>
      <c r="P16" s="223">
        <v>1.201770735888962E-2</v>
      </c>
      <c r="Q16" s="223">
        <v>2.0293954979691827E-2</v>
      </c>
      <c r="R16" s="223">
        <v>6.1395959603090635E-3</v>
      </c>
      <c r="S16" s="223">
        <v>1.0869625614666109E-2</v>
      </c>
      <c r="T16" s="223">
        <v>1.1231058910834063E-2</v>
      </c>
      <c r="U16" s="223">
        <v>9.6269943050474888E-3</v>
      </c>
      <c r="V16" s="223">
        <v>5.1599477266510195E-3</v>
      </c>
      <c r="W16" s="223">
        <v>5.8823776537648732E-2</v>
      </c>
      <c r="X16" s="223">
        <v>1.1284566621642561E-3</v>
      </c>
      <c r="Y16" s="223">
        <v>2.068323179192214E-3</v>
      </c>
      <c r="Z16" s="223">
        <v>4.5738335337293688E-4</v>
      </c>
      <c r="AA16" s="223">
        <v>2.7085594534158406E-3</v>
      </c>
      <c r="AB16" s="223">
        <v>5.2651786407097352E-4</v>
      </c>
      <c r="AC16" s="223">
        <v>1.0348501631530331E-3</v>
      </c>
      <c r="AD16" s="223">
        <v>1.5125663221645183E-3</v>
      </c>
      <c r="AE16" s="223">
        <v>9.4553844559649633E-4</v>
      </c>
      <c r="AF16" s="223">
        <v>3.7616340972486716E-3</v>
      </c>
      <c r="AG16" s="223">
        <v>5.9679047849932874E-4</v>
      </c>
      <c r="AH16" s="223">
        <v>9.7612736099310035E-4</v>
      </c>
      <c r="AI16" s="223">
        <v>2.7296947959702328E-3</v>
      </c>
      <c r="AJ16" s="223">
        <v>1.3269847611389171E-3</v>
      </c>
      <c r="AK16" s="223">
        <v>2.5247602397322232E-3</v>
      </c>
      <c r="AL16" s="223">
        <v>1.7701353440742922E-3</v>
      </c>
      <c r="AM16" s="286">
        <v>2.9312104908332604E-3</v>
      </c>
      <c r="AN16" s="220">
        <v>1.2440230130182215</v>
      </c>
      <c r="AO16" s="220">
        <v>0.95538923862569969</v>
      </c>
    </row>
    <row r="17" spans="1:41">
      <c r="A17" s="133" t="s">
        <v>88</v>
      </c>
      <c r="B17" s="104" t="s">
        <v>89</v>
      </c>
      <c r="C17" s="285">
        <v>4.1507008102648351E-4</v>
      </c>
      <c r="D17" s="223">
        <v>1.0075469721886212E-2</v>
      </c>
      <c r="E17" s="223">
        <v>4.3307294295475752E-4</v>
      </c>
      <c r="F17" s="223">
        <v>3.8661568529594899E-4</v>
      </c>
      <c r="G17" s="223">
        <v>1.0476792467590359E-3</v>
      </c>
      <c r="H17" s="223">
        <v>1.6397480832789762E-4</v>
      </c>
      <c r="I17" s="223">
        <v>1.3263004007654338E-4</v>
      </c>
      <c r="J17" s="223">
        <v>2.4170991846178346E-4</v>
      </c>
      <c r="K17" s="223">
        <v>5.4016449171732286E-3</v>
      </c>
      <c r="L17" s="223">
        <v>5.2173117476829814E-4</v>
      </c>
      <c r="M17" s="223">
        <v>2.7384359072792861E-4</v>
      </c>
      <c r="N17" s="223">
        <v>1.9868775337324139E-3</v>
      </c>
      <c r="O17" s="223">
        <v>1.1360043525245878</v>
      </c>
      <c r="P17" s="223">
        <v>4.8316385485842828E-2</v>
      </c>
      <c r="Q17" s="223">
        <v>1.2750000307076532E-2</v>
      </c>
      <c r="R17" s="223">
        <v>4.0735855736807568E-3</v>
      </c>
      <c r="S17" s="223">
        <v>1.9406540118800056E-2</v>
      </c>
      <c r="T17" s="223">
        <v>3.641100544463133E-3</v>
      </c>
      <c r="U17" s="223">
        <v>3.5704760687285349E-2</v>
      </c>
      <c r="V17" s="223">
        <v>1.1652492227726553E-3</v>
      </c>
      <c r="W17" s="223">
        <v>5.4184013085010847E-3</v>
      </c>
      <c r="X17" s="223">
        <v>5.9058536506638361E-4</v>
      </c>
      <c r="Y17" s="223">
        <v>4.7073943731572455E-2</v>
      </c>
      <c r="Z17" s="223">
        <v>8.0735391036791649E-4</v>
      </c>
      <c r="AA17" s="223">
        <v>7.7768656237857284E-4</v>
      </c>
      <c r="AB17" s="223">
        <v>9.8171974906990727E-4</v>
      </c>
      <c r="AC17" s="223">
        <v>3.1274784724657237E-4</v>
      </c>
      <c r="AD17" s="223">
        <v>1.618809407255028E-3</v>
      </c>
      <c r="AE17" s="223">
        <v>1.451382495609639E-3</v>
      </c>
      <c r="AF17" s="223">
        <v>1.9549029352725921E-3</v>
      </c>
      <c r="AG17" s="223">
        <v>1.002370124228037E-3</v>
      </c>
      <c r="AH17" s="223">
        <v>9.2625051060148914E-4</v>
      </c>
      <c r="AI17" s="223">
        <v>7.8035508349077597E-4</v>
      </c>
      <c r="AJ17" s="223">
        <v>1.4925470605683203E-2</v>
      </c>
      <c r="AK17" s="223">
        <v>8.3612344521741353E-4</v>
      </c>
      <c r="AL17" s="223">
        <v>3.2746556765019284E-4</v>
      </c>
      <c r="AM17" s="286">
        <v>5.0237790104345071E-4</v>
      </c>
      <c r="AN17" s="220">
        <v>1.3624302406759545</v>
      </c>
      <c r="AO17" s="220">
        <v>1.0463240444097504</v>
      </c>
    </row>
    <row r="18" spans="1:41">
      <c r="A18" s="133" t="s">
        <v>90</v>
      </c>
      <c r="B18" s="104" t="s">
        <v>91</v>
      </c>
      <c r="C18" s="285">
        <v>1.732685837496199E-6</v>
      </c>
      <c r="D18" s="223">
        <v>1.1918172348700138E-5</v>
      </c>
      <c r="E18" s="223">
        <v>1.5746757860433378E-6</v>
      </c>
      <c r="F18" s="223">
        <v>1.6157282078326853E-6</v>
      </c>
      <c r="G18" s="223">
        <v>2.2228610172256024E-6</v>
      </c>
      <c r="H18" s="223">
        <v>4.7868760441626174E-7</v>
      </c>
      <c r="I18" s="223">
        <v>3.5269640071625471E-7</v>
      </c>
      <c r="J18" s="223">
        <v>2.2395987126628055E-6</v>
      </c>
      <c r="K18" s="223">
        <v>6.8898936510388769E-6</v>
      </c>
      <c r="L18" s="223">
        <v>1.2527706979228958E-6</v>
      </c>
      <c r="M18" s="223">
        <v>1.2094632231065503E-6</v>
      </c>
      <c r="N18" s="223">
        <v>1.7952554408298099E-6</v>
      </c>
      <c r="O18" s="223">
        <v>1.3986179928914088E-5</v>
      </c>
      <c r="P18" s="223">
        <v>1.0011808991443645</v>
      </c>
      <c r="Q18" s="223">
        <v>7.6035999773272247E-6</v>
      </c>
      <c r="R18" s="223">
        <v>1.0235031222301045E-5</v>
      </c>
      <c r="S18" s="223">
        <v>8.093032189088936E-6</v>
      </c>
      <c r="T18" s="223">
        <v>3.0286106286575963E-6</v>
      </c>
      <c r="U18" s="223">
        <v>1.0663722086543793E-5</v>
      </c>
      <c r="V18" s="223">
        <v>2.2909335165336477E-6</v>
      </c>
      <c r="W18" s="223">
        <v>3.7100006009665198E-6</v>
      </c>
      <c r="X18" s="223">
        <v>2.7304177961016324E-6</v>
      </c>
      <c r="Y18" s="223">
        <v>6.9790210646591413E-6</v>
      </c>
      <c r="Z18" s="223">
        <v>2.401789317272195E-6</v>
      </c>
      <c r="AA18" s="223">
        <v>3.2232615791410257E-6</v>
      </c>
      <c r="AB18" s="223">
        <v>5.0197013095575907E-6</v>
      </c>
      <c r="AC18" s="223">
        <v>1.3201818581615685E-6</v>
      </c>
      <c r="AD18" s="223">
        <v>5.4309866340754077E-6</v>
      </c>
      <c r="AE18" s="223">
        <v>7.5307854844090325E-6</v>
      </c>
      <c r="AF18" s="223">
        <v>3.8215579354678192E-6</v>
      </c>
      <c r="AG18" s="223">
        <v>3.1975544196357508E-6</v>
      </c>
      <c r="AH18" s="223">
        <v>3.0640046778007042E-6</v>
      </c>
      <c r="AI18" s="223">
        <v>3.4991076537789618E-6</v>
      </c>
      <c r="AJ18" s="223">
        <v>9.0127208842037481E-5</v>
      </c>
      <c r="AK18" s="223">
        <v>1.6720348374485913E-6</v>
      </c>
      <c r="AL18" s="223">
        <v>1.1257665552896361E-6</v>
      </c>
      <c r="AM18" s="286">
        <v>1.6784028774027803E-6</v>
      </c>
      <c r="AN18" s="220">
        <v>1.0014166145262846</v>
      </c>
      <c r="AO18" s="220">
        <v>0.76907150984141737</v>
      </c>
    </row>
    <row r="19" spans="1:41">
      <c r="A19" s="133" t="s">
        <v>92</v>
      </c>
      <c r="B19" s="104" t="s">
        <v>93</v>
      </c>
      <c r="C19" s="285">
        <v>5.1908993498336846E-7</v>
      </c>
      <c r="D19" s="223">
        <v>5.5444511015007369E-7</v>
      </c>
      <c r="E19" s="223">
        <v>3.9921572442183829E-7</v>
      </c>
      <c r="F19" s="223">
        <v>4.5448046898138548E-7</v>
      </c>
      <c r="G19" s="223">
        <v>3.4275461780768651E-7</v>
      </c>
      <c r="H19" s="223">
        <v>9.9181727982019238E-8</v>
      </c>
      <c r="I19" s="223">
        <v>5.3113392895083677E-8</v>
      </c>
      <c r="J19" s="223">
        <v>4.7097620059343665E-8</v>
      </c>
      <c r="K19" s="223">
        <v>3.9932897233231712E-7</v>
      </c>
      <c r="L19" s="223">
        <v>1.9028226973909353E-7</v>
      </c>
      <c r="M19" s="223">
        <v>1.8513828839181694E-7</v>
      </c>
      <c r="N19" s="223">
        <v>2.106389244278172E-7</v>
      </c>
      <c r="O19" s="223">
        <v>2.4720147280345173E-6</v>
      </c>
      <c r="P19" s="223">
        <v>1.3818362274195843E-5</v>
      </c>
      <c r="Q19" s="223">
        <v>1.001018075053951</v>
      </c>
      <c r="R19" s="223">
        <v>3.5334742154661253E-7</v>
      </c>
      <c r="S19" s="223">
        <v>2.0665108554856295E-6</v>
      </c>
      <c r="T19" s="223">
        <v>7.7791654308387794E-7</v>
      </c>
      <c r="U19" s="223">
        <v>1.8479472733636693E-6</v>
      </c>
      <c r="V19" s="223">
        <v>7.0340346970478583E-7</v>
      </c>
      <c r="W19" s="223">
        <v>1.6377720255564963E-6</v>
      </c>
      <c r="X19" s="223">
        <v>4.4923582423734012E-7</v>
      </c>
      <c r="Y19" s="223">
        <v>1.3936092405531288E-6</v>
      </c>
      <c r="Z19" s="223">
        <v>5.9284489938480716E-7</v>
      </c>
      <c r="AA19" s="223">
        <v>5.3938924036172954E-6</v>
      </c>
      <c r="AB19" s="223">
        <v>1.1072444430851632E-6</v>
      </c>
      <c r="AC19" s="223">
        <v>2.6215107228825513E-7</v>
      </c>
      <c r="AD19" s="223">
        <v>1.0842421236061979E-6</v>
      </c>
      <c r="AE19" s="223">
        <v>1.7833504506765711E-6</v>
      </c>
      <c r="AF19" s="223">
        <v>4.638932697740428E-6</v>
      </c>
      <c r="AG19" s="223">
        <v>7.0124215003510302E-7</v>
      </c>
      <c r="AH19" s="223">
        <v>9.8122462568056213E-5</v>
      </c>
      <c r="AI19" s="223">
        <v>8.5960244041178968E-7</v>
      </c>
      <c r="AJ19" s="223">
        <v>1.4061129372816506E-5</v>
      </c>
      <c r="AK19" s="223">
        <v>2.0701305927310669E-5</v>
      </c>
      <c r="AL19" s="223">
        <v>3.5860324699470008E-5</v>
      </c>
      <c r="AM19" s="286">
        <v>6.6666140720605981E-7</v>
      </c>
      <c r="AN19" s="220">
        <v>1.0012328853273147</v>
      </c>
      <c r="AO19" s="220">
        <v>0.76893040883469943</v>
      </c>
    </row>
    <row r="20" spans="1:41">
      <c r="A20" s="133" t="s">
        <v>94</v>
      </c>
      <c r="B20" s="104" t="s">
        <v>95</v>
      </c>
      <c r="C20" s="285">
        <v>5.4583659233146823E-7</v>
      </c>
      <c r="D20" s="223">
        <v>9.4041118134091523E-7</v>
      </c>
      <c r="E20" s="223">
        <v>5.3479333184333004E-7</v>
      </c>
      <c r="F20" s="223">
        <v>5.834678370401841E-7</v>
      </c>
      <c r="G20" s="223">
        <v>4.7319207566102147E-7</v>
      </c>
      <c r="H20" s="223">
        <v>1.5108681142444287E-7</v>
      </c>
      <c r="I20" s="223">
        <v>7.802289715421105E-8</v>
      </c>
      <c r="J20" s="223">
        <v>6.7034197170709356E-8</v>
      </c>
      <c r="K20" s="223">
        <v>6.5778013219931787E-7</v>
      </c>
      <c r="L20" s="223">
        <v>2.9947016038624249E-7</v>
      </c>
      <c r="M20" s="223">
        <v>4.1442449011489288E-7</v>
      </c>
      <c r="N20" s="223">
        <v>5.1087716580567161E-7</v>
      </c>
      <c r="O20" s="223">
        <v>3.5837530230530677E-6</v>
      </c>
      <c r="P20" s="223">
        <v>1.3116962919596347E-5</v>
      </c>
      <c r="Q20" s="223">
        <v>3.5372273839848938E-4</v>
      </c>
      <c r="R20" s="223">
        <v>1.0005763982379172</v>
      </c>
      <c r="S20" s="223">
        <v>3.3664450989169612E-4</v>
      </c>
      <c r="T20" s="223">
        <v>7.3387472429987347E-4</v>
      </c>
      <c r="U20" s="223">
        <v>5.6143977883752158E-5</v>
      </c>
      <c r="V20" s="223">
        <v>2.0148680264375267E-5</v>
      </c>
      <c r="W20" s="223">
        <v>1.6163339559093751E-6</v>
      </c>
      <c r="X20" s="223">
        <v>7.8101494183470704E-7</v>
      </c>
      <c r="Y20" s="223">
        <v>1.5830813276944752E-6</v>
      </c>
      <c r="Z20" s="223">
        <v>9.0510649479771114E-7</v>
      </c>
      <c r="AA20" s="223">
        <v>1.208334034870991E-6</v>
      </c>
      <c r="AB20" s="223">
        <v>2.0464572116776701E-6</v>
      </c>
      <c r="AC20" s="223">
        <v>4.5311697341794289E-7</v>
      </c>
      <c r="AD20" s="223">
        <v>1.6227014533517396E-6</v>
      </c>
      <c r="AE20" s="223">
        <v>3.6065415891459574E-6</v>
      </c>
      <c r="AF20" s="223">
        <v>4.5783991671363529E-6</v>
      </c>
      <c r="AG20" s="223">
        <v>2.5930968289463574E-6</v>
      </c>
      <c r="AH20" s="223">
        <v>1.2316221228079066E-6</v>
      </c>
      <c r="AI20" s="223">
        <v>1.5774656757390708E-6</v>
      </c>
      <c r="AJ20" s="223">
        <v>2.5069416552990347E-5</v>
      </c>
      <c r="AK20" s="223">
        <v>7.1298870257320338E-7</v>
      </c>
      <c r="AL20" s="223">
        <v>9.8845881810123815E-5</v>
      </c>
      <c r="AM20" s="286">
        <v>8.4272699423751956E-7</v>
      </c>
      <c r="AN20" s="220">
        <v>1.002248164267308</v>
      </c>
      <c r="AO20" s="220">
        <v>0.76971012638278524</v>
      </c>
    </row>
    <row r="21" spans="1:41">
      <c r="A21" s="133" t="s">
        <v>96</v>
      </c>
      <c r="B21" s="104" t="s">
        <v>12</v>
      </c>
      <c r="C21" s="285">
        <v>1.047210581027536E-6</v>
      </c>
      <c r="D21" s="223">
        <v>1.4622503724617585E-6</v>
      </c>
      <c r="E21" s="223">
        <v>5.2978267719476024E-7</v>
      </c>
      <c r="F21" s="223">
        <v>5.5903238778303667E-7</v>
      </c>
      <c r="G21" s="223">
        <v>9.1458525975772359E-7</v>
      </c>
      <c r="H21" s="223">
        <v>1.6714167816815825E-7</v>
      </c>
      <c r="I21" s="223">
        <v>9.4719009555827687E-8</v>
      </c>
      <c r="J21" s="223">
        <v>7.952515173247338E-8</v>
      </c>
      <c r="K21" s="223">
        <v>7.9579570647638854E-7</v>
      </c>
      <c r="L21" s="223">
        <v>3.7998045831305825E-7</v>
      </c>
      <c r="M21" s="223">
        <v>3.8670532767605388E-7</v>
      </c>
      <c r="N21" s="223">
        <v>5.9458282778424436E-7</v>
      </c>
      <c r="O21" s="223">
        <v>2.3336821124460616E-5</v>
      </c>
      <c r="P21" s="223">
        <v>3.5103453450416205E-5</v>
      </c>
      <c r="Q21" s="223">
        <v>4.7478360703948557E-5</v>
      </c>
      <c r="R21" s="223">
        <v>9.5431940302304625E-6</v>
      </c>
      <c r="S21" s="223">
        <v>1.0002875089386343</v>
      </c>
      <c r="T21" s="223">
        <v>3.2835579793786807E-5</v>
      </c>
      <c r="U21" s="223">
        <v>1.7322698222248803E-4</v>
      </c>
      <c r="V21" s="223">
        <v>2.1221332119733652E-6</v>
      </c>
      <c r="W21" s="223">
        <v>2.1250620508880638E-5</v>
      </c>
      <c r="X21" s="223">
        <v>9.9304915777237628E-7</v>
      </c>
      <c r="Y21" s="223">
        <v>3.1474166036605793E-6</v>
      </c>
      <c r="Z21" s="223">
        <v>8.0663279351430134E-7</v>
      </c>
      <c r="AA21" s="223">
        <v>1.5123337965524365E-6</v>
      </c>
      <c r="AB21" s="223">
        <v>1.6151096092402453E-6</v>
      </c>
      <c r="AC21" s="223">
        <v>6.6673172187571273E-7</v>
      </c>
      <c r="AD21" s="223">
        <v>2.1804267582621611E-6</v>
      </c>
      <c r="AE21" s="223">
        <v>2.560256882500779E-6</v>
      </c>
      <c r="AF21" s="223">
        <v>4.5202748375753402E-6</v>
      </c>
      <c r="AG21" s="223">
        <v>2.8102460712243889E-6</v>
      </c>
      <c r="AH21" s="223">
        <v>1.3010185149637699E-6</v>
      </c>
      <c r="AI21" s="223">
        <v>1.1381840347992235E-6</v>
      </c>
      <c r="AJ21" s="223">
        <v>2.723268074063804E-5</v>
      </c>
      <c r="AK21" s="223">
        <v>8.3190326832887105E-7</v>
      </c>
      <c r="AL21" s="223">
        <v>4.8912918349825335E-7</v>
      </c>
      <c r="AM21" s="286">
        <v>1.5078918171770215E-6</v>
      </c>
      <c r="AN21" s="220">
        <v>1.0006927306809099</v>
      </c>
      <c r="AO21" s="220">
        <v>0.76851557893929678</v>
      </c>
    </row>
    <row r="22" spans="1:41">
      <c r="A22" s="133" t="s">
        <v>97</v>
      </c>
      <c r="B22" s="104" t="s">
        <v>446</v>
      </c>
      <c r="C22" s="285">
        <v>4.4144961359911122E-7</v>
      </c>
      <c r="D22" s="223">
        <v>6.0771479397541562E-7</v>
      </c>
      <c r="E22" s="223">
        <v>5.0257579227957712E-7</v>
      </c>
      <c r="F22" s="223">
        <v>3.8866288305471993E-7</v>
      </c>
      <c r="G22" s="223">
        <v>3.1445287214813145E-7</v>
      </c>
      <c r="H22" s="223">
        <v>1.6451098025300082E-7</v>
      </c>
      <c r="I22" s="223">
        <v>1.4447963654068568E-7</v>
      </c>
      <c r="J22" s="223">
        <v>5.3468690904707607E-8</v>
      </c>
      <c r="K22" s="223">
        <v>6.5277492796673958E-7</v>
      </c>
      <c r="L22" s="223">
        <v>2.4257633970630499E-7</v>
      </c>
      <c r="M22" s="223">
        <v>2.2925627829458697E-7</v>
      </c>
      <c r="N22" s="223">
        <v>3.6854404577248658E-7</v>
      </c>
      <c r="O22" s="223">
        <v>1.0462738350368909E-6</v>
      </c>
      <c r="P22" s="223">
        <v>5.9042180079380178E-7</v>
      </c>
      <c r="Q22" s="223">
        <v>1.5598085627644745E-7</v>
      </c>
      <c r="R22" s="223">
        <v>3.7090412347358612E-7</v>
      </c>
      <c r="S22" s="223">
        <v>3.7157074480579455E-7</v>
      </c>
      <c r="T22" s="223">
        <v>1.000078098997093</v>
      </c>
      <c r="U22" s="223">
        <v>9.6346277504822871E-6</v>
      </c>
      <c r="V22" s="223">
        <v>6.1991252271659738E-7</v>
      </c>
      <c r="W22" s="223">
        <v>1.4178448571886713E-5</v>
      </c>
      <c r="X22" s="223">
        <v>6.2805121615188469E-7</v>
      </c>
      <c r="Y22" s="223">
        <v>1.0226387883361012E-6</v>
      </c>
      <c r="Z22" s="223">
        <v>7.3282419999296455E-7</v>
      </c>
      <c r="AA22" s="223">
        <v>2.8507692679152448E-6</v>
      </c>
      <c r="AB22" s="223">
        <v>2.4579332879953746E-6</v>
      </c>
      <c r="AC22" s="223">
        <v>1.2695861321513368E-6</v>
      </c>
      <c r="AD22" s="223">
        <v>1.5591607734228354E-6</v>
      </c>
      <c r="AE22" s="223">
        <v>2.7675958841276918E-6</v>
      </c>
      <c r="AF22" s="223">
        <v>1.9759288511966266E-5</v>
      </c>
      <c r="AG22" s="223">
        <v>1.3796065935576572E-6</v>
      </c>
      <c r="AH22" s="223">
        <v>9.0422245576666105E-7</v>
      </c>
      <c r="AI22" s="223">
        <v>1.1767089150659855E-6</v>
      </c>
      <c r="AJ22" s="223">
        <v>1.3443089592242084E-5</v>
      </c>
      <c r="AK22" s="223">
        <v>1.0774284441727127E-6</v>
      </c>
      <c r="AL22" s="223">
        <v>6.3601446206230475E-7</v>
      </c>
      <c r="AM22" s="286">
        <v>2.0579162904985376E-6</v>
      </c>
      <c r="AN22" s="220">
        <v>1.0001629004389683</v>
      </c>
      <c r="AO22" s="220">
        <v>0.76810867801692451</v>
      </c>
    </row>
    <row r="23" spans="1:41">
      <c r="A23" s="133" t="s">
        <v>98</v>
      </c>
      <c r="B23" s="104" t="s">
        <v>35</v>
      </c>
      <c r="C23" s="285">
        <v>3.5653373592992268E-5</v>
      </c>
      <c r="D23" s="223">
        <v>3.8005456522026168E-5</v>
      </c>
      <c r="E23" s="223">
        <v>1.9362778836676347E-5</v>
      </c>
      <c r="F23" s="223">
        <v>1.8170524164085167E-5</v>
      </c>
      <c r="G23" s="223">
        <v>1.5590500983028416E-5</v>
      </c>
      <c r="H23" s="223">
        <v>5.2033211315924524E-6</v>
      </c>
      <c r="I23" s="223">
        <v>4.1760210521553027E-6</v>
      </c>
      <c r="J23" s="223">
        <v>2.2632107179735191E-6</v>
      </c>
      <c r="K23" s="223">
        <v>2.2722659141020489E-5</v>
      </c>
      <c r="L23" s="223">
        <v>1.1889510693450364E-5</v>
      </c>
      <c r="M23" s="223">
        <v>1.4525412773035837E-5</v>
      </c>
      <c r="N23" s="223">
        <v>8.0477269538898317E-6</v>
      </c>
      <c r="O23" s="223">
        <v>5.5004603041993561E-6</v>
      </c>
      <c r="P23" s="223">
        <v>1.6773483589849392E-5</v>
      </c>
      <c r="Q23" s="223">
        <v>7.3252256765957167E-6</v>
      </c>
      <c r="R23" s="223">
        <v>8.3215340203469811E-6</v>
      </c>
      <c r="S23" s="223">
        <v>7.7913338442376857E-6</v>
      </c>
      <c r="T23" s="223">
        <v>6.7940118768012516E-6</v>
      </c>
      <c r="U23" s="223">
        <v>1.0046982233856969</v>
      </c>
      <c r="V23" s="223">
        <v>2.8867915951577954E-5</v>
      </c>
      <c r="W23" s="223">
        <v>3.2310749065493044E-5</v>
      </c>
      <c r="X23" s="223">
        <v>2.6942923659901728E-5</v>
      </c>
      <c r="Y23" s="223">
        <v>4.3555007161443502E-5</v>
      </c>
      <c r="Z23" s="223">
        <v>2.8918810133182022E-5</v>
      </c>
      <c r="AA23" s="223">
        <v>3.4149848554910753E-5</v>
      </c>
      <c r="AB23" s="223">
        <v>4.9907208847872686E-5</v>
      </c>
      <c r="AC23" s="223">
        <v>1.2353095160451545E-5</v>
      </c>
      <c r="AD23" s="223">
        <v>1.7174206048187473E-4</v>
      </c>
      <c r="AE23" s="223">
        <v>6.9040872886243703E-5</v>
      </c>
      <c r="AF23" s="223">
        <v>6.2145648462985723E-5</v>
      </c>
      <c r="AG23" s="223">
        <v>3.2489977186515333E-5</v>
      </c>
      <c r="AH23" s="223">
        <v>3.0124605349155698E-5</v>
      </c>
      <c r="AI23" s="223">
        <v>3.780035739968937E-5</v>
      </c>
      <c r="AJ23" s="223">
        <v>7.8802043170129803E-4</v>
      </c>
      <c r="AK23" s="223">
        <v>2.1122946561246131E-5</v>
      </c>
      <c r="AL23" s="223">
        <v>2.011782980407693E-5</v>
      </c>
      <c r="AM23" s="286">
        <v>2.2125972107457427E-5</v>
      </c>
      <c r="AN23" s="220">
        <v>1.0064580761920456</v>
      </c>
      <c r="AO23" s="220">
        <v>0.77294326958541626</v>
      </c>
    </row>
    <row r="24" spans="1:41">
      <c r="A24" s="133" t="s">
        <v>99</v>
      </c>
      <c r="B24" s="104" t="s">
        <v>25</v>
      </c>
      <c r="C24" s="285">
        <v>1.3867963132769331E-4</v>
      </c>
      <c r="D24" s="223">
        <v>1.9461686895283243E-4</v>
      </c>
      <c r="E24" s="223">
        <v>4.0579674642387013E-4</v>
      </c>
      <c r="F24" s="223">
        <v>8.3649035618452931E-4</v>
      </c>
      <c r="G24" s="223">
        <v>3.7716102340514484E-4</v>
      </c>
      <c r="H24" s="223">
        <v>7.0965261377430288E-5</v>
      </c>
      <c r="I24" s="223">
        <v>2.6967377150267835E-5</v>
      </c>
      <c r="J24" s="223">
        <v>3.6142456562256541E-5</v>
      </c>
      <c r="K24" s="223">
        <v>3.4197913489973522E-4</v>
      </c>
      <c r="L24" s="223">
        <v>6.8796806216242545E-4</v>
      </c>
      <c r="M24" s="223">
        <v>1.7760859815517159E-3</v>
      </c>
      <c r="N24" s="223">
        <v>2.0631340855440473E-4</v>
      </c>
      <c r="O24" s="223">
        <v>9.0456509263753281E-5</v>
      </c>
      <c r="P24" s="223">
        <v>1.4219380906235185E-4</v>
      </c>
      <c r="Q24" s="223">
        <v>1.3787474340627096E-4</v>
      </c>
      <c r="R24" s="223">
        <v>1.037387230815449E-4</v>
      </c>
      <c r="S24" s="223">
        <v>1.3856035133663123E-4</v>
      </c>
      <c r="T24" s="223">
        <v>1.384784017987231E-4</v>
      </c>
      <c r="U24" s="223">
        <v>2.0469063849721809E-4</v>
      </c>
      <c r="V24" s="223">
        <v>1.001784080519972</v>
      </c>
      <c r="W24" s="223">
        <v>1.996599118985683E-4</v>
      </c>
      <c r="X24" s="223">
        <v>3.8376141819738963E-4</v>
      </c>
      <c r="Y24" s="223">
        <v>2.4857593955083049E-4</v>
      </c>
      <c r="Z24" s="223">
        <v>3.3384310723985145E-4</v>
      </c>
      <c r="AA24" s="223">
        <v>4.3816303472074758E-4</v>
      </c>
      <c r="AB24" s="223">
        <v>1.2919420816581476E-3</v>
      </c>
      <c r="AC24" s="223">
        <v>7.795203436664297E-5</v>
      </c>
      <c r="AD24" s="223">
        <v>1.7577566667772811E-4</v>
      </c>
      <c r="AE24" s="223">
        <v>9.8163472570816771E-4</v>
      </c>
      <c r="AF24" s="223">
        <v>4.5912264245043959E-4</v>
      </c>
      <c r="AG24" s="223">
        <v>8.0525795023730614E-4</v>
      </c>
      <c r="AH24" s="223">
        <v>3.6193345960378872E-4</v>
      </c>
      <c r="AI24" s="223">
        <v>2.6620632937283534E-3</v>
      </c>
      <c r="AJ24" s="223">
        <v>4.159525283852728E-4</v>
      </c>
      <c r="AK24" s="223">
        <v>3.5647094347838532E-4</v>
      </c>
      <c r="AL24" s="223">
        <v>1.0231541961004568E-2</v>
      </c>
      <c r="AM24" s="286">
        <v>1.4048475299567768E-4</v>
      </c>
      <c r="AN24" s="220">
        <v>1.0274033754568732</v>
      </c>
      <c r="AO24" s="220">
        <v>0.78902891535563469</v>
      </c>
    </row>
    <row r="25" spans="1:41">
      <c r="A25" s="133" t="s">
        <v>100</v>
      </c>
      <c r="B25" s="104" t="s">
        <v>26</v>
      </c>
      <c r="C25" s="285">
        <v>2.3082220069222965E-3</v>
      </c>
      <c r="D25" s="223">
        <v>2.2408854477559939E-3</v>
      </c>
      <c r="E25" s="223">
        <v>8.8615328705190068E-4</v>
      </c>
      <c r="F25" s="223">
        <v>1.9168998903753122E-3</v>
      </c>
      <c r="G25" s="223">
        <v>2.1306703045137522E-3</v>
      </c>
      <c r="H25" s="223">
        <v>8.6836323847504563E-4</v>
      </c>
      <c r="I25" s="223">
        <v>2.649758293312581E-4</v>
      </c>
      <c r="J25" s="223">
        <v>3.3916376655042266E-4</v>
      </c>
      <c r="K25" s="223">
        <v>2.6335309570325507E-3</v>
      </c>
      <c r="L25" s="223">
        <v>3.4675795664693E-3</v>
      </c>
      <c r="M25" s="223">
        <v>2.2059072518568097E-3</v>
      </c>
      <c r="N25" s="223">
        <v>1.5415294869235326E-3</v>
      </c>
      <c r="O25" s="223">
        <v>7.3211836471041305E-4</v>
      </c>
      <c r="P25" s="223">
        <v>8.7035001218191605E-4</v>
      </c>
      <c r="Q25" s="223">
        <v>5.7547471965143336E-4</v>
      </c>
      <c r="R25" s="223">
        <v>8.2855425696141591E-4</v>
      </c>
      <c r="S25" s="223">
        <v>8.0276065601460225E-4</v>
      </c>
      <c r="T25" s="223">
        <v>6.1011973171355466E-4</v>
      </c>
      <c r="U25" s="223">
        <v>1.288849085408579E-3</v>
      </c>
      <c r="V25" s="223">
        <v>1.368973022102693E-3</v>
      </c>
      <c r="W25" s="223">
        <v>1.0008715489775764</v>
      </c>
      <c r="X25" s="223">
        <v>7.989946308227221E-3</v>
      </c>
      <c r="Y25" s="223">
        <v>1.6333158523330102E-2</v>
      </c>
      <c r="Z25" s="223">
        <v>2.0391946146777473E-3</v>
      </c>
      <c r="AA25" s="223">
        <v>2.4953233926673936E-3</v>
      </c>
      <c r="AB25" s="223">
        <v>2.5010162645916129E-3</v>
      </c>
      <c r="AC25" s="223">
        <v>9.3516539588994804E-3</v>
      </c>
      <c r="AD25" s="223">
        <v>4.1823027887025127E-3</v>
      </c>
      <c r="AE25" s="223">
        <v>3.3717762149370941E-3</v>
      </c>
      <c r="AF25" s="223">
        <v>3.551074078668654E-3</v>
      </c>
      <c r="AG25" s="223">
        <v>3.6846816608205909E-3</v>
      </c>
      <c r="AH25" s="223">
        <v>2.5496019512741717E-3</v>
      </c>
      <c r="AI25" s="223">
        <v>1.3529452803784676E-3</v>
      </c>
      <c r="AJ25" s="223">
        <v>1.2204027313861153E-3</v>
      </c>
      <c r="AK25" s="223">
        <v>2.094371210193386E-3</v>
      </c>
      <c r="AL25" s="223">
        <v>8.5757926673245017E-4</v>
      </c>
      <c r="AM25" s="286">
        <v>5.2510841152167802E-3</v>
      </c>
      <c r="AN25" s="220">
        <v>1.0975787422202825</v>
      </c>
      <c r="AO25" s="220">
        <v>0.8429224442701122</v>
      </c>
    </row>
    <row r="26" spans="1:41">
      <c r="A26" s="133" t="s">
        <v>101</v>
      </c>
      <c r="B26" s="104" t="s">
        <v>759</v>
      </c>
      <c r="C26" s="285">
        <v>3.0695509219638824E-2</v>
      </c>
      <c r="D26" s="223">
        <v>8.5773346695487321E-2</v>
      </c>
      <c r="E26" s="223">
        <v>3.4347491092537992E-2</v>
      </c>
      <c r="F26" s="223">
        <v>5.4239514712668094E-2</v>
      </c>
      <c r="G26" s="223">
        <v>4.8076125683013518E-2</v>
      </c>
      <c r="H26" s="223">
        <v>2.4822795989166334E-2</v>
      </c>
      <c r="I26" s="223">
        <v>9.9734554882965221E-3</v>
      </c>
      <c r="J26" s="223">
        <v>8.6551661482909721E-3</v>
      </c>
      <c r="K26" s="223">
        <v>8.0091104422652631E-2</v>
      </c>
      <c r="L26" s="223">
        <v>0.11020957203028064</v>
      </c>
      <c r="M26" s="223">
        <v>8.4353125152621361E-2</v>
      </c>
      <c r="N26" s="223">
        <v>3.9866219763396209E-2</v>
      </c>
      <c r="O26" s="223">
        <v>1.9955857776923176E-2</v>
      </c>
      <c r="P26" s="223">
        <v>2.1863684307289209E-2</v>
      </c>
      <c r="Q26" s="223">
        <v>1.4034162845618351E-2</v>
      </c>
      <c r="R26" s="223">
        <v>2.8576002720519175E-2</v>
      </c>
      <c r="S26" s="223">
        <v>1.7862168614332111E-2</v>
      </c>
      <c r="T26" s="223">
        <v>8.336558381517041E-3</v>
      </c>
      <c r="U26" s="223">
        <v>4.332774193941942E-2</v>
      </c>
      <c r="V26" s="223">
        <v>4.1488352880090285E-2</v>
      </c>
      <c r="W26" s="223">
        <v>1.7653702008149943E-2</v>
      </c>
      <c r="X26" s="223">
        <v>1.1574514368962139</v>
      </c>
      <c r="Y26" s="223">
        <v>9.2758329453328903E-2</v>
      </c>
      <c r="Z26" s="223">
        <v>0.10775116844594576</v>
      </c>
      <c r="AA26" s="223">
        <v>6.2840363620349449E-2</v>
      </c>
      <c r="AB26" s="223">
        <v>2.051193211041423E-2</v>
      </c>
      <c r="AC26" s="223">
        <v>1.4639851865083615E-2</v>
      </c>
      <c r="AD26" s="223">
        <v>3.2494281962459529E-2</v>
      </c>
      <c r="AE26" s="223">
        <v>2.2404407347922969E-2</v>
      </c>
      <c r="AF26" s="223">
        <v>2.9230923865764945E-2</v>
      </c>
      <c r="AG26" s="223">
        <v>3.3302267391111535E-2</v>
      </c>
      <c r="AH26" s="223">
        <v>4.2476671544801753E-2</v>
      </c>
      <c r="AI26" s="223">
        <v>1.5184233071196119E-2</v>
      </c>
      <c r="AJ26" s="223">
        <v>1.6550316764107117E-2</v>
      </c>
      <c r="AK26" s="223">
        <v>6.2992603359520227E-2</v>
      </c>
      <c r="AL26" s="223">
        <v>1.5871601759590764E-2</v>
      </c>
      <c r="AM26" s="286">
        <v>1.2431047271428726E-2</v>
      </c>
      <c r="AN26" s="220">
        <v>2.5630930946011476</v>
      </c>
      <c r="AO26" s="220">
        <v>1.9684133931225849</v>
      </c>
    </row>
    <row r="27" spans="1:41">
      <c r="A27" s="133" t="s">
        <v>102</v>
      </c>
      <c r="B27" s="104" t="s">
        <v>103</v>
      </c>
      <c r="C27" s="285">
        <v>1.5599473948205598E-3</v>
      </c>
      <c r="D27" s="223">
        <v>4.4622176113576495E-3</v>
      </c>
      <c r="E27" s="223">
        <v>2.8211402001800541E-3</v>
      </c>
      <c r="F27" s="223">
        <v>2.0607407416963442E-3</v>
      </c>
      <c r="G27" s="223">
        <v>2.0012803339727382E-3</v>
      </c>
      <c r="H27" s="223">
        <v>1.2631115293668409E-3</v>
      </c>
      <c r="I27" s="223">
        <v>6.4646969366092817E-4</v>
      </c>
      <c r="J27" s="223">
        <v>2.6367697307675119E-4</v>
      </c>
      <c r="K27" s="223">
        <v>1.362887788527436E-3</v>
      </c>
      <c r="L27" s="223">
        <v>3.3354811669574326E-3</v>
      </c>
      <c r="M27" s="223">
        <v>1.2021713169244545E-3</v>
      </c>
      <c r="N27" s="223">
        <v>1.1403566325381563E-3</v>
      </c>
      <c r="O27" s="223">
        <v>6.2398848005817324E-4</v>
      </c>
      <c r="P27" s="223">
        <v>7.2125090980383339E-4</v>
      </c>
      <c r="Q27" s="223">
        <v>4.7310160916334766E-4</v>
      </c>
      <c r="R27" s="223">
        <v>8.1809565928155298E-4</v>
      </c>
      <c r="S27" s="223">
        <v>6.1804882982707376E-4</v>
      </c>
      <c r="T27" s="223">
        <v>3.157588581855907E-4</v>
      </c>
      <c r="U27" s="223">
        <v>1.3312455367539106E-3</v>
      </c>
      <c r="V27" s="223">
        <v>1.215169770656481E-3</v>
      </c>
      <c r="W27" s="223">
        <v>1.4200067041056778E-3</v>
      </c>
      <c r="X27" s="223">
        <v>1.5741529400128879E-3</v>
      </c>
      <c r="Y27" s="223">
        <v>1.0864480248482908</v>
      </c>
      <c r="Z27" s="223">
        <v>8.6612948373715193E-3</v>
      </c>
      <c r="AA27" s="223">
        <v>4.3252688410749494E-3</v>
      </c>
      <c r="AB27" s="223">
        <v>2.7418722390490516E-3</v>
      </c>
      <c r="AC27" s="223">
        <v>1.0833174220560994E-3</v>
      </c>
      <c r="AD27" s="223">
        <v>5.1298491815744748E-3</v>
      </c>
      <c r="AE27" s="223">
        <v>4.3285744407251629E-3</v>
      </c>
      <c r="AF27" s="223">
        <v>5.3843469065075313E-3</v>
      </c>
      <c r="AG27" s="223">
        <v>1.0286831721138649E-2</v>
      </c>
      <c r="AH27" s="223">
        <v>9.1843006210365861E-3</v>
      </c>
      <c r="AI27" s="223">
        <v>3.7226155591206637E-3</v>
      </c>
      <c r="AJ27" s="223">
        <v>1.6685722576139665E-3</v>
      </c>
      <c r="AK27" s="223">
        <v>9.7858138025555749E-3</v>
      </c>
      <c r="AL27" s="223">
        <v>1.2377730874191884E-3</v>
      </c>
      <c r="AM27" s="286">
        <v>1.8795719869925715E-3</v>
      </c>
      <c r="AN27" s="220">
        <v>1.1870983284334544</v>
      </c>
      <c r="AO27" s="220">
        <v>0.911672015957527</v>
      </c>
    </row>
    <row r="28" spans="1:41">
      <c r="A28" s="133" t="s">
        <v>104</v>
      </c>
      <c r="B28" s="104" t="s">
        <v>105</v>
      </c>
      <c r="C28" s="285">
        <v>1.8138969820173205E-3</v>
      </c>
      <c r="D28" s="223">
        <v>5.3755371093960327E-3</v>
      </c>
      <c r="E28" s="223">
        <v>2.6224512842375741E-3</v>
      </c>
      <c r="F28" s="223">
        <v>2.112479003764176E-3</v>
      </c>
      <c r="G28" s="223">
        <v>1.913153420743983E-3</v>
      </c>
      <c r="H28" s="223">
        <v>1.5978637135908851E-3</v>
      </c>
      <c r="I28" s="223">
        <v>3.579321650765369E-4</v>
      </c>
      <c r="J28" s="223">
        <v>3.0359681242701271E-4</v>
      </c>
      <c r="K28" s="223">
        <v>4.06882019941073E-3</v>
      </c>
      <c r="L28" s="223">
        <v>2.2132776433429163E-3</v>
      </c>
      <c r="M28" s="223">
        <v>1.8912743315244271E-3</v>
      </c>
      <c r="N28" s="223">
        <v>9.2527374974177355E-4</v>
      </c>
      <c r="O28" s="223">
        <v>5.6597431358991436E-4</v>
      </c>
      <c r="P28" s="223">
        <v>5.7232391688409622E-4</v>
      </c>
      <c r="Q28" s="223">
        <v>5.4503932155179798E-4</v>
      </c>
      <c r="R28" s="223">
        <v>1.091946529020129E-3</v>
      </c>
      <c r="S28" s="223">
        <v>5.9730723367272043E-4</v>
      </c>
      <c r="T28" s="223">
        <v>4.2913930033356931E-4</v>
      </c>
      <c r="U28" s="223">
        <v>2.4275552838102532E-3</v>
      </c>
      <c r="V28" s="223">
        <v>2.2847804904948276E-3</v>
      </c>
      <c r="W28" s="223">
        <v>2.8906669403572847E-3</v>
      </c>
      <c r="X28" s="223">
        <v>1.4921130076344226E-2</v>
      </c>
      <c r="Y28" s="223">
        <v>4.5303183564702433E-3</v>
      </c>
      <c r="Z28" s="223">
        <v>1.0023740087790161</v>
      </c>
      <c r="AA28" s="223">
        <v>3.5709516837921658E-3</v>
      </c>
      <c r="AB28" s="223">
        <v>8.2695902486115379E-3</v>
      </c>
      <c r="AC28" s="223">
        <v>7.3934508700444421E-4</v>
      </c>
      <c r="AD28" s="223">
        <v>1.2287532211271698E-2</v>
      </c>
      <c r="AE28" s="223">
        <v>1.074673690712445E-2</v>
      </c>
      <c r="AF28" s="223">
        <v>3.3004935467250085E-2</v>
      </c>
      <c r="AG28" s="223">
        <v>9.4512319020663843E-3</v>
      </c>
      <c r="AH28" s="223">
        <v>9.605012809406727E-3</v>
      </c>
      <c r="AI28" s="223">
        <v>1.5532261248124447E-3</v>
      </c>
      <c r="AJ28" s="223">
        <v>3.2402704711181692E-3</v>
      </c>
      <c r="AK28" s="223">
        <v>2.123558206123663E-2</v>
      </c>
      <c r="AL28" s="223">
        <v>1.6846647195226366E-3</v>
      </c>
      <c r="AM28" s="286">
        <v>1.4980615356390118E-2</v>
      </c>
      <c r="AN28" s="220">
        <v>1.1887954420064255</v>
      </c>
      <c r="AO28" s="220">
        <v>0.91297537130334838</v>
      </c>
    </row>
    <row r="29" spans="1:41">
      <c r="A29" s="133" t="s">
        <v>106</v>
      </c>
      <c r="B29" s="104" t="s">
        <v>27</v>
      </c>
      <c r="C29" s="285">
        <v>3.6781829602888609E-2</v>
      </c>
      <c r="D29" s="223">
        <v>5.075264589113432E-3</v>
      </c>
      <c r="E29" s="223">
        <v>2.3772418759581845E-2</v>
      </c>
      <c r="F29" s="223">
        <v>3.2184258542597245E-2</v>
      </c>
      <c r="G29" s="223">
        <v>2.1989265583216264E-2</v>
      </c>
      <c r="H29" s="223">
        <v>3.6302517729688314E-3</v>
      </c>
      <c r="I29" s="223">
        <v>1.6278136304772007E-3</v>
      </c>
      <c r="J29" s="223">
        <v>2.1358386896015431E-3</v>
      </c>
      <c r="K29" s="223">
        <v>8.4768122324341624E-3</v>
      </c>
      <c r="L29" s="223">
        <v>5.3358481645039979E-3</v>
      </c>
      <c r="M29" s="223">
        <v>4.8258195934705985E-3</v>
      </c>
      <c r="N29" s="223">
        <v>4.4068329887714383E-3</v>
      </c>
      <c r="O29" s="223">
        <v>4.0990675294010981E-3</v>
      </c>
      <c r="P29" s="223">
        <v>5.8513811338640823E-3</v>
      </c>
      <c r="Q29" s="223">
        <v>7.991751486214619E-3</v>
      </c>
      <c r="R29" s="223">
        <v>6.606529578984147E-3</v>
      </c>
      <c r="S29" s="223">
        <v>6.9678941333120676E-3</v>
      </c>
      <c r="T29" s="223">
        <v>6.5492476727667436E-3</v>
      </c>
      <c r="U29" s="223">
        <v>1.2304391941994175E-2</v>
      </c>
      <c r="V29" s="223">
        <v>1.5087403102639918E-2</v>
      </c>
      <c r="W29" s="223">
        <v>1.3762491134393096E-2</v>
      </c>
      <c r="X29" s="223">
        <v>2.3859176984156925E-3</v>
      </c>
      <c r="Y29" s="223">
        <v>6.8522341273884613E-3</v>
      </c>
      <c r="Z29" s="223">
        <v>6.8343490143906744E-3</v>
      </c>
      <c r="AA29" s="223">
        <v>1.0053169182364738</v>
      </c>
      <c r="AB29" s="223">
        <v>5.007628460430907E-3</v>
      </c>
      <c r="AC29" s="223">
        <v>1.8199594265095986E-3</v>
      </c>
      <c r="AD29" s="223">
        <v>8.4246859018929504E-3</v>
      </c>
      <c r="AE29" s="223">
        <v>5.5279664091235038E-3</v>
      </c>
      <c r="AF29" s="223">
        <v>5.4852466532543933E-3</v>
      </c>
      <c r="AG29" s="223">
        <v>7.763913138308683E-3</v>
      </c>
      <c r="AH29" s="223">
        <v>2.608512946009434E-2</v>
      </c>
      <c r="AI29" s="223">
        <v>1.9433580302169438E-2</v>
      </c>
      <c r="AJ29" s="223">
        <v>9.3718682702158534E-3</v>
      </c>
      <c r="AK29" s="223">
        <v>2.4570625853596977E-2</v>
      </c>
      <c r="AL29" s="223">
        <v>0.17599098348917985</v>
      </c>
      <c r="AM29" s="286">
        <v>2.4313893283705716E-3</v>
      </c>
      <c r="AN29" s="220">
        <v>1.5427648076330107</v>
      </c>
      <c r="AO29" s="220">
        <v>1.1848180295049229</v>
      </c>
    </row>
    <row r="30" spans="1:41">
      <c r="A30" s="133" t="s">
        <v>107</v>
      </c>
      <c r="B30" s="104" t="s">
        <v>28</v>
      </c>
      <c r="C30" s="285">
        <v>4.2714525986088962E-3</v>
      </c>
      <c r="D30" s="223">
        <v>1.2513826775845454E-2</v>
      </c>
      <c r="E30" s="223">
        <v>3.8838553007695259E-3</v>
      </c>
      <c r="F30" s="223">
        <v>7.8879709154663549E-3</v>
      </c>
      <c r="G30" s="223">
        <v>4.5601583486295071E-3</v>
      </c>
      <c r="H30" s="223">
        <v>1.2442969934806148E-3</v>
      </c>
      <c r="I30" s="223">
        <v>1.2798429146390108E-3</v>
      </c>
      <c r="J30" s="223">
        <v>3.8855883657401818E-4</v>
      </c>
      <c r="K30" s="223">
        <v>3.6997600874223969E-3</v>
      </c>
      <c r="L30" s="223">
        <v>3.0583101307077244E-3</v>
      </c>
      <c r="M30" s="223">
        <v>3.8827439123825321E-3</v>
      </c>
      <c r="N30" s="223">
        <v>2.2162517120132529E-3</v>
      </c>
      <c r="O30" s="223">
        <v>1.1849679696086283E-3</v>
      </c>
      <c r="P30" s="223">
        <v>1.5858479005202021E-3</v>
      </c>
      <c r="Q30" s="223">
        <v>1.882449706978005E-3</v>
      </c>
      <c r="R30" s="223">
        <v>1.38365668916581E-3</v>
      </c>
      <c r="S30" s="223">
        <v>1.5113939345175059E-3</v>
      </c>
      <c r="T30" s="223">
        <v>1.4726718864202305E-3</v>
      </c>
      <c r="U30" s="223">
        <v>2.7931567211111866E-3</v>
      </c>
      <c r="V30" s="223">
        <v>6.0858989451573718E-3</v>
      </c>
      <c r="W30" s="223">
        <v>3.9294256640004079E-3</v>
      </c>
      <c r="X30" s="223">
        <v>6.1853419660164747E-3</v>
      </c>
      <c r="Y30" s="223">
        <v>5.8759231681126851E-3</v>
      </c>
      <c r="Z30" s="223">
        <v>7.7412733396700186E-3</v>
      </c>
      <c r="AA30" s="223">
        <v>8.0618853334493805E-3</v>
      </c>
      <c r="AB30" s="223">
        <v>1.0425173035401303</v>
      </c>
      <c r="AC30" s="223">
        <v>4.2995897121961911E-2</v>
      </c>
      <c r="AD30" s="223">
        <v>1.2331615409497928E-2</v>
      </c>
      <c r="AE30" s="223">
        <v>5.1376446104215382E-3</v>
      </c>
      <c r="AF30" s="223">
        <v>6.2282573662622524E-3</v>
      </c>
      <c r="AG30" s="223">
        <v>3.8662738857965623E-3</v>
      </c>
      <c r="AH30" s="223">
        <v>5.3510240734094792E-3</v>
      </c>
      <c r="AI30" s="223">
        <v>1.0528244909937931E-2</v>
      </c>
      <c r="AJ30" s="223">
        <v>6.503895356307356E-3</v>
      </c>
      <c r="AK30" s="223">
        <v>5.8613598284521402E-3</v>
      </c>
      <c r="AL30" s="223">
        <v>2.5868195129481117E-3</v>
      </c>
      <c r="AM30" s="286">
        <v>1.0386274100868169E-2</v>
      </c>
      <c r="AN30" s="220">
        <v>1.2528755314672608</v>
      </c>
      <c r="AO30" s="220">
        <v>0.96218782737562003</v>
      </c>
    </row>
    <row r="31" spans="1:41">
      <c r="A31" s="133" t="s">
        <v>108</v>
      </c>
      <c r="B31" s="104" t="s">
        <v>29</v>
      </c>
      <c r="C31" s="285">
        <v>3.3922390314484372E-3</v>
      </c>
      <c r="D31" s="223">
        <v>1.3669472270515718E-2</v>
      </c>
      <c r="E31" s="223">
        <v>4.4634599070354298E-3</v>
      </c>
      <c r="F31" s="223">
        <v>5.5048373424012908E-3</v>
      </c>
      <c r="G31" s="223">
        <v>3.8628512069510215E-3</v>
      </c>
      <c r="H31" s="223">
        <v>1.1750455500227483E-3</v>
      </c>
      <c r="I31" s="223">
        <v>7.9711054306424349E-4</v>
      </c>
      <c r="J31" s="223">
        <v>5.5925203046286855E-4</v>
      </c>
      <c r="K31" s="223">
        <v>3.9756024750755492E-3</v>
      </c>
      <c r="L31" s="223">
        <v>2.6578603115064207E-3</v>
      </c>
      <c r="M31" s="223">
        <v>2.3630618483416535E-3</v>
      </c>
      <c r="N31" s="223">
        <v>2.3776130725903471E-3</v>
      </c>
      <c r="O31" s="223">
        <v>1.3216460483910228E-3</v>
      </c>
      <c r="P31" s="223">
        <v>1.4501660974821713E-3</v>
      </c>
      <c r="Q31" s="223">
        <v>1.3445534951600103E-3</v>
      </c>
      <c r="R31" s="223">
        <v>1.1107620078221012E-3</v>
      </c>
      <c r="S31" s="223">
        <v>1.4073462743715054E-3</v>
      </c>
      <c r="T31" s="223">
        <v>1.2588669183953951E-3</v>
      </c>
      <c r="U31" s="223">
        <v>1.8551108300561157E-3</v>
      </c>
      <c r="V31" s="223">
        <v>5.3841397718836686E-3</v>
      </c>
      <c r="W31" s="223">
        <v>5.0685259680686373E-3</v>
      </c>
      <c r="X31" s="223">
        <v>6.2232529264731832E-3</v>
      </c>
      <c r="Y31" s="223">
        <v>2.8938731392613749E-3</v>
      </c>
      <c r="Z31" s="223">
        <v>3.5013376481686648E-3</v>
      </c>
      <c r="AA31" s="223">
        <v>2.7026310441538554E-2</v>
      </c>
      <c r="AB31" s="223">
        <v>1.9028837326697693E-2</v>
      </c>
      <c r="AC31" s="223">
        <v>1.0540053754650314</v>
      </c>
      <c r="AD31" s="223">
        <v>2.3615455911028937E-2</v>
      </c>
      <c r="AE31" s="223">
        <v>2.9519712213903707E-2</v>
      </c>
      <c r="AF31" s="223">
        <v>4.2692624454678954E-3</v>
      </c>
      <c r="AG31" s="223">
        <v>6.1351911533072167E-3</v>
      </c>
      <c r="AH31" s="223">
        <v>2.5237152471895848E-2</v>
      </c>
      <c r="AI31" s="223">
        <v>1.5979831198805413E-2</v>
      </c>
      <c r="AJ31" s="223">
        <v>1.1499630183783987E-2</v>
      </c>
      <c r="AK31" s="223">
        <v>2.2570907879257484E-2</v>
      </c>
      <c r="AL31" s="223">
        <v>6.7229835791497673E-3</v>
      </c>
      <c r="AM31" s="286">
        <v>1.3142574861531081E-2</v>
      </c>
      <c r="AN31" s="220">
        <v>1.3363712118463484</v>
      </c>
      <c r="AO31" s="220">
        <v>1.0263111383362211</v>
      </c>
    </row>
    <row r="32" spans="1:41">
      <c r="A32" s="133" t="s">
        <v>109</v>
      </c>
      <c r="B32" s="104" t="s">
        <v>110</v>
      </c>
      <c r="C32" s="285">
        <v>7.9637773565952086E-2</v>
      </c>
      <c r="D32" s="223">
        <v>0.10712984425767812</v>
      </c>
      <c r="E32" s="223">
        <v>5.1236247097186542E-2</v>
      </c>
      <c r="F32" s="223">
        <v>3.675029387442251E-2</v>
      </c>
      <c r="G32" s="223">
        <v>4.0984737072316833E-2</v>
      </c>
      <c r="H32" s="223">
        <v>1.0695274632946469E-2</v>
      </c>
      <c r="I32" s="223">
        <v>1.6721008003495793E-2</v>
      </c>
      <c r="J32" s="223">
        <v>3.3351197770529616E-3</v>
      </c>
      <c r="K32" s="223">
        <v>4.942549614796421E-2</v>
      </c>
      <c r="L32" s="223">
        <v>3.2950652854223904E-2</v>
      </c>
      <c r="M32" s="223">
        <v>5.8743666275322612E-2</v>
      </c>
      <c r="N32" s="223">
        <v>1.9257640208050313E-2</v>
      </c>
      <c r="O32" s="223">
        <v>1.0206772840228945E-2</v>
      </c>
      <c r="P32" s="223">
        <v>1.301408418314484E-2</v>
      </c>
      <c r="Q32" s="223">
        <v>1.405053627584135E-2</v>
      </c>
      <c r="R32" s="223">
        <v>9.4431203501615761E-3</v>
      </c>
      <c r="S32" s="223">
        <v>1.2040477832385476E-2</v>
      </c>
      <c r="T32" s="223">
        <v>1.0003945477712411E-2</v>
      </c>
      <c r="U32" s="223">
        <v>2.0929642463313868E-2</v>
      </c>
      <c r="V32" s="223">
        <v>0.10386247058993409</v>
      </c>
      <c r="W32" s="223">
        <v>3.5520598766599479E-2</v>
      </c>
      <c r="X32" s="223">
        <v>3.2920888132821249E-2</v>
      </c>
      <c r="Y32" s="223">
        <v>2.6967976730061561E-2</v>
      </c>
      <c r="Z32" s="223">
        <v>7.1490202450655488E-2</v>
      </c>
      <c r="AA32" s="223">
        <v>5.5685634767899006E-2</v>
      </c>
      <c r="AB32" s="223">
        <v>5.4305300161080899E-2</v>
      </c>
      <c r="AC32" s="223">
        <v>8.0289713580369571E-3</v>
      </c>
      <c r="AD32" s="223">
        <v>1.0743820088564404</v>
      </c>
      <c r="AE32" s="223">
        <v>3.6321170708106226E-2</v>
      </c>
      <c r="AF32" s="223">
        <v>3.9812561383928531E-2</v>
      </c>
      <c r="AG32" s="223">
        <v>3.7285519587256628E-2</v>
      </c>
      <c r="AH32" s="223">
        <v>3.194754763306476E-2</v>
      </c>
      <c r="AI32" s="223">
        <v>6.4880258919243455E-2</v>
      </c>
      <c r="AJ32" s="223">
        <v>2.7252942439604324E-2</v>
      </c>
      <c r="AK32" s="223">
        <v>3.8046524525480775E-2</v>
      </c>
      <c r="AL32" s="223">
        <v>9.5286795083506876E-2</v>
      </c>
      <c r="AM32" s="286">
        <v>4.8584649975634463E-2</v>
      </c>
      <c r="AN32" s="220">
        <v>2.4791383552587565</v>
      </c>
      <c r="AO32" s="220">
        <v>1.9039375324190568</v>
      </c>
    </row>
    <row r="33" spans="1:41">
      <c r="A33" s="133" t="s">
        <v>111</v>
      </c>
      <c r="B33" s="104" t="s">
        <v>112</v>
      </c>
      <c r="C33" s="285">
        <v>3.9927753027987614E-3</v>
      </c>
      <c r="D33" s="223">
        <v>8.3432535450460189E-3</v>
      </c>
      <c r="E33" s="223">
        <v>4.2001484731121743E-3</v>
      </c>
      <c r="F33" s="223">
        <v>3.8580216397246948E-3</v>
      </c>
      <c r="G33" s="223">
        <v>3.2376459893868476E-3</v>
      </c>
      <c r="H33" s="223">
        <v>1.5706616611891806E-3</v>
      </c>
      <c r="I33" s="223">
        <v>5.7275343088252048E-4</v>
      </c>
      <c r="J33" s="223">
        <v>4.9459810860990358E-4</v>
      </c>
      <c r="K33" s="223">
        <v>3.2608956047425848E-3</v>
      </c>
      <c r="L33" s="223">
        <v>2.1641532445172383E-3</v>
      </c>
      <c r="M33" s="223">
        <v>1.6163224021120614E-3</v>
      </c>
      <c r="N33" s="223">
        <v>1.9950181631115927E-3</v>
      </c>
      <c r="O33" s="223">
        <v>1.486114394889938E-3</v>
      </c>
      <c r="P33" s="223">
        <v>2.3369431270291985E-3</v>
      </c>
      <c r="Q33" s="223">
        <v>1.7542897348565222E-3</v>
      </c>
      <c r="R33" s="223">
        <v>1.4461344932128295E-3</v>
      </c>
      <c r="S33" s="223">
        <v>2.1863780282784192E-3</v>
      </c>
      <c r="T33" s="223">
        <v>3.0530987342658714E-3</v>
      </c>
      <c r="U33" s="223">
        <v>2.4102066093568525E-3</v>
      </c>
      <c r="V33" s="223">
        <v>3.7773746902491317E-3</v>
      </c>
      <c r="W33" s="223">
        <v>5.4466105577521511E-3</v>
      </c>
      <c r="X33" s="223">
        <v>4.6875791941857732E-3</v>
      </c>
      <c r="Y33" s="223">
        <v>1.1494037711800057E-2</v>
      </c>
      <c r="Z33" s="223">
        <v>6.2793091704044027E-3</v>
      </c>
      <c r="AA33" s="223">
        <v>3.0450836456827803E-2</v>
      </c>
      <c r="AB33" s="223">
        <v>3.522900963309708E-2</v>
      </c>
      <c r="AC33" s="223">
        <v>4.302691072282286E-3</v>
      </c>
      <c r="AD33" s="223">
        <v>7.4427602422153438E-3</v>
      </c>
      <c r="AE33" s="223">
        <v>1.1627448758265049</v>
      </c>
      <c r="AF33" s="223">
        <v>1.4477063538355893E-2</v>
      </c>
      <c r="AG33" s="223">
        <v>1.073386137334952E-2</v>
      </c>
      <c r="AH33" s="223">
        <v>9.8635370613441263E-3</v>
      </c>
      <c r="AI33" s="223">
        <v>2.7742552920645303E-2</v>
      </c>
      <c r="AJ33" s="223">
        <v>2.6725553724028739E-2</v>
      </c>
      <c r="AK33" s="223">
        <v>1.8037629904091548E-2</v>
      </c>
      <c r="AL33" s="223">
        <v>6.0446367389751206E-3</v>
      </c>
      <c r="AM33" s="286">
        <v>4.2297271599741733E-2</v>
      </c>
      <c r="AN33" s="220">
        <v>1.4777566041029739</v>
      </c>
      <c r="AO33" s="220">
        <v>1.1348927970734899</v>
      </c>
    </row>
    <row r="34" spans="1:41">
      <c r="A34" s="133" t="s">
        <v>113</v>
      </c>
      <c r="B34" s="104" t="s">
        <v>30</v>
      </c>
      <c r="C34" s="285">
        <v>4.2015682328446825E-4</v>
      </c>
      <c r="D34" s="223">
        <v>4.7883170069259762E-4</v>
      </c>
      <c r="E34" s="223">
        <v>3.8216611996487134E-4</v>
      </c>
      <c r="F34" s="223">
        <v>2.1154760481916385E-4</v>
      </c>
      <c r="G34" s="223">
        <v>2.0813110095919539E-4</v>
      </c>
      <c r="H34" s="223">
        <v>2.5898367175133927E-5</v>
      </c>
      <c r="I34" s="223">
        <v>3.1078812364500548E-5</v>
      </c>
      <c r="J34" s="223">
        <v>1.6688562977470628E-5</v>
      </c>
      <c r="K34" s="223">
        <v>5.0138880929353449E-4</v>
      </c>
      <c r="L34" s="223">
        <v>3.2176524736294003E-4</v>
      </c>
      <c r="M34" s="223">
        <v>2.4046186147675313E-4</v>
      </c>
      <c r="N34" s="223">
        <v>1.637482564110904E-4</v>
      </c>
      <c r="O34" s="223">
        <v>1.4348357705683829E-4</v>
      </c>
      <c r="P34" s="223">
        <v>1.8868835834392149E-4</v>
      </c>
      <c r="Q34" s="223">
        <v>8.7047245319321709E-5</v>
      </c>
      <c r="R34" s="223">
        <v>3.6252368041124044E-5</v>
      </c>
      <c r="S34" s="223">
        <v>9.7447090031470862E-5</v>
      </c>
      <c r="T34" s="223">
        <v>8.436844391632929E-5</v>
      </c>
      <c r="U34" s="223">
        <v>2.0107494164029344E-4</v>
      </c>
      <c r="V34" s="223">
        <v>1.4333358357354159E-4</v>
      </c>
      <c r="W34" s="223">
        <v>6.5913901430324814E-4</v>
      </c>
      <c r="X34" s="223">
        <v>1.9009119802445125E-4</v>
      </c>
      <c r="Y34" s="223">
        <v>3.8850383155333552E-4</v>
      </c>
      <c r="Z34" s="223">
        <v>3.6627600867986397E-4</v>
      </c>
      <c r="AA34" s="223">
        <v>2.821179811303603E-4</v>
      </c>
      <c r="AB34" s="223">
        <v>7.966000553095928E-4</v>
      </c>
      <c r="AC34" s="223">
        <v>3.2459805398604491E-4</v>
      </c>
      <c r="AD34" s="223">
        <v>2.661412340422365E-4</v>
      </c>
      <c r="AE34" s="223">
        <v>4.7768723231985348E-4</v>
      </c>
      <c r="AF34" s="223">
        <v>1.0000688219944049</v>
      </c>
      <c r="AG34" s="223">
        <v>3.7887083374933862E-4</v>
      </c>
      <c r="AH34" s="223">
        <v>2.4699206005890107E-4</v>
      </c>
      <c r="AI34" s="223">
        <v>8.3387358779805259E-4</v>
      </c>
      <c r="AJ34" s="223">
        <v>2.9401163022397853E-4</v>
      </c>
      <c r="AK34" s="223">
        <v>2.6598301804584983E-4</v>
      </c>
      <c r="AL34" s="223">
        <v>1.2087767039460279E-4</v>
      </c>
      <c r="AM34" s="286">
        <v>8.4802142072011699E-2</v>
      </c>
      <c r="AN34" s="220">
        <v>1.0947462863507409</v>
      </c>
      <c r="AO34" s="220">
        <v>0.84074716469061561</v>
      </c>
    </row>
    <row r="35" spans="1:41">
      <c r="A35" s="133" t="s">
        <v>114</v>
      </c>
      <c r="B35" s="104" t="s">
        <v>31</v>
      </c>
      <c r="C35" s="285">
        <v>8.291124445512382E-5</v>
      </c>
      <c r="D35" s="223">
        <v>1.521989121220582E-4</v>
      </c>
      <c r="E35" s="223">
        <v>1.9802284077499111E-4</v>
      </c>
      <c r="F35" s="223">
        <v>6.3030538396054056E-5</v>
      </c>
      <c r="G35" s="223">
        <v>1.1780046343555063E-4</v>
      </c>
      <c r="H35" s="223">
        <v>6.5087722658367279E-5</v>
      </c>
      <c r="I35" s="223">
        <v>1.9713039678209194E-5</v>
      </c>
      <c r="J35" s="223">
        <v>2.0612729043154949E-5</v>
      </c>
      <c r="K35" s="223">
        <v>1.9693505552591421E-4</v>
      </c>
      <c r="L35" s="223">
        <v>8.6266594116187918E-5</v>
      </c>
      <c r="M35" s="223">
        <v>7.0011256644737598E-5</v>
      </c>
      <c r="N35" s="223">
        <v>1.5620493349467076E-4</v>
      </c>
      <c r="O35" s="223">
        <v>1.2135645032017141E-4</v>
      </c>
      <c r="P35" s="223">
        <v>1.5111821874457516E-4</v>
      </c>
      <c r="Q35" s="223">
        <v>8.972972798907467E-5</v>
      </c>
      <c r="R35" s="223">
        <v>2.4926003058422207E-4</v>
      </c>
      <c r="S35" s="223">
        <v>2.3181043364751833E-4</v>
      </c>
      <c r="T35" s="223">
        <v>4.9787542690135633E-4</v>
      </c>
      <c r="U35" s="223">
        <v>1.2898357411652881E-4</v>
      </c>
      <c r="V35" s="223">
        <v>1.0819278280786771E-4</v>
      </c>
      <c r="W35" s="223">
        <v>1.4914939012312554E-4</v>
      </c>
      <c r="X35" s="223">
        <v>3.5116757795189245E-4</v>
      </c>
      <c r="Y35" s="223">
        <v>1.5313865900634072E-4</v>
      </c>
      <c r="Z35" s="223">
        <v>1.9746634445033486E-4</v>
      </c>
      <c r="AA35" s="223">
        <v>2.8235021764330356E-4</v>
      </c>
      <c r="AB35" s="223">
        <v>3.3442859207241058E-4</v>
      </c>
      <c r="AC35" s="223">
        <v>3.9599454563547147E-5</v>
      </c>
      <c r="AD35" s="223">
        <v>6.3606226356119572E-4</v>
      </c>
      <c r="AE35" s="223">
        <v>3.958169553933545E-3</v>
      </c>
      <c r="AF35" s="223">
        <v>1.6518139989552813E-4</v>
      </c>
      <c r="AG35" s="223">
        <v>1.0000865207822132</v>
      </c>
      <c r="AH35" s="223">
        <v>1.7588927072437094E-4</v>
      </c>
      <c r="AI35" s="223">
        <v>1.5989588437939707E-4</v>
      </c>
      <c r="AJ35" s="223">
        <v>4.5774805802557833E-4</v>
      </c>
      <c r="AK35" s="223">
        <v>3.5549908803670564E-4</v>
      </c>
      <c r="AL35" s="223">
        <v>1.0481831292186366E-4</v>
      </c>
      <c r="AM35" s="286">
        <v>1.1864572784548416E-3</v>
      </c>
      <c r="AN35" s="220">
        <v>1.0116006641034136</v>
      </c>
      <c r="AO35" s="220">
        <v>0.77689269262485616</v>
      </c>
    </row>
    <row r="36" spans="1:41">
      <c r="A36" s="133" t="s">
        <v>115</v>
      </c>
      <c r="B36" s="104" t="s">
        <v>116</v>
      </c>
      <c r="C36" s="285">
        <v>2.4175535256295658E-5</v>
      </c>
      <c r="D36" s="223">
        <v>3.3122493733058146E-5</v>
      </c>
      <c r="E36" s="223">
        <v>1.5958235222903708E-5</v>
      </c>
      <c r="F36" s="223">
        <v>1.1990683088654641E-5</v>
      </c>
      <c r="G36" s="223">
        <v>1.2873199921977414E-5</v>
      </c>
      <c r="H36" s="223">
        <v>3.5038205905926153E-6</v>
      </c>
      <c r="I36" s="223">
        <v>5.0139053946767067E-6</v>
      </c>
      <c r="J36" s="223">
        <v>1.1093370294469506E-6</v>
      </c>
      <c r="K36" s="223">
        <v>1.5466646903860565E-5</v>
      </c>
      <c r="L36" s="223">
        <v>1.0606585374086519E-5</v>
      </c>
      <c r="M36" s="223">
        <v>1.7761516886362642E-5</v>
      </c>
      <c r="N36" s="223">
        <v>6.1811612198507949E-6</v>
      </c>
      <c r="O36" s="223">
        <v>3.3625125298072855E-6</v>
      </c>
      <c r="P36" s="223">
        <v>4.3381278051369576E-6</v>
      </c>
      <c r="Q36" s="223">
        <v>4.5081706455423294E-6</v>
      </c>
      <c r="R36" s="223">
        <v>3.1951089718036887E-6</v>
      </c>
      <c r="S36" s="223">
        <v>3.9897287004197908E-6</v>
      </c>
      <c r="T36" s="223">
        <v>3.4348096382512941E-6</v>
      </c>
      <c r="U36" s="223">
        <v>6.8482749729599988E-6</v>
      </c>
      <c r="V36" s="223">
        <v>3.0974310903549499E-5</v>
      </c>
      <c r="W36" s="223">
        <v>1.1672730487372712E-5</v>
      </c>
      <c r="X36" s="223">
        <v>1.5479249345144943E-5</v>
      </c>
      <c r="Y36" s="223">
        <v>4.2268837768673698E-5</v>
      </c>
      <c r="Z36" s="223">
        <v>2.2588022182595497E-5</v>
      </c>
      <c r="AA36" s="223">
        <v>2.6309096258412907E-5</v>
      </c>
      <c r="AB36" s="223">
        <v>6.3473888364593334E-5</v>
      </c>
      <c r="AC36" s="223">
        <v>9.0284743294459658E-6</v>
      </c>
      <c r="AD36" s="223">
        <v>3.1013754052545658E-4</v>
      </c>
      <c r="AE36" s="223">
        <v>1.3741699923738724E-4</v>
      </c>
      <c r="AF36" s="223">
        <v>1.9424892515233908E-5</v>
      </c>
      <c r="AG36" s="223">
        <v>1.5670428529030417E-5</v>
      </c>
      <c r="AH36" s="223">
        <v>1.0090945611616255</v>
      </c>
      <c r="AI36" s="223">
        <v>2.3026662207008432E-5</v>
      </c>
      <c r="AJ36" s="223">
        <v>1.9213636008175017E-5</v>
      </c>
      <c r="AK36" s="223">
        <v>9.4197162886128582E-5</v>
      </c>
      <c r="AL36" s="223">
        <v>2.935034253929218E-5</v>
      </c>
      <c r="AM36" s="286">
        <v>5.0020176999926216E-5</v>
      </c>
      <c r="AN36" s="220">
        <v>1.0102022534665986</v>
      </c>
      <c r="AO36" s="220">
        <v>0.77581873622725595</v>
      </c>
    </row>
    <row r="37" spans="1:41">
      <c r="A37" s="133" t="s">
        <v>117</v>
      </c>
      <c r="B37" s="104" t="s">
        <v>447</v>
      </c>
      <c r="C37" s="285">
        <v>1.5390355627319325E-3</v>
      </c>
      <c r="D37" s="223">
        <v>1.7236997321152885E-3</v>
      </c>
      <c r="E37" s="223">
        <v>7.9624554183188145E-4</v>
      </c>
      <c r="F37" s="223">
        <v>5.8040505128586302E-4</v>
      </c>
      <c r="G37" s="223">
        <v>3.4213683517837133E-4</v>
      </c>
      <c r="H37" s="223">
        <v>1.7708538368203341E-4</v>
      </c>
      <c r="I37" s="223">
        <v>8.5821728726398673E-5</v>
      </c>
      <c r="J37" s="223">
        <v>4.8980766826664404E-5</v>
      </c>
      <c r="K37" s="223">
        <v>3.9387198064696322E-4</v>
      </c>
      <c r="L37" s="223">
        <v>5.537888592811401E-4</v>
      </c>
      <c r="M37" s="223">
        <v>3.7911114163887973E-4</v>
      </c>
      <c r="N37" s="223">
        <v>2.0903306292895305E-4</v>
      </c>
      <c r="O37" s="223">
        <v>3.064372545428266E-4</v>
      </c>
      <c r="P37" s="223">
        <v>1.8219542147436424E-4</v>
      </c>
      <c r="Q37" s="223">
        <v>1.5549037738900868E-4</v>
      </c>
      <c r="R37" s="223">
        <v>1.1775890886268805E-4</v>
      </c>
      <c r="S37" s="223">
        <v>1.4906348870348188E-4</v>
      </c>
      <c r="T37" s="223">
        <v>8.9609166705354221E-5</v>
      </c>
      <c r="U37" s="223">
        <v>1.9537122233278972E-4</v>
      </c>
      <c r="V37" s="223">
        <v>4.2740927032617715E-4</v>
      </c>
      <c r="W37" s="223">
        <v>4.0640293500110035E-4</v>
      </c>
      <c r="X37" s="223">
        <v>8.7432774346358556E-4</v>
      </c>
      <c r="Y37" s="223">
        <v>3.3889707029710159E-3</v>
      </c>
      <c r="Z37" s="223">
        <v>8.1124465894955792E-4</v>
      </c>
      <c r="AA37" s="223">
        <v>4.4308652078403371E-4</v>
      </c>
      <c r="AB37" s="223">
        <v>2.0529977980392939E-3</v>
      </c>
      <c r="AC37" s="223">
        <v>2.6508183347120993E-4</v>
      </c>
      <c r="AD37" s="223">
        <v>6.8283578167998183E-4</v>
      </c>
      <c r="AE37" s="223">
        <v>6.6588970608583175E-4</v>
      </c>
      <c r="AF37" s="223">
        <v>1.4298535601590495E-4</v>
      </c>
      <c r="AG37" s="223">
        <v>9.3388362711182833E-4</v>
      </c>
      <c r="AH37" s="223">
        <v>1.0474673536607819E-3</v>
      </c>
      <c r="AI37" s="223">
        <v>1.0001396928641646</v>
      </c>
      <c r="AJ37" s="223">
        <v>1.0908642296602706E-3</v>
      </c>
      <c r="AK37" s="223">
        <v>1.3725941704946889E-3</v>
      </c>
      <c r="AL37" s="223">
        <v>1.4776397762870043E-4</v>
      </c>
      <c r="AM37" s="286">
        <v>2.0113993912921954E-4</v>
      </c>
      <c r="AN37" s="220">
        <v>1.0231197799555227</v>
      </c>
      <c r="AO37" s="220">
        <v>0.78573918437655377</v>
      </c>
    </row>
    <row r="38" spans="1:41">
      <c r="A38" s="133" t="s">
        <v>118</v>
      </c>
      <c r="B38" s="104" t="s">
        <v>32</v>
      </c>
      <c r="C38" s="285">
        <v>2.001522692169222E-2</v>
      </c>
      <c r="D38" s="223">
        <v>3.4665421004322072E-2</v>
      </c>
      <c r="E38" s="223">
        <v>1.8150730514856578E-2</v>
      </c>
      <c r="F38" s="223">
        <v>1.8962258519578907E-2</v>
      </c>
      <c r="G38" s="223">
        <v>1.4708382733299668E-2</v>
      </c>
      <c r="H38" s="223">
        <v>5.4036616589763792E-3</v>
      </c>
      <c r="I38" s="223">
        <v>2.9918061406556196E-3</v>
      </c>
      <c r="J38" s="223">
        <v>2.5677160916537383E-3</v>
      </c>
      <c r="K38" s="223">
        <v>2.313470977648769E-2</v>
      </c>
      <c r="L38" s="223">
        <v>1.0931541039037261E-2</v>
      </c>
      <c r="M38" s="223">
        <v>1.0305336544777296E-2</v>
      </c>
      <c r="N38" s="223">
        <v>7.9044886351057071E-3</v>
      </c>
      <c r="O38" s="223">
        <v>5.8896589569438287E-3</v>
      </c>
      <c r="P38" s="223">
        <v>9.1256970706008987E-3</v>
      </c>
      <c r="Q38" s="223">
        <v>7.7718271693782183E-3</v>
      </c>
      <c r="R38" s="223">
        <v>9.9081645673544261E-3</v>
      </c>
      <c r="S38" s="223">
        <v>8.7459808711698346E-3</v>
      </c>
      <c r="T38" s="223">
        <v>7.7080905780852515E-3</v>
      </c>
      <c r="U38" s="223">
        <v>1.3455751709420316E-2</v>
      </c>
      <c r="V38" s="223">
        <v>2.2621217480850914E-2</v>
      </c>
      <c r="W38" s="223">
        <v>3.8642896673141261E-2</v>
      </c>
      <c r="X38" s="223">
        <v>3.1690581428059257E-2</v>
      </c>
      <c r="Y38" s="223">
        <v>5.5565253820863983E-2</v>
      </c>
      <c r="Z38" s="223">
        <v>2.8034156833924771E-2</v>
      </c>
      <c r="AA38" s="223">
        <v>3.7858576986909032E-2</v>
      </c>
      <c r="AB38" s="223">
        <v>5.978857360242823E-2</v>
      </c>
      <c r="AC38" s="223">
        <v>1.5687876135709287E-2</v>
      </c>
      <c r="AD38" s="223">
        <v>5.9170366640521832E-2</v>
      </c>
      <c r="AE38" s="223">
        <v>8.9135341483051203E-2</v>
      </c>
      <c r="AF38" s="223">
        <v>4.3375498671900457E-2</v>
      </c>
      <c r="AG38" s="223">
        <v>3.7754660438437504E-2</v>
      </c>
      <c r="AH38" s="223">
        <v>3.6216443371658143E-2</v>
      </c>
      <c r="AI38" s="223">
        <v>4.1348721239544126E-2</v>
      </c>
      <c r="AJ38" s="223">
        <v>1.0816946178979792</v>
      </c>
      <c r="AK38" s="223">
        <v>1.8744942084028004E-2</v>
      </c>
      <c r="AL38" s="223">
        <v>1.1979034779893771E-2</v>
      </c>
      <c r="AM38" s="286">
        <v>1.9438237723493165E-2</v>
      </c>
      <c r="AN38" s="220">
        <v>1.9610934477957904</v>
      </c>
      <c r="AO38" s="220">
        <v>1.5060875533305149</v>
      </c>
    </row>
    <row r="39" spans="1:41">
      <c r="A39" s="133" t="s">
        <v>119</v>
      </c>
      <c r="B39" s="104" t="s">
        <v>33</v>
      </c>
      <c r="C39" s="285">
        <v>5.9537262614496405E-4</v>
      </c>
      <c r="D39" s="223">
        <v>4.6551264450154167E-5</v>
      </c>
      <c r="E39" s="223">
        <v>9.7390844696523259E-5</v>
      </c>
      <c r="F39" s="223">
        <v>5.0267795537015873E-5</v>
      </c>
      <c r="G39" s="223">
        <v>4.1560909741652387E-5</v>
      </c>
      <c r="H39" s="223">
        <v>1.7196622710861773E-5</v>
      </c>
      <c r="I39" s="223">
        <v>1.2408134360123605E-5</v>
      </c>
      <c r="J39" s="223">
        <v>5.565126324393997E-6</v>
      </c>
      <c r="K39" s="223">
        <v>5.8450421695369024E-5</v>
      </c>
      <c r="L39" s="223">
        <v>3.0213522972254722E-5</v>
      </c>
      <c r="M39" s="223">
        <v>2.7066636947640747E-5</v>
      </c>
      <c r="N39" s="223">
        <v>2.0228521281237949E-5</v>
      </c>
      <c r="O39" s="223">
        <v>1.8116187317873968E-5</v>
      </c>
      <c r="P39" s="223">
        <v>3.2474238131970761E-5</v>
      </c>
      <c r="Q39" s="223">
        <v>1.9390621223334569E-5</v>
      </c>
      <c r="R39" s="223">
        <v>2.792426879107365E-5</v>
      </c>
      <c r="S39" s="223">
        <v>2.2251539294232743E-5</v>
      </c>
      <c r="T39" s="223">
        <v>2.9480907699856768E-5</v>
      </c>
      <c r="U39" s="223">
        <v>3.6485414373045256E-5</v>
      </c>
      <c r="V39" s="223">
        <v>2.1471876874381508E-4</v>
      </c>
      <c r="W39" s="223">
        <v>8.6638774407271808E-5</v>
      </c>
      <c r="X39" s="223">
        <v>4.1410190599927861E-5</v>
      </c>
      <c r="Y39" s="223">
        <v>1.1626845919768048E-4</v>
      </c>
      <c r="Z39" s="223">
        <v>3.9770586260707441E-5</v>
      </c>
      <c r="AA39" s="223">
        <v>2.1963257643001766E-4</v>
      </c>
      <c r="AB39" s="223">
        <v>1.6845494643322922E-4</v>
      </c>
      <c r="AC39" s="223">
        <v>2.98053885108236E-4</v>
      </c>
      <c r="AD39" s="223">
        <v>1.5124016298407816E-4</v>
      </c>
      <c r="AE39" s="223">
        <v>2.0104241719376449E-3</v>
      </c>
      <c r="AF39" s="223">
        <v>1.2998819066164819E-4</v>
      </c>
      <c r="AG39" s="223">
        <v>1.7222739343143926E-3</v>
      </c>
      <c r="AH39" s="223">
        <v>4.4333158862593109E-3</v>
      </c>
      <c r="AI39" s="223">
        <v>6.7539234076125225E-4</v>
      </c>
      <c r="AJ39" s="223">
        <v>3.6430782955353987E-4</v>
      </c>
      <c r="AK39" s="223">
        <v>1.0042125538989628</v>
      </c>
      <c r="AL39" s="223">
        <v>5.3932430579745617E-5</v>
      </c>
      <c r="AM39" s="286">
        <v>6.3013330259809649E-4</v>
      </c>
      <c r="AN39" s="220">
        <v>1.016756905939487</v>
      </c>
      <c r="AO39" s="220">
        <v>0.7808526016541788</v>
      </c>
    </row>
    <row r="40" spans="1:41">
      <c r="A40" s="133" t="s">
        <v>120</v>
      </c>
      <c r="B40" s="104" t="s">
        <v>34</v>
      </c>
      <c r="C40" s="285">
        <v>7.132218267185982E-4</v>
      </c>
      <c r="D40" s="223">
        <v>9.4515342188416314E-4</v>
      </c>
      <c r="E40" s="223">
        <v>9.8860860633979541E-4</v>
      </c>
      <c r="F40" s="223">
        <v>1.2363101381485501E-3</v>
      </c>
      <c r="G40" s="223">
        <v>9.264889064527881E-4</v>
      </c>
      <c r="H40" s="223">
        <v>2.1209526282521036E-4</v>
      </c>
      <c r="I40" s="223">
        <v>7.0403053129876797E-5</v>
      </c>
      <c r="J40" s="223">
        <v>5.4340184681178084E-5</v>
      </c>
      <c r="K40" s="223">
        <v>9.54922408112618E-4</v>
      </c>
      <c r="L40" s="223">
        <v>2.6576065699237525E-4</v>
      </c>
      <c r="M40" s="223">
        <v>3.7711643454383731E-4</v>
      </c>
      <c r="N40" s="223">
        <v>3.6116989950670084E-4</v>
      </c>
      <c r="O40" s="223">
        <v>2.3991621039410647E-4</v>
      </c>
      <c r="P40" s="223">
        <v>3.9945711779535971E-4</v>
      </c>
      <c r="Q40" s="223">
        <v>4.1181583925073022E-4</v>
      </c>
      <c r="R40" s="223">
        <v>5.1674529502528305E-4</v>
      </c>
      <c r="S40" s="223">
        <v>4.294029650191887E-4</v>
      </c>
      <c r="T40" s="223">
        <v>4.4803109962082905E-4</v>
      </c>
      <c r="U40" s="223">
        <v>6.3085523350803966E-4</v>
      </c>
      <c r="V40" s="223">
        <v>1.1188174907925074E-3</v>
      </c>
      <c r="W40" s="223">
        <v>7.7583188227407362E-4</v>
      </c>
      <c r="X40" s="223">
        <v>2.6927138115848972E-4</v>
      </c>
      <c r="Y40" s="223">
        <v>1.0322484207184307E-3</v>
      </c>
      <c r="Z40" s="223">
        <v>2.4525468571144145E-3</v>
      </c>
      <c r="AA40" s="223">
        <v>2.3669918316754682E-3</v>
      </c>
      <c r="AB40" s="223">
        <v>5.0768041842389373E-3</v>
      </c>
      <c r="AC40" s="223">
        <v>7.5573398802692381E-4</v>
      </c>
      <c r="AD40" s="223">
        <v>2.3051938287217489E-3</v>
      </c>
      <c r="AE40" s="223">
        <v>2.8078492587195985E-3</v>
      </c>
      <c r="AF40" s="223">
        <v>2.9114118879970492E-3</v>
      </c>
      <c r="AG40" s="223">
        <v>3.4650777274466294E-3</v>
      </c>
      <c r="AH40" s="223">
        <v>3.4170068003187724E-3</v>
      </c>
      <c r="AI40" s="223">
        <v>5.4733478397710712E-3</v>
      </c>
      <c r="AJ40" s="223">
        <v>2.1757467393339835E-3</v>
      </c>
      <c r="AK40" s="223">
        <v>1.9548674534055886E-3</v>
      </c>
      <c r="AL40" s="223">
        <v>1.0006346822729284</v>
      </c>
      <c r="AM40" s="286">
        <v>6.4060799462182193E-4</v>
      </c>
      <c r="AN40" s="220">
        <v>1.0498158523992129</v>
      </c>
      <c r="AO40" s="220">
        <v>0.8062413294810834</v>
      </c>
    </row>
    <row r="41" spans="1:41">
      <c r="A41" s="133" t="s">
        <v>121</v>
      </c>
      <c r="B41" s="104" t="s">
        <v>13</v>
      </c>
      <c r="C41" s="285">
        <v>4.9634352174653448E-3</v>
      </c>
      <c r="D41" s="223">
        <v>5.6565786743093E-3</v>
      </c>
      <c r="E41" s="223">
        <v>4.5146399478355166E-3</v>
      </c>
      <c r="F41" s="223">
        <v>2.4990736166599684E-3</v>
      </c>
      <c r="G41" s="223">
        <v>2.4587134591201906E-3</v>
      </c>
      <c r="H41" s="223">
        <v>3.0594497242015888E-4</v>
      </c>
      <c r="I41" s="223">
        <v>3.6714308386351938E-4</v>
      </c>
      <c r="J41" s="223">
        <v>1.9714686664789449E-4</v>
      </c>
      <c r="K41" s="223">
        <v>5.9230523837182202E-3</v>
      </c>
      <c r="L41" s="223">
        <v>3.8011068058660812E-3</v>
      </c>
      <c r="M41" s="223">
        <v>2.840646172019718E-3</v>
      </c>
      <c r="N41" s="223">
        <v>1.9344059589842112E-3</v>
      </c>
      <c r="O41" s="223">
        <v>1.6950133855368481E-3</v>
      </c>
      <c r="P41" s="223">
        <v>2.2290306643332849E-3</v>
      </c>
      <c r="Q41" s="223">
        <v>1.028314522239102E-3</v>
      </c>
      <c r="R41" s="223">
        <v>4.2825980748146484E-4</v>
      </c>
      <c r="S41" s="223">
        <v>1.1511709240391106E-3</v>
      </c>
      <c r="T41" s="223">
        <v>9.9666905919444724E-4</v>
      </c>
      <c r="U41" s="223">
        <v>2.3753569890533652E-3</v>
      </c>
      <c r="V41" s="223">
        <v>1.6932414687283446E-3</v>
      </c>
      <c r="W41" s="223">
        <v>7.7866016103779762E-3</v>
      </c>
      <c r="X41" s="223">
        <v>2.2456028190358281E-3</v>
      </c>
      <c r="Y41" s="223">
        <v>4.5895091851131976E-3</v>
      </c>
      <c r="Z41" s="223">
        <v>4.3269254241371825E-3</v>
      </c>
      <c r="AA41" s="223">
        <v>3.3327420749147147E-3</v>
      </c>
      <c r="AB41" s="223">
        <v>9.4104690192821049E-3</v>
      </c>
      <c r="AC41" s="223">
        <v>3.8345715775374633E-3</v>
      </c>
      <c r="AD41" s="223">
        <v>3.1440040971810043E-3</v>
      </c>
      <c r="AE41" s="223">
        <v>5.6430587352966528E-3</v>
      </c>
      <c r="AF41" s="223">
        <v>8.1301431235878958E-4</v>
      </c>
      <c r="AG41" s="223">
        <v>4.4757117697187248E-3</v>
      </c>
      <c r="AH41" s="223">
        <v>2.9177893143500057E-3</v>
      </c>
      <c r="AI41" s="223">
        <v>9.8507921405070146E-3</v>
      </c>
      <c r="AJ41" s="223">
        <v>3.4732452239864386E-3</v>
      </c>
      <c r="AK41" s="223">
        <v>3.1421350454248213E-3</v>
      </c>
      <c r="AL41" s="223">
        <v>1.4279632103833034E-3</v>
      </c>
      <c r="AM41" s="286">
        <v>1.0017924621248964</v>
      </c>
      <c r="AN41" s="221">
        <v>1.1192655416640176</v>
      </c>
      <c r="AO41" s="221">
        <v>0.85957754999722369</v>
      </c>
    </row>
    <row r="42" spans="1:41">
      <c r="A42" s="134"/>
      <c r="B42" s="138" t="s">
        <v>699</v>
      </c>
      <c r="C42" s="287">
        <v>1.2632645886166824</v>
      </c>
      <c r="D42" s="288">
        <v>1.3787459878605246</v>
      </c>
      <c r="E42" s="288">
        <v>1.2247472465822173</v>
      </c>
      <c r="F42" s="288">
        <v>1.2508529015364191</v>
      </c>
      <c r="G42" s="288">
        <v>1.3456336279277747</v>
      </c>
      <c r="H42" s="288">
        <v>1.2884098589694475</v>
      </c>
      <c r="I42" s="288">
        <v>1.1391752151411045</v>
      </c>
      <c r="J42" s="288">
        <v>1.1688487478710166</v>
      </c>
      <c r="K42" s="288">
        <v>1.326405308598898</v>
      </c>
      <c r="L42" s="288">
        <v>1.7990760154614496</v>
      </c>
      <c r="M42" s="288">
        <v>1.2643435510334178</v>
      </c>
      <c r="N42" s="288">
        <v>1.5272410333038255</v>
      </c>
      <c r="O42" s="288">
        <v>1.35095057101559</v>
      </c>
      <c r="P42" s="288">
        <v>1.3240136296892375</v>
      </c>
      <c r="Q42" s="288">
        <v>1.1937987874243374</v>
      </c>
      <c r="R42" s="288">
        <v>1.1246522926964666</v>
      </c>
      <c r="S42" s="288">
        <v>1.2444909672044007</v>
      </c>
      <c r="T42" s="288">
        <v>1.1079523482097098</v>
      </c>
      <c r="U42" s="288">
        <v>1.4471563933263991</v>
      </c>
      <c r="V42" s="288">
        <v>1.2981698874360141</v>
      </c>
      <c r="W42" s="288">
        <v>1.354572763879947</v>
      </c>
      <c r="X42" s="288">
        <v>1.3279785729285991</v>
      </c>
      <c r="Y42" s="288">
        <v>1.4210973786945187</v>
      </c>
      <c r="Z42" s="288">
        <v>1.2996176296639013</v>
      </c>
      <c r="AA42" s="288">
        <v>1.2682965458957116</v>
      </c>
      <c r="AB42" s="288">
        <v>1.2853952544126119</v>
      </c>
      <c r="AC42" s="288">
        <v>1.1655771193311995</v>
      </c>
      <c r="AD42" s="288">
        <v>1.4072775323610485</v>
      </c>
      <c r="AE42" s="288">
        <v>1.4017732218204504</v>
      </c>
      <c r="AF42" s="288">
        <v>1.2282634375428509</v>
      </c>
      <c r="AG42" s="288">
        <v>1.2003052965146588</v>
      </c>
      <c r="AH42" s="288">
        <v>1.2655759589622186</v>
      </c>
      <c r="AI42" s="288">
        <v>1.2550603292349669</v>
      </c>
      <c r="AJ42" s="288">
        <v>1.232620458559422</v>
      </c>
      <c r="AK42" s="288">
        <v>1.2711583285682209</v>
      </c>
      <c r="AL42" s="288">
        <v>1.4107459363525439</v>
      </c>
      <c r="AM42" s="289">
        <v>1.3148690961698866</v>
      </c>
      <c r="AN42" s="223"/>
      <c r="AO42" s="223"/>
    </row>
    <row r="43" spans="1:41">
      <c r="A43" s="134"/>
      <c r="B43" s="139" t="s">
        <v>700</v>
      </c>
      <c r="C43" s="287">
        <v>0.970166452606952</v>
      </c>
      <c r="D43" s="288">
        <v>1.058854270231262</v>
      </c>
      <c r="E43" s="288">
        <v>0.94058576664286175</v>
      </c>
      <c r="F43" s="288">
        <v>0.96063448081416047</v>
      </c>
      <c r="G43" s="288">
        <v>1.03342452173449</v>
      </c>
      <c r="H43" s="288">
        <v>0.98947760718043554</v>
      </c>
      <c r="I43" s="288">
        <v>0.8748678521745209</v>
      </c>
      <c r="J43" s="288">
        <v>0.89765663786859251</v>
      </c>
      <c r="K43" s="288">
        <v>1.0186574883505197</v>
      </c>
      <c r="L43" s="288">
        <v>1.3816608267328701</v>
      </c>
      <c r="M43" s="288">
        <v>0.97099507801905716</v>
      </c>
      <c r="N43" s="288">
        <v>1.1728960258267318</v>
      </c>
      <c r="O43" s="288">
        <v>1.037507846685336</v>
      </c>
      <c r="P43" s="288">
        <v>1.0168207182356375</v>
      </c>
      <c r="Q43" s="288">
        <v>0.91681785839512875</v>
      </c>
      <c r="R43" s="288">
        <v>0.86371448630282421</v>
      </c>
      <c r="S43" s="288">
        <v>0.95574861975367476</v>
      </c>
      <c r="T43" s="288">
        <v>0.85088920326438222</v>
      </c>
      <c r="U43" s="288">
        <v>1.1113923378619772</v>
      </c>
      <c r="V43" s="288">
        <v>0.99697314871629106</v>
      </c>
      <c r="W43" s="288">
        <v>1.0402896313039642</v>
      </c>
      <c r="X43" s="288">
        <v>1.019865729511962</v>
      </c>
      <c r="Y43" s="288">
        <v>1.091379442692068</v>
      </c>
      <c r="Z43" s="288">
        <v>0.99808499096547221</v>
      </c>
      <c r="AA43" s="288">
        <v>0.97403091313806778</v>
      </c>
      <c r="AB43" s="288">
        <v>0.98716244040122536</v>
      </c>
      <c r="AC43" s="288">
        <v>0.89514408089254549</v>
      </c>
      <c r="AD43" s="288">
        <v>1.0807660277244264</v>
      </c>
      <c r="AE43" s="288">
        <v>1.0765388076476989</v>
      </c>
      <c r="AF43" s="288">
        <v>0.94328614354070706</v>
      </c>
      <c r="AG43" s="288">
        <v>0.9218147504950841</v>
      </c>
      <c r="AH43" s="288">
        <v>0.97194154706380309</v>
      </c>
      <c r="AI43" s="288">
        <v>0.96386571617188566</v>
      </c>
      <c r="AJ43" s="288">
        <v>0.94663226410932799</v>
      </c>
      <c r="AK43" s="288">
        <v>0.9762287152204967</v>
      </c>
      <c r="AL43" s="288">
        <v>1.0834297050149626</v>
      </c>
      <c r="AM43" s="289">
        <v>1.0097978667086038</v>
      </c>
      <c r="AN43" s="223"/>
      <c r="AO43" s="290"/>
    </row>
    <row r="44" spans="1:41">
      <c r="A44" s="142"/>
      <c r="B44" s="27"/>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27"/>
      <c r="AO44" s="27"/>
    </row>
    <row r="45" spans="1:41">
      <c r="A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sheetData>
  <sheetProtection sheet="1" objects="1" scenarios="1"/>
  <phoneticPr fontId="5"/>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1"/>
  <sheetViews>
    <sheetView workbookViewId="0"/>
  </sheetViews>
  <sheetFormatPr defaultRowHeight="13.2"/>
  <cols>
    <col min="1" max="1" width="4.6640625" style="32" customWidth="1"/>
    <col min="2" max="2" width="25.77734375" style="31" customWidth="1"/>
    <col min="3" max="3" width="2.77734375" style="31" customWidth="1"/>
    <col min="4" max="4" width="13.21875" style="8" customWidth="1"/>
    <col min="5" max="5" width="2.77734375" style="8" customWidth="1"/>
    <col min="6" max="6" width="11.88671875" style="8" customWidth="1"/>
    <col min="7" max="7" width="2.77734375" style="8" customWidth="1"/>
    <col min="8" max="8" width="13.21875" customWidth="1"/>
    <col min="9" max="9" width="2.77734375" style="8" customWidth="1"/>
    <col min="10" max="10" width="13.21875" customWidth="1"/>
    <col min="11" max="11" width="2.77734375" style="8" customWidth="1"/>
    <col min="12" max="12" width="13.21875" style="8" customWidth="1"/>
    <col min="13" max="13" width="2.77734375" style="8" customWidth="1"/>
    <col min="14" max="14" width="13.21875" style="8" customWidth="1"/>
    <col min="15" max="15" width="4.33203125" customWidth="1"/>
  </cols>
  <sheetData>
    <row r="1" spans="1:15" ht="27" customHeight="1">
      <c r="A1" s="218" t="s">
        <v>486</v>
      </c>
      <c r="D1" s="39" t="s">
        <v>65</v>
      </c>
      <c r="E1" s="34"/>
      <c r="F1" s="39" t="s">
        <v>71</v>
      </c>
      <c r="G1" s="35"/>
      <c r="H1" s="310" t="s">
        <v>75</v>
      </c>
      <c r="I1" s="35"/>
      <c r="J1" s="310" t="s">
        <v>36</v>
      </c>
      <c r="K1" s="35"/>
      <c r="L1" s="39" t="s">
        <v>143</v>
      </c>
      <c r="M1" s="35"/>
      <c r="N1" s="39" t="s">
        <v>74</v>
      </c>
    </row>
    <row r="2" spans="1:15">
      <c r="H2" s="8"/>
      <c r="J2" s="8"/>
      <c r="L2" s="21"/>
      <c r="N2" s="21"/>
    </row>
    <row r="3" spans="1:15" ht="20.399999999999999" customHeight="1">
      <c r="C3" s="806"/>
      <c r="D3" s="803" t="s">
        <v>66</v>
      </c>
      <c r="E3" s="35"/>
      <c r="F3" s="803" t="s">
        <v>72</v>
      </c>
      <c r="G3" s="35"/>
      <c r="H3" s="803" t="s">
        <v>407</v>
      </c>
      <c r="I3" s="35"/>
      <c r="J3" s="803" t="s">
        <v>1124</v>
      </c>
      <c r="K3" s="35"/>
      <c r="L3" s="805" t="s">
        <v>409</v>
      </c>
      <c r="M3" s="35"/>
      <c r="N3" s="805" t="s">
        <v>408</v>
      </c>
    </row>
    <row r="4" spans="1:15" ht="20.399999999999999" customHeight="1">
      <c r="A4" s="59"/>
      <c r="B4" s="33"/>
      <c r="C4" s="806"/>
      <c r="D4" s="804"/>
      <c r="E4" s="35"/>
      <c r="F4" s="804"/>
      <c r="G4" s="35"/>
      <c r="H4" s="804"/>
      <c r="I4" s="35"/>
      <c r="J4" s="804"/>
      <c r="K4" s="35"/>
      <c r="L4" s="805"/>
      <c r="M4" s="35"/>
      <c r="N4" s="805"/>
    </row>
    <row r="5" spans="1:15" s="38" customFormat="1" ht="10.8">
      <c r="A5" s="179" t="s">
        <v>1</v>
      </c>
      <c r="B5" s="157" t="s">
        <v>444</v>
      </c>
      <c r="D5" s="219">
        <f t="array" ref="D5:D41">TRANSPOSE(取引基本表!C53:AM53)</f>
        <v>0.45705172864738003</v>
      </c>
      <c r="E5" s="223"/>
      <c r="F5" s="219">
        <f t="array" ref="F5:F41">TRANSPOSE(取引基本表!C57:AM57)</f>
        <v>0.17009186585594491</v>
      </c>
      <c r="G5" s="223"/>
      <c r="H5" s="220">
        <f>取引基本表!BI5</f>
        <v>1.3269193925493391E-2</v>
      </c>
      <c r="I5" s="223"/>
      <c r="J5" s="220">
        <f>取引基本表!BJ5</f>
        <v>2.9867419117931227E-2</v>
      </c>
      <c r="K5" s="223"/>
      <c r="L5" s="219">
        <v>0.30690463680698449</v>
      </c>
      <c r="M5" s="223"/>
      <c r="N5" s="219">
        <v>0.10659587124429744</v>
      </c>
      <c r="O5" s="207"/>
    </row>
    <row r="6" spans="1:15" s="38" customFormat="1" ht="10.8">
      <c r="A6" s="184" t="s">
        <v>2</v>
      </c>
      <c r="B6" s="99" t="s">
        <v>3</v>
      </c>
      <c r="D6" s="220">
        <v>0.56956623212082824</v>
      </c>
      <c r="E6" s="223"/>
      <c r="F6" s="220">
        <v>0.15863701530357083</v>
      </c>
      <c r="G6" s="223"/>
      <c r="H6" s="220">
        <f>取引基本表!BI6</f>
        <v>0</v>
      </c>
      <c r="I6" s="223"/>
      <c r="J6" s="220">
        <f>取引基本表!BJ6</f>
        <v>1.2804611416744605E-2</v>
      </c>
      <c r="K6" s="223"/>
      <c r="L6" s="220">
        <v>2.9373520488113893E-2</v>
      </c>
      <c r="M6" s="223"/>
      <c r="N6" s="220">
        <v>2.9306838262261194E-2</v>
      </c>
    </row>
    <row r="7" spans="1:15" s="38" customFormat="1" ht="10.8">
      <c r="A7" s="184" t="s">
        <v>77</v>
      </c>
      <c r="B7" s="99" t="s">
        <v>78</v>
      </c>
      <c r="D7" s="220">
        <v>0.34672331638440346</v>
      </c>
      <c r="E7" s="223"/>
      <c r="F7" s="220">
        <v>0.12613376077921282</v>
      </c>
      <c r="G7" s="223"/>
      <c r="H7" s="220">
        <f>取引基本表!BI7</f>
        <v>0.10684347919052911</v>
      </c>
      <c r="I7" s="223"/>
      <c r="J7" s="220">
        <f>取引基本表!BJ7</f>
        <v>6.7661009347266265E-2</v>
      </c>
      <c r="K7" s="223"/>
      <c r="L7" s="220">
        <v>3.2644755685774726E-2</v>
      </c>
      <c r="M7" s="223"/>
      <c r="N7" s="220">
        <v>3.2497492697069634E-2</v>
      </c>
    </row>
    <row r="8" spans="1:15" s="38" customFormat="1" ht="10.8">
      <c r="A8" s="184" t="s">
        <v>79</v>
      </c>
      <c r="B8" s="99" t="s">
        <v>4</v>
      </c>
      <c r="D8" s="220">
        <v>0.4300873321438633</v>
      </c>
      <c r="E8" s="223"/>
      <c r="F8" s="220">
        <v>0.27138698469339845</v>
      </c>
      <c r="G8" s="223"/>
      <c r="H8" s="220">
        <f>取引基本表!BI8</f>
        <v>1.4275793506823588E-2</v>
      </c>
      <c r="I8" s="223"/>
      <c r="J8" s="220">
        <f>取引基本表!BJ8</f>
        <v>7.0213087131952845E-3</v>
      </c>
      <c r="K8" s="223"/>
      <c r="L8" s="220">
        <v>0.15222086580899616</v>
      </c>
      <c r="M8" s="223"/>
      <c r="N8" s="220">
        <v>0.14212602122265</v>
      </c>
    </row>
    <row r="9" spans="1:15" s="38" customFormat="1" ht="10.8">
      <c r="A9" s="184" t="s">
        <v>80</v>
      </c>
      <c r="B9" s="99" t="s">
        <v>5</v>
      </c>
      <c r="D9" s="220">
        <v>0.4168824426276912</v>
      </c>
      <c r="E9" s="223"/>
      <c r="F9" s="220">
        <v>0.19980087274256722</v>
      </c>
      <c r="G9" s="223"/>
      <c r="H9" s="220">
        <f>取引基本表!BI9</f>
        <v>1.4956867530802774E-3</v>
      </c>
      <c r="I9" s="223"/>
      <c r="J9" s="220">
        <f>取引基本表!BJ9</f>
        <v>0.17674951093066282</v>
      </c>
      <c r="K9" s="223"/>
      <c r="L9" s="220">
        <v>3.6155069530243687E-2</v>
      </c>
      <c r="M9" s="223"/>
      <c r="N9" s="220">
        <v>3.5353303015167842E-2</v>
      </c>
    </row>
    <row r="10" spans="1:15" s="38" customFormat="1" ht="10.8">
      <c r="A10" s="184" t="s">
        <v>81</v>
      </c>
      <c r="B10" s="99" t="s">
        <v>6</v>
      </c>
      <c r="D10" s="220">
        <v>0.27687779241249055</v>
      </c>
      <c r="E10" s="223"/>
      <c r="F10" s="220">
        <v>8.1894845405892008E-2</v>
      </c>
      <c r="G10" s="223"/>
      <c r="H10" s="220">
        <f>取引基本表!BI10</f>
        <v>9.0166585207612747E-3</v>
      </c>
      <c r="I10" s="223"/>
      <c r="J10" s="220">
        <f>取引基本表!BJ10</f>
        <v>0.21924886015663558</v>
      </c>
      <c r="K10" s="223"/>
      <c r="L10" s="220">
        <v>8.9907687973531224E-3</v>
      </c>
      <c r="M10" s="223"/>
      <c r="N10" s="220">
        <v>8.9883401726104564E-3</v>
      </c>
    </row>
    <row r="11" spans="1:15" s="38" customFormat="1" ht="10.8">
      <c r="A11" s="184" t="s">
        <v>82</v>
      </c>
      <c r="B11" s="99" t="s">
        <v>7</v>
      </c>
      <c r="D11" s="220">
        <v>0.40794496936278135</v>
      </c>
      <c r="E11" s="223"/>
      <c r="F11" s="220">
        <v>1.3715061047641024E-2</v>
      </c>
      <c r="G11" s="223"/>
      <c r="H11" s="220">
        <f>取引基本表!BI11</f>
        <v>1.2643239566439899E-2</v>
      </c>
      <c r="I11" s="223"/>
      <c r="J11" s="220">
        <f>取引基本表!BJ11</f>
        <v>0.56930533799312011</v>
      </c>
      <c r="K11" s="223"/>
      <c r="L11" s="220">
        <v>1.303585550513447E-3</v>
      </c>
      <c r="M11" s="223"/>
      <c r="N11" s="220">
        <v>1.303191122207694E-3</v>
      </c>
    </row>
    <row r="12" spans="1:15" s="38" customFormat="1" ht="10.8">
      <c r="A12" s="184" t="s">
        <v>83</v>
      </c>
      <c r="B12" s="99" t="s">
        <v>445</v>
      </c>
      <c r="D12" s="220">
        <v>0.4313250117743001</v>
      </c>
      <c r="E12" s="223"/>
      <c r="F12" s="220">
        <v>0.23711385827219653</v>
      </c>
      <c r="G12" s="223"/>
      <c r="H12" s="220">
        <f>取引基本表!BI12</f>
        <v>2.8449868598180439E-3</v>
      </c>
      <c r="I12" s="223"/>
      <c r="J12" s="220">
        <f>取引基本表!BJ12</f>
        <v>0.12558618103257613</v>
      </c>
      <c r="K12" s="223"/>
      <c r="L12" s="220">
        <v>4.5573653383570348E-2</v>
      </c>
      <c r="M12" s="223"/>
      <c r="N12" s="220">
        <v>4.5206990615329665E-2</v>
      </c>
    </row>
    <row r="13" spans="1:15" s="38" customFormat="1" ht="10.8">
      <c r="A13" s="184" t="s">
        <v>84</v>
      </c>
      <c r="B13" s="99" t="s">
        <v>8</v>
      </c>
      <c r="D13" s="220">
        <v>0.49918786165535661</v>
      </c>
      <c r="E13" s="223"/>
      <c r="F13" s="220">
        <v>0.2160170861413277</v>
      </c>
      <c r="G13" s="223"/>
      <c r="H13" s="220">
        <f>取引基本表!BI13</f>
        <v>3.7385511862643927E-4</v>
      </c>
      <c r="I13" s="223"/>
      <c r="J13" s="220">
        <f>取引基本表!BJ13</f>
        <v>0.35694263797492265</v>
      </c>
      <c r="K13" s="223"/>
      <c r="L13" s="220">
        <v>3.9326237534847763E-2</v>
      </c>
      <c r="M13" s="223"/>
      <c r="N13" s="220">
        <v>3.863513903964641E-2</v>
      </c>
    </row>
    <row r="14" spans="1:15" s="38" customFormat="1" ht="10.8">
      <c r="A14" s="184" t="s">
        <v>85</v>
      </c>
      <c r="B14" s="99" t="s">
        <v>9</v>
      </c>
      <c r="D14" s="220">
        <v>0.26661303778935613</v>
      </c>
      <c r="E14" s="223"/>
      <c r="F14" s="220">
        <v>7.097606969703002E-2</v>
      </c>
      <c r="G14" s="223"/>
      <c r="H14" s="220">
        <f>取引基本表!BI14</f>
        <v>0</v>
      </c>
      <c r="I14" s="223"/>
      <c r="J14" s="220">
        <f>取引基本表!BJ14</f>
        <v>0.68435569904923543</v>
      </c>
      <c r="K14" s="223"/>
      <c r="L14" s="220">
        <v>8.1895639049302978E-3</v>
      </c>
      <c r="M14" s="223"/>
      <c r="N14" s="220">
        <v>8.1750859178048481E-3</v>
      </c>
    </row>
    <row r="15" spans="1:15" s="38" customFormat="1" ht="10.8">
      <c r="A15" s="184" t="s">
        <v>86</v>
      </c>
      <c r="B15" s="99" t="s">
        <v>10</v>
      </c>
      <c r="D15" s="220">
        <v>0.1973614630552864</v>
      </c>
      <c r="E15" s="223"/>
      <c r="F15" s="220">
        <v>8.2983087320533944E-2</v>
      </c>
      <c r="G15" s="223"/>
      <c r="H15" s="220">
        <f>取引基本表!BI15</f>
        <v>6.5311477365455762E-4</v>
      </c>
      <c r="I15" s="223"/>
      <c r="J15" s="220">
        <f>取引基本表!BJ15</f>
        <v>8.036498461700281E-2</v>
      </c>
      <c r="K15" s="223"/>
      <c r="L15" s="220">
        <v>1.6674257452980429E-2</v>
      </c>
      <c r="M15" s="223"/>
      <c r="N15" s="220">
        <v>1.6628407065850326E-2</v>
      </c>
    </row>
    <row r="16" spans="1:15" s="38" customFormat="1" ht="10.8">
      <c r="A16" s="184" t="s">
        <v>87</v>
      </c>
      <c r="B16" s="99" t="s">
        <v>11</v>
      </c>
      <c r="D16" s="220">
        <v>0.50875048994185734</v>
      </c>
      <c r="E16" s="223"/>
      <c r="F16" s="220">
        <v>0.29645205073829317</v>
      </c>
      <c r="G16" s="223"/>
      <c r="H16" s="220">
        <f>取引基本表!BI16</f>
        <v>8.5395538848646055E-4</v>
      </c>
      <c r="I16" s="223"/>
      <c r="J16" s="220">
        <f>取引基本表!BJ16</f>
        <v>0.46771883522477342</v>
      </c>
      <c r="K16" s="223"/>
      <c r="L16" s="220">
        <v>4.260483044160663E-2</v>
      </c>
      <c r="M16" s="223"/>
      <c r="N16" s="220">
        <v>4.2139278702890699E-2</v>
      </c>
    </row>
    <row r="17" spans="1:14" s="38" customFormat="1" ht="10.8">
      <c r="A17" s="184" t="s">
        <v>88</v>
      </c>
      <c r="B17" s="99" t="s">
        <v>89</v>
      </c>
      <c r="D17" s="220">
        <v>0.48825150702603659</v>
      </c>
      <c r="E17" s="223"/>
      <c r="F17" s="220">
        <v>0.2896193210943136</v>
      </c>
      <c r="G17" s="223"/>
      <c r="H17" s="220">
        <f>取引基本表!BI17</f>
        <v>4.799671305727612E-5</v>
      </c>
      <c r="I17" s="223"/>
      <c r="J17" s="220">
        <f>取引基本表!BJ17</f>
        <v>0.38008150967394194</v>
      </c>
      <c r="K17" s="223"/>
      <c r="L17" s="220">
        <v>5.9244936719707961E-3</v>
      </c>
      <c r="M17" s="223"/>
      <c r="N17" s="220">
        <v>5.8567183991947982E-3</v>
      </c>
    </row>
    <row r="18" spans="1:14" s="38" customFormat="1" ht="10.8">
      <c r="A18" s="184" t="s">
        <v>90</v>
      </c>
      <c r="B18" s="99" t="s">
        <v>91</v>
      </c>
      <c r="D18" s="220">
        <v>0.4536544582071621</v>
      </c>
      <c r="E18" s="223"/>
      <c r="F18" s="220">
        <v>0.24651579980280985</v>
      </c>
      <c r="G18" s="223"/>
      <c r="H18" s="220">
        <f>取引基本表!BI18</f>
        <v>1.4845030529504264E-5</v>
      </c>
      <c r="I18" s="223"/>
      <c r="J18" s="220">
        <f>取引基本表!BJ18</f>
        <v>7.5601684778928702E-3</v>
      </c>
      <c r="K18" s="223"/>
      <c r="L18" s="220">
        <v>3.725535656992171E-2</v>
      </c>
      <c r="M18" s="223"/>
      <c r="N18" s="220">
        <v>3.6967299689226442E-2</v>
      </c>
    </row>
    <row r="19" spans="1:14" s="38" customFormat="1" ht="10.8">
      <c r="A19" s="184" t="s">
        <v>92</v>
      </c>
      <c r="B19" s="99" t="s">
        <v>93</v>
      </c>
      <c r="D19" s="220">
        <v>0.36509114966186418</v>
      </c>
      <c r="E19" s="223"/>
      <c r="F19" s="220">
        <v>0.24461187885915908</v>
      </c>
      <c r="G19" s="223"/>
      <c r="H19" s="220">
        <f>取引基本表!BI19</f>
        <v>2.7067217099984011E-4</v>
      </c>
      <c r="I19" s="223"/>
      <c r="J19" s="220">
        <f>取引基本表!BJ19</f>
        <v>1.2181484525834896E-2</v>
      </c>
      <c r="K19" s="223"/>
      <c r="L19" s="220">
        <v>3.0446927374301675E-2</v>
      </c>
      <c r="M19" s="223"/>
      <c r="N19" s="220">
        <v>3.0241105557189063E-2</v>
      </c>
    </row>
    <row r="20" spans="1:14" s="38" customFormat="1" ht="10.8">
      <c r="A20" s="184" t="s">
        <v>94</v>
      </c>
      <c r="B20" s="99" t="s">
        <v>95</v>
      </c>
      <c r="D20" s="220">
        <v>0.38748962600058895</v>
      </c>
      <c r="E20" s="223"/>
      <c r="F20" s="220">
        <v>0.18038176317832572</v>
      </c>
      <c r="G20" s="223"/>
      <c r="H20" s="220">
        <f>取引基本表!BI20</f>
        <v>1.3480352835087953E-4</v>
      </c>
      <c r="I20" s="223"/>
      <c r="J20" s="220">
        <f>取引基本表!BJ20</f>
        <v>1.6463227363955335E-3</v>
      </c>
      <c r="K20" s="223"/>
      <c r="L20" s="220">
        <v>2.1326265627928144E-2</v>
      </c>
      <c r="M20" s="223"/>
      <c r="N20" s="220">
        <v>2.1283431049714883E-2</v>
      </c>
    </row>
    <row r="21" spans="1:14" s="38" customFormat="1" ht="10.8">
      <c r="A21" s="184" t="s">
        <v>96</v>
      </c>
      <c r="B21" s="99" t="s">
        <v>12</v>
      </c>
      <c r="D21" s="220">
        <v>0.36625675362126686</v>
      </c>
      <c r="E21" s="223"/>
      <c r="F21" s="220">
        <v>0.21070635420464714</v>
      </c>
      <c r="G21" s="223"/>
      <c r="H21" s="220">
        <f>取引基本表!BI21</f>
        <v>1.0567198660192725E-2</v>
      </c>
      <c r="I21" s="223"/>
      <c r="J21" s="220">
        <f>取引基本表!BJ21</f>
        <v>4.1348747337390801E-3</v>
      </c>
      <c r="K21" s="223"/>
      <c r="L21" s="220">
        <v>5.0707680068944945E-2</v>
      </c>
      <c r="M21" s="223"/>
      <c r="N21" s="220">
        <v>5.0522059067254467E-2</v>
      </c>
    </row>
    <row r="22" spans="1:14" s="38" customFormat="1" ht="10.8">
      <c r="A22" s="184" t="s">
        <v>97</v>
      </c>
      <c r="B22" s="99" t="s">
        <v>446</v>
      </c>
      <c r="D22" s="220">
        <v>0.33653602178730313</v>
      </c>
      <c r="E22" s="223"/>
      <c r="F22" s="220">
        <v>0.17225163658507706</v>
      </c>
      <c r="G22" s="223"/>
      <c r="H22" s="220">
        <f>取引基本表!BI22</f>
        <v>1.3714811119953039E-2</v>
      </c>
      <c r="I22" s="223"/>
      <c r="J22" s="220">
        <f>取引基本表!BJ22</f>
        <v>1.510928532117306E-2</v>
      </c>
      <c r="K22" s="223"/>
      <c r="L22" s="220">
        <v>5.1846338616641577E-2</v>
      </c>
      <c r="M22" s="223"/>
      <c r="N22" s="220">
        <v>5.1846338616641577E-2</v>
      </c>
    </row>
    <row r="23" spans="1:14" s="38" customFormat="1" ht="10.8">
      <c r="A23" s="184" t="s">
        <v>98</v>
      </c>
      <c r="B23" s="99" t="s">
        <v>35</v>
      </c>
      <c r="D23" s="220">
        <v>0.27183463328914509</v>
      </c>
      <c r="E23" s="223"/>
      <c r="F23" s="220">
        <v>0.17893146715170946</v>
      </c>
      <c r="G23" s="223"/>
      <c r="H23" s="220">
        <f>取引基本表!BI23</f>
        <v>1.7926472763496296E-2</v>
      </c>
      <c r="I23" s="223"/>
      <c r="J23" s="220">
        <f>取引基本表!BJ23</f>
        <v>5.9762640405605194E-2</v>
      </c>
      <c r="K23" s="223"/>
      <c r="L23" s="220">
        <v>7.1600332953109108E-2</v>
      </c>
      <c r="M23" s="223"/>
      <c r="N23" s="220">
        <v>7.078336467614145E-2</v>
      </c>
    </row>
    <row r="24" spans="1:14" s="38" customFormat="1" ht="10.8">
      <c r="A24" s="184" t="s">
        <v>99</v>
      </c>
      <c r="B24" s="99" t="s">
        <v>25</v>
      </c>
      <c r="D24" s="220">
        <v>0.47906458087743331</v>
      </c>
      <c r="E24" s="223"/>
      <c r="F24" s="220">
        <v>0.27476343709178958</v>
      </c>
      <c r="G24" s="223"/>
      <c r="H24" s="220">
        <f>取引基本表!BI24</f>
        <v>8.0123888769581299E-3</v>
      </c>
      <c r="I24" s="223"/>
      <c r="J24" s="220">
        <f>取引基本表!BJ24</f>
        <v>5.3363389151280916E-2</v>
      </c>
      <c r="K24" s="223"/>
      <c r="L24" s="220">
        <v>4.4926243349157291E-2</v>
      </c>
      <c r="M24" s="223"/>
      <c r="N24" s="220">
        <v>4.3597667824258453E-2</v>
      </c>
    </row>
    <row r="25" spans="1:14" s="38" customFormat="1" ht="10.8">
      <c r="A25" s="184" t="s">
        <v>100</v>
      </c>
      <c r="B25" s="99" t="s">
        <v>26</v>
      </c>
      <c r="D25" s="220">
        <v>0.48875210257984014</v>
      </c>
      <c r="E25" s="223"/>
      <c r="F25" s="220">
        <v>0.34516399398973391</v>
      </c>
      <c r="G25" s="223"/>
      <c r="H25" s="220">
        <f>取引基本表!BI25</f>
        <v>0</v>
      </c>
      <c r="I25" s="223"/>
      <c r="J25" s="220">
        <f>取引基本表!BJ25</f>
        <v>1</v>
      </c>
      <c r="K25" s="223"/>
      <c r="L25" s="220">
        <v>5.2968003149888969E-2</v>
      </c>
      <c r="M25" s="223"/>
      <c r="N25" s="220">
        <v>5.1427800086274532E-2</v>
      </c>
    </row>
    <row r="26" spans="1:14" s="38" customFormat="1" ht="10.8">
      <c r="A26" s="184" t="s">
        <v>101</v>
      </c>
      <c r="B26" s="99" t="s">
        <v>759</v>
      </c>
      <c r="D26" s="220">
        <v>0.43177658859777146</v>
      </c>
      <c r="E26" s="223"/>
      <c r="F26" s="220">
        <v>6.884928860887507E-2</v>
      </c>
      <c r="G26" s="223"/>
      <c r="H26" s="220">
        <f>取引基本表!BI26</f>
        <v>2.4439846405192645E-2</v>
      </c>
      <c r="I26" s="223"/>
      <c r="J26" s="220">
        <f>取引基本表!BJ26</f>
        <v>0.81032695612465611</v>
      </c>
      <c r="K26" s="223"/>
      <c r="L26" s="220">
        <v>1.8744363310734652E-3</v>
      </c>
      <c r="M26" s="223"/>
      <c r="N26" s="220">
        <v>1.8736375088569412E-3</v>
      </c>
    </row>
    <row r="27" spans="1:14" s="38" customFormat="1" ht="10.8">
      <c r="A27" s="184" t="s">
        <v>102</v>
      </c>
      <c r="B27" s="99" t="s">
        <v>103</v>
      </c>
      <c r="D27" s="220">
        <v>0.47675588649627693</v>
      </c>
      <c r="E27" s="223"/>
      <c r="F27" s="220">
        <v>0.11748037834574361</v>
      </c>
      <c r="G27" s="223"/>
      <c r="H27" s="220">
        <f>取引基本表!BI27</f>
        <v>7.9161957419126867E-3</v>
      </c>
      <c r="I27" s="223"/>
      <c r="J27" s="220">
        <f>取引基本表!BJ27</f>
        <v>0.99480973025048169</v>
      </c>
      <c r="K27" s="223"/>
      <c r="L27" s="220">
        <v>1.6514389213121351E-2</v>
      </c>
      <c r="M27" s="223"/>
      <c r="N27" s="220">
        <v>1.6514389213121351E-2</v>
      </c>
    </row>
    <row r="28" spans="1:14" s="38" customFormat="1" ht="10.8">
      <c r="A28" s="184" t="s">
        <v>104</v>
      </c>
      <c r="B28" s="99" t="s">
        <v>105</v>
      </c>
      <c r="D28" s="220">
        <v>0.64983314576981199</v>
      </c>
      <c r="E28" s="223"/>
      <c r="F28" s="220">
        <v>0.45280356606670752</v>
      </c>
      <c r="G28" s="223"/>
      <c r="H28" s="220">
        <f>取引基本表!BI28</f>
        <v>1.707644498398401E-3</v>
      </c>
      <c r="I28" s="223"/>
      <c r="J28" s="220">
        <f>取引基本表!BJ28</f>
        <v>0.7755362922061757</v>
      </c>
      <c r="K28" s="223"/>
      <c r="L28" s="220">
        <v>4.1975983732017705E-2</v>
      </c>
      <c r="M28" s="223"/>
      <c r="N28" s="220">
        <v>4.193448377717942E-2</v>
      </c>
    </row>
    <row r="29" spans="1:14" s="38" customFormat="1" ht="10.8">
      <c r="A29" s="184" t="s">
        <v>106</v>
      </c>
      <c r="B29" s="99" t="s">
        <v>27</v>
      </c>
      <c r="D29" s="220">
        <v>0.68770733439645171</v>
      </c>
      <c r="E29" s="223"/>
      <c r="F29" s="220">
        <v>0.43352380965314657</v>
      </c>
      <c r="G29" s="223"/>
      <c r="H29" s="220">
        <f>取引基本表!BI29</f>
        <v>0.15653066177814709</v>
      </c>
      <c r="I29" s="223"/>
      <c r="J29" s="220">
        <f>取引基本表!BJ29</f>
        <v>0.55024328264615063</v>
      </c>
      <c r="K29" s="223"/>
      <c r="L29" s="220">
        <v>0.15173779793258896</v>
      </c>
      <c r="M29" s="223"/>
      <c r="N29" s="220">
        <v>0.14758050032202505</v>
      </c>
    </row>
    <row r="30" spans="1:14" s="38" customFormat="1" ht="10.8">
      <c r="A30" s="184" t="s">
        <v>107</v>
      </c>
      <c r="B30" s="99" t="s">
        <v>28</v>
      </c>
      <c r="D30" s="220">
        <v>0.63186568345422767</v>
      </c>
      <c r="E30" s="223"/>
      <c r="F30" s="220">
        <v>0.30881983538188373</v>
      </c>
      <c r="G30" s="223"/>
      <c r="H30" s="220">
        <f>取引基本表!BI30</f>
        <v>5.3175897901338726E-2</v>
      </c>
      <c r="I30" s="223"/>
      <c r="J30" s="220">
        <f>取引基本表!BJ30</f>
        <v>0.5833844429638585</v>
      </c>
      <c r="K30" s="223"/>
      <c r="L30" s="220">
        <v>4.0246101330984267E-2</v>
      </c>
      <c r="M30" s="223"/>
      <c r="N30" s="220">
        <v>4.012394532916741E-2</v>
      </c>
    </row>
    <row r="31" spans="1:14" s="38" customFormat="1" ht="10.8">
      <c r="A31" s="184" t="s">
        <v>108</v>
      </c>
      <c r="B31" s="99" t="s">
        <v>29</v>
      </c>
      <c r="D31" s="220">
        <v>0.81289833260793309</v>
      </c>
      <c r="E31" s="223"/>
      <c r="F31" s="220">
        <v>5.7053887078830565E-2</v>
      </c>
      <c r="G31" s="223"/>
      <c r="H31" s="220">
        <f>取引基本表!BI31</f>
        <v>0.22464485427971578</v>
      </c>
      <c r="I31" s="223"/>
      <c r="J31" s="220">
        <f>取引基本表!BJ31</f>
        <v>0.92898036752631219</v>
      </c>
      <c r="K31" s="223"/>
      <c r="L31" s="220">
        <v>1.176741637054236E-2</v>
      </c>
      <c r="M31" s="223"/>
      <c r="N31" s="220">
        <v>1.0985198041849312E-2</v>
      </c>
    </row>
    <row r="32" spans="1:14" s="38" customFormat="1" ht="10.8">
      <c r="A32" s="184" t="s">
        <v>109</v>
      </c>
      <c r="B32" s="99" t="s">
        <v>110</v>
      </c>
      <c r="D32" s="220">
        <v>0.46988096297504334</v>
      </c>
      <c r="E32" s="223"/>
      <c r="F32" s="220">
        <v>0.29142778355557369</v>
      </c>
      <c r="G32" s="223"/>
      <c r="H32" s="220">
        <f>取引基本表!BI32</f>
        <v>4.0059015320470924E-2</v>
      </c>
      <c r="I32" s="223"/>
      <c r="J32" s="220">
        <f>取引基本表!BJ32</f>
        <v>0.72042845185641413</v>
      </c>
      <c r="K32" s="223"/>
      <c r="L32" s="220">
        <v>7.1117814457764147E-2</v>
      </c>
      <c r="M32" s="223"/>
      <c r="N32" s="220">
        <v>7.1033407288272635E-2</v>
      </c>
    </row>
    <row r="33" spans="1:14" s="38" customFormat="1" ht="10.8">
      <c r="A33" s="184" t="s">
        <v>111</v>
      </c>
      <c r="B33" s="99" t="s">
        <v>112</v>
      </c>
      <c r="D33" s="220">
        <v>0.49264773697391356</v>
      </c>
      <c r="E33" s="223"/>
      <c r="F33" s="220">
        <v>0.18030603292319261</v>
      </c>
      <c r="G33" s="223"/>
      <c r="H33" s="220">
        <f>取引基本表!BI33</f>
        <v>5.5180176731752698E-2</v>
      </c>
      <c r="I33" s="223"/>
      <c r="J33" s="220">
        <f>取引基本表!BJ33</f>
        <v>0.62192061028393697</v>
      </c>
      <c r="K33" s="223"/>
      <c r="L33" s="220">
        <v>1.8037165701421026E-2</v>
      </c>
      <c r="M33" s="223"/>
      <c r="N33" s="220">
        <v>1.8015882212442328E-2</v>
      </c>
    </row>
    <row r="34" spans="1:14" s="38" customFormat="1" ht="10.8">
      <c r="A34" s="184" t="s">
        <v>113</v>
      </c>
      <c r="B34" s="99" t="s">
        <v>30</v>
      </c>
      <c r="D34" s="220">
        <v>0.71557841578833037</v>
      </c>
      <c r="E34" s="223"/>
      <c r="F34" s="220">
        <v>0.33769101392230022</v>
      </c>
      <c r="G34" s="223"/>
      <c r="H34" s="220">
        <f>取引基本表!BI34</f>
        <v>3.8552477715478946E-3</v>
      </c>
      <c r="I34" s="223"/>
      <c r="J34" s="220">
        <f>取引基本表!BJ34</f>
        <v>1</v>
      </c>
      <c r="K34" s="223"/>
      <c r="L34" s="220">
        <v>4.8459426676685458E-2</v>
      </c>
      <c r="M34" s="223"/>
      <c r="N34" s="220">
        <v>4.8459426676685458E-2</v>
      </c>
    </row>
    <row r="35" spans="1:14" s="38" customFormat="1" ht="10.8">
      <c r="A35" s="184" t="s">
        <v>114</v>
      </c>
      <c r="B35" s="99" t="s">
        <v>31</v>
      </c>
      <c r="D35" s="220">
        <v>0.72014673848393262</v>
      </c>
      <c r="E35" s="223"/>
      <c r="F35" s="220">
        <v>0.50929011165273941</v>
      </c>
      <c r="G35" s="223"/>
      <c r="H35" s="220">
        <f>取引基本表!BI35</f>
        <v>3.7109647259440944E-2</v>
      </c>
      <c r="I35" s="223"/>
      <c r="J35" s="220">
        <f>取引基本表!BJ35</f>
        <v>0.65020397566127008</v>
      </c>
      <c r="K35" s="223"/>
      <c r="L35" s="220">
        <v>9.7198896391527748E-2</v>
      </c>
      <c r="M35" s="223"/>
      <c r="N35" s="220">
        <v>9.5215650058390972E-2</v>
      </c>
    </row>
    <row r="36" spans="1:14" s="38" customFormat="1" ht="10.8">
      <c r="A36" s="184" t="s">
        <v>115</v>
      </c>
      <c r="B36" s="99" t="s">
        <v>116</v>
      </c>
      <c r="D36" s="220">
        <v>0.58642410121643951</v>
      </c>
      <c r="E36" s="223"/>
      <c r="F36" s="220">
        <v>0.50163478267764716</v>
      </c>
      <c r="G36" s="223"/>
      <c r="H36" s="220">
        <f>取引基本表!BI36</f>
        <v>4.8744090446310853E-2</v>
      </c>
      <c r="I36" s="223"/>
      <c r="J36" s="220">
        <f>取引基本表!BJ36</f>
        <v>0.80725443067194813</v>
      </c>
      <c r="K36" s="223"/>
      <c r="L36" s="220">
        <v>0.12193701262958824</v>
      </c>
      <c r="M36" s="223"/>
      <c r="N36" s="220">
        <v>0.11966093787891903</v>
      </c>
    </row>
    <row r="37" spans="1:14" s="38" customFormat="1" ht="13.2" customHeight="1">
      <c r="A37" s="184" t="s">
        <v>117</v>
      </c>
      <c r="B37" s="99" t="s">
        <v>447</v>
      </c>
      <c r="D37" s="220">
        <v>0.61727408017225005</v>
      </c>
      <c r="E37" s="223"/>
      <c r="F37" s="220">
        <v>0.55245867899436385</v>
      </c>
      <c r="G37" s="223"/>
      <c r="H37" s="220">
        <f>取引基本表!BI37</f>
        <v>9.0114660885581288E-3</v>
      </c>
      <c r="I37" s="223"/>
      <c r="J37" s="220">
        <f>取引基本表!BJ37</f>
        <v>0.75862829148805877</v>
      </c>
      <c r="K37" s="223"/>
      <c r="L37" s="220">
        <v>0.14304033943385472</v>
      </c>
      <c r="M37" s="223"/>
      <c r="N37" s="220">
        <v>0.14288202140459755</v>
      </c>
    </row>
    <row r="38" spans="1:14" s="38" customFormat="1" ht="10.8">
      <c r="A38" s="184" t="s">
        <v>118</v>
      </c>
      <c r="B38" s="99" t="s">
        <v>32</v>
      </c>
      <c r="D38" s="220">
        <v>0.62211585820188675</v>
      </c>
      <c r="E38" s="223"/>
      <c r="F38" s="220">
        <v>0.3577225968591336</v>
      </c>
      <c r="G38" s="223"/>
      <c r="H38" s="220">
        <f>取引基本表!BI38</f>
        <v>1.4791575105669324E-2</v>
      </c>
      <c r="I38" s="223"/>
      <c r="J38" s="220">
        <f>取引基本表!BJ38</f>
        <v>0.51683979560782412</v>
      </c>
      <c r="K38" s="223"/>
      <c r="L38" s="220">
        <v>9.0445855720904578E-2</v>
      </c>
      <c r="M38" s="223"/>
      <c r="N38" s="220">
        <v>8.8572693796689014E-2</v>
      </c>
    </row>
    <row r="39" spans="1:14" s="38" customFormat="1" ht="10.8">
      <c r="A39" s="184" t="s">
        <v>119</v>
      </c>
      <c r="B39" s="99" t="s">
        <v>33</v>
      </c>
      <c r="D39" s="220">
        <v>0.56407428825024541</v>
      </c>
      <c r="E39" s="223"/>
      <c r="F39" s="220">
        <v>0.31682298040586881</v>
      </c>
      <c r="G39" s="223"/>
      <c r="H39" s="220">
        <f>取引基本表!BI39</f>
        <v>0.10986853693636647</v>
      </c>
      <c r="I39" s="223"/>
      <c r="J39" s="220">
        <f>取引基本表!BJ39</f>
        <v>0.17304996959860763</v>
      </c>
      <c r="K39" s="223"/>
      <c r="L39" s="220">
        <v>0.16808940410710202</v>
      </c>
      <c r="M39" s="223"/>
      <c r="N39" s="220">
        <v>0.15409567100149277</v>
      </c>
    </row>
    <row r="40" spans="1:14" s="38" customFormat="1" ht="10.8">
      <c r="A40" s="184" t="s">
        <v>120</v>
      </c>
      <c r="B40" s="99" t="s">
        <v>34</v>
      </c>
      <c r="D40" s="220">
        <v>0</v>
      </c>
      <c r="E40" s="223"/>
      <c r="F40" s="220">
        <v>0</v>
      </c>
      <c r="G40" s="223"/>
      <c r="H40" s="220">
        <f>取引基本表!BI40</f>
        <v>0</v>
      </c>
      <c r="I40" s="223"/>
      <c r="J40" s="220">
        <f>取引基本表!BJ40</f>
        <v>0.9627899625968005</v>
      </c>
      <c r="K40" s="223"/>
      <c r="L40" s="220">
        <v>0</v>
      </c>
      <c r="M40" s="223"/>
      <c r="N40" s="220">
        <v>0</v>
      </c>
    </row>
    <row r="41" spans="1:14" s="38" customFormat="1" ht="10.8">
      <c r="A41" s="181" t="s">
        <v>121</v>
      </c>
      <c r="B41" s="100" t="s">
        <v>13</v>
      </c>
      <c r="C41" s="217"/>
      <c r="D41" s="221">
        <v>0.64790560946130993</v>
      </c>
      <c r="E41" s="223"/>
      <c r="F41" s="221">
        <v>2.1946974872259333E-4</v>
      </c>
      <c r="G41" s="223"/>
      <c r="H41" s="221">
        <f>取引基本表!BI41</f>
        <v>5.9912679267057576E-6</v>
      </c>
      <c r="I41" s="223"/>
      <c r="J41" s="221">
        <f>取引基本表!BJ41</f>
        <v>0.64275512961196368</v>
      </c>
      <c r="K41" s="223"/>
      <c r="L41" s="221">
        <v>1.2086291795849859E-3</v>
      </c>
      <c r="M41" s="223"/>
      <c r="N41" s="221">
        <v>1.1993558099206508E-3</v>
      </c>
    </row>
  </sheetData>
  <sheetProtection sheet="1" objects="1" scenarios="1"/>
  <mergeCells count="7">
    <mergeCell ref="H3:H4"/>
    <mergeCell ref="L3:L4"/>
    <mergeCell ref="N3:N4"/>
    <mergeCell ref="C3:C4"/>
    <mergeCell ref="D3:D4"/>
    <mergeCell ref="F3:F4"/>
    <mergeCell ref="J3:J4"/>
  </mergeCells>
  <phoneticPr fontId="5"/>
  <conditionalFormatting sqref="H1">
    <cfRule type="cellIs" dxfId="1" priority="4" operator="equal">
      <formula>"NO"</formula>
    </cfRule>
  </conditionalFormatting>
  <conditionalFormatting sqref="J1">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2331-CCD8-45AA-8741-325AF1875D4F}">
  <dimension ref="A1:AE434"/>
  <sheetViews>
    <sheetView workbookViewId="0"/>
  </sheetViews>
  <sheetFormatPr defaultColWidth="8.88671875" defaultRowHeight="13.2"/>
  <cols>
    <col min="1" max="1" width="42.44140625" bestFit="1" customWidth="1"/>
    <col min="2" max="2" width="12.88671875" bestFit="1" customWidth="1"/>
    <col min="3" max="3" width="14.33203125" style="477" bestFit="1" customWidth="1"/>
    <col min="4" max="4" width="15.44140625" style="477" bestFit="1" customWidth="1"/>
    <col min="5" max="5" width="15.44140625" style="477" customWidth="1"/>
    <col min="6" max="6" width="8.88671875" style="478" customWidth="1"/>
    <col min="7" max="7" width="2.109375" style="479" customWidth="1"/>
    <col min="8" max="15" width="2.109375" style="480" customWidth="1"/>
    <col min="16" max="16" width="30.88671875" style="480" customWidth="1"/>
    <col min="17" max="17" width="0.88671875" style="480" customWidth="1"/>
    <col min="18" max="18" width="11.6640625" style="481" customWidth="1"/>
    <col min="19" max="19" width="12.6640625" style="481" customWidth="1"/>
    <col min="20" max="20" width="0.44140625" style="481" customWidth="1"/>
    <col min="21" max="21" width="10.6640625" style="481" customWidth="1"/>
    <col min="22" max="22" width="8.88671875" style="478"/>
    <col min="23" max="23" width="2.6640625" style="478" customWidth="1"/>
    <col min="24" max="24" width="2.33203125" style="336" customWidth="1"/>
    <col min="25" max="25" width="8.88671875" style="336"/>
    <col min="26" max="26" width="12.77734375" style="336" customWidth="1"/>
    <col min="27" max="27" width="30.44140625" style="336" customWidth="1"/>
    <col min="28" max="28" width="39.88671875" style="336" customWidth="1"/>
    <col min="29" max="29" width="8.88671875" style="336"/>
    <col min="30" max="30" width="11.6640625" style="597" bestFit="1" customWidth="1"/>
    <col min="31" max="31" width="11.33203125" style="336" customWidth="1"/>
    <col min="32" max="16384" width="8.88671875" style="478"/>
  </cols>
  <sheetData>
    <row r="1" spans="1:31">
      <c r="B1" s="229" t="s">
        <v>1194</v>
      </c>
      <c r="P1" s="229" t="s">
        <v>1021</v>
      </c>
      <c r="W1" s="482"/>
      <c r="AB1" s="229" t="s">
        <v>1020</v>
      </c>
    </row>
    <row r="2" spans="1:31" ht="21">
      <c r="A2" s="483" t="s">
        <v>1128</v>
      </c>
      <c r="I2" s="484" t="s">
        <v>701</v>
      </c>
      <c r="W2" s="482"/>
      <c r="Y2" s="484" t="s">
        <v>686</v>
      </c>
    </row>
    <row r="3" spans="1:31" ht="23.4">
      <c r="A3" s="483" t="s">
        <v>1129</v>
      </c>
      <c r="G3" s="485"/>
      <c r="H3" s="486"/>
      <c r="I3" s="487" t="s">
        <v>207</v>
      </c>
      <c r="J3" s="488"/>
      <c r="K3" s="488"/>
      <c r="L3" s="488"/>
      <c r="M3" s="488"/>
      <c r="N3" s="488"/>
      <c r="O3" s="488"/>
      <c r="Q3" s="489"/>
      <c r="T3" s="489"/>
      <c r="U3" s="489"/>
      <c r="W3" s="482"/>
    </row>
    <row r="4" spans="1:31" ht="23.4">
      <c r="A4" s="490" t="s">
        <v>1130</v>
      </c>
      <c r="B4" s="491"/>
      <c r="C4" s="491"/>
      <c r="D4" s="492"/>
      <c r="E4" s="492"/>
      <c r="I4" s="487" t="s">
        <v>498</v>
      </c>
      <c r="Q4" s="481"/>
      <c r="W4" s="482"/>
      <c r="X4" s="230" t="s">
        <v>768</v>
      </c>
      <c r="Y4" s="230"/>
      <c r="Z4" s="230"/>
      <c r="AA4" s="230"/>
      <c r="AB4" s="230"/>
      <c r="AC4" s="230"/>
      <c r="AE4" s="230"/>
    </row>
    <row r="5" spans="1:31" ht="16.8">
      <c r="A5" s="493" t="s">
        <v>1131</v>
      </c>
      <c r="G5" s="494"/>
      <c r="H5" s="495"/>
      <c r="I5" s="495"/>
      <c r="J5" s="495"/>
      <c r="K5" s="495"/>
      <c r="L5" s="495"/>
      <c r="M5" s="495"/>
      <c r="N5" s="495"/>
      <c r="O5" s="495"/>
      <c r="P5" s="495"/>
      <c r="T5" s="496"/>
      <c r="U5" s="496"/>
      <c r="W5" s="482"/>
      <c r="X5" s="824" t="s">
        <v>769</v>
      </c>
      <c r="Y5" s="824"/>
      <c r="Z5" s="824"/>
      <c r="AA5" s="824"/>
      <c r="AB5" s="824"/>
      <c r="AC5" s="824"/>
      <c r="AD5" s="824"/>
      <c r="AE5" s="824"/>
    </row>
    <row r="6" spans="1:31" ht="16.8">
      <c r="A6" s="497" t="s">
        <v>1132</v>
      </c>
      <c r="B6" s="498"/>
      <c r="D6" s="499"/>
      <c r="E6" s="499"/>
      <c r="R6" s="334"/>
      <c r="W6" s="482"/>
      <c r="X6" s="824"/>
      <c r="Y6" s="824"/>
      <c r="Z6" s="824"/>
      <c r="AA6" s="824"/>
      <c r="AB6" s="824"/>
      <c r="AC6" s="824"/>
      <c r="AD6" s="824"/>
      <c r="AE6" s="824"/>
    </row>
    <row r="7" spans="1:31" ht="16.8">
      <c r="A7" s="497"/>
      <c r="B7" s="498"/>
      <c r="C7" s="604" t="s">
        <v>1137</v>
      </c>
      <c r="D7" s="499"/>
      <c r="E7" s="499"/>
      <c r="R7" s="481" t="s">
        <v>1193</v>
      </c>
      <c r="W7" s="482"/>
      <c r="X7" s="230"/>
      <c r="Y7" s="230"/>
      <c r="Z7" s="230"/>
      <c r="AA7" s="230"/>
      <c r="AB7" s="230"/>
      <c r="AC7" s="230"/>
      <c r="AD7" s="597" t="s">
        <v>1193</v>
      </c>
      <c r="AE7" s="230" t="s">
        <v>770</v>
      </c>
    </row>
    <row r="8" spans="1:31" ht="16.8">
      <c r="A8" s="497"/>
      <c r="B8" s="500" t="s">
        <v>1133</v>
      </c>
      <c r="C8" s="501">
        <f>C61</f>
        <v>272480</v>
      </c>
      <c r="D8" s="499"/>
      <c r="E8" s="499"/>
      <c r="P8" s="502" t="s">
        <v>206</v>
      </c>
      <c r="R8" s="503">
        <f>R66</f>
        <v>292898</v>
      </c>
      <c r="U8" s="504"/>
      <c r="W8" s="482"/>
      <c r="X8" s="230"/>
      <c r="Y8" s="230"/>
      <c r="Z8" s="230"/>
      <c r="AA8" s="230"/>
      <c r="AB8" s="825" t="s">
        <v>764</v>
      </c>
      <c r="AC8" s="825"/>
      <c r="AD8" s="232">
        <f>AD28</f>
        <v>274289</v>
      </c>
      <c r="AE8" s="232">
        <f>AE28</f>
        <v>284479</v>
      </c>
    </row>
    <row r="9" spans="1:31" ht="16.8">
      <c r="A9" s="497"/>
      <c r="B9" s="505" t="s">
        <v>1134</v>
      </c>
      <c r="C9" s="506">
        <f>C22</f>
        <v>558966</v>
      </c>
      <c r="D9" s="499"/>
      <c r="E9" s="499"/>
      <c r="P9" s="502" t="s">
        <v>763</v>
      </c>
      <c r="R9" s="503">
        <f>R27</f>
        <v>581525</v>
      </c>
      <c r="U9" s="504"/>
      <c r="W9" s="482"/>
      <c r="X9" s="230"/>
      <c r="Y9" s="230"/>
      <c r="Z9" s="230"/>
      <c r="AA9" s="230"/>
      <c r="AB9" s="231" t="s">
        <v>499</v>
      </c>
      <c r="AC9" s="337" t="s">
        <v>1019</v>
      </c>
      <c r="AD9" s="233">
        <f>AD379</f>
        <v>500382</v>
      </c>
      <c r="AE9" s="233">
        <f>AE379</f>
        <v>504374</v>
      </c>
    </row>
    <row r="10" spans="1:31" ht="14.4">
      <c r="B10" s="507" t="s">
        <v>389</v>
      </c>
      <c r="C10" s="508">
        <f>C8/C9</f>
        <v>0.48747150989505622</v>
      </c>
      <c r="D10" s="509"/>
      <c r="E10" s="509"/>
      <c r="G10" s="510"/>
      <c r="H10" s="511"/>
      <c r="I10" s="511"/>
      <c r="J10" s="511"/>
      <c r="K10" s="511"/>
      <c r="L10" s="511"/>
      <c r="M10" s="511"/>
      <c r="N10" s="511"/>
      <c r="O10" s="511"/>
      <c r="P10" s="512"/>
      <c r="Q10" s="512"/>
      <c r="R10" s="513">
        <f>R8/R9</f>
        <v>0.50367224109023689</v>
      </c>
      <c r="S10" s="514"/>
      <c r="T10" s="515"/>
      <c r="U10" s="515"/>
      <c r="W10" s="482"/>
      <c r="X10" s="230"/>
      <c r="Y10" s="230"/>
      <c r="Z10" s="230"/>
      <c r="AA10" s="230"/>
      <c r="AB10" s="230"/>
      <c r="AC10" s="230"/>
      <c r="AD10" s="341">
        <f>AD8/AD9</f>
        <v>0.54815920636633608</v>
      </c>
      <c r="AE10" s="341">
        <f>AE8/AE9</f>
        <v>0.56402391875869895</v>
      </c>
    </row>
    <row r="11" spans="1:31" ht="15">
      <c r="A11" s="516" t="s">
        <v>761</v>
      </c>
      <c r="B11" s="507"/>
      <c r="C11" s="517"/>
      <c r="D11" s="509"/>
      <c r="E11" s="509"/>
      <c r="G11" s="510"/>
      <c r="H11" s="511"/>
      <c r="I11" s="511"/>
      <c r="J11" s="518" t="s">
        <v>497</v>
      </c>
      <c r="K11" s="511"/>
      <c r="L11" s="511"/>
      <c r="M11" s="511"/>
      <c r="N11" s="511"/>
      <c r="O11" s="511"/>
      <c r="P11" s="516" t="s">
        <v>761</v>
      </c>
      <c r="Q11" s="511"/>
      <c r="R11" s="514"/>
      <c r="T11" s="519"/>
      <c r="U11" s="519"/>
      <c r="W11" s="482"/>
      <c r="X11" s="230"/>
      <c r="Y11" s="230"/>
      <c r="Z11" s="230"/>
      <c r="AA11" s="230"/>
      <c r="AB11" s="230"/>
      <c r="AC11" s="230"/>
      <c r="AE11" s="230"/>
    </row>
    <row r="12" spans="1:31" ht="15">
      <c r="A12" s="516" t="s">
        <v>762</v>
      </c>
      <c r="B12" s="490"/>
      <c r="C12" s="520"/>
      <c r="D12" s="520"/>
      <c r="E12" s="520"/>
      <c r="G12" s="510"/>
      <c r="H12" s="511"/>
      <c r="I12" s="511"/>
      <c r="J12" s="518"/>
      <c r="K12" s="511"/>
      <c r="L12" s="511"/>
      <c r="M12" s="511"/>
      <c r="N12" s="511"/>
      <c r="O12" s="511"/>
      <c r="P12" s="516" t="s">
        <v>762</v>
      </c>
      <c r="Q12" s="511"/>
      <c r="R12" s="514"/>
      <c r="T12" s="519"/>
      <c r="U12" s="519"/>
      <c r="W12" s="482"/>
      <c r="X12" s="230"/>
      <c r="Y12" s="230"/>
      <c r="Z12" s="230"/>
      <c r="AA12" s="230"/>
      <c r="AB12" s="230"/>
      <c r="AC12" s="231"/>
      <c r="AD12" s="598"/>
      <c r="AE12" s="232"/>
    </row>
    <row r="13" spans="1:31" ht="13.8">
      <c r="A13" s="521" t="s">
        <v>1135</v>
      </c>
      <c r="B13" s="521" t="s">
        <v>1136</v>
      </c>
      <c r="C13" s="522" t="s">
        <v>1137</v>
      </c>
      <c r="D13" s="522" t="s">
        <v>1138</v>
      </c>
      <c r="E13" s="605"/>
      <c r="G13" s="482"/>
      <c r="H13" s="478"/>
      <c r="I13" s="826" t="s">
        <v>208</v>
      </c>
      <c r="J13" s="826"/>
      <c r="K13" s="826"/>
      <c r="L13" s="826"/>
      <c r="M13" s="826"/>
      <c r="N13" s="826"/>
      <c r="O13" s="826"/>
      <c r="P13" s="826"/>
      <c r="Q13" s="827"/>
      <c r="R13" s="523"/>
      <c r="S13" s="524"/>
      <c r="T13" s="525"/>
      <c r="U13" s="526"/>
      <c r="W13" s="482"/>
      <c r="X13" s="230"/>
      <c r="Y13" s="230"/>
      <c r="Z13" s="230"/>
      <c r="AA13" s="230"/>
      <c r="AB13" s="231"/>
      <c r="AC13" s="231"/>
      <c r="AD13" s="606"/>
      <c r="AE13" s="607"/>
    </row>
    <row r="14" spans="1:31" ht="13.8">
      <c r="A14" s="527" t="s">
        <v>1139</v>
      </c>
      <c r="B14" s="528" t="s">
        <v>1140</v>
      </c>
      <c r="C14" s="529">
        <v>3916</v>
      </c>
      <c r="D14" s="529">
        <v>135</v>
      </c>
      <c r="E14" s="529"/>
      <c r="I14" s="828"/>
      <c r="J14" s="828"/>
      <c r="K14" s="828"/>
      <c r="L14" s="828"/>
      <c r="M14" s="828"/>
      <c r="N14" s="828"/>
      <c r="O14" s="828"/>
      <c r="P14" s="828"/>
      <c r="Q14" s="829"/>
      <c r="R14" s="530" t="s">
        <v>209</v>
      </c>
      <c r="S14" s="531" t="s">
        <v>210</v>
      </c>
      <c r="T14" s="532"/>
      <c r="U14" s="526"/>
      <c r="W14" s="482"/>
      <c r="X14" s="230"/>
      <c r="Y14" s="230"/>
      <c r="Z14" s="230"/>
      <c r="AA14" s="230"/>
      <c r="AB14" s="230"/>
      <c r="AC14" s="230"/>
      <c r="AD14" s="608"/>
      <c r="AE14" s="609"/>
    </row>
    <row r="15" spans="1:31" ht="14.4" thickBot="1">
      <c r="A15" s="533" t="s">
        <v>1141</v>
      </c>
      <c r="B15" s="534" t="s">
        <v>1142</v>
      </c>
      <c r="C15" s="535">
        <v>1101</v>
      </c>
      <c r="D15" s="535">
        <v>49</v>
      </c>
      <c r="E15" s="535"/>
      <c r="I15" s="828"/>
      <c r="J15" s="828"/>
      <c r="K15" s="828"/>
      <c r="L15" s="828"/>
      <c r="M15" s="828"/>
      <c r="N15" s="828"/>
      <c r="O15" s="828"/>
      <c r="P15" s="828"/>
      <c r="Q15" s="829"/>
      <c r="R15" s="536"/>
      <c r="S15" s="537"/>
      <c r="T15" s="532"/>
      <c r="U15" s="526"/>
      <c r="W15" s="482"/>
      <c r="X15" s="230"/>
      <c r="Y15" s="230"/>
      <c r="Z15" s="230"/>
      <c r="AA15" s="230"/>
      <c r="AB15" s="230"/>
      <c r="AC15" s="230"/>
      <c r="AE15" s="230"/>
    </row>
    <row r="16" spans="1:31" ht="13.8">
      <c r="A16" s="533" t="s">
        <v>500</v>
      </c>
      <c r="B16" s="534" t="s">
        <v>510</v>
      </c>
      <c r="C16" s="151">
        <v>2.46</v>
      </c>
      <c r="D16" s="151">
        <v>1.98</v>
      </c>
      <c r="E16" s="151"/>
      <c r="I16" s="828"/>
      <c r="J16" s="828"/>
      <c r="K16" s="828"/>
      <c r="L16" s="828"/>
      <c r="M16" s="828"/>
      <c r="N16" s="828"/>
      <c r="O16" s="828"/>
      <c r="P16" s="828"/>
      <c r="Q16" s="829"/>
      <c r="R16" s="536"/>
      <c r="S16" s="537"/>
      <c r="T16" s="532"/>
      <c r="U16" s="526"/>
      <c r="W16" s="482"/>
      <c r="X16" s="230"/>
      <c r="Y16" s="230"/>
      <c r="Z16" s="230"/>
      <c r="AA16" s="230"/>
      <c r="AB16" s="230"/>
      <c r="AC16" s="342" t="s">
        <v>771</v>
      </c>
      <c r="AD16" s="599" t="s">
        <v>1192</v>
      </c>
      <c r="AE16" s="343" t="s">
        <v>772</v>
      </c>
    </row>
    <row r="17" spans="1:31" ht="24.6" thickBot="1">
      <c r="A17" s="533" t="s">
        <v>513</v>
      </c>
      <c r="B17" s="534" t="s">
        <v>510</v>
      </c>
      <c r="C17" s="152">
        <v>1.5</v>
      </c>
      <c r="D17" s="152">
        <v>1.36</v>
      </c>
      <c r="E17" s="152"/>
      <c r="I17" s="828"/>
      <c r="J17" s="828"/>
      <c r="K17" s="828"/>
      <c r="L17" s="828"/>
      <c r="M17" s="828"/>
      <c r="N17" s="828"/>
      <c r="O17" s="828"/>
      <c r="P17" s="828"/>
      <c r="Q17" s="829"/>
      <c r="R17" s="536"/>
      <c r="S17" s="538"/>
      <c r="T17" s="532"/>
      <c r="U17" s="526"/>
      <c r="W17" s="482"/>
      <c r="X17" s="230"/>
      <c r="Y17" s="230"/>
      <c r="Z17" s="230"/>
      <c r="AA17" s="230"/>
      <c r="AB17" s="230"/>
      <c r="AC17" s="344" t="s">
        <v>773</v>
      </c>
      <c r="AD17" s="600" t="s">
        <v>1191</v>
      </c>
      <c r="AE17" s="345" t="s">
        <v>504</v>
      </c>
    </row>
    <row r="18" spans="1:31" ht="13.8">
      <c r="A18" s="533" t="s">
        <v>514</v>
      </c>
      <c r="B18" s="534" t="s">
        <v>515</v>
      </c>
      <c r="C18" s="153">
        <v>46.9</v>
      </c>
      <c r="D18" s="153">
        <v>44.2</v>
      </c>
      <c r="E18" s="153"/>
      <c r="G18" s="482"/>
      <c r="H18" s="478"/>
      <c r="I18" s="830"/>
      <c r="J18" s="830"/>
      <c r="K18" s="830"/>
      <c r="L18" s="830"/>
      <c r="M18" s="830"/>
      <c r="N18" s="830"/>
      <c r="O18" s="830"/>
      <c r="P18" s="830"/>
      <c r="Q18" s="831"/>
      <c r="R18" s="539" t="s">
        <v>384</v>
      </c>
      <c r="S18" s="540" t="s">
        <v>385</v>
      </c>
      <c r="T18" s="541"/>
      <c r="U18" s="526"/>
      <c r="W18" s="482"/>
      <c r="X18" s="338"/>
      <c r="Y18" s="348" t="s">
        <v>774</v>
      </c>
      <c r="Z18" s="348" t="s">
        <v>501</v>
      </c>
      <c r="AA18" s="348" t="s">
        <v>502</v>
      </c>
      <c r="AB18" s="348" t="s">
        <v>503</v>
      </c>
      <c r="AC18" s="346" t="s">
        <v>775</v>
      </c>
      <c r="AD18" s="601"/>
      <c r="AE18" s="347"/>
    </row>
    <row r="19" spans="1:31" ht="13.8">
      <c r="A19" s="533" t="s">
        <v>1143</v>
      </c>
      <c r="B19" s="534" t="s">
        <v>1144</v>
      </c>
      <c r="C19" s="153">
        <v>63</v>
      </c>
      <c r="D19" s="153">
        <v>46.7</v>
      </c>
      <c r="E19" s="153"/>
      <c r="G19" s="542"/>
      <c r="H19" s="543"/>
      <c r="I19" s="807" t="s">
        <v>462</v>
      </c>
      <c r="J19" s="807"/>
      <c r="K19" s="807"/>
      <c r="L19" s="807"/>
      <c r="M19" s="807"/>
      <c r="N19" s="807"/>
      <c r="O19" s="807"/>
      <c r="P19" s="816"/>
      <c r="Q19" s="545"/>
      <c r="R19" s="546">
        <v>3891</v>
      </c>
      <c r="S19" s="546">
        <v>101</v>
      </c>
      <c r="T19" s="547"/>
      <c r="U19" s="548"/>
      <c r="W19" s="482"/>
      <c r="X19" s="338"/>
      <c r="Y19" s="339" t="s">
        <v>776</v>
      </c>
      <c r="Z19" s="339" t="s">
        <v>505</v>
      </c>
      <c r="AA19" s="339" t="s">
        <v>506</v>
      </c>
      <c r="AB19" s="339" t="s">
        <v>507</v>
      </c>
      <c r="AC19" s="340"/>
      <c r="AD19" s="602">
        <v>6180</v>
      </c>
      <c r="AE19" s="592">
        <v>910</v>
      </c>
    </row>
    <row r="20" spans="1:31">
      <c r="A20" s="533" t="s">
        <v>1145</v>
      </c>
      <c r="B20" s="534" t="s">
        <v>1144</v>
      </c>
      <c r="C20" s="153">
        <v>32.4</v>
      </c>
      <c r="D20" s="153">
        <v>47.2</v>
      </c>
      <c r="E20" s="153"/>
      <c r="G20" s="549"/>
      <c r="H20" s="550"/>
      <c r="I20" s="808" t="s">
        <v>211</v>
      </c>
      <c r="J20" s="808"/>
      <c r="K20" s="808"/>
      <c r="L20" s="808"/>
      <c r="M20" s="808"/>
      <c r="N20" s="808"/>
      <c r="O20" s="808"/>
      <c r="P20" s="814"/>
      <c r="Q20" s="552"/>
      <c r="R20" s="553">
        <v>1053</v>
      </c>
      <c r="S20" s="553">
        <v>51</v>
      </c>
      <c r="T20" s="554"/>
      <c r="U20" s="555"/>
      <c r="W20" s="482"/>
      <c r="X20" s="338"/>
      <c r="Y20" s="339" t="s">
        <v>776</v>
      </c>
      <c r="Z20" s="339" t="s">
        <v>505</v>
      </c>
      <c r="AA20" s="339" t="s">
        <v>508</v>
      </c>
      <c r="AB20" s="339" t="s">
        <v>507</v>
      </c>
      <c r="AC20" s="340"/>
      <c r="AD20" s="602">
        <v>12267842</v>
      </c>
      <c r="AE20" s="592">
        <v>1608234</v>
      </c>
    </row>
    <row r="21" spans="1:31" ht="13.8">
      <c r="A21" s="556" t="s">
        <v>1146</v>
      </c>
      <c r="B21" s="557" t="s">
        <v>518</v>
      </c>
      <c r="C21" s="529">
        <v>1093892</v>
      </c>
      <c r="D21" s="529">
        <v>891805</v>
      </c>
      <c r="E21" s="529"/>
      <c r="G21" s="542"/>
      <c r="H21" s="543"/>
      <c r="I21" s="807" t="s">
        <v>463</v>
      </c>
      <c r="J21" s="807"/>
      <c r="K21" s="807"/>
      <c r="L21" s="807"/>
      <c r="M21" s="807"/>
      <c r="N21" s="807"/>
      <c r="O21" s="807"/>
      <c r="P21" s="807"/>
      <c r="Q21" s="545"/>
      <c r="R21" s="151">
        <v>2.38</v>
      </c>
      <c r="S21" s="151">
        <v>2.19</v>
      </c>
      <c r="T21" s="547"/>
      <c r="U21" s="548"/>
      <c r="W21" s="482"/>
      <c r="X21" s="338"/>
      <c r="Y21" s="339" t="s">
        <v>776</v>
      </c>
      <c r="Z21" s="339" t="s">
        <v>505</v>
      </c>
      <c r="AA21" s="339" t="s">
        <v>500</v>
      </c>
      <c r="AB21" s="339" t="s">
        <v>509</v>
      </c>
      <c r="AC21" s="340" t="s">
        <v>510</v>
      </c>
      <c r="AD21" s="602">
        <v>2.15</v>
      </c>
      <c r="AE21" s="593">
        <v>2.25</v>
      </c>
    </row>
    <row r="22" spans="1:31">
      <c r="A22" s="558" t="s">
        <v>212</v>
      </c>
      <c r="B22" s="559" t="s">
        <v>518</v>
      </c>
      <c r="C22" s="560">
        <v>558966</v>
      </c>
      <c r="D22" s="560">
        <v>490775</v>
      </c>
      <c r="E22" s="529"/>
      <c r="G22" s="549"/>
      <c r="H22" s="550"/>
      <c r="I22" s="808" t="s">
        <v>386</v>
      </c>
      <c r="J22" s="808"/>
      <c r="K22" s="808"/>
      <c r="L22" s="808"/>
      <c r="M22" s="808"/>
      <c r="N22" s="808"/>
      <c r="O22" s="808"/>
      <c r="P22" s="808"/>
      <c r="Q22" s="552"/>
      <c r="R22" s="152">
        <v>1.5</v>
      </c>
      <c r="S22" s="152">
        <v>1.38</v>
      </c>
      <c r="T22" s="554"/>
      <c r="U22" s="555"/>
      <c r="W22" s="482"/>
      <c r="X22" s="338"/>
      <c r="Y22" s="339" t="s">
        <v>776</v>
      </c>
      <c r="Z22" s="339" t="s">
        <v>505</v>
      </c>
      <c r="AA22" s="339" t="s">
        <v>511</v>
      </c>
      <c r="AB22" s="339" t="s">
        <v>509</v>
      </c>
      <c r="AC22" s="340" t="s">
        <v>510</v>
      </c>
      <c r="AD22" s="602">
        <v>0.39</v>
      </c>
      <c r="AE22" s="593">
        <v>0.43</v>
      </c>
    </row>
    <row r="23" spans="1:31">
      <c r="A23" s="533" t="s">
        <v>213</v>
      </c>
      <c r="B23" s="557" t="s">
        <v>518</v>
      </c>
      <c r="C23" s="529">
        <v>538107</v>
      </c>
      <c r="D23" s="529">
        <v>474238</v>
      </c>
      <c r="E23" s="529"/>
      <c r="G23" s="549"/>
      <c r="H23" s="550"/>
      <c r="I23" s="808" t="s">
        <v>387</v>
      </c>
      <c r="J23" s="808"/>
      <c r="K23" s="808"/>
      <c r="L23" s="808"/>
      <c r="M23" s="808"/>
      <c r="N23" s="808"/>
      <c r="O23" s="808"/>
      <c r="P23" s="808"/>
      <c r="Q23" s="552"/>
      <c r="R23" s="153">
        <v>47.1</v>
      </c>
      <c r="S23" s="153">
        <v>46</v>
      </c>
      <c r="T23" s="554"/>
      <c r="U23" s="555"/>
      <c r="W23" s="482"/>
      <c r="X23" s="338"/>
      <c r="Y23" s="339" t="s">
        <v>776</v>
      </c>
      <c r="Z23" s="339" t="s">
        <v>505</v>
      </c>
      <c r="AA23" s="339" t="s">
        <v>512</v>
      </c>
      <c r="AB23" s="339" t="s">
        <v>509</v>
      </c>
      <c r="AC23" s="340" t="s">
        <v>510</v>
      </c>
      <c r="AD23" s="602">
        <v>0.19</v>
      </c>
      <c r="AE23" s="593">
        <v>0.21</v>
      </c>
    </row>
    <row r="24" spans="1:31">
      <c r="A24" s="533" t="s">
        <v>214</v>
      </c>
      <c r="B24" s="557" t="s">
        <v>518</v>
      </c>
      <c r="C24" s="529">
        <v>507902</v>
      </c>
      <c r="D24" s="529">
        <v>447923</v>
      </c>
      <c r="E24" s="529"/>
      <c r="G24" s="549"/>
      <c r="H24" s="550"/>
      <c r="I24" s="808" t="s">
        <v>464</v>
      </c>
      <c r="J24" s="808"/>
      <c r="K24" s="808"/>
      <c r="L24" s="808"/>
      <c r="M24" s="808"/>
      <c r="N24" s="808"/>
      <c r="O24" s="808"/>
      <c r="P24" s="808"/>
      <c r="Q24" s="552"/>
      <c r="R24" s="153">
        <v>64.7</v>
      </c>
      <c r="S24" s="153">
        <v>66.900000000000006</v>
      </c>
      <c r="T24" s="554"/>
      <c r="U24" s="555"/>
      <c r="W24" s="482"/>
      <c r="X24" s="338"/>
      <c r="Y24" s="339" t="s">
        <v>776</v>
      </c>
      <c r="Z24" s="339" t="s">
        <v>505</v>
      </c>
      <c r="AA24" s="339" t="s">
        <v>513</v>
      </c>
      <c r="AB24" s="339" t="s">
        <v>509</v>
      </c>
      <c r="AC24" s="340" t="s">
        <v>510</v>
      </c>
      <c r="AD24" s="602">
        <v>1.49</v>
      </c>
      <c r="AE24" s="593">
        <v>1.52</v>
      </c>
    </row>
    <row r="25" spans="1:31">
      <c r="A25" s="533" t="s">
        <v>215</v>
      </c>
      <c r="B25" s="557" t="s">
        <v>518</v>
      </c>
      <c r="C25" s="535">
        <v>438626</v>
      </c>
      <c r="D25" s="535">
        <v>397293</v>
      </c>
      <c r="E25" s="535"/>
      <c r="G25" s="549"/>
      <c r="H25" s="550"/>
      <c r="I25" s="821" t="s">
        <v>465</v>
      </c>
      <c r="J25" s="821"/>
      <c r="K25" s="821"/>
      <c r="L25" s="821"/>
      <c r="M25" s="821"/>
      <c r="N25" s="821"/>
      <c r="O25" s="821"/>
      <c r="P25" s="821"/>
      <c r="Q25" s="552"/>
      <c r="R25" s="153">
        <v>31.8</v>
      </c>
      <c r="S25" s="153">
        <v>29.1</v>
      </c>
      <c r="T25" s="554"/>
      <c r="U25" s="555"/>
      <c r="W25" s="482"/>
      <c r="X25" s="338"/>
      <c r="Y25" s="339" t="s">
        <v>776</v>
      </c>
      <c r="Z25" s="339" t="s">
        <v>505</v>
      </c>
      <c r="AA25" s="339" t="s">
        <v>514</v>
      </c>
      <c r="AB25" s="339" t="s">
        <v>509</v>
      </c>
      <c r="AC25" s="340" t="s">
        <v>515</v>
      </c>
      <c r="AD25" s="602">
        <v>46</v>
      </c>
      <c r="AE25" s="594">
        <v>46.6</v>
      </c>
    </row>
    <row r="26" spans="1:31" ht="13.8">
      <c r="A26" s="533" t="s">
        <v>1147</v>
      </c>
      <c r="B26" s="557" t="s">
        <v>518</v>
      </c>
      <c r="C26" s="535">
        <v>376259</v>
      </c>
      <c r="D26" s="535">
        <v>297815</v>
      </c>
      <c r="E26" s="535"/>
      <c r="G26" s="542"/>
      <c r="H26" s="543"/>
      <c r="I26" s="807" t="s">
        <v>388</v>
      </c>
      <c r="J26" s="807"/>
      <c r="K26" s="807"/>
      <c r="L26" s="807"/>
      <c r="M26" s="807"/>
      <c r="N26" s="807"/>
      <c r="O26" s="807"/>
      <c r="P26" s="816"/>
      <c r="Q26" s="545"/>
      <c r="R26" s="546">
        <v>1264464</v>
      </c>
      <c r="S26" s="546">
        <v>1163645</v>
      </c>
      <c r="T26" s="547"/>
      <c r="U26" s="561"/>
      <c r="W26" s="482"/>
      <c r="X26" s="338"/>
      <c r="Y26" s="339" t="s">
        <v>776</v>
      </c>
      <c r="Z26" s="339" t="s">
        <v>505</v>
      </c>
      <c r="AA26" s="339" t="s">
        <v>516</v>
      </c>
      <c r="AB26" s="339" t="s">
        <v>517</v>
      </c>
      <c r="AC26" s="340" t="s">
        <v>518</v>
      </c>
      <c r="AD26" s="602">
        <v>1132748</v>
      </c>
      <c r="AE26" s="592">
        <v>1101599</v>
      </c>
    </row>
    <row r="27" spans="1:31">
      <c r="A27" s="533" t="s">
        <v>217</v>
      </c>
      <c r="B27" s="557" t="s">
        <v>518</v>
      </c>
      <c r="C27" s="535">
        <v>354105</v>
      </c>
      <c r="D27" s="535">
        <v>343198</v>
      </c>
      <c r="E27" s="535"/>
      <c r="G27" s="542"/>
      <c r="H27" s="543"/>
      <c r="I27" s="543"/>
      <c r="J27" s="822" t="s">
        <v>212</v>
      </c>
      <c r="K27" s="822"/>
      <c r="L27" s="822"/>
      <c r="M27" s="822"/>
      <c r="N27" s="822"/>
      <c r="O27" s="822"/>
      <c r="P27" s="823"/>
      <c r="Q27" s="562"/>
      <c r="R27" s="563">
        <v>581525</v>
      </c>
      <c r="S27" s="563">
        <v>612791</v>
      </c>
      <c r="T27" s="554"/>
      <c r="U27" s="564"/>
      <c r="W27" s="482"/>
      <c r="X27" s="338"/>
      <c r="Y27" s="339" t="s">
        <v>776</v>
      </c>
      <c r="Z27" s="339" t="s">
        <v>505</v>
      </c>
      <c r="AA27" s="339" t="s">
        <v>516</v>
      </c>
      <c r="AB27" s="339" t="s">
        <v>519</v>
      </c>
      <c r="AC27" s="340" t="s">
        <v>518</v>
      </c>
      <c r="AD27" s="602">
        <v>362409</v>
      </c>
      <c r="AE27" s="592">
        <v>370710</v>
      </c>
    </row>
    <row r="28" spans="1:31">
      <c r="A28" s="533" t="s">
        <v>1148</v>
      </c>
      <c r="B28" s="557" t="s">
        <v>518</v>
      </c>
      <c r="C28" s="535">
        <v>84521</v>
      </c>
      <c r="D28" s="535">
        <v>54095</v>
      </c>
      <c r="E28" s="535"/>
      <c r="G28" s="542"/>
      <c r="H28" s="543"/>
      <c r="I28" s="543"/>
      <c r="J28" s="543"/>
      <c r="K28" s="808" t="s">
        <v>213</v>
      </c>
      <c r="L28" s="808"/>
      <c r="M28" s="808"/>
      <c r="N28" s="808"/>
      <c r="O28" s="808"/>
      <c r="P28" s="814"/>
      <c r="Q28" s="552"/>
      <c r="R28" s="553">
        <v>572606</v>
      </c>
      <c r="S28" s="553">
        <v>605974</v>
      </c>
      <c r="T28" s="547"/>
      <c r="U28" s="565"/>
      <c r="W28" s="482"/>
      <c r="X28" s="338"/>
      <c r="Y28" s="339" t="s">
        <v>776</v>
      </c>
      <c r="Z28" s="339" t="s">
        <v>505</v>
      </c>
      <c r="AA28" s="339" t="s">
        <v>516</v>
      </c>
      <c r="AB28" s="349" t="s">
        <v>520</v>
      </c>
      <c r="AC28" s="350" t="s">
        <v>518</v>
      </c>
      <c r="AD28" s="603">
        <v>274289</v>
      </c>
      <c r="AE28" s="595">
        <v>284479</v>
      </c>
    </row>
    <row r="29" spans="1:31" ht="13.8">
      <c r="A29" s="533" t="s">
        <v>1149</v>
      </c>
      <c r="B29" s="557" t="s">
        <v>518</v>
      </c>
      <c r="C29" s="535">
        <v>5038</v>
      </c>
      <c r="D29" s="535">
        <v>5037</v>
      </c>
      <c r="E29" s="535"/>
      <c r="G29" s="542"/>
      <c r="H29" s="543"/>
      <c r="I29" s="543"/>
      <c r="J29" s="543"/>
      <c r="K29" s="550"/>
      <c r="L29" s="808" t="s">
        <v>214</v>
      </c>
      <c r="M29" s="808"/>
      <c r="N29" s="808"/>
      <c r="O29" s="808"/>
      <c r="P29" s="814"/>
      <c r="Q29" s="552"/>
      <c r="R29" s="553">
        <v>540369</v>
      </c>
      <c r="S29" s="553">
        <v>570403</v>
      </c>
      <c r="T29" s="547"/>
      <c r="U29" s="548"/>
      <c r="W29" s="482"/>
      <c r="X29" s="338"/>
      <c r="Y29" s="339" t="s">
        <v>776</v>
      </c>
      <c r="Z29" s="339" t="s">
        <v>505</v>
      </c>
      <c r="AA29" s="339" t="s">
        <v>516</v>
      </c>
      <c r="AB29" s="339" t="s">
        <v>521</v>
      </c>
      <c r="AC29" s="340" t="s">
        <v>518</v>
      </c>
      <c r="AD29" s="602">
        <v>73878</v>
      </c>
      <c r="AE29" s="592">
        <v>74860</v>
      </c>
    </row>
    <row r="30" spans="1:31">
      <c r="A30" s="533" t="s">
        <v>1150</v>
      </c>
      <c r="B30" s="557" t="s">
        <v>518</v>
      </c>
      <c r="C30" s="535">
        <v>79483</v>
      </c>
      <c r="D30" s="535">
        <v>49058</v>
      </c>
      <c r="E30" s="535"/>
      <c r="G30" s="549"/>
      <c r="H30" s="550"/>
      <c r="I30" s="550"/>
      <c r="J30" s="550"/>
      <c r="K30" s="550"/>
      <c r="L30" s="550"/>
      <c r="M30" s="808" t="s">
        <v>215</v>
      </c>
      <c r="N30" s="808"/>
      <c r="O30" s="808"/>
      <c r="P30" s="814"/>
      <c r="Q30" s="552"/>
      <c r="R30" s="553">
        <v>461101</v>
      </c>
      <c r="S30" s="553">
        <v>498561</v>
      </c>
      <c r="T30" s="554"/>
      <c r="U30" s="555"/>
      <c r="W30" s="482"/>
      <c r="X30" s="338"/>
      <c r="Y30" s="339" t="s">
        <v>776</v>
      </c>
      <c r="Z30" s="339" t="s">
        <v>505</v>
      </c>
      <c r="AA30" s="339" t="s">
        <v>516</v>
      </c>
      <c r="AB30" s="339" t="s">
        <v>522</v>
      </c>
      <c r="AC30" s="340" t="s">
        <v>518</v>
      </c>
      <c r="AD30" s="602">
        <v>4789</v>
      </c>
      <c r="AE30" s="592">
        <v>4824</v>
      </c>
    </row>
    <row r="31" spans="1:31">
      <c r="A31" s="533" t="s">
        <v>218</v>
      </c>
      <c r="B31" s="557" t="s">
        <v>518</v>
      </c>
      <c r="C31" s="529">
        <v>59959</v>
      </c>
      <c r="D31" s="529">
        <v>44421</v>
      </c>
      <c r="E31" s="529"/>
      <c r="G31" s="549"/>
      <c r="H31" s="550"/>
      <c r="I31" s="550"/>
      <c r="J31" s="550"/>
      <c r="K31" s="550"/>
      <c r="L31" s="550"/>
      <c r="M31" s="550"/>
      <c r="N31" s="550"/>
      <c r="O31" s="808" t="s">
        <v>216</v>
      </c>
      <c r="P31" s="814"/>
      <c r="Q31" s="552"/>
      <c r="R31" s="553">
        <v>390335</v>
      </c>
      <c r="S31" s="553">
        <v>403535</v>
      </c>
      <c r="T31" s="554"/>
      <c r="U31" s="555"/>
      <c r="W31" s="482"/>
      <c r="X31" s="338"/>
      <c r="Y31" s="339" t="s">
        <v>776</v>
      </c>
      <c r="Z31" s="339" t="s">
        <v>505</v>
      </c>
      <c r="AA31" s="339" t="s">
        <v>516</v>
      </c>
      <c r="AB31" s="339" t="s">
        <v>523</v>
      </c>
      <c r="AC31" s="340" t="s">
        <v>518</v>
      </c>
      <c r="AD31" s="602">
        <v>4289</v>
      </c>
      <c r="AE31" s="592">
        <v>4524</v>
      </c>
    </row>
    <row r="32" spans="1:31">
      <c r="A32" s="533" t="s">
        <v>1151</v>
      </c>
      <c r="B32" s="557" t="s">
        <v>518</v>
      </c>
      <c r="C32" s="535">
        <v>57909</v>
      </c>
      <c r="D32" s="535">
        <v>44421</v>
      </c>
      <c r="E32" s="535"/>
      <c r="G32" s="549"/>
      <c r="H32" s="550"/>
      <c r="I32" s="550"/>
      <c r="J32" s="550"/>
      <c r="K32" s="550"/>
      <c r="L32" s="550"/>
      <c r="M32" s="550"/>
      <c r="N32" s="808" t="s">
        <v>217</v>
      </c>
      <c r="O32" s="808"/>
      <c r="P32" s="814"/>
      <c r="Q32" s="552"/>
      <c r="R32" s="553">
        <v>373935</v>
      </c>
      <c r="S32" s="553">
        <v>390144</v>
      </c>
      <c r="T32" s="554"/>
      <c r="U32" s="555"/>
      <c r="W32" s="482"/>
      <c r="X32" s="338"/>
      <c r="Y32" s="339" t="s">
        <v>776</v>
      </c>
      <c r="Z32" s="339" t="s">
        <v>505</v>
      </c>
      <c r="AA32" s="339" t="s">
        <v>516</v>
      </c>
      <c r="AB32" s="339" t="s">
        <v>524</v>
      </c>
      <c r="AC32" s="340" t="s">
        <v>518</v>
      </c>
      <c r="AD32" s="602">
        <v>5495</v>
      </c>
      <c r="AE32" s="592">
        <v>5906</v>
      </c>
    </row>
    <row r="33" spans="1:31">
      <c r="A33" s="533" t="s">
        <v>220</v>
      </c>
      <c r="B33" s="557" t="s">
        <v>518</v>
      </c>
      <c r="C33" s="529">
        <v>9317</v>
      </c>
      <c r="D33" s="529">
        <v>6210</v>
      </c>
      <c r="E33" s="529"/>
      <c r="G33" s="549"/>
      <c r="H33" s="550"/>
      <c r="I33" s="550"/>
      <c r="J33" s="550"/>
      <c r="K33" s="550"/>
      <c r="L33" s="550"/>
      <c r="M33" s="550"/>
      <c r="N33" s="813" t="s">
        <v>496</v>
      </c>
      <c r="O33" s="808"/>
      <c r="P33" s="808"/>
      <c r="Q33" s="552"/>
      <c r="R33" s="553">
        <v>87165</v>
      </c>
      <c r="S33" s="553">
        <v>108417</v>
      </c>
      <c r="T33" s="554"/>
      <c r="U33" s="555"/>
      <c r="W33" s="482"/>
      <c r="X33" s="338"/>
      <c r="Y33" s="339" t="s">
        <v>776</v>
      </c>
      <c r="Z33" s="339" t="s">
        <v>505</v>
      </c>
      <c r="AA33" s="339" t="s">
        <v>516</v>
      </c>
      <c r="AB33" s="339" t="s">
        <v>525</v>
      </c>
      <c r="AC33" s="340" t="s">
        <v>518</v>
      </c>
      <c r="AD33" s="602">
        <v>2471</v>
      </c>
      <c r="AE33" s="592">
        <v>2750</v>
      </c>
    </row>
    <row r="34" spans="1:31">
      <c r="A34" s="533" t="s">
        <v>221</v>
      </c>
      <c r="B34" s="557" t="s">
        <v>518</v>
      </c>
      <c r="C34" s="529">
        <v>3197</v>
      </c>
      <c r="D34" s="529">
        <v>2600</v>
      </c>
      <c r="E34" s="529"/>
      <c r="G34" s="549"/>
      <c r="H34" s="550"/>
      <c r="I34" s="550"/>
      <c r="J34" s="550"/>
      <c r="K34" s="550"/>
      <c r="L34" s="550"/>
      <c r="M34" s="550"/>
      <c r="N34" s="551"/>
      <c r="O34" s="813" t="s">
        <v>495</v>
      </c>
      <c r="P34" s="808"/>
      <c r="Q34" s="552"/>
      <c r="R34" s="553">
        <v>5025</v>
      </c>
      <c r="S34" s="553">
        <v>4319</v>
      </c>
      <c r="T34" s="554"/>
      <c r="U34" s="555"/>
      <c r="W34" s="482"/>
      <c r="X34" s="338"/>
      <c r="Y34" s="339" t="s">
        <v>776</v>
      </c>
      <c r="Z34" s="339" t="s">
        <v>505</v>
      </c>
      <c r="AA34" s="339" t="s">
        <v>516</v>
      </c>
      <c r="AB34" s="339" t="s">
        <v>526</v>
      </c>
      <c r="AC34" s="340" t="s">
        <v>518</v>
      </c>
      <c r="AD34" s="602">
        <v>6269</v>
      </c>
      <c r="AE34" s="592">
        <v>6535</v>
      </c>
    </row>
    <row r="35" spans="1:31">
      <c r="A35" s="533" t="s">
        <v>222</v>
      </c>
      <c r="B35" s="557" t="s">
        <v>518</v>
      </c>
      <c r="C35" s="535">
        <v>1361</v>
      </c>
      <c r="D35" s="535">
        <v>2326</v>
      </c>
      <c r="E35" s="535"/>
      <c r="G35" s="549"/>
      <c r="H35" s="550"/>
      <c r="I35" s="550"/>
      <c r="J35" s="550"/>
      <c r="K35" s="550"/>
      <c r="L35" s="550"/>
      <c r="M35" s="550"/>
      <c r="N35" s="551"/>
      <c r="O35" s="813" t="s">
        <v>494</v>
      </c>
      <c r="P35" s="808"/>
      <c r="Q35" s="552"/>
      <c r="R35" s="553">
        <v>82141</v>
      </c>
      <c r="S35" s="553">
        <v>104098</v>
      </c>
      <c r="T35" s="554"/>
      <c r="U35" s="555"/>
      <c r="W35" s="482"/>
      <c r="X35" s="338"/>
      <c r="Y35" s="339" t="s">
        <v>776</v>
      </c>
      <c r="Z35" s="339" t="s">
        <v>505</v>
      </c>
      <c r="AA35" s="339" t="s">
        <v>516</v>
      </c>
      <c r="AB35" s="339" t="s">
        <v>527</v>
      </c>
      <c r="AC35" s="340" t="s">
        <v>518</v>
      </c>
      <c r="AD35" s="602">
        <v>2365</v>
      </c>
      <c r="AE35" s="592">
        <v>2372</v>
      </c>
    </row>
    <row r="36" spans="1:31" ht="13.8">
      <c r="A36" s="533" t="s">
        <v>223</v>
      </c>
      <c r="B36" s="557" t="s">
        <v>518</v>
      </c>
      <c r="C36" s="535">
        <v>1180</v>
      </c>
      <c r="D36" s="535">
        <v>179</v>
      </c>
      <c r="E36" s="535"/>
      <c r="G36" s="549"/>
      <c r="H36" s="550"/>
      <c r="I36" s="543"/>
      <c r="J36" s="543"/>
      <c r="K36" s="543"/>
      <c r="L36" s="543"/>
      <c r="M36" s="807" t="s">
        <v>218</v>
      </c>
      <c r="N36" s="807"/>
      <c r="O36" s="807"/>
      <c r="P36" s="816"/>
      <c r="Q36" s="545"/>
      <c r="R36" s="546">
        <v>69822</v>
      </c>
      <c r="S36" s="546">
        <v>64527</v>
      </c>
      <c r="T36" s="547"/>
      <c r="U36" s="548"/>
      <c r="W36" s="482"/>
      <c r="X36" s="338"/>
      <c r="Y36" s="339" t="s">
        <v>776</v>
      </c>
      <c r="Z36" s="339" t="s">
        <v>505</v>
      </c>
      <c r="AA36" s="339" t="s">
        <v>516</v>
      </c>
      <c r="AB36" s="339" t="s">
        <v>528</v>
      </c>
      <c r="AC36" s="340" t="s">
        <v>518</v>
      </c>
      <c r="AD36" s="602">
        <v>3009</v>
      </c>
      <c r="AE36" s="592">
        <v>3189</v>
      </c>
    </row>
    <row r="37" spans="1:31">
      <c r="A37" s="533" t="s">
        <v>224</v>
      </c>
      <c r="B37" s="557" t="s">
        <v>518</v>
      </c>
      <c r="C37" s="535">
        <v>656</v>
      </c>
      <c r="D37" s="535">
        <v>95</v>
      </c>
      <c r="E37" s="535"/>
      <c r="G37" s="549"/>
      <c r="H37" s="550"/>
      <c r="I37" s="550"/>
      <c r="J37" s="550"/>
      <c r="K37" s="550"/>
      <c r="L37" s="550"/>
      <c r="M37" s="550"/>
      <c r="N37" s="551"/>
      <c r="O37" s="808" t="s">
        <v>219</v>
      </c>
      <c r="P37" s="814"/>
      <c r="Q37" s="552"/>
      <c r="R37" s="553">
        <v>67369</v>
      </c>
      <c r="S37" s="553">
        <v>64192</v>
      </c>
      <c r="T37" s="554"/>
      <c r="U37" s="555"/>
      <c r="W37" s="482"/>
      <c r="X37" s="338"/>
      <c r="Y37" s="339" t="s">
        <v>776</v>
      </c>
      <c r="Z37" s="339" t="s">
        <v>505</v>
      </c>
      <c r="AA37" s="339" t="s">
        <v>516</v>
      </c>
      <c r="AB37" s="339" t="s">
        <v>529</v>
      </c>
      <c r="AC37" s="340" t="s">
        <v>518</v>
      </c>
      <c r="AD37" s="602">
        <v>6089</v>
      </c>
      <c r="AE37" s="592">
        <v>6621</v>
      </c>
    </row>
    <row r="38" spans="1:31" ht="13.8">
      <c r="A38" s="533" t="s">
        <v>225</v>
      </c>
      <c r="B38" s="557" t="s">
        <v>518</v>
      </c>
      <c r="C38" s="529">
        <v>27008</v>
      </c>
      <c r="D38" s="529">
        <v>23715</v>
      </c>
      <c r="E38" s="529"/>
      <c r="G38" s="549"/>
      <c r="H38" s="550"/>
      <c r="I38" s="543"/>
      <c r="J38" s="543"/>
      <c r="K38" s="543"/>
      <c r="L38" s="543"/>
      <c r="M38" s="807" t="s">
        <v>220</v>
      </c>
      <c r="N38" s="807"/>
      <c r="O38" s="807"/>
      <c r="P38" s="816"/>
      <c r="Q38" s="545"/>
      <c r="R38" s="546">
        <v>9447</v>
      </c>
      <c r="S38" s="546">
        <v>7315</v>
      </c>
      <c r="T38" s="547"/>
      <c r="U38" s="548"/>
      <c r="W38" s="482"/>
      <c r="X38" s="338"/>
      <c r="Y38" s="339" t="s">
        <v>776</v>
      </c>
      <c r="Z38" s="339" t="s">
        <v>505</v>
      </c>
      <c r="AA38" s="339" t="s">
        <v>516</v>
      </c>
      <c r="AB38" s="339" t="s">
        <v>530</v>
      </c>
      <c r="AC38" s="340" t="s">
        <v>518</v>
      </c>
      <c r="AD38" s="602">
        <v>11945</v>
      </c>
      <c r="AE38" s="592">
        <v>12648</v>
      </c>
    </row>
    <row r="39" spans="1:31" ht="13.8">
      <c r="A39" s="533" t="s">
        <v>226</v>
      </c>
      <c r="B39" s="557" t="s">
        <v>518</v>
      </c>
      <c r="C39" s="535">
        <v>1504</v>
      </c>
      <c r="D39" s="535">
        <v>3207</v>
      </c>
      <c r="E39" s="535"/>
      <c r="G39" s="549"/>
      <c r="H39" s="550"/>
      <c r="I39" s="543"/>
      <c r="J39" s="543"/>
      <c r="K39" s="543"/>
      <c r="L39" s="807" t="s">
        <v>221</v>
      </c>
      <c r="M39" s="807"/>
      <c r="N39" s="807"/>
      <c r="O39" s="807"/>
      <c r="P39" s="816"/>
      <c r="Q39" s="545"/>
      <c r="R39" s="546">
        <v>4170</v>
      </c>
      <c r="S39" s="546">
        <v>3199</v>
      </c>
      <c r="T39" s="547"/>
      <c r="U39" s="548"/>
      <c r="W39" s="482"/>
      <c r="X39" s="338"/>
      <c r="Y39" s="339" t="s">
        <v>776</v>
      </c>
      <c r="Z39" s="339" t="s">
        <v>505</v>
      </c>
      <c r="AA39" s="339" t="s">
        <v>516</v>
      </c>
      <c r="AB39" s="339" t="s">
        <v>531</v>
      </c>
      <c r="AC39" s="340" t="s">
        <v>518</v>
      </c>
      <c r="AD39" s="602">
        <v>4256</v>
      </c>
      <c r="AE39" s="592">
        <v>4649</v>
      </c>
    </row>
    <row r="40" spans="1:31">
      <c r="A40" s="533" t="s">
        <v>227</v>
      </c>
      <c r="B40" s="557" t="s">
        <v>518</v>
      </c>
      <c r="C40" s="535">
        <v>24912</v>
      </c>
      <c r="D40" s="535">
        <v>20464</v>
      </c>
      <c r="E40" s="535"/>
      <c r="G40" s="549"/>
      <c r="H40" s="550"/>
      <c r="I40" s="550"/>
      <c r="J40" s="550"/>
      <c r="K40" s="550"/>
      <c r="L40" s="550"/>
      <c r="M40" s="808" t="s">
        <v>222</v>
      </c>
      <c r="N40" s="808"/>
      <c r="O40" s="808"/>
      <c r="P40" s="814"/>
      <c r="Q40" s="552"/>
      <c r="R40" s="553">
        <v>1319</v>
      </c>
      <c r="S40" s="553">
        <v>2901</v>
      </c>
      <c r="T40" s="554"/>
      <c r="U40" s="555"/>
      <c r="W40" s="482"/>
      <c r="X40" s="338"/>
      <c r="Y40" s="339" t="s">
        <v>776</v>
      </c>
      <c r="Z40" s="339" t="s">
        <v>505</v>
      </c>
      <c r="AA40" s="339" t="s">
        <v>516</v>
      </c>
      <c r="AB40" s="339" t="s">
        <v>532</v>
      </c>
      <c r="AC40" s="340" t="s">
        <v>518</v>
      </c>
      <c r="AD40" s="602">
        <v>2576</v>
      </c>
      <c r="AE40" s="592">
        <v>2397</v>
      </c>
    </row>
    <row r="41" spans="1:31">
      <c r="A41" s="533" t="s">
        <v>228</v>
      </c>
      <c r="B41" s="557" t="s">
        <v>518</v>
      </c>
      <c r="C41" s="535">
        <v>18540</v>
      </c>
      <c r="D41" s="535">
        <v>17880</v>
      </c>
      <c r="E41" s="535"/>
      <c r="G41" s="549"/>
      <c r="H41" s="550"/>
      <c r="I41" s="550"/>
      <c r="J41" s="550"/>
      <c r="K41" s="550"/>
      <c r="L41" s="550"/>
      <c r="M41" s="808" t="s">
        <v>223</v>
      </c>
      <c r="N41" s="808"/>
      <c r="O41" s="808"/>
      <c r="P41" s="814"/>
      <c r="Q41" s="552"/>
      <c r="R41" s="553">
        <v>2322</v>
      </c>
      <c r="S41" s="553">
        <v>84</v>
      </c>
      <c r="T41" s="554"/>
      <c r="U41" s="555"/>
      <c r="W41" s="482"/>
      <c r="X41" s="338"/>
      <c r="Y41" s="339" t="s">
        <v>776</v>
      </c>
      <c r="Z41" s="339" t="s">
        <v>505</v>
      </c>
      <c r="AA41" s="339" t="s">
        <v>516</v>
      </c>
      <c r="AB41" s="339" t="s">
        <v>533</v>
      </c>
      <c r="AC41" s="340" t="s">
        <v>518</v>
      </c>
      <c r="AD41" s="602">
        <v>20325</v>
      </c>
      <c r="AE41" s="592">
        <v>18444</v>
      </c>
    </row>
    <row r="42" spans="1:31">
      <c r="A42" s="533" t="s">
        <v>229</v>
      </c>
      <c r="B42" s="557" t="s">
        <v>518</v>
      </c>
      <c r="C42" s="535">
        <v>6372</v>
      </c>
      <c r="D42" s="535">
        <v>2583</v>
      </c>
      <c r="E42" s="535"/>
      <c r="G42" s="549"/>
      <c r="H42" s="550"/>
      <c r="I42" s="550"/>
      <c r="J42" s="550"/>
      <c r="K42" s="550"/>
      <c r="L42" s="550"/>
      <c r="M42" s="808" t="s">
        <v>224</v>
      </c>
      <c r="N42" s="808"/>
      <c r="O42" s="808"/>
      <c r="P42" s="814"/>
      <c r="Q42" s="552"/>
      <c r="R42" s="553">
        <v>529</v>
      </c>
      <c r="S42" s="553">
        <v>215</v>
      </c>
      <c r="T42" s="554"/>
      <c r="U42" s="555"/>
      <c r="W42" s="482"/>
      <c r="X42" s="338"/>
      <c r="Y42" s="339" t="s">
        <v>776</v>
      </c>
      <c r="Z42" s="339" t="s">
        <v>505</v>
      </c>
      <c r="AA42" s="339" t="s">
        <v>516</v>
      </c>
      <c r="AB42" s="339" t="s">
        <v>534</v>
      </c>
      <c r="AC42" s="340" t="s">
        <v>518</v>
      </c>
      <c r="AD42" s="602">
        <v>19780</v>
      </c>
      <c r="AE42" s="592">
        <v>17673</v>
      </c>
    </row>
    <row r="43" spans="1:31" ht="13.8">
      <c r="A43" s="533" t="s">
        <v>230</v>
      </c>
      <c r="B43" s="557" t="s">
        <v>518</v>
      </c>
      <c r="C43" s="535">
        <v>592</v>
      </c>
      <c r="D43" s="535">
        <v>45</v>
      </c>
      <c r="E43" s="535"/>
      <c r="G43" s="549"/>
      <c r="H43" s="550"/>
      <c r="I43" s="543"/>
      <c r="J43" s="543"/>
      <c r="K43" s="543"/>
      <c r="L43" s="807" t="s">
        <v>225</v>
      </c>
      <c r="M43" s="807"/>
      <c r="N43" s="807"/>
      <c r="O43" s="807"/>
      <c r="P43" s="816"/>
      <c r="Q43" s="545"/>
      <c r="R43" s="546">
        <v>28067</v>
      </c>
      <c r="S43" s="546">
        <v>32373</v>
      </c>
      <c r="T43" s="547"/>
      <c r="U43" s="548"/>
      <c r="W43" s="482"/>
      <c r="X43" s="338"/>
      <c r="Y43" s="339" t="s">
        <v>776</v>
      </c>
      <c r="Z43" s="339" t="s">
        <v>505</v>
      </c>
      <c r="AA43" s="339" t="s">
        <v>516</v>
      </c>
      <c r="AB43" s="339" t="s">
        <v>535</v>
      </c>
      <c r="AC43" s="340" t="s">
        <v>518</v>
      </c>
      <c r="AD43" s="602">
        <v>516</v>
      </c>
      <c r="AE43" s="592">
        <v>771</v>
      </c>
    </row>
    <row r="44" spans="1:31">
      <c r="A44" s="533" t="s">
        <v>231</v>
      </c>
      <c r="B44" s="557" t="s">
        <v>518</v>
      </c>
      <c r="C44" s="529">
        <v>20858</v>
      </c>
      <c r="D44" s="529">
        <v>16537</v>
      </c>
      <c r="E44" s="529"/>
      <c r="G44" s="549"/>
      <c r="H44" s="550"/>
      <c r="I44" s="550"/>
      <c r="J44" s="550"/>
      <c r="K44" s="550"/>
      <c r="L44" s="550"/>
      <c r="M44" s="808" t="s">
        <v>226</v>
      </c>
      <c r="N44" s="808"/>
      <c r="O44" s="808"/>
      <c r="P44" s="814"/>
      <c r="Q44" s="552"/>
      <c r="R44" s="553">
        <v>2877</v>
      </c>
      <c r="S44" s="553">
        <v>2637</v>
      </c>
      <c r="T44" s="554"/>
      <c r="U44" s="555"/>
      <c r="W44" s="482"/>
      <c r="X44" s="338"/>
      <c r="Y44" s="339" t="s">
        <v>776</v>
      </c>
      <c r="Z44" s="339" t="s">
        <v>505</v>
      </c>
      <c r="AA44" s="339" t="s">
        <v>516</v>
      </c>
      <c r="AB44" s="339" t="s">
        <v>536</v>
      </c>
      <c r="AC44" s="340" t="s">
        <v>518</v>
      </c>
      <c r="AD44" s="602">
        <v>29</v>
      </c>
      <c r="AE44" s="596" t="s">
        <v>537</v>
      </c>
    </row>
    <row r="45" spans="1:31">
      <c r="A45" s="533" t="s">
        <v>232</v>
      </c>
      <c r="B45" s="557" t="s">
        <v>518</v>
      </c>
      <c r="C45" s="535">
        <v>1196</v>
      </c>
      <c r="D45" s="535">
        <v>778</v>
      </c>
      <c r="E45" s="535"/>
      <c r="G45" s="549"/>
      <c r="H45" s="550"/>
      <c r="I45" s="550"/>
      <c r="J45" s="550"/>
      <c r="K45" s="550"/>
      <c r="L45" s="550"/>
      <c r="M45" s="808" t="s">
        <v>227</v>
      </c>
      <c r="N45" s="808"/>
      <c r="O45" s="808"/>
      <c r="P45" s="814"/>
      <c r="Q45" s="552"/>
      <c r="R45" s="553">
        <v>24571</v>
      </c>
      <c r="S45" s="553">
        <v>29680</v>
      </c>
      <c r="T45" s="554"/>
      <c r="U45" s="555"/>
      <c r="W45" s="482"/>
      <c r="X45" s="338"/>
      <c r="Y45" s="339" t="s">
        <v>776</v>
      </c>
      <c r="Z45" s="339" t="s">
        <v>505</v>
      </c>
      <c r="AA45" s="339" t="s">
        <v>516</v>
      </c>
      <c r="AB45" s="339" t="s">
        <v>538</v>
      </c>
      <c r="AC45" s="340" t="s">
        <v>518</v>
      </c>
      <c r="AD45" s="602">
        <v>34437</v>
      </c>
      <c r="AE45" s="592">
        <v>29918</v>
      </c>
    </row>
    <row r="46" spans="1:31">
      <c r="A46" s="533" t="s">
        <v>1152</v>
      </c>
      <c r="B46" s="557" t="s">
        <v>518</v>
      </c>
      <c r="C46" s="535">
        <v>19662</v>
      </c>
      <c r="D46" s="535">
        <v>15759</v>
      </c>
      <c r="E46" s="535"/>
      <c r="G46" s="549"/>
      <c r="H46" s="550"/>
      <c r="I46" s="550"/>
      <c r="J46" s="550"/>
      <c r="K46" s="550"/>
      <c r="L46" s="550"/>
      <c r="M46" s="550"/>
      <c r="N46" s="808" t="s">
        <v>228</v>
      </c>
      <c r="O46" s="808"/>
      <c r="P46" s="814"/>
      <c r="Q46" s="552"/>
      <c r="R46" s="553">
        <v>19051</v>
      </c>
      <c r="S46" s="553">
        <v>23647</v>
      </c>
      <c r="T46" s="554"/>
      <c r="U46" s="555"/>
      <c r="W46" s="482"/>
      <c r="X46" s="338"/>
      <c r="Y46" s="339" t="s">
        <v>776</v>
      </c>
      <c r="Z46" s="339" t="s">
        <v>505</v>
      </c>
      <c r="AA46" s="339" t="s">
        <v>516</v>
      </c>
      <c r="AB46" s="339" t="s">
        <v>539</v>
      </c>
      <c r="AC46" s="340" t="s">
        <v>518</v>
      </c>
      <c r="AD46" s="602">
        <v>29000</v>
      </c>
      <c r="AE46" s="592">
        <v>24493</v>
      </c>
    </row>
    <row r="47" spans="1:31">
      <c r="A47" s="533" t="s">
        <v>1153</v>
      </c>
      <c r="B47" s="557" t="s">
        <v>518</v>
      </c>
      <c r="C47" s="529">
        <v>408861</v>
      </c>
      <c r="D47" s="529">
        <v>342349</v>
      </c>
      <c r="E47" s="529"/>
      <c r="G47" s="549"/>
      <c r="H47" s="550"/>
      <c r="I47" s="550"/>
      <c r="J47" s="550"/>
      <c r="K47" s="550"/>
      <c r="L47" s="550"/>
      <c r="M47" s="550"/>
      <c r="N47" s="808" t="s">
        <v>229</v>
      </c>
      <c r="O47" s="808"/>
      <c r="P47" s="814"/>
      <c r="Q47" s="552"/>
      <c r="R47" s="553">
        <v>5520</v>
      </c>
      <c r="S47" s="553">
        <v>6033</v>
      </c>
      <c r="T47" s="554"/>
      <c r="U47" s="555"/>
      <c r="W47" s="482"/>
      <c r="X47" s="338"/>
      <c r="Y47" s="339" t="s">
        <v>776</v>
      </c>
      <c r="Z47" s="339" t="s">
        <v>505</v>
      </c>
      <c r="AA47" s="339" t="s">
        <v>516</v>
      </c>
      <c r="AB47" s="339" t="s">
        <v>777</v>
      </c>
      <c r="AC47" s="340" t="s">
        <v>518</v>
      </c>
      <c r="AD47" s="602">
        <v>24054</v>
      </c>
      <c r="AE47" s="592">
        <v>20727</v>
      </c>
    </row>
    <row r="48" spans="1:31">
      <c r="A48" s="533" t="s">
        <v>234</v>
      </c>
      <c r="B48" s="557" t="s">
        <v>518</v>
      </c>
      <c r="C48" s="529">
        <v>311819</v>
      </c>
      <c r="D48" s="529">
        <v>276495</v>
      </c>
      <c r="E48" s="529"/>
      <c r="G48" s="549"/>
      <c r="H48" s="550"/>
      <c r="I48" s="550"/>
      <c r="J48" s="550"/>
      <c r="K48" s="550"/>
      <c r="L48" s="550"/>
      <c r="M48" s="808" t="s">
        <v>230</v>
      </c>
      <c r="N48" s="808"/>
      <c r="O48" s="808"/>
      <c r="P48" s="814"/>
      <c r="Q48" s="552"/>
      <c r="R48" s="553">
        <v>619</v>
      </c>
      <c r="S48" s="553">
        <v>55</v>
      </c>
      <c r="T48" s="554"/>
      <c r="U48" s="555"/>
      <c r="W48" s="482"/>
      <c r="X48" s="338"/>
      <c r="Y48" s="339" t="s">
        <v>776</v>
      </c>
      <c r="Z48" s="339" t="s">
        <v>505</v>
      </c>
      <c r="AA48" s="339" t="s">
        <v>516</v>
      </c>
      <c r="AB48" s="339" t="s">
        <v>778</v>
      </c>
      <c r="AC48" s="340" t="s">
        <v>518</v>
      </c>
      <c r="AD48" s="602">
        <v>2239</v>
      </c>
      <c r="AE48" s="592">
        <v>2697</v>
      </c>
    </row>
    <row r="49" spans="1:31" ht="13.8">
      <c r="A49" s="533" t="s">
        <v>1154</v>
      </c>
      <c r="B49" s="557" t="s">
        <v>518</v>
      </c>
      <c r="C49" s="529">
        <v>4947</v>
      </c>
      <c r="D49" s="529">
        <v>4861</v>
      </c>
      <c r="E49" s="529"/>
      <c r="G49" s="549"/>
      <c r="H49" s="550"/>
      <c r="I49" s="543"/>
      <c r="J49" s="543"/>
      <c r="K49" s="807" t="s">
        <v>231</v>
      </c>
      <c r="L49" s="807"/>
      <c r="M49" s="807"/>
      <c r="N49" s="807"/>
      <c r="O49" s="807"/>
      <c r="P49" s="816"/>
      <c r="Q49" s="545"/>
      <c r="R49" s="546">
        <v>8919</v>
      </c>
      <c r="S49" s="546">
        <v>6817</v>
      </c>
      <c r="T49" s="547"/>
      <c r="U49" s="548"/>
      <c r="W49" s="482"/>
      <c r="X49" s="338"/>
      <c r="Y49" s="339" t="s">
        <v>776</v>
      </c>
      <c r="Z49" s="339" t="s">
        <v>505</v>
      </c>
      <c r="AA49" s="339" t="s">
        <v>516</v>
      </c>
      <c r="AB49" s="339" t="s">
        <v>779</v>
      </c>
      <c r="AC49" s="340" t="s">
        <v>518</v>
      </c>
      <c r="AD49" s="602">
        <v>2224</v>
      </c>
      <c r="AE49" s="592">
        <v>784</v>
      </c>
    </row>
    <row r="50" spans="1:31">
      <c r="A50" s="533" t="s">
        <v>235</v>
      </c>
      <c r="B50" s="557" t="s">
        <v>518</v>
      </c>
      <c r="C50" s="535">
        <v>4248</v>
      </c>
      <c r="D50" s="535">
        <v>1718</v>
      </c>
      <c r="E50" s="535"/>
      <c r="G50" s="549"/>
      <c r="H50" s="550"/>
      <c r="I50" s="550"/>
      <c r="J50" s="550"/>
      <c r="K50" s="550"/>
      <c r="L50" s="808" t="s">
        <v>232</v>
      </c>
      <c r="M50" s="808"/>
      <c r="N50" s="808"/>
      <c r="O50" s="808"/>
      <c r="P50" s="814"/>
      <c r="Q50" s="552"/>
      <c r="R50" s="553">
        <v>2173</v>
      </c>
      <c r="S50" s="553">
        <v>1132</v>
      </c>
      <c r="T50" s="554"/>
      <c r="U50" s="555"/>
      <c r="W50" s="482"/>
      <c r="X50" s="338"/>
      <c r="Y50" s="339" t="s">
        <v>776</v>
      </c>
      <c r="Z50" s="339" t="s">
        <v>505</v>
      </c>
      <c r="AA50" s="339" t="s">
        <v>516</v>
      </c>
      <c r="AB50" s="339" t="s">
        <v>780</v>
      </c>
      <c r="AC50" s="340" t="s">
        <v>518</v>
      </c>
      <c r="AD50" s="602">
        <v>155</v>
      </c>
      <c r="AE50" s="592">
        <v>37</v>
      </c>
    </row>
    <row r="51" spans="1:31" ht="13.8">
      <c r="A51" s="533" t="s">
        <v>236</v>
      </c>
      <c r="B51" s="557" t="s">
        <v>518</v>
      </c>
      <c r="C51" s="535">
        <v>699</v>
      </c>
      <c r="D51" s="535">
        <v>3142</v>
      </c>
      <c r="E51" s="535"/>
      <c r="G51" s="549"/>
      <c r="H51" s="550"/>
      <c r="I51" s="550"/>
      <c r="J51" s="550"/>
      <c r="K51" s="550"/>
      <c r="L51" s="813" t="s">
        <v>233</v>
      </c>
      <c r="M51" s="808"/>
      <c r="N51" s="808"/>
      <c r="O51" s="808"/>
      <c r="P51" s="814"/>
      <c r="Q51" s="552"/>
      <c r="R51" s="553">
        <v>6746</v>
      </c>
      <c r="S51" s="553">
        <v>5685</v>
      </c>
      <c r="T51" s="554"/>
      <c r="U51" s="548"/>
      <c r="W51" s="482"/>
      <c r="X51" s="338"/>
      <c r="Y51" s="339" t="s">
        <v>776</v>
      </c>
      <c r="Z51" s="339" t="s">
        <v>505</v>
      </c>
      <c r="AA51" s="339" t="s">
        <v>516</v>
      </c>
      <c r="AB51" s="339" t="s">
        <v>781</v>
      </c>
      <c r="AC51" s="340" t="s">
        <v>518</v>
      </c>
      <c r="AD51" s="602">
        <v>328</v>
      </c>
      <c r="AE51" s="592">
        <v>249</v>
      </c>
    </row>
    <row r="52" spans="1:31" ht="13.8">
      <c r="A52" s="533" t="s">
        <v>237</v>
      </c>
      <c r="B52" s="557" t="s">
        <v>518</v>
      </c>
      <c r="C52" s="529">
        <v>224</v>
      </c>
      <c r="D52" s="529">
        <v>0</v>
      </c>
      <c r="E52" s="529"/>
      <c r="G52" s="549"/>
      <c r="H52" s="550"/>
      <c r="I52" s="543"/>
      <c r="J52" s="807" t="s">
        <v>466</v>
      </c>
      <c r="K52" s="807"/>
      <c r="L52" s="807"/>
      <c r="M52" s="807"/>
      <c r="N52" s="807"/>
      <c r="O52" s="807"/>
      <c r="P52" s="816"/>
      <c r="Q52" s="545"/>
      <c r="R52" s="546">
        <v>426049</v>
      </c>
      <c r="S52" s="546">
        <v>436797</v>
      </c>
      <c r="T52" s="547"/>
      <c r="U52" s="548"/>
      <c r="W52" s="482"/>
      <c r="X52" s="338"/>
      <c r="Y52" s="339" t="s">
        <v>776</v>
      </c>
      <c r="Z52" s="339" t="s">
        <v>505</v>
      </c>
      <c r="AA52" s="339" t="s">
        <v>516</v>
      </c>
      <c r="AB52" s="339" t="s">
        <v>540</v>
      </c>
      <c r="AC52" s="340" t="s">
        <v>518</v>
      </c>
      <c r="AD52" s="602">
        <v>5437</v>
      </c>
      <c r="AE52" s="592">
        <v>5424</v>
      </c>
    </row>
    <row r="53" spans="1:31" ht="13.8">
      <c r="A53" s="533" t="s">
        <v>238</v>
      </c>
      <c r="B53" s="557" t="s">
        <v>518</v>
      </c>
      <c r="C53" s="535">
        <v>3272</v>
      </c>
      <c r="D53" s="535">
        <v>0</v>
      </c>
      <c r="E53" s="535"/>
      <c r="G53" s="549"/>
      <c r="H53" s="550"/>
      <c r="I53" s="543"/>
      <c r="J53" s="543"/>
      <c r="K53" s="807" t="s">
        <v>234</v>
      </c>
      <c r="L53" s="807"/>
      <c r="M53" s="807"/>
      <c r="N53" s="807"/>
      <c r="O53" s="807"/>
      <c r="P53" s="816"/>
      <c r="Q53" s="545"/>
      <c r="R53" s="546">
        <v>299487</v>
      </c>
      <c r="S53" s="546">
        <v>309683</v>
      </c>
      <c r="T53" s="547"/>
      <c r="U53" s="548"/>
      <c r="W53" s="482"/>
      <c r="X53" s="338"/>
      <c r="Y53" s="339" t="s">
        <v>776</v>
      </c>
      <c r="Z53" s="339" t="s">
        <v>505</v>
      </c>
      <c r="AA53" s="339" t="s">
        <v>516</v>
      </c>
      <c r="AB53" s="339" t="s">
        <v>541</v>
      </c>
      <c r="AC53" s="340" t="s">
        <v>518</v>
      </c>
      <c r="AD53" s="602">
        <v>2383</v>
      </c>
      <c r="AE53" s="592">
        <v>1050</v>
      </c>
    </row>
    <row r="54" spans="1:31" ht="13.8">
      <c r="A54" s="533" t="s">
        <v>239</v>
      </c>
      <c r="B54" s="557" t="s">
        <v>518</v>
      </c>
      <c r="C54" s="535">
        <v>481</v>
      </c>
      <c r="D54" s="535">
        <v>0</v>
      </c>
      <c r="E54" s="535"/>
      <c r="G54" s="549"/>
      <c r="H54" s="550"/>
      <c r="I54" s="543"/>
      <c r="J54" s="543"/>
      <c r="K54" s="810" t="s">
        <v>437</v>
      </c>
      <c r="L54" s="807"/>
      <c r="M54" s="807"/>
      <c r="N54" s="807"/>
      <c r="O54" s="807"/>
      <c r="P54" s="816"/>
      <c r="Q54" s="545"/>
      <c r="R54" s="546">
        <v>5878</v>
      </c>
      <c r="S54" s="546">
        <v>12908</v>
      </c>
      <c r="T54" s="547"/>
      <c r="U54" s="548"/>
      <c r="W54" s="482"/>
      <c r="X54" s="338"/>
      <c r="Y54" s="339" t="s">
        <v>776</v>
      </c>
      <c r="Z54" s="339" t="s">
        <v>505</v>
      </c>
      <c r="AA54" s="339" t="s">
        <v>516</v>
      </c>
      <c r="AB54" s="339" t="s">
        <v>782</v>
      </c>
      <c r="AC54" s="340" t="s">
        <v>518</v>
      </c>
      <c r="AD54" s="602">
        <v>2183</v>
      </c>
      <c r="AE54" s="592">
        <v>781</v>
      </c>
    </row>
    <row r="55" spans="1:31">
      <c r="A55" s="533" t="s">
        <v>493</v>
      </c>
      <c r="B55" s="557" t="s">
        <v>518</v>
      </c>
      <c r="C55" s="535">
        <v>86082</v>
      </c>
      <c r="D55" s="535">
        <v>60479</v>
      </c>
      <c r="E55" s="535"/>
      <c r="G55" s="549"/>
      <c r="H55" s="550"/>
      <c r="I55" s="550"/>
      <c r="J55" s="550"/>
      <c r="K55" s="550"/>
      <c r="L55" s="808" t="s">
        <v>235</v>
      </c>
      <c r="M55" s="808"/>
      <c r="N55" s="808"/>
      <c r="O55" s="808"/>
      <c r="P55" s="814"/>
      <c r="Q55" s="552"/>
      <c r="R55" s="553">
        <v>2731</v>
      </c>
      <c r="S55" s="553">
        <v>6240</v>
      </c>
      <c r="T55" s="554"/>
      <c r="U55" s="228"/>
      <c r="W55" s="482"/>
      <c r="X55" s="338"/>
      <c r="Y55" s="339" t="s">
        <v>776</v>
      </c>
      <c r="Z55" s="339" t="s">
        <v>505</v>
      </c>
      <c r="AA55" s="339" t="s">
        <v>516</v>
      </c>
      <c r="AB55" s="339" t="s">
        <v>783</v>
      </c>
      <c r="AC55" s="340" t="s">
        <v>518</v>
      </c>
      <c r="AD55" s="602">
        <v>200</v>
      </c>
      <c r="AE55" s="592">
        <v>269</v>
      </c>
    </row>
    <row r="56" spans="1:31">
      <c r="A56" s="533" t="s">
        <v>240</v>
      </c>
      <c r="B56" s="557" t="s">
        <v>518</v>
      </c>
      <c r="C56" s="529">
        <v>1236</v>
      </c>
      <c r="D56" s="529">
        <v>0</v>
      </c>
      <c r="E56" s="529"/>
      <c r="G56" s="549"/>
      <c r="H56" s="550"/>
      <c r="I56" s="550"/>
      <c r="J56" s="550"/>
      <c r="K56" s="550"/>
      <c r="L56" s="808" t="s">
        <v>236</v>
      </c>
      <c r="M56" s="808"/>
      <c r="N56" s="808"/>
      <c r="O56" s="808"/>
      <c r="P56" s="814"/>
      <c r="Q56" s="552"/>
      <c r="R56" s="553">
        <v>3147</v>
      </c>
      <c r="S56" s="553">
        <v>6668</v>
      </c>
      <c r="T56" s="554"/>
      <c r="U56" s="555"/>
      <c r="W56" s="482"/>
      <c r="X56" s="338"/>
      <c r="Y56" s="339" t="s">
        <v>776</v>
      </c>
      <c r="Z56" s="339" t="s">
        <v>505</v>
      </c>
      <c r="AA56" s="339" t="s">
        <v>516</v>
      </c>
      <c r="AB56" s="339" t="s">
        <v>542</v>
      </c>
      <c r="AC56" s="340" t="s">
        <v>518</v>
      </c>
      <c r="AD56" s="602">
        <v>3054</v>
      </c>
      <c r="AE56" s="592">
        <v>4374</v>
      </c>
    </row>
    <row r="57" spans="1:31" ht="13.8">
      <c r="A57" s="533" t="s">
        <v>1155</v>
      </c>
      <c r="B57" s="557" t="s">
        <v>518</v>
      </c>
      <c r="C57" s="535">
        <v>800</v>
      </c>
      <c r="D57" s="535">
        <v>514</v>
      </c>
      <c r="E57" s="535"/>
      <c r="G57" s="549"/>
      <c r="H57" s="550"/>
      <c r="I57" s="543"/>
      <c r="J57" s="543"/>
      <c r="K57" s="807" t="s">
        <v>237</v>
      </c>
      <c r="L57" s="807"/>
      <c r="M57" s="807"/>
      <c r="N57" s="807"/>
      <c r="O57" s="807"/>
      <c r="P57" s="816"/>
      <c r="Q57" s="545"/>
      <c r="R57" s="546">
        <v>1983</v>
      </c>
      <c r="S57" s="546">
        <v>502</v>
      </c>
      <c r="T57" s="547"/>
      <c r="U57" s="548"/>
      <c r="W57" s="482"/>
      <c r="X57" s="338"/>
      <c r="Y57" s="339" t="s">
        <v>776</v>
      </c>
      <c r="Z57" s="339" t="s">
        <v>505</v>
      </c>
      <c r="AA57" s="339" t="s">
        <v>516</v>
      </c>
      <c r="AB57" s="339" t="s">
        <v>784</v>
      </c>
      <c r="AC57" s="340" t="s">
        <v>518</v>
      </c>
      <c r="AD57" s="602">
        <v>1</v>
      </c>
      <c r="AE57" s="592">
        <v>1</v>
      </c>
    </row>
    <row r="58" spans="1:31">
      <c r="A58" s="533" t="s">
        <v>242</v>
      </c>
      <c r="B58" s="557" t="s">
        <v>518</v>
      </c>
      <c r="C58" s="529">
        <v>126064</v>
      </c>
      <c r="D58" s="529">
        <v>58681</v>
      </c>
      <c r="E58" s="529"/>
      <c r="G58" s="549"/>
      <c r="H58" s="550"/>
      <c r="I58" s="550"/>
      <c r="J58" s="550"/>
      <c r="K58" s="808" t="s">
        <v>238</v>
      </c>
      <c r="L58" s="808"/>
      <c r="M58" s="808"/>
      <c r="N58" s="808"/>
      <c r="O58" s="808"/>
      <c r="P58" s="814"/>
      <c r="Q58" s="552"/>
      <c r="R58" s="553">
        <v>0</v>
      </c>
      <c r="S58" s="553">
        <v>0</v>
      </c>
      <c r="T58" s="554"/>
      <c r="U58" s="555"/>
      <c r="W58" s="482"/>
      <c r="X58" s="338"/>
      <c r="Y58" s="339" t="s">
        <v>776</v>
      </c>
      <c r="Z58" s="339" t="s">
        <v>505</v>
      </c>
      <c r="AA58" s="339" t="s">
        <v>516</v>
      </c>
      <c r="AB58" s="339" t="s">
        <v>785</v>
      </c>
      <c r="AC58" s="340" t="s">
        <v>518</v>
      </c>
      <c r="AD58" s="602">
        <v>411</v>
      </c>
      <c r="AE58" s="592">
        <v>219</v>
      </c>
    </row>
    <row r="59" spans="1:31">
      <c r="A59" s="533" t="s">
        <v>1156</v>
      </c>
      <c r="B59" s="557" t="s">
        <v>518</v>
      </c>
      <c r="C59" s="529">
        <v>1093892</v>
      </c>
      <c r="D59" s="529">
        <v>891805</v>
      </c>
      <c r="E59" s="529"/>
      <c r="G59" s="549"/>
      <c r="H59" s="550"/>
      <c r="I59" s="550"/>
      <c r="J59" s="550"/>
      <c r="K59" s="808" t="s">
        <v>239</v>
      </c>
      <c r="L59" s="808"/>
      <c r="M59" s="808"/>
      <c r="N59" s="808"/>
      <c r="O59" s="808"/>
      <c r="P59" s="814"/>
      <c r="Q59" s="552"/>
      <c r="R59" s="553">
        <v>390</v>
      </c>
      <c r="S59" s="553">
        <v>198</v>
      </c>
      <c r="T59" s="554"/>
      <c r="U59" s="555"/>
      <c r="W59" s="482"/>
      <c r="X59" s="338"/>
      <c r="Y59" s="339" t="s">
        <v>776</v>
      </c>
      <c r="Z59" s="339" t="s">
        <v>505</v>
      </c>
      <c r="AA59" s="339" t="s">
        <v>516</v>
      </c>
      <c r="AB59" s="339" t="s">
        <v>786</v>
      </c>
      <c r="AC59" s="340" t="s">
        <v>518</v>
      </c>
      <c r="AD59" s="602">
        <v>842</v>
      </c>
      <c r="AE59" s="592">
        <v>2064</v>
      </c>
    </row>
    <row r="60" spans="1:31">
      <c r="A60" s="533" t="s">
        <v>243</v>
      </c>
      <c r="B60" s="557" t="s">
        <v>518</v>
      </c>
      <c r="C60" s="529">
        <v>381701</v>
      </c>
      <c r="D60" s="529">
        <v>329058</v>
      </c>
      <c r="E60" s="529"/>
      <c r="G60" s="549"/>
      <c r="H60" s="550"/>
      <c r="I60" s="550"/>
      <c r="J60" s="550"/>
      <c r="K60" s="808" t="s">
        <v>493</v>
      </c>
      <c r="L60" s="808"/>
      <c r="M60" s="808"/>
      <c r="N60" s="808"/>
      <c r="O60" s="808"/>
      <c r="P60" s="814"/>
      <c r="Q60" s="552"/>
      <c r="R60" s="553">
        <v>115441</v>
      </c>
      <c r="S60" s="553">
        <v>112276</v>
      </c>
      <c r="T60" s="554"/>
      <c r="U60" s="555"/>
      <c r="W60" s="482"/>
      <c r="X60" s="338"/>
      <c r="Y60" s="339" t="s">
        <v>776</v>
      </c>
      <c r="Z60" s="339" t="s">
        <v>505</v>
      </c>
      <c r="AA60" s="339" t="s">
        <v>516</v>
      </c>
      <c r="AB60" s="339" t="s">
        <v>787</v>
      </c>
      <c r="AC60" s="340" t="s">
        <v>518</v>
      </c>
      <c r="AD60" s="602">
        <v>58</v>
      </c>
      <c r="AE60" s="592">
        <v>112</v>
      </c>
    </row>
    <row r="61" spans="1:31" ht="13.8">
      <c r="A61" s="566" t="s">
        <v>244</v>
      </c>
      <c r="B61" s="557" t="s">
        <v>518</v>
      </c>
      <c r="C61" s="567">
        <v>272480</v>
      </c>
      <c r="D61" s="567">
        <v>239398</v>
      </c>
      <c r="E61" s="529"/>
      <c r="G61" s="549"/>
      <c r="H61" s="550"/>
      <c r="I61" s="543"/>
      <c r="J61" s="543"/>
      <c r="K61" s="807" t="s">
        <v>240</v>
      </c>
      <c r="L61" s="807"/>
      <c r="M61" s="807"/>
      <c r="N61" s="807"/>
      <c r="O61" s="807"/>
      <c r="P61" s="816"/>
      <c r="Q61" s="545"/>
      <c r="R61" s="546">
        <v>142</v>
      </c>
      <c r="S61" s="546">
        <v>0</v>
      </c>
      <c r="T61" s="547"/>
      <c r="U61" s="548"/>
      <c r="W61" s="482"/>
      <c r="X61" s="338"/>
      <c r="Y61" s="339" t="s">
        <v>776</v>
      </c>
      <c r="Z61" s="339" t="s">
        <v>505</v>
      </c>
      <c r="AA61" s="339" t="s">
        <v>516</v>
      </c>
      <c r="AB61" s="339" t="s">
        <v>788</v>
      </c>
      <c r="AC61" s="340" t="s">
        <v>518</v>
      </c>
      <c r="AD61" s="602">
        <v>1284</v>
      </c>
      <c r="AE61" s="592">
        <v>1466</v>
      </c>
    </row>
    <row r="62" spans="1:31">
      <c r="A62" s="533" t="s">
        <v>245</v>
      </c>
      <c r="B62" s="557" t="s">
        <v>518</v>
      </c>
      <c r="C62" s="529">
        <v>69331</v>
      </c>
      <c r="D62" s="529">
        <v>58437</v>
      </c>
      <c r="E62" s="529"/>
      <c r="G62" s="549"/>
      <c r="H62" s="550"/>
      <c r="I62" s="550"/>
      <c r="J62" s="550"/>
      <c r="K62" s="813" t="s">
        <v>241</v>
      </c>
      <c r="L62" s="808"/>
      <c r="M62" s="808"/>
      <c r="N62" s="808"/>
      <c r="O62" s="808"/>
      <c r="P62" s="814"/>
      <c r="Q62" s="552"/>
      <c r="R62" s="553">
        <v>2727</v>
      </c>
      <c r="S62" s="553">
        <v>1229</v>
      </c>
      <c r="T62" s="554"/>
      <c r="U62" s="555"/>
      <c r="W62" s="482"/>
      <c r="X62" s="338"/>
      <c r="Y62" s="339" t="s">
        <v>776</v>
      </c>
      <c r="Z62" s="339" t="s">
        <v>505</v>
      </c>
      <c r="AA62" s="339" t="s">
        <v>516</v>
      </c>
      <c r="AB62" s="339" t="s">
        <v>789</v>
      </c>
      <c r="AC62" s="340" t="s">
        <v>518</v>
      </c>
      <c r="AD62" s="602">
        <v>457</v>
      </c>
      <c r="AE62" s="592">
        <v>512</v>
      </c>
    </row>
    <row r="63" spans="1:31" ht="13.8">
      <c r="A63" s="533" t="s">
        <v>144</v>
      </c>
      <c r="B63" s="557" t="s">
        <v>518</v>
      </c>
      <c r="C63" s="529">
        <v>5489</v>
      </c>
      <c r="D63" s="529">
        <v>4396</v>
      </c>
      <c r="E63" s="529"/>
      <c r="G63" s="549"/>
      <c r="H63" s="550"/>
      <c r="I63" s="543"/>
      <c r="J63" s="807" t="s">
        <v>242</v>
      </c>
      <c r="K63" s="807"/>
      <c r="L63" s="807"/>
      <c r="M63" s="807"/>
      <c r="N63" s="807"/>
      <c r="O63" s="807"/>
      <c r="P63" s="816"/>
      <c r="Q63" s="545"/>
      <c r="R63" s="546">
        <v>256890</v>
      </c>
      <c r="S63" s="546">
        <v>114057</v>
      </c>
      <c r="T63" s="547"/>
      <c r="U63" s="548"/>
      <c r="W63" s="482"/>
      <c r="X63" s="338"/>
      <c r="Y63" s="339" t="s">
        <v>776</v>
      </c>
      <c r="Z63" s="339" t="s">
        <v>505</v>
      </c>
      <c r="AA63" s="339" t="s">
        <v>516</v>
      </c>
      <c r="AB63" s="339" t="s">
        <v>543</v>
      </c>
      <c r="AC63" s="340" t="s">
        <v>518</v>
      </c>
      <c r="AD63" s="602">
        <v>17159</v>
      </c>
      <c r="AE63" s="592">
        <v>18490</v>
      </c>
    </row>
    <row r="64" spans="1:31" ht="13.8">
      <c r="A64" s="533" t="s">
        <v>1157</v>
      </c>
      <c r="B64" s="557" t="s">
        <v>518</v>
      </c>
      <c r="C64" s="535">
        <v>1401</v>
      </c>
      <c r="D64" s="535">
        <v>986</v>
      </c>
      <c r="E64" s="535"/>
      <c r="G64" s="549"/>
      <c r="H64" s="550"/>
      <c r="I64" s="807" t="s">
        <v>467</v>
      </c>
      <c r="J64" s="807"/>
      <c r="K64" s="807"/>
      <c r="L64" s="807"/>
      <c r="M64" s="807"/>
      <c r="N64" s="807"/>
      <c r="O64" s="807"/>
      <c r="P64" s="816"/>
      <c r="Q64" s="545"/>
      <c r="R64" s="546">
        <v>1264464</v>
      </c>
      <c r="S64" s="546">
        <v>1163645</v>
      </c>
      <c r="T64" s="547"/>
      <c r="U64" s="548"/>
      <c r="W64" s="482"/>
      <c r="X64" s="338"/>
      <c r="Y64" s="339" t="s">
        <v>776</v>
      </c>
      <c r="Z64" s="339" t="s">
        <v>505</v>
      </c>
      <c r="AA64" s="339" t="s">
        <v>516</v>
      </c>
      <c r="AB64" s="339" t="s">
        <v>544</v>
      </c>
      <c r="AC64" s="340" t="s">
        <v>518</v>
      </c>
      <c r="AD64" s="602">
        <v>9647</v>
      </c>
      <c r="AE64" s="592">
        <v>10083</v>
      </c>
    </row>
    <row r="65" spans="1:31" ht="13.8">
      <c r="A65" s="533" t="s">
        <v>246</v>
      </c>
      <c r="B65" s="557" t="s">
        <v>518</v>
      </c>
      <c r="C65" s="535">
        <v>2253</v>
      </c>
      <c r="D65" s="535">
        <v>1838</v>
      </c>
      <c r="E65" s="535"/>
      <c r="G65" s="549"/>
      <c r="H65" s="550"/>
      <c r="I65" s="543"/>
      <c r="J65" s="807" t="s">
        <v>243</v>
      </c>
      <c r="K65" s="807"/>
      <c r="L65" s="807"/>
      <c r="M65" s="807"/>
      <c r="N65" s="807"/>
      <c r="O65" s="807"/>
      <c r="P65" s="816"/>
      <c r="Q65" s="545"/>
      <c r="R65" s="546">
        <v>400718</v>
      </c>
      <c r="S65" s="546">
        <v>410690</v>
      </c>
      <c r="T65" s="547"/>
      <c r="U65" s="548"/>
      <c r="W65" s="482"/>
      <c r="X65" s="338"/>
      <c r="Y65" s="339" t="s">
        <v>776</v>
      </c>
      <c r="Z65" s="339" t="s">
        <v>505</v>
      </c>
      <c r="AA65" s="339" t="s">
        <v>516</v>
      </c>
      <c r="AB65" s="339" t="s">
        <v>545</v>
      </c>
      <c r="AC65" s="340" t="s">
        <v>518</v>
      </c>
      <c r="AD65" s="602">
        <v>3309</v>
      </c>
      <c r="AE65" s="592">
        <v>3534</v>
      </c>
    </row>
    <row r="66" spans="1:31" ht="13.8">
      <c r="A66" s="533" t="s">
        <v>1158</v>
      </c>
      <c r="B66" s="557" t="s">
        <v>518</v>
      </c>
      <c r="C66" s="535">
        <v>1426</v>
      </c>
      <c r="D66" s="535">
        <v>1266</v>
      </c>
      <c r="E66" s="535"/>
      <c r="G66" s="549"/>
      <c r="H66" s="550"/>
      <c r="I66" s="543"/>
      <c r="J66" s="543"/>
      <c r="K66" s="819" t="s">
        <v>244</v>
      </c>
      <c r="L66" s="819"/>
      <c r="M66" s="819"/>
      <c r="N66" s="819"/>
      <c r="O66" s="819"/>
      <c r="P66" s="820"/>
      <c r="Q66" s="568"/>
      <c r="R66" s="569">
        <v>292898</v>
      </c>
      <c r="S66" s="546">
        <v>291846</v>
      </c>
      <c r="T66" s="547"/>
      <c r="U66" s="548"/>
      <c r="W66" s="482"/>
      <c r="X66" s="338"/>
      <c r="Y66" s="339" t="s">
        <v>776</v>
      </c>
      <c r="Z66" s="339" t="s">
        <v>505</v>
      </c>
      <c r="AA66" s="339" t="s">
        <v>516</v>
      </c>
      <c r="AB66" s="339" t="s">
        <v>790</v>
      </c>
      <c r="AC66" s="340" t="s">
        <v>518</v>
      </c>
      <c r="AD66" s="602">
        <v>2276</v>
      </c>
      <c r="AE66" s="592">
        <v>2677</v>
      </c>
    </row>
    <row r="67" spans="1:31" ht="13.8">
      <c r="A67" s="533" t="s">
        <v>247</v>
      </c>
      <c r="B67" s="557" t="s">
        <v>518</v>
      </c>
      <c r="C67" s="535">
        <v>409</v>
      </c>
      <c r="D67" s="535">
        <v>306</v>
      </c>
      <c r="E67" s="535"/>
      <c r="G67" s="549"/>
      <c r="H67" s="550"/>
      <c r="I67" s="543"/>
      <c r="J67" s="543"/>
      <c r="K67" s="543"/>
      <c r="L67" s="807" t="s">
        <v>245</v>
      </c>
      <c r="M67" s="807"/>
      <c r="N67" s="807"/>
      <c r="O67" s="807"/>
      <c r="P67" s="816"/>
      <c r="Q67" s="545"/>
      <c r="R67" s="546">
        <v>76880</v>
      </c>
      <c r="S67" s="546">
        <v>76792</v>
      </c>
      <c r="T67" s="547"/>
      <c r="U67" s="548"/>
      <c r="W67" s="482"/>
      <c r="X67" s="338"/>
      <c r="Y67" s="339" t="s">
        <v>776</v>
      </c>
      <c r="Z67" s="339" t="s">
        <v>505</v>
      </c>
      <c r="AA67" s="339" t="s">
        <v>516</v>
      </c>
      <c r="AB67" s="339" t="s">
        <v>791</v>
      </c>
      <c r="AC67" s="340" t="s">
        <v>518</v>
      </c>
      <c r="AD67" s="602">
        <v>1033</v>
      </c>
      <c r="AE67" s="592">
        <v>857</v>
      </c>
    </row>
    <row r="68" spans="1:31" ht="13.8">
      <c r="A68" s="533" t="s">
        <v>248</v>
      </c>
      <c r="B68" s="557" t="s">
        <v>518</v>
      </c>
      <c r="C68" s="529">
        <v>4106</v>
      </c>
      <c r="D68" s="529">
        <v>3074</v>
      </c>
      <c r="E68" s="529"/>
      <c r="G68" s="549"/>
      <c r="H68" s="550"/>
      <c r="I68" s="543"/>
      <c r="J68" s="543"/>
      <c r="K68" s="543"/>
      <c r="L68" s="543"/>
      <c r="M68" s="807" t="s">
        <v>144</v>
      </c>
      <c r="N68" s="807"/>
      <c r="O68" s="807"/>
      <c r="P68" s="816"/>
      <c r="Q68" s="545"/>
      <c r="R68" s="546">
        <v>5726</v>
      </c>
      <c r="S68" s="546">
        <v>5233</v>
      </c>
      <c r="T68" s="547"/>
      <c r="U68" s="548"/>
      <c r="W68" s="482"/>
      <c r="X68" s="338"/>
      <c r="Y68" s="339" t="s">
        <v>776</v>
      </c>
      <c r="Z68" s="339" t="s">
        <v>505</v>
      </c>
      <c r="AA68" s="339" t="s">
        <v>516</v>
      </c>
      <c r="AB68" s="339" t="s">
        <v>546</v>
      </c>
      <c r="AC68" s="340" t="s">
        <v>518</v>
      </c>
      <c r="AD68" s="602">
        <v>270</v>
      </c>
      <c r="AE68" s="592">
        <v>209</v>
      </c>
    </row>
    <row r="69" spans="1:31">
      <c r="A69" s="533" t="s">
        <v>249</v>
      </c>
      <c r="B69" s="557" t="s">
        <v>518</v>
      </c>
      <c r="C69" s="535">
        <v>2294</v>
      </c>
      <c r="D69" s="535">
        <v>1806</v>
      </c>
      <c r="E69" s="535"/>
      <c r="G69" s="549"/>
      <c r="H69" s="550"/>
      <c r="I69" s="550"/>
      <c r="J69" s="550"/>
      <c r="K69" s="550"/>
      <c r="L69" s="550"/>
      <c r="M69" s="550"/>
      <c r="N69" s="817" t="s">
        <v>438</v>
      </c>
      <c r="O69" s="817"/>
      <c r="P69" s="818"/>
      <c r="Q69" s="552"/>
      <c r="R69" s="553">
        <v>1498</v>
      </c>
      <c r="S69" s="553">
        <v>1043</v>
      </c>
      <c r="T69" s="554"/>
      <c r="U69" s="555"/>
      <c r="W69" s="482"/>
      <c r="X69" s="338"/>
      <c r="Y69" s="339" t="s">
        <v>776</v>
      </c>
      <c r="Z69" s="339" t="s">
        <v>505</v>
      </c>
      <c r="AA69" s="339" t="s">
        <v>516</v>
      </c>
      <c r="AB69" s="339" t="s">
        <v>792</v>
      </c>
      <c r="AC69" s="340" t="s">
        <v>518</v>
      </c>
      <c r="AD69" s="602">
        <v>245</v>
      </c>
      <c r="AE69" s="592">
        <v>177</v>
      </c>
    </row>
    <row r="70" spans="1:31">
      <c r="A70" s="533" t="s">
        <v>250</v>
      </c>
      <c r="B70" s="557" t="s">
        <v>518</v>
      </c>
      <c r="C70" s="535">
        <v>719</v>
      </c>
      <c r="D70" s="535">
        <v>534</v>
      </c>
      <c r="E70" s="535"/>
      <c r="G70" s="549"/>
      <c r="H70" s="550"/>
      <c r="I70" s="550"/>
      <c r="J70" s="550"/>
      <c r="K70" s="550"/>
      <c r="L70" s="550"/>
      <c r="M70" s="550"/>
      <c r="N70" s="808" t="s">
        <v>246</v>
      </c>
      <c r="O70" s="808"/>
      <c r="P70" s="814"/>
      <c r="Q70" s="552"/>
      <c r="R70" s="553">
        <v>2407</v>
      </c>
      <c r="S70" s="553">
        <v>2491</v>
      </c>
      <c r="T70" s="554"/>
      <c r="U70" s="555"/>
      <c r="W70" s="482"/>
      <c r="X70" s="338"/>
      <c r="Y70" s="339" t="s">
        <v>776</v>
      </c>
      <c r="Z70" s="339" t="s">
        <v>505</v>
      </c>
      <c r="AA70" s="339" t="s">
        <v>516</v>
      </c>
      <c r="AB70" s="339" t="s">
        <v>793</v>
      </c>
      <c r="AC70" s="340" t="s">
        <v>518</v>
      </c>
      <c r="AD70" s="602">
        <v>25</v>
      </c>
      <c r="AE70" s="592">
        <v>33</v>
      </c>
    </row>
    <row r="71" spans="1:31">
      <c r="A71" s="533" t="s">
        <v>251</v>
      </c>
      <c r="B71" s="557" t="s">
        <v>518</v>
      </c>
      <c r="C71" s="535">
        <v>416</v>
      </c>
      <c r="D71" s="535">
        <v>282</v>
      </c>
      <c r="E71" s="535"/>
      <c r="G71" s="549"/>
      <c r="H71" s="550"/>
      <c r="I71" s="550"/>
      <c r="J71" s="550"/>
      <c r="K71" s="550"/>
      <c r="L71" s="550"/>
      <c r="M71" s="550"/>
      <c r="N71" s="813" t="s">
        <v>460</v>
      </c>
      <c r="O71" s="808"/>
      <c r="P71" s="814"/>
      <c r="Q71" s="552"/>
      <c r="R71" s="553">
        <v>1409</v>
      </c>
      <c r="S71" s="553">
        <v>1229</v>
      </c>
      <c r="T71" s="554"/>
      <c r="U71" s="555"/>
      <c r="W71" s="482"/>
      <c r="X71" s="338"/>
      <c r="Y71" s="339" t="s">
        <v>776</v>
      </c>
      <c r="Z71" s="339" t="s">
        <v>505</v>
      </c>
      <c r="AA71" s="339" t="s">
        <v>516</v>
      </c>
      <c r="AB71" s="339" t="s">
        <v>547</v>
      </c>
      <c r="AC71" s="340" t="s">
        <v>518</v>
      </c>
      <c r="AD71" s="602">
        <v>3933</v>
      </c>
      <c r="AE71" s="592">
        <v>4664</v>
      </c>
    </row>
    <row r="72" spans="1:31">
      <c r="A72" s="533" t="s">
        <v>252</v>
      </c>
      <c r="B72" s="557" t="s">
        <v>518</v>
      </c>
      <c r="C72" s="535">
        <v>676</v>
      </c>
      <c r="D72" s="535">
        <v>452</v>
      </c>
      <c r="E72" s="535"/>
      <c r="G72" s="549"/>
      <c r="H72" s="550"/>
      <c r="I72" s="550"/>
      <c r="J72" s="550"/>
      <c r="K72" s="550"/>
      <c r="L72" s="550"/>
      <c r="M72" s="550"/>
      <c r="N72" s="808" t="s">
        <v>247</v>
      </c>
      <c r="O72" s="808"/>
      <c r="P72" s="814"/>
      <c r="Q72" s="552"/>
      <c r="R72" s="553">
        <v>413</v>
      </c>
      <c r="S72" s="553">
        <v>471</v>
      </c>
      <c r="T72" s="554"/>
      <c r="U72" s="555"/>
      <c r="W72" s="482"/>
      <c r="X72" s="338"/>
      <c r="Y72" s="339" t="s">
        <v>776</v>
      </c>
      <c r="Z72" s="339" t="s">
        <v>505</v>
      </c>
      <c r="AA72" s="339" t="s">
        <v>516</v>
      </c>
      <c r="AB72" s="339" t="s">
        <v>548</v>
      </c>
      <c r="AC72" s="340" t="s">
        <v>518</v>
      </c>
      <c r="AD72" s="602">
        <v>10044</v>
      </c>
      <c r="AE72" s="592">
        <v>10555</v>
      </c>
    </row>
    <row r="73" spans="1:31" ht="13.8">
      <c r="A73" s="533" t="s">
        <v>253</v>
      </c>
      <c r="B73" s="557" t="s">
        <v>518</v>
      </c>
      <c r="C73" s="529">
        <v>6195</v>
      </c>
      <c r="D73" s="529">
        <v>4278</v>
      </c>
      <c r="E73" s="529"/>
      <c r="G73" s="549"/>
      <c r="H73" s="550"/>
      <c r="I73" s="543"/>
      <c r="J73" s="543"/>
      <c r="K73" s="543"/>
      <c r="L73" s="543"/>
      <c r="M73" s="807" t="s">
        <v>248</v>
      </c>
      <c r="N73" s="807"/>
      <c r="O73" s="807"/>
      <c r="P73" s="816"/>
      <c r="Q73" s="545"/>
      <c r="R73" s="546">
        <v>3746</v>
      </c>
      <c r="S73" s="546">
        <v>3166</v>
      </c>
      <c r="T73" s="547"/>
      <c r="U73" s="548"/>
      <c r="W73" s="482"/>
      <c r="X73" s="338"/>
      <c r="Y73" s="339" t="s">
        <v>776</v>
      </c>
      <c r="Z73" s="339" t="s">
        <v>505</v>
      </c>
      <c r="AA73" s="339" t="s">
        <v>516</v>
      </c>
      <c r="AB73" s="339" t="s">
        <v>549</v>
      </c>
      <c r="AC73" s="340" t="s">
        <v>518</v>
      </c>
      <c r="AD73" s="602">
        <v>2740</v>
      </c>
      <c r="AE73" s="592">
        <v>2769</v>
      </c>
    </row>
    <row r="74" spans="1:31">
      <c r="A74" s="533" t="s">
        <v>254</v>
      </c>
      <c r="B74" s="557" t="s">
        <v>518</v>
      </c>
      <c r="C74" s="535">
        <v>4952</v>
      </c>
      <c r="D74" s="535">
        <v>3390</v>
      </c>
      <c r="E74" s="535"/>
      <c r="G74" s="549"/>
      <c r="H74" s="550"/>
      <c r="I74" s="550"/>
      <c r="J74" s="550"/>
      <c r="K74" s="550"/>
      <c r="L74" s="550"/>
      <c r="M74" s="550"/>
      <c r="N74" s="808" t="s">
        <v>249</v>
      </c>
      <c r="O74" s="808"/>
      <c r="P74" s="814"/>
      <c r="Q74" s="552"/>
      <c r="R74" s="553">
        <v>1987</v>
      </c>
      <c r="S74" s="553">
        <v>1825</v>
      </c>
      <c r="T74" s="554"/>
      <c r="U74" s="555"/>
      <c r="W74" s="482"/>
      <c r="X74" s="338"/>
      <c r="Y74" s="339" t="s">
        <v>776</v>
      </c>
      <c r="Z74" s="339" t="s">
        <v>505</v>
      </c>
      <c r="AA74" s="339" t="s">
        <v>516</v>
      </c>
      <c r="AB74" s="339" t="s">
        <v>550</v>
      </c>
      <c r="AC74" s="340" t="s">
        <v>518</v>
      </c>
      <c r="AD74" s="602">
        <v>1370</v>
      </c>
      <c r="AE74" s="592">
        <v>1820</v>
      </c>
    </row>
    <row r="75" spans="1:31">
      <c r="A75" s="533" t="s">
        <v>255</v>
      </c>
      <c r="B75" s="557" t="s">
        <v>518</v>
      </c>
      <c r="C75" s="535">
        <v>1243</v>
      </c>
      <c r="D75" s="535">
        <v>888</v>
      </c>
      <c r="E75" s="535"/>
      <c r="G75" s="549"/>
      <c r="H75" s="550"/>
      <c r="I75" s="550"/>
      <c r="J75" s="550"/>
      <c r="K75" s="550"/>
      <c r="L75" s="550"/>
      <c r="M75" s="550"/>
      <c r="N75" s="808" t="s">
        <v>250</v>
      </c>
      <c r="O75" s="808"/>
      <c r="P75" s="814"/>
      <c r="Q75" s="552"/>
      <c r="R75" s="553">
        <v>698</v>
      </c>
      <c r="S75" s="553">
        <v>535</v>
      </c>
      <c r="T75" s="554"/>
      <c r="U75" s="555"/>
      <c r="W75" s="482"/>
      <c r="X75" s="338"/>
      <c r="Y75" s="339" t="s">
        <v>776</v>
      </c>
      <c r="Z75" s="339" t="s">
        <v>505</v>
      </c>
      <c r="AA75" s="339" t="s">
        <v>516</v>
      </c>
      <c r="AB75" s="339" t="s">
        <v>794</v>
      </c>
      <c r="AC75" s="340" t="s">
        <v>518</v>
      </c>
      <c r="AD75" s="602">
        <v>86</v>
      </c>
      <c r="AE75" s="592">
        <v>259</v>
      </c>
    </row>
    <row r="76" spans="1:31">
      <c r="A76" s="533" t="s">
        <v>256</v>
      </c>
      <c r="B76" s="557" t="s">
        <v>518</v>
      </c>
      <c r="C76" s="529">
        <v>3324</v>
      </c>
      <c r="D76" s="529">
        <v>2532</v>
      </c>
      <c r="E76" s="529"/>
      <c r="G76" s="549"/>
      <c r="H76" s="550"/>
      <c r="I76" s="550"/>
      <c r="J76" s="550"/>
      <c r="K76" s="550"/>
      <c r="L76" s="550"/>
      <c r="M76" s="550"/>
      <c r="N76" s="808" t="s">
        <v>251</v>
      </c>
      <c r="O76" s="808"/>
      <c r="P76" s="814"/>
      <c r="Q76" s="552"/>
      <c r="R76" s="553">
        <v>424</v>
      </c>
      <c r="S76" s="553">
        <v>311</v>
      </c>
      <c r="T76" s="554"/>
      <c r="U76" s="555"/>
      <c r="W76" s="482"/>
      <c r="X76" s="338"/>
      <c r="Y76" s="339" t="s">
        <v>776</v>
      </c>
      <c r="Z76" s="339" t="s">
        <v>505</v>
      </c>
      <c r="AA76" s="339" t="s">
        <v>516</v>
      </c>
      <c r="AB76" s="339" t="s">
        <v>795</v>
      </c>
      <c r="AC76" s="340" t="s">
        <v>518</v>
      </c>
      <c r="AD76" s="602">
        <v>246</v>
      </c>
      <c r="AE76" s="592">
        <v>144</v>
      </c>
    </row>
    <row r="77" spans="1:31">
      <c r="A77" s="533" t="s">
        <v>257</v>
      </c>
      <c r="B77" s="557" t="s">
        <v>518</v>
      </c>
      <c r="C77" s="535">
        <v>961</v>
      </c>
      <c r="D77" s="535">
        <v>638</v>
      </c>
      <c r="E77" s="535"/>
      <c r="G77" s="549"/>
      <c r="H77" s="550"/>
      <c r="I77" s="550"/>
      <c r="J77" s="550"/>
      <c r="K77" s="550"/>
      <c r="L77" s="550"/>
      <c r="M77" s="550"/>
      <c r="N77" s="808" t="s">
        <v>252</v>
      </c>
      <c r="O77" s="808"/>
      <c r="P77" s="814"/>
      <c r="Q77" s="552"/>
      <c r="R77" s="553">
        <v>637</v>
      </c>
      <c r="S77" s="553">
        <v>495</v>
      </c>
      <c r="T77" s="554"/>
      <c r="U77" s="555"/>
      <c r="W77" s="482"/>
      <c r="X77" s="338"/>
      <c r="Y77" s="339" t="s">
        <v>776</v>
      </c>
      <c r="Z77" s="339" t="s">
        <v>505</v>
      </c>
      <c r="AA77" s="339" t="s">
        <v>516</v>
      </c>
      <c r="AB77" s="339" t="s">
        <v>796</v>
      </c>
      <c r="AC77" s="340" t="s">
        <v>518</v>
      </c>
      <c r="AD77" s="602">
        <v>40</v>
      </c>
      <c r="AE77" s="592">
        <v>5</v>
      </c>
    </row>
    <row r="78" spans="1:31" ht="13.8">
      <c r="A78" s="533" t="s">
        <v>145</v>
      </c>
      <c r="B78" s="557" t="s">
        <v>518</v>
      </c>
      <c r="C78" s="535">
        <v>1734</v>
      </c>
      <c r="D78" s="535">
        <v>1398</v>
      </c>
      <c r="E78" s="535"/>
      <c r="G78" s="542"/>
      <c r="H78" s="543"/>
      <c r="I78" s="543"/>
      <c r="J78" s="543"/>
      <c r="K78" s="543"/>
      <c r="L78" s="543"/>
      <c r="M78" s="807" t="s">
        <v>253</v>
      </c>
      <c r="N78" s="807"/>
      <c r="O78" s="807"/>
      <c r="P78" s="816"/>
      <c r="Q78" s="545"/>
      <c r="R78" s="546">
        <v>5908</v>
      </c>
      <c r="S78" s="546">
        <v>5679</v>
      </c>
      <c r="T78" s="547"/>
      <c r="U78" s="548"/>
      <c r="W78" s="482"/>
      <c r="X78" s="338"/>
      <c r="Y78" s="339" t="s">
        <v>776</v>
      </c>
      <c r="Z78" s="339" t="s">
        <v>505</v>
      </c>
      <c r="AA78" s="339" t="s">
        <v>516</v>
      </c>
      <c r="AB78" s="339" t="s">
        <v>797</v>
      </c>
      <c r="AC78" s="340" t="s">
        <v>518</v>
      </c>
      <c r="AD78" s="602">
        <v>327</v>
      </c>
      <c r="AE78" s="592">
        <v>498</v>
      </c>
    </row>
    <row r="79" spans="1:31">
      <c r="A79" s="533" t="s">
        <v>258</v>
      </c>
      <c r="B79" s="557" t="s">
        <v>518</v>
      </c>
      <c r="C79" s="535">
        <v>629</v>
      </c>
      <c r="D79" s="535">
        <v>496</v>
      </c>
      <c r="E79" s="535"/>
      <c r="G79" s="549"/>
      <c r="H79" s="550"/>
      <c r="I79" s="550"/>
      <c r="J79" s="550"/>
      <c r="K79" s="550"/>
      <c r="L79" s="550"/>
      <c r="M79" s="550"/>
      <c r="N79" s="808" t="s">
        <v>254</v>
      </c>
      <c r="O79" s="808"/>
      <c r="P79" s="814"/>
      <c r="Q79" s="552"/>
      <c r="R79" s="553">
        <v>4753</v>
      </c>
      <c r="S79" s="553">
        <v>4645</v>
      </c>
      <c r="T79" s="554"/>
      <c r="U79" s="555"/>
      <c r="W79" s="482"/>
      <c r="X79" s="338"/>
      <c r="Y79" s="339" t="s">
        <v>776</v>
      </c>
      <c r="Z79" s="339" t="s">
        <v>505</v>
      </c>
      <c r="AA79" s="339" t="s">
        <v>516</v>
      </c>
      <c r="AB79" s="339" t="s">
        <v>798</v>
      </c>
      <c r="AC79" s="340" t="s">
        <v>518</v>
      </c>
      <c r="AD79" s="602">
        <v>93</v>
      </c>
      <c r="AE79" s="592">
        <v>182</v>
      </c>
    </row>
    <row r="80" spans="1:31">
      <c r="A80" s="533" t="s">
        <v>259</v>
      </c>
      <c r="B80" s="557" t="s">
        <v>518</v>
      </c>
      <c r="C80" s="529">
        <v>7033</v>
      </c>
      <c r="D80" s="529">
        <v>5401</v>
      </c>
      <c r="E80" s="529"/>
      <c r="G80" s="542"/>
      <c r="H80" s="543"/>
      <c r="I80" s="550"/>
      <c r="J80" s="550"/>
      <c r="K80" s="550"/>
      <c r="L80" s="550"/>
      <c r="M80" s="550"/>
      <c r="N80" s="808" t="s">
        <v>255</v>
      </c>
      <c r="O80" s="808"/>
      <c r="P80" s="814"/>
      <c r="Q80" s="552"/>
      <c r="R80" s="553">
        <v>1155</v>
      </c>
      <c r="S80" s="553">
        <v>1034</v>
      </c>
      <c r="T80" s="554"/>
      <c r="U80" s="555"/>
      <c r="W80" s="482"/>
      <c r="X80" s="338"/>
      <c r="Y80" s="339" t="s">
        <v>776</v>
      </c>
      <c r="Z80" s="339" t="s">
        <v>505</v>
      </c>
      <c r="AA80" s="339" t="s">
        <v>516</v>
      </c>
      <c r="AB80" s="339" t="s">
        <v>799</v>
      </c>
      <c r="AC80" s="340" t="s">
        <v>518</v>
      </c>
      <c r="AD80" s="602">
        <v>273</v>
      </c>
      <c r="AE80" s="592">
        <v>126</v>
      </c>
    </row>
    <row r="81" spans="1:31" ht="13.8">
      <c r="A81" s="533" t="s">
        <v>260</v>
      </c>
      <c r="B81" s="557" t="s">
        <v>518</v>
      </c>
      <c r="C81" s="535">
        <v>4867</v>
      </c>
      <c r="D81" s="535">
        <v>3641</v>
      </c>
      <c r="E81" s="535"/>
      <c r="G81" s="549"/>
      <c r="H81" s="550"/>
      <c r="I81" s="543"/>
      <c r="J81" s="543"/>
      <c r="K81" s="543"/>
      <c r="L81" s="543"/>
      <c r="M81" s="807" t="s">
        <v>256</v>
      </c>
      <c r="N81" s="807"/>
      <c r="O81" s="807"/>
      <c r="P81" s="816"/>
      <c r="Q81" s="545"/>
      <c r="R81" s="546">
        <v>3357</v>
      </c>
      <c r="S81" s="546">
        <v>2945</v>
      </c>
      <c r="T81" s="547"/>
      <c r="U81" s="548"/>
      <c r="W81" s="482"/>
      <c r="X81" s="338"/>
      <c r="Y81" s="339" t="s">
        <v>776</v>
      </c>
      <c r="Z81" s="339" t="s">
        <v>505</v>
      </c>
      <c r="AA81" s="339" t="s">
        <v>516</v>
      </c>
      <c r="AB81" s="339" t="s">
        <v>800</v>
      </c>
      <c r="AC81" s="340" t="s">
        <v>518</v>
      </c>
      <c r="AD81" s="602">
        <v>304</v>
      </c>
      <c r="AE81" s="592">
        <v>607</v>
      </c>
    </row>
    <row r="82" spans="1:31">
      <c r="A82" s="533" t="s">
        <v>261</v>
      </c>
      <c r="B82" s="557" t="s">
        <v>518</v>
      </c>
      <c r="C82" s="535">
        <v>517</v>
      </c>
      <c r="D82" s="535">
        <v>451</v>
      </c>
      <c r="E82" s="535"/>
      <c r="G82" s="542"/>
      <c r="H82" s="543"/>
      <c r="I82" s="550"/>
      <c r="J82" s="550"/>
      <c r="K82" s="550"/>
      <c r="L82" s="550"/>
      <c r="M82" s="550"/>
      <c r="N82" s="808" t="s">
        <v>257</v>
      </c>
      <c r="O82" s="808"/>
      <c r="P82" s="814"/>
      <c r="Q82" s="552"/>
      <c r="R82" s="553">
        <v>952</v>
      </c>
      <c r="S82" s="553">
        <v>864</v>
      </c>
      <c r="T82" s="554"/>
      <c r="U82" s="555"/>
      <c r="W82" s="482"/>
      <c r="X82" s="338"/>
      <c r="Y82" s="339" t="s">
        <v>776</v>
      </c>
      <c r="Z82" s="339" t="s">
        <v>505</v>
      </c>
      <c r="AA82" s="339" t="s">
        <v>516</v>
      </c>
      <c r="AB82" s="339" t="s">
        <v>551</v>
      </c>
      <c r="AC82" s="340" t="s">
        <v>518</v>
      </c>
      <c r="AD82" s="602">
        <v>794</v>
      </c>
      <c r="AE82" s="592">
        <v>572</v>
      </c>
    </row>
    <row r="83" spans="1:31">
      <c r="A83" s="533" t="s">
        <v>262</v>
      </c>
      <c r="B83" s="557" t="s">
        <v>518</v>
      </c>
      <c r="C83" s="535">
        <v>832</v>
      </c>
      <c r="D83" s="535">
        <v>663</v>
      </c>
      <c r="E83" s="535"/>
      <c r="G83" s="549"/>
      <c r="H83" s="550"/>
      <c r="I83" s="550"/>
      <c r="J83" s="550"/>
      <c r="K83" s="550"/>
      <c r="L83" s="550"/>
      <c r="M83" s="550"/>
      <c r="N83" s="808" t="s">
        <v>145</v>
      </c>
      <c r="O83" s="808"/>
      <c r="P83" s="814"/>
      <c r="Q83" s="552"/>
      <c r="R83" s="553">
        <v>1729</v>
      </c>
      <c r="S83" s="553">
        <v>1441</v>
      </c>
      <c r="T83" s="554"/>
      <c r="U83" s="555"/>
      <c r="W83" s="482"/>
      <c r="X83" s="338"/>
      <c r="Y83" s="339" t="s">
        <v>776</v>
      </c>
      <c r="Z83" s="339" t="s">
        <v>505</v>
      </c>
      <c r="AA83" s="339" t="s">
        <v>516</v>
      </c>
      <c r="AB83" s="339" t="s">
        <v>801</v>
      </c>
      <c r="AC83" s="340" t="s">
        <v>518</v>
      </c>
      <c r="AD83" s="602">
        <v>490</v>
      </c>
      <c r="AE83" s="592">
        <v>292</v>
      </c>
    </row>
    <row r="84" spans="1:31">
      <c r="A84" s="533" t="s">
        <v>263</v>
      </c>
      <c r="B84" s="557" t="s">
        <v>518</v>
      </c>
      <c r="C84" s="535">
        <v>817</v>
      </c>
      <c r="D84" s="535">
        <v>647</v>
      </c>
      <c r="E84" s="535"/>
      <c r="G84" s="542"/>
      <c r="H84" s="543"/>
      <c r="I84" s="550"/>
      <c r="J84" s="550"/>
      <c r="K84" s="550"/>
      <c r="L84" s="550"/>
      <c r="M84" s="550"/>
      <c r="N84" s="817" t="s">
        <v>258</v>
      </c>
      <c r="O84" s="817"/>
      <c r="P84" s="818"/>
      <c r="Q84" s="552"/>
      <c r="R84" s="553">
        <v>676</v>
      </c>
      <c r="S84" s="553">
        <v>639</v>
      </c>
      <c r="T84" s="554"/>
      <c r="U84" s="555"/>
      <c r="W84" s="482"/>
      <c r="X84" s="338"/>
      <c r="Y84" s="339" t="s">
        <v>776</v>
      </c>
      <c r="Z84" s="339" t="s">
        <v>505</v>
      </c>
      <c r="AA84" s="339" t="s">
        <v>516</v>
      </c>
      <c r="AB84" s="339" t="s">
        <v>802</v>
      </c>
      <c r="AC84" s="340" t="s">
        <v>518</v>
      </c>
      <c r="AD84" s="602">
        <v>77</v>
      </c>
      <c r="AE84" s="592">
        <v>87</v>
      </c>
    </row>
    <row r="85" spans="1:31" ht="13.8">
      <c r="A85" s="533" t="s">
        <v>264</v>
      </c>
      <c r="B85" s="557" t="s">
        <v>518</v>
      </c>
      <c r="C85" s="529">
        <v>1954</v>
      </c>
      <c r="D85" s="529">
        <v>1462</v>
      </c>
      <c r="E85" s="529"/>
      <c r="G85" s="549"/>
      <c r="H85" s="550"/>
      <c r="I85" s="543"/>
      <c r="J85" s="543"/>
      <c r="K85" s="543"/>
      <c r="L85" s="543"/>
      <c r="M85" s="807" t="s">
        <v>259</v>
      </c>
      <c r="N85" s="807"/>
      <c r="O85" s="807"/>
      <c r="P85" s="816"/>
      <c r="Q85" s="545"/>
      <c r="R85" s="546">
        <v>6589</v>
      </c>
      <c r="S85" s="546">
        <v>6100</v>
      </c>
      <c r="T85" s="547"/>
      <c r="U85" s="548"/>
      <c r="W85" s="482"/>
      <c r="X85" s="338"/>
      <c r="Y85" s="339" t="s">
        <v>776</v>
      </c>
      <c r="Z85" s="339" t="s">
        <v>505</v>
      </c>
      <c r="AA85" s="339" t="s">
        <v>516</v>
      </c>
      <c r="AB85" s="339" t="s">
        <v>803</v>
      </c>
      <c r="AC85" s="340" t="s">
        <v>518</v>
      </c>
      <c r="AD85" s="602">
        <v>227</v>
      </c>
      <c r="AE85" s="592">
        <v>193</v>
      </c>
    </row>
    <row r="86" spans="1:31">
      <c r="A86" s="533" t="s">
        <v>265</v>
      </c>
      <c r="B86" s="557" t="s">
        <v>518</v>
      </c>
      <c r="C86" s="535">
        <v>1707</v>
      </c>
      <c r="D86" s="535">
        <v>1288</v>
      </c>
      <c r="E86" s="535"/>
      <c r="G86" s="542"/>
      <c r="H86" s="543"/>
      <c r="I86" s="550"/>
      <c r="J86" s="550"/>
      <c r="K86" s="550"/>
      <c r="L86" s="550"/>
      <c r="M86" s="550"/>
      <c r="N86" s="808" t="s">
        <v>260</v>
      </c>
      <c r="O86" s="808"/>
      <c r="P86" s="814"/>
      <c r="Q86" s="552"/>
      <c r="R86" s="553">
        <v>4537</v>
      </c>
      <c r="S86" s="553">
        <v>4192</v>
      </c>
      <c r="T86" s="554"/>
      <c r="U86" s="555"/>
      <c r="W86" s="482"/>
      <c r="X86" s="338"/>
      <c r="Y86" s="339" t="s">
        <v>776</v>
      </c>
      <c r="Z86" s="339" t="s">
        <v>505</v>
      </c>
      <c r="AA86" s="339" t="s">
        <v>516</v>
      </c>
      <c r="AB86" s="339" t="s">
        <v>552</v>
      </c>
      <c r="AC86" s="340" t="s">
        <v>518</v>
      </c>
      <c r="AD86" s="602">
        <v>576</v>
      </c>
      <c r="AE86" s="592">
        <v>377</v>
      </c>
    </row>
    <row r="87" spans="1:31">
      <c r="A87" s="533" t="s">
        <v>266</v>
      </c>
      <c r="B87" s="557" t="s">
        <v>518</v>
      </c>
      <c r="C87" s="535">
        <v>247</v>
      </c>
      <c r="D87" s="535">
        <v>174</v>
      </c>
      <c r="E87" s="535"/>
      <c r="G87" s="549"/>
      <c r="H87" s="550"/>
      <c r="I87" s="550"/>
      <c r="J87" s="550"/>
      <c r="K87" s="550"/>
      <c r="L87" s="550"/>
      <c r="M87" s="550"/>
      <c r="N87" s="808" t="s">
        <v>261</v>
      </c>
      <c r="O87" s="808"/>
      <c r="P87" s="814"/>
      <c r="Q87" s="552"/>
      <c r="R87" s="553">
        <v>504</v>
      </c>
      <c r="S87" s="553">
        <v>442</v>
      </c>
      <c r="T87" s="554"/>
      <c r="U87" s="555"/>
      <c r="W87" s="482"/>
      <c r="X87" s="338"/>
      <c r="Y87" s="339" t="s">
        <v>776</v>
      </c>
      <c r="Z87" s="339" t="s">
        <v>505</v>
      </c>
      <c r="AA87" s="339" t="s">
        <v>516</v>
      </c>
      <c r="AB87" s="339" t="s">
        <v>804</v>
      </c>
      <c r="AC87" s="340" t="s">
        <v>518</v>
      </c>
      <c r="AD87" s="602">
        <v>14</v>
      </c>
      <c r="AE87" s="592">
        <v>16</v>
      </c>
    </row>
    <row r="88" spans="1:31">
      <c r="A88" s="533" t="s">
        <v>267</v>
      </c>
      <c r="B88" s="557" t="s">
        <v>518</v>
      </c>
      <c r="C88" s="529">
        <v>3107</v>
      </c>
      <c r="D88" s="529">
        <v>2336</v>
      </c>
      <c r="E88" s="529"/>
      <c r="G88" s="542"/>
      <c r="H88" s="543"/>
      <c r="I88" s="550"/>
      <c r="J88" s="550"/>
      <c r="K88" s="550"/>
      <c r="L88" s="550"/>
      <c r="M88" s="550"/>
      <c r="N88" s="808" t="s">
        <v>262</v>
      </c>
      <c r="O88" s="808"/>
      <c r="P88" s="814"/>
      <c r="Q88" s="552"/>
      <c r="R88" s="553">
        <v>799</v>
      </c>
      <c r="S88" s="553">
        <v>886</v>
      </c>
      <c r="T88" s="554"/>
      <c r="U88" s="555"/>
      <c r="W88" s="482"/>
      <c r="X88" s="338"/>
      <c r="Y88" s="339" t="s">
        <v>776</v>
      </c>
      <c r="Z88" s="339" t="s">
        <v>505</v>
      </c>
      <c r="AA88" s="339" t="s">
        <v>516</v>
      </c>
      <c r="AB88" s="339" t="s">
        <v>805</v>
      </c>
      <c r="AC88" s="340" t="s">
        <v>518</v>
      </c>
      <c r="AD88" s="602">
        <v>289</v>
      </c>
      <c r="AE88" s="592">
        <v>122</v>
      </c>
    </row>
    <row r="89" spans="1:31">
      <c r="A89" s="533" t="s">
        <v>268</v>
      </c>
      <c r="B89" s="557" t="s">
        <v>518</v>
      </c>
      <c r="C89" s="535">
        <v>306</v>
      </c>
      <c r="D89" s="535">
        <v>220</v>
      </c>
      <c r="E89" s="535"/>
      <c r="G89" s="549"/>
      <c r="H89" s="550"/>
      <c r="I89" s="550"/>
      <c r="J89" s="550"/>
      <c r="K89" s="550"/>
      <c r="L89" s="550"/>
      <c r="M89" s="550"/>
      <c r="N89" s="808" t="s">
        <v>263</v>
      </c>
      <c r="O89" s="808"/>
      <c r="P89" s="814"/>
      <c r="Q89" s="552"/>
      <c r="R89" s="553">
        <v>748</v>
      </c>
      <c r="S89" s="553">
        <v>580</v>
      </c>
      <c r="T89" s="554"/>
      <c r="U89" s="555"/>
      <c r="W89" s="482"/>
      <c r="X89" s="338"/>
      <c r="Y89" s="339" t="s">
        <v>776</v>
      </c>
      <c r="Z89" s="339" t="s">
        <v>505</v>
      </c>
      <c r="AA89" s="339" t="s">
        <v>516</v>
      </c>
      <c r="AB89" s="339" t="s">
        <v>806</v>
      </c>
      <c r="AC89" s="340" t="s">
        <v>518</v>
      </c>
      <c r="AD89" s="602">
        <v>20</v>
      </c>
      <c r="AE89" s="596" t="s">
        <v>537</v>
      </c>
    </row>
    <row r="90" spans="1:31" ht="13.8">
      <c r="A90" s="533" t="s">
        <v>147</v>
      </c>
      <c r="B90" s="557" t="s">
        <v>518</v>
      </c>
      <c r="C90" s="535">
        <v>2802</v>
      </c>
      <c r="D90" s="535">
        <v>2116</v>
      </c>
      <c r="E90" s="535"/>
      <c r="G90" s="542"/>
      <c r="H90" s="543"/>
      <c r="I90" s="543"/>
      <c r="J90" s="543"/>
      <c r="K90" s="543"/>
      <c r="L90" s="543"/>
      <c r="M90" s="807" t="s">
        <v>264</v>
      </c>
      <c r="N90" s="807"/>
      <c r="O90" s="807"/>
      <c r="P90" s="816"/>
      <c r="Q90" s="545"/>
      <c r="R90" s="546">
        <v>2149</v>
      </c>
      <c r="S90" s="546">
        <v>2245</v>
      </c>
      <c r="T90" s="547"/>
      <c r="U90" s="548"/>
      <c r="W90" s="482"/>
      <c r="X90" s="338"/>
      <c r="Y90" s="339" t="s">
        <v>776</v>
      </c>
      <c r="Z90" s="339" t="s">
        <v>505</v>
      </c>
      <c r="AA90" s="339" t="s">
        <v>516</v>
      </c>
      <c r="AB90" s="339" t="s">
        <v>807</v>
      </c>
      <c r="AC90" s="340" t="s">
        <v>518</v>
      </c>
      <c r="AD90" s="602">
        <v>254</v>
      </c>
      <c r="AE90" s="592">
        <v>239</v>
      </c>
    </row>
    <row r="91" spans="1:31">
      <c r="A91" s="533" t="s">
        <v>146</v>
      </c>
      <c r="B91" s="557" t="s">
        <v>518</v>
      </c>
      <c r="C91" s="529">
        <v>5612</v>
      </c>
      <c r="D91" s="529">
        <v>5358</v>
      </c>
      <c r="E91" s="529"/>
      <c r="G91" s="549"/>
      <c r="H91" s="550"/>
      <c r="I91" s="550"/>
      <c r="J91" s="550"/>
      <c r="K91" s="550"/>
      <c r="L91" s="550"/>
      <c r="M91" s="550"/>
      <c r="N91" s="808" t="s">
        <v>265</v>
      </c>
      <c r="O91" s="808"/>
      <c r="P91" s="814"/>
      <c r="Q91" s="552"/>
      <c r="R91" s="553">
        <v>1887</v>
      </c>
      <c r="S91" s="553">
        <v>1866</v>
      </c>
      <c r="T91" s="554"/>
      <c r="U91" s="555"/>
      <c r="W91" s="482"/>
      <c r="X91" s="338"/>
      <c r="Y91" s="339" t="s">
        <v>776</v>
      </c>
      <c r="Z91" s="339" t="s">
        <v>505</v>
      </c>
      <c r="AA91" s="339" t="s">
        <v>516</v>
      </c>
      <c r="AB91" s="339" t="s">
        <v>553</v>
      </c>
      <c r="AC91" s="340" t="s">
        <v>518</v>
      </c>
      <c r="AD91" s="602">
        <v>540</v>
      </c>
      <c r="AE91" s="592">
        <v>454</v>
      </c>
    </row>
    <row r="92" spans="1:31">
      <c r="A92" s="533" t="s">
        <v>269</v>
      </c>
      <c r="B92" s="557" t="s">
        <v>518</v>
      </c>
      <c r="C92" s="529">
        <v>10827</v>
      </c>
      <c r="D92" s="529">
        <v>9863</v>
      </c>
      <c r="E92" s="529"/>
      <c r="G92" s="542"/>
      <c r="H92" s="543"/>
      <c r="I92" s="550"/>
      <c r="J92" s="550"/>
      <c r="K92" s="550"/>
      <c r="L92" s="550"/>
      <c r="M92" s="550"/>
      <c r="N92" s="808" t="s">
        <v>266</v>
      </c>
      <c r="O92" s="808"/>
      <c r="P92" s="814"/>
      <c r="Q92" s="552"/>
      <c r="R92" s="553">
        <v>262</v>
      </c>
      <c r="S92" s="553">
        <v>379</v>
      </c>
      <c r="T92" s="554"/>
      <c r="U92" s="555"/>
      <c r="W92" s="482"/>
      <c r="X92" s="338"/>
      <c r="Y92" s="339" t="s">
        <v>776</v>
      </c>
      <c r="Z92" s="339" t="s">
        <v>505</v>
      </c>
      <c r="AA92" s="339" t="s">
        <v>516</v>
      </c>
      <c r="AB92" s="339" t="s">
        <v>808</v>
      </c>
      <c r="AC92" s="340" t="s">
        <v>518</v>
      </c>
      <c r="AD92" s="602">
        <v>63</v>
      </c>
      <c r="AE92" s="592">
        <v>77</v>
      </c>
    </row>
    <row r="93" spans="1:31" ht="13.8">
      <c r="A93" s="533" t="s">
        <v>270</v>
      </c>
      <c r="B93" s="557" t="s">
        <v>518</v>
      </c>
      <c r="C93" s="535">
        <v>5239</v>
      </c>
      <c r="D93" s="535">
        <v>5168</v>
      </c>
      <c r="E93" s="535"/>
      <c r="G93" s="549"/>
      <c r="H93" s="550"/>
      <c r="I93" s="543"/>
      <c r="J93" s="543"/>
      <c r="K93" s="543"/>
      <c r="L93" s="543"/>
      <c r="M93" s="807" t="s">
        <v>267</v>
      </c>
      <c r="N93" s="807"/>
      <c r="O93" s="807"/>
      <c r="P93" s="816"/>
      <c r="Q93" s="545"/>
      <c r="R93" s="546">
        <v>3107</v>
      </c>
      <c r="S93" s="546">
        <v>2708</v>
      </c>
      <c r="T93" s="547"/>
      <c r="U93" s="548"/>
      <c r="W93" s="482"/>
      <c r="X93" s="338"/>
      <c r="Y93" s="339" t="s">
        <v>776</v>
      </c>
      <c r="Z93" s="339" t="s">
        <v>505</v>
      </c>
      <c r="AA93" s="339" t="s">
        <v>516</v>
      </c>
      <c r="AB93" s="339" t="s">
        <v>809</v>
      </c>
      <c r="AC93" s="340" t="s">
        <v>518</v>
      </c>
      <c r="AD93" s="602">
        <v>83</v>
      </c>
      <c r="AE93" s="592">
        <v>55</v>
      </c>
    </row>
    <row r="94" spans="1:31">
      <c r="A94" s="533" t="s">
        <v>271</v>
      </c>
      <c r="B94" s="557" t="s">
        <v>518</v>
      </c>
      <c r="C94" s="535">
        <v>5588</v>
      </c>
      <c r="D94" s="535">
        <v>4696</v>
      </c>
      <c r="E94" s="535"/>
      <c r="G94" s="542"/>
      <c r="H94" s="543"/>
      <c r="I94" s="550"/>
      <c r="J94" s="550"/>
      <c r="K94" s="550"/>
      <c r="L94" s="550"/>
      <c r="M94" s="550"/>
      <c r="N94" s="808" t="s">
        <v>268</v>
      </c>
      <c r="O94" s="808"/>
      <c r="P94" s="814"/>
      <c r="Q94" s="552"/>
      <c r="R94" s="553">
        <v>327</v>
      </c>
      <c r="S94" s="553">
        <v>262</v>
      </c>
      <c r="T94" s="554"/>
      <c r="U94" s="555"/>
      <c r="W94" s="482"/>
      <c r="X94" s="338"/>
      <c r="Y94" s="339" t="s">
        <v>776</v>
      </c>
      <c r="Z94" s="339" t="s">
        <v>505</v>
      </c>
      <c r="AA94" s="339" t="s">
        <v>516</v>
      </c>
      <c r="AB94" s="339" t="s">
        <v>810</v>
      </c>
      <c r="AC94" s="340" t="s">
        <v>518</v>
      </c>
      <c r="AD94" s="602">
        <v>142</v>
      </c>
      <c r="AE94" s="592">
        <v>93</v>
      </c>
    </row>
    <row r="95" spans="1:31">
      <c r="A95" s="533" t="s">
        <v>272</v>
      </c>
      <c r="B95" s="557" t="s">
        <v>518</v>
      </c>
      <c r="C95" s="529">
        <v>4904</v>
      </c>
      <c r="D95" s="529">
        <v>4544</v>
      </c>
      <c r="E95" s="529"/>
      <c r="G95" s="549"/>
      <c r="H95" s="550"/>
      <c r="I95" s="550"/>
      <c r="J95" s="550"/>
      <c r="K95" s="550"/>
      <c r="L95" s="550"/>
      <c r="M95" s="550"/>
      <c r="N95" s="808" t="s">
        <v>147</v>
      </c>
      <c r="O95" s="808"/>
      <c r="P95" s="814"/>
      <c r="Q95" s="552"/>
      <c r="R95" s="553">
        <v>2780</v>
      </c>
      <c r="S95" s="553">
        <v>2446</v>
      </c>
      <c r="T95" s="554"/>
      <c r="U95" s="555"/>
      <c r="W95" s="482"/>
      <c r="X95" s="338"/>
      <c r="Y95" s="339" t="s">
        <v>776</v>
      </c>
      <c r="Z95" s="339" t="s">
        <v>505</v>
      </c>
      <c r="AA95" s="339" t="s">
        <v>516</v>
      </c>
      <c r="AB95" s="339" t="s">
        <v>811</v>
      </c>
      <c r="AC95" s="340" t="s">
        <v>518</v>
      </c>
      <c r="AD95" s="602">
        <v>120</v>
      </c>
      <c r="AE95" s="592">
        <v>68</v>
      </c>
    </row>
    <row r="96" spans="1:31" ht="13.8">
      <c r="A96" s="533" t="s">
        <v>273</v>
      </c>
      <c r="B96" s="557" t="s">
        <v>518</v>
      </c>
      <c r="C96" s="535">
        <v>1168</v>
      </c>
      <c r="D96" s="535">
        <v>1066</v>
      </c>
      <c r="E96" s="535"/>
      <c r="G96" s="542"/>
      <c r="H96" s="543"/>
      <c r="I96" s="543"/>
      <c r="J96" s="543"/>
      <c r="K96" s="543"/>
      <c r="L96" s="543"/>
      <c r="M96" s="807" t="s">
        <v>146</v>
      </c>
      <c r="N96" s="807"/>
      <c r="O96" s="807"/>
      <c r="P96" s="816"/>
      <c r="Q96" s="545"/>
      <c r="R96" s="546">
        <v>6602</v>
      </c>
      <c r="S96" s="546">
        <v>6290</v>
      </c>
      <c r="T96" s="547"/>
      <c r="U96" s="548"/>
      <c r="W96" s="482"/>
      <c r="X96" s="338"/>
      <c r="Y96" s="339" t="s">
        <v>776</v>
      </c>
      <c r="Z96" s="339" t="s">
        <v>505</v>
      </c>
      <c r="AA96" s="339" t="s">
        <v>516</v>
      </c>
      <c r="AB96" s="339" t="s">
        <v>812</v>
      </c>
      <c r="AC96" s="340" t="s">
        <v>518</v>
      </c>
      <c r="AD96" s="602">
        <v>133</v>
      </c>
      <c r="AE96" s="592">
        <v>161</v>
      </c>
    </row>
    <row r="97" spans="1:31" ht="13.8">
      <c r="A97" s="533" t="s">
        <v>274</v>
      </c>
      <c r="B97" s="557" t="s">
        <v>518</v>
      </c>
      <c r="C97" s="535">
        <v>979</v>
      </c>
      <c r="D97" s="535">
        <v>787</v>
      </c>
      <c r="E97" s="535"/>
      <c r="G97" s="549"/>
      <c r="H97" s="550"/>
      <c r="I97" s="543"/>
      <c r="J97" s="543"/>
      <c r="K97" s="543"/>
      <c r="L97" s="543"/>
      <c r="M97" s="807" t="s">
        <v>269</v>
      </c>
      <c r="N97" s="807"/>
      <c r="O97" s="807"/>
      <c r="P97" s="816"/>
      <c r="Q97" s="545"/>
      <c r="R97" s="546">
        <v>12466</v>
      </c>
      <c r="S97" s="546">
        <v>12842</v>
      </c>
      <c r="T97" s="547"/>
      <c r="U97" s="548"/>
      <c r="W97" s="482"/>
      <c r="X97" s="338"/>
      <c r="Y97" s="339" t="s">
        <v>776</v>
      </c>
      <c r="Z97" s="339" t="s">
        <v>505</v>
      </c>
      <c r="AA97" s="339" t="s">
        <v>516</v>
      </c>
      <c r="AB97" s="339" t="s">
        <v>554</v>
      </c>
      <c r="AC97" s="340" t="s">
        <v>518</v>
      </c>
      <c r="AD97" s="602">
        <v>723</v>
      </c>
      <c r="AE97" s="592">
        <v>896</v>
      </c>
    </row>
    <row r="98" spans="1:31">
      <c r="A98" s="533" t="s">
        <v>275</v>
      </c>
      <c r="B98" s="557" t="s">
        <v>518</v>
      </c>
      <c r="C98" s="535">
        <v>2757</v>
      </c>
      <c r="D98" s="535">
        <v>2692</v>
      </c>
      <c r="E98" s="535"/>
      <c r="G98" s="542"/>
      <c r="H98" s="543"/>
      <c r="I98" s="550"/>
      <c r="J98" s="550"/>
      <c r="K98" s="550"/>
      <c r="L98" s="550"/>
      <c r="M98" s="550"/>
      <c r="N98" s="808" t="s">
        <v>270</v>
      </c>
      <c r="O98" s="808"/>
      <c r="P98" s="814"/>
      <c r="Q98" s="552"/>
      <c r="R98" s="553">
        <v>5981</v>
      </c>
      <c r="S98" s="553">
        <v>5807</v>
      </c>
      <c r="T98" s="554"/>
      <c r="U98" s="555"/>
      <c r="W98" s="482"/>
      <c r="X98" s="338"/>
      <c r="Y98" s="339" t="s">
        <v>776</v>
      </c>
      <c r="Z98" s="339" t="s">
        <v>505</v>
      </c>
      <c r="AA98" s="339" t="s">
        <v>516</v>
      </c>
      <c r="AB98" s="339" t="s">
        <v>813</v>
      </c>
      <c r="AC98" s="340" t="s">
        <v>518</v>
      </c>
      <c r="AD98" s="602">
        <v>70</v>
      </c>
      <c r="AE98" s="592">
        <v>20</v>
      </c>
    </row>
    <row r="99" spans="1:31">
      <c r="A99" s="533" t="s">
        <v>276</v>
      </c>
      <c r="B99" s="557" t="s">
        <v>518</v>
      </c>
      <c r="C99" s="529">
        <v>3398</v>
      </c>
      <c r="D99" s="529">
        <v>3520</v>
      </c>
      <c r="E99" s="529"/>
      <c r="G99" s="549"/>
      <c r="H99" s="550"/>
      <c r="I99" s="550"/>
      <c r="J99" s="550"/>
      <c r="K99" s="550"/>
      <c r="L99" s="550"/>
      <c r="M99" s="550"/>
      <c r="N99" s="808" t="s">
        <v>271</v>
      </c>
      <c r="O99" s="808"/>
      <c r="P99" s="814"/>
      <c r="Q99" s="552"/>
      <c r="R99" s="553">
        <v>6485</v>
      </c>
      <c r="S99" s="553">
        <v>7035</v>
      </c>
      <c r="T99" s="554"/>
      <c r="U99" s="555"/>
      <c r="W99" s="482"/>
      <c r="X99" s="338"/>
      <c r="Y99" s="339" t="s">
        <v>776</v>
      </c>
      <c r="Z99" s="339" t="s">
        <v>505</v>
      </c>
      <c r="AA99" s="339" t="s">
        <v>516</v>
      </c>
      <c r="AB99" s="339" t="s">
        <v>814</v>
      </c>
      <c r="AC99" s="340" t="s">
        <v>518</v>
      </c>
      <c r="AD99" s="602">
        <v>214</v>
      </c>
      <c r="AE99" s="592">
        <v>174</v>
      </c>
    </row>
    <row r="100" spans="1:31" ht="13.8">
      <c r="A100" s="533" t="s">
        <v>277</v>
      </c>
      <c r="B100" s="557" t="s">
        <v>518</v>
      </c>
      <c r="C100" s="529">
        <v>13316</v>
      </c>
      <c r="D100" s="529">
        <v>11616</v>
      </c>
      <c r="E100" s="529"/>
      <c r="G100" s="542"/>
      <c r="H100" s="543"/>
      <c r="I100" s="543"/>
      <c r="J100" s="543"/>
      <c r="K100" s="543"/>
      <c r="L100" s="543"/>
      <c r="M100" s="807" t="s">
        <v>272</v>
      </c>
      <c r="N100" s="807"/>
      <c r="O100" s="807"/>
      <c r="P100" s="816"/>
      <c r="Q100" s="545"/>
      <c r="R100" s="546">
        <v>5369</v>
      </c>
      <c r="S100" s="546">
        <v>5402</v>
      </c>
      <c r="T100" s="547"/>
      <c r="U100" s="548"/>
      <c r="W100" s="482"/>
      <c r="X100" s="338"/>
      <c r="Y100" s="339" t="s">
        <v>776</v>
      </c>
      <c r="Z100" s="339" t="s">
        <v>505</v>
      </c>
      <c r="AA100" s="339" t="s">
        <v>516</v>
      </c>
      <c r="AB100" s="339" t="s">
        <v>815</v>
      </c>
      <c r="AC100" s="340" t="s">
        <v>518</v>
      </c>
      <c r="AD100" s="602">
        <v>59</v>
      </c>
      <c r="AE100" s="592">
        <v>53</v>
      </c>
    </row>
    <row r="101" spans="1:31">
      <c r="A101" s="533" t="s">
        <v>278</v>
      </c>
      <c r="B101" s="557" t="s">
        <v>518</v>
      </c>
      <c r="C101" s="535">
        <v>12625</v>
      </c>
      <c r="D101" s="535">
        <v>10814</v>
      </c>
      <c r="E101" s="535"/>
      <c r="G101" s="549"/>
      <c r="H101" s="550"/>
      <c r="I101" s="550"/>
      <c r="J101" s="550"/>
      <c r="K101" s="550"/>
      <c r="L101" s="550"/>
      <c r="M101" s="550"/>
      <c r="N101" s="808" t="s">
        <v>273</v>
      </c>
      <c r="O101" s="808"/>
      <c r="P101" s="814"/>
      <c r="Q101" s="552"/>
      <c r="R101" s="553">
        <v>1209</v>
      </c>
      <c r="S101" s="553">
        <v>1370</v>
      </c>
      <c r="T101" s="554"/>
      <c r="U101" s="555"/>
      <c r="W101" s="482"/>
      <c r="X101" s="338"/>
      <c r="Y101" s="339" t="s">
        <v>776</v>
      </c>
      <c r="Z101" s="339" t="s">
        <v>505</v>
      </c>
      <c r="AA101" s="339" t="s">
        <v>516</v>
      </c>
      <c r="AB101" s="339" t="s">
        <v>816</v>
      </c>
      <c r="AC101" s="340" t="s">
        <v>518</v>
      </c>
      <c r="AD101" s="602">
        <v>47</v>
      </c>
      <c r="AE101" s="592">
        <v>71</v>
      </c>
    </row>
    <row r="102" spans="1:31">
      <c r="A102" s="570" t="s">
        <v>279</v>
      </c>
      <c r="B102" s="557" t="s">
        <v>518</v>
      </c>
      <c r="C102" s="535">
        <v>690</v>
      </c>
      <c r="D102" s="535">
        <v>802</v>
      </c>
      <c r="E102" s="535"/>
      <c r="G102" s="542"/>
      <c r="H102" s="543"/>
      <c r="I102" s="550"/>
      <c r="J102" s="550"/>
      <c r="K102" s="550"/>
      <c r="L102" s="550"/>
      <c r="M102" s="550"/>
      <c r="N102" s="808" t="s">
        <v>274</v>
      </c>
      <c r="O102" s="808"/>
      <c r="P102" s="814"/>
      <c r="Q102" s="552"/>
      <c r="R102" s="553">
        <v>1078</v>
      </c>
      <c r="S102" s="553">
        <v>1076</v>
      </c>
      <c r="T102" s="554"/>
      <c r="U102" s="555"/>
      <c r="W102" s="482"/>
      <c r="X102" s="338"/>
      <c r="Y102" s="339" t="s">
        <v>776</v>
      </c>
      <c r="Z102" s="339" t="s">
        <v>505</v>
      </c>
      <c r="AA102" s="339" t="s">
        <v>516</v>
      </c>
      <c r="AB102" s="339" t="s">
        <v>817</v>
      </c>
      <c r="AC102" s="340" t="s">
        <v>518</v>
      </c>
      <c r="AD102" s="602">
        <v>333</v>
      </c>
      <c r="AE102" s="592">
        <v>579</v>
      </c>
    </row>
    <row r="103" spans="1:31">
      <c r="A103" s="571" t="s">
        <v>439</v>
      </c>
      <c r="B103" s="557" t="s">
        <v>518</v>
      </c>
      <c r="C103" s="535">
        <v>68</v>
      </c>
      <c r="D103" s="535">
        <v>56</v>
      </c>
      <c r="E103" s="535"/>
      <c r="G103" s="549"/>
      <c r="H103" s="550"/>
      <c r="I103" s="550"/>
      <c r="J103" s="550"/>
      <c r="K103" s="550"/>
      <c r="L103" s="550"/>
      <c r="M103" s="550"/>
      <c r="N103" s="808" t="s">
        <v>275</v>
      </c>
      <c r="O103" s="808"/>
      <c r="P103" s="814"/>
      <c r="Q103" s="552"/>
      <c r="R103" s="553">
        <v>3082</v>
      </c>
      <c r="S103" s="553">
        <v>2957</v>
      </c>
      <c r="T103" s="554"/>
      <c r="U103" s="555"/>
      <c r="W103" s="482"/>
      <c r="X103" s="338"/>
      <c r="Y103" s="339" t="s">
        <v>776</v>
      </c>
      <c r="Z103" s="339" t="s">
        <v>505</v>
      </c>
      <c r="AA103" s="339" t="s">
        <v>516</v>
      </c>
      <c r="AB103" s="339" t="s">
        <v>555</v>
      </c>
      <c r="AC103" s="340" t="s">
        <v>518</v>
      </c>
      <c r="AD103" s="602">
        <v>3127</v>
      </c>
      <c r="AE103" s="592">
        <v>3345</v>
      </c>
    </row>
    <row r="104" spans="1:31" ht="13.8">
      <c r="A104" s="533" t="s">
        <v>280</v>
      </c>
      <c r="B104" s="557" t="s">
        <v>518</v>
      </c>
      <c r="C104" s="529">
        <v>27025</v>
      </c>
      <c r="D104" s="529">
        <v>28192</v>
      </c>
      <c r="E104" s="529"/>
      <c r="G104" s="542"/>
      <c r="H104" s="543"/>
      <c r="I104" s="543"/>
      <c r="J104" s="543"/>
      <c r="K104" s="543"/>
      <c r="L104" s="543"/>
      <c r="M104" s="807" t="s">
        <v>276</v>
      </c>
      <c r="N104" s="807"/>
      <c r="O104" s="807"/>
      <c r="P104" s="816"/>
      <c r="Q104" s="545"/>
      <c r="R104" s="546">
        <v>2986</v>
      </c>
      <c r="S104" s="546">
        <v>2343</v>
      </c>
      <c r="T104" s="547"/>
      <c r="U104" s="548"/>
      <c r="W104" s="482"/>
      <c r="X104" s="338"/>
      <c r="Y104" s="339" t="s">
        <v>776</v>
      </c>
      <c r="Z104" s="339" t="s">
        <v>505</v>
      </c>
      <c r="AA104" s="339" t="s">
        <v>516</v>
      </c>
      <c r="AB104" s="339" t="s">
        <v>818</v>
      </c>
      <c r="AC104" s="340" t="s">
        <v>518</v>
      </c>
      <c r="AD104" s="602">
        <v>72</v>
      </c>
      <c r="AE104" s="592">
        <v>92</v>
      </c>
    </row>
    <row r="105" spans="1:31" ht="13.8">
      <c r="A105" s="533" t="s">
        <v>281</v>
      </c>
      <c r="B105" s="557" t="s">
        <v>518</v>
      </c>
      <c r="C105" s="529">
        <v>22283</v>
      </c>
      <c r="D105" s="529">
        <v>19821</v>
      </c>
      <c r="E105" s="529"/>
      <c r="G105" s="549"/>
      <c r="H105" s="550"/>
      <c r="I105" s="543"/>
      <c r="J105" s="543"/>
      <c r="K105" s="543"/>
      <c r="L105" s="543"/>
      <c r="M105" s="807" t="s">
        <v>277</v>
      </c>
      <c r="N105" s="807"/>
      <c r="O105" s="807"/>
      <c r="P105" s="816"/>
      <c r="Q105" s="545"/>
      <c r="R105" s="546">
        <v>18867</v>
      </c>
      <c r="S105" s="546">
        <v>21666</v>
      </c>
      <c r="T105" s="547"/>
      <c r="U105" s="548"/>
      <c r="W105" s="482"/>
      <c r="X105" s="338"/>
      <c r="Y105" s="339" t="s">
        <v>776</v>
      </c>
      <c r="Z105" s="339" t="s">
        <v>505</v>
      </c>
      <c r="AA105" s="339" t="s">
        <v>516</v>
      </c>
      <c r="AB105" s="339" t="s">
        <v>819</v>
      </c>
      <c r="AC105" s="340" t="s">
        <v>518</v>
      </c>
      <c r="AD105" s="602">
        <v>205</v>
      </c>
      <c r="AE105" s="592">
        <v>234</v>
      </c>
    </row>
    <row r="106" spans="1:31">
      <c r="A106" s="533" t="s">
        <v>282</v>
      </c>
      <c r="B106" s="557" t="s">
        <v>518</v>
      </c>
      <c r="C106" s="535">
        <v>4742</v>
      </c>
      <c r="D106" s="535">
        <v>8371</v>
      </c>
      <c r="E106" s="535"/>
      <c r="G106" s="542"/>
      <c r="H106" s="543"/>
      <c r="I106" s="550"/>
      <c r="J106" s="550"/>
      <c r="K106" s="550"/>
      <c r="L106" s="550"/>
      <c r="M106" s="550"/>
      <c r="N106" s="808" t="s">
        <v>278</v>
      </c>
      <c r="O106" s="808"/>
      <c r="P106" s="814"/>
      <c r="Q106" s="552"/>
      <c r="R106" s="553">
        <v>18333</v>
      </c>
      <c r="S106" s="553">
        <v>20773</v>
      </c>
      <c r="T106" s="554"/>
      <c r="U106" s="555"/>
      <c r="W106" s="482"/>
      <c r="X106" s="338"/>
      <c r="Y106" s="339" t="s">
        <v>776</v>
      </c>
      <c r="Z106" s="339" t="s">
        <v>505</v>
      </c>
      <c r="AA106" s="339" t="s">
        <v>516</v>
      </c>
      <c r="AB106" s="339" t="s">
        <v>820</v>
      </c>
      <c r="AC106" s="340" t="s">
        <v>518</v>
      </c>
      <c r="AD106" s="602">
        <v>101</v>
      </c>
      <c r="AE106" s="592">
        <v>115</v>
      </c>
    </row>
    <row r="107" spans="1:31">
      <c r="A107" s="533" t="s">
        <v>283</v>
      </c>
      <c r="B107" s="557" t="s">
        <v>518</v>
      </c>
      <c r="C107" s="535">
        <v>1486</v>
      </c>
      <c r="D107" s="535">
        <v>1829</v>
      </c>
      <c r="E107" s="535"/>
      <c r="G107" s="549"/>
      <c r="H107" s="550"/>
      <c r="I107" s="550"/>
      <c r="J107" s="550"/>
      <c r="K107" s="550"/>
      <c r="L107" s="550"/>
      <c r="M107" s="550"/>
      <c r="N107" s="808" t="s">
        <v>279</v>
      </c>
      <c r="O107" s="808"/>
      <c r="P107" s="814"/>
      <c r="Q107" s="552"/>
      <c r="R107" s="553">
        <v>534</v>
      </c>
      <c r="S107" s="553">
        <v>893</v>
      </c>
      <c r="T107" s="554"/>
      <c r="U107" s="555"/>
      <c r="W107" s="482"/>
      <c r="X107" s="338"/>
      <c r="Y107" s="339" t="s">
        <v>776</v>
      </c>
      <c r="Z107" s="339" t="s">
        <v>505</v>
      </c>
      <c r="AA107" s="339" t="s">
        <v>516</v>
      </c>
      <c r="AB107" s="339" t="s">
        <v>821</v>
      </c>
      <c r="AC107" s="340" t="s">
        <v>518</v>
      </c>
      <c r="AD107" s="602">
        <v>220</v>
      </c>
      <c r="AE107" s="592">
        <v>230</v>
      </c>
    </row>
    <row r="108" spans="1:31">
      <c r="A108" s="533" t="s">
        <v>284</v>
      </c>
      <c r="B108" s="557" t="s">
        <v>518</v>
      </c>
      <c r="C108" s="535">
        <v>3256</v>
      </c>
      <c r="D108" s="535">
        <v>6542</v>
      </c>
      <c r="E108" s="535"/>
      <c r="G108" s="542"/>
      <c r="H108" s="543"/>
      <c r="I108" s="550"/>
      <c r="J108" s="550"/>
      <c r="K108" s="550"/>
      <c r="L108" s="550"/>
      <c r="M108" s="815" t="s">
        <v>439</v>
      </c>
      <c r="N108" s="815"/>
      <c r="O108" s="815"/>
      <c r="P108" s="815"/>
      <c r="Q108" s="552"/>
      <c r="R108" s="553">
        <v>7</v>
      </c>
      <c r="S108" s="553">
        <v>172</v>
      </c>
      <c r="T108" s="554"/>
      <c r="U108" s="555"/>
      <c r="W108" s="482"/>
      <c r="X108" s="338"/>
      <c r="Y108" s="339" t="s">
        <v>776</v>
      </c>
      <c r="Z108" s="339" t="s">
        <v>505</v>
      </c>
      <c r="AA108" s="339" t="s">
        <v>516</v>
      </c>
      <c r="AB108" s="339" t="s">
        <v>822</v>
      </c>
      <c r="AC108" s="340" t="s">
        <v>518</v>
      </c>
      <c r="AD108" s="602">
        <v>43</v>
      </c>
      <c r="AE108" s="592">
        <v>54</v>
      </c>
    </row>
    <row r="109" spans="1:31" ht="13.8">
      <c r="A109" s="533" t="s">
        <v>285</v>
      </c>
      <c r="B109" s="557" t="s">
        <v>518</v>
      </c>
      <c r="C109" s="529">
        <v>17279</v>
      </c>
      <c r="D109" s="529">
        <v>14361</v>
      </c>
      <c r="E109" s="529"/>
      <c r="G109" s="549"/>
      <c r="H109" s="550"/>
      <c r="I109" s="543"/>
      <c r="J109" s="543"/>
      <c r="K109" s="543"/>
      <c r="L109" s="807" t="s">
        <v>280</v>
      </c>
      <c r="M109" s="807"/>
      <c r="N109" s="807"/>
      <c r="O109" s="807"/>
      <c r="P109" s="816"/>
      <c r="Q109" s="545"/>
      <c r="R109" s="546">
        <v>29043</v>
      </c>
      <c r="S109" s="546">
        <v>14243</v>
      </c>
      <c r="T109" s="547"/>
      <c r="U109" s="548"/>
      <c r="W109" s="482"/>
      <c r="X109" s="338"/>
      <c r="Y109" s="339" t="s">
        <v>776</v>
      </c>
      <c r="Z109" s="339" t="s">
        <v>505</v>
      </c>
      <c r="AA109" s="339" t="s">
        <v>516</v>
      </c>
      <c r="AB109" s="339" t="s">
        <v>823</v>
      </c>
      <c r="AC109" s="340" t="s">
        <v>518</v>
      </c>
      <c r="AD109" s="602">
        <v>121</v>
      </c>
      <c r="AE109" s="592">
        <v>152</v>
      </c>
    </row>
    <row r="110" spans="1:31" ht="13.8">
      <c r="A110" s="533" t="s">
        <v>286</v>
      </c>
      <c r="B110" s="557" t="s">
        <v>518</v>
      </c>
      <c r="C110" s="529">
        <v>8197</v>
      </c>
      <c r="D110" s="529">
        <v>5780</v>
      </c>
      <c r="E110" s="529"/>
      <c r="G110" s="542"/>
      <c r="H110" s="543"/>
      <c r="I110" s="543"/>
      <c r="J110" s="543"/>
      <c r="K110" s="543"/>
      <c r="L110" s="543"/>
      <c r="M110" s="807" t="s">
        <v>281</v>
      </c>
      <c r="N110" s="807"/>
      <c r="O110" s="807"/>
      <c r="P110" s="807"/>
      <c r="Q110" s="545"/>
      <c r="R110" s="546">
        <v>22211</v>
      </c>
      <c r="S110" s="546">
        <v>9323</v>
      </c>
      <c r="T110" s="547"/>
      <c r="U110" s="548"/>
      <c r="W110" s="482"/>
      <c r="X110" s="338"/>
      <c r="Y110" s="339" t="s">
        <v>776</v>
      </c>
      <c r="Z110" s="339" t="s">
        <v>505</v>
      </c>
      <c r="AA110" s="339" t="s">
        <v>516</v>
      </c>
      <c r="AB110" s="339" t="s">
        <v>824</v>
      </c>
      <c r="AC110" s="340" t="s">
        <v>518</v>
      </c>
      <c r="AD110" s="602">
        <v>2365</v>
      </c>
      <c r="AE110" s="592">
        <v>2469</v>
      </c>
    </row>
    <row r="111" spans="1:31">
      <c r="A111" s="533" t="s">
        <v>287</v>
      </c>
      <c r="B111" s="557" t="s">
        <v>518</v>
      </c>
      <c r="C111" s="535">
        <v>4353</v>
      </c>
      <c r="D111" s="535">
        <v>3989</v>
      </c>
      <c r="E111" s="535"/>
      <c r="G111" s="549"/>
      <c r="H111" s="550"/>
      <c r="I111" s="550"/>
      <c r="J111" s="550"/>
      <c r="K111" s="550"/>
      <c r="L111" s="550"/>
      <c r="M111" s="808" t="s">
        <v>282</v>
      </c>
      <c r="N111" s="808"/>
      <c r="O111" s="808"/>
      <c r="P111" s="808"/>
      <c r="Q111" s="552"/>
      <c r="R111" s="553">
        <v>6832</v>
      </c>
      <c r="S111" s="553">
        <v>4920</v>
      </c>
      <c r="T111" s="554"/>
      <c r="U111" s="555"/>
      <c r="W111" s="482"/>
      <c r="X111" s="338"/>
      <c r="Y111" s="339" t="s">
        <v>776</v>
      </c>
      <c r="Z111" s="339" t="s">
        <v>505</v>
      </c>
      <c r="AA111" s="339" t="s">
        <v>516</v>
      </c>
      <c r="AB111" s="339" t="s">
        <v>556</v>
      </c>
      <c r="AC111" s="340" t="s">
        <v>518</v>
      </c>
      <c r="AD111" s="602">
        <v>2430</v>
      </c>
      <c r="AE111" s="592">
        <v>2672</v>
      </c>
    </row>
    <row r="112" spans="1:31">
      <c r="A112" s="533" t="s">
        <v>288</v>
      </c>
      <c r="B112" s="557" t="s">
        <v>518</v>
      </c>
      <c r="C112" s="535">
        <v>436</v>
      </c>
      <c r="D112" s="535">
        <v>190</v>
      </c>
      <c r="E112" s="535"/>
      <c r="G112" s="542"/>
      <c r="H112" s="543"/>
      <c r="I112" s="550"/>
      <c r="J112" s="550"/>
      <c r="K112" s="550"/>
      <c r="L112" s="550"/>
      <c r="M112" s="550"/>
      <c r="N112" s="808" t="s">
        <v>283</v>
      </c>
      <c r="O112" s="808"/>
      <c r="P112" s="808"/>
      <c r="Q112" s="552"/>
      <c r="R112" s="553">
        <v>2570</v>
      </c>
      <c r="S112" s="553">
        <v>682</v>
      </c>
      <c r="T112" s="554"/>
      <c r="U112" s="555"/>
      <c r="W112" s="482"/>
      <c r="X112" s="338"/>
      <c r="Y112" s="339" t="s">
        <v>776</v>
      </c>
      <c r="Z112" s="339" t="s">
        <v>505</v>
      </c>
      <c r="AA112" s="339" t="s">
        <v>516</v>
      </c>
      <c r="AB112" s="339" t="s">
        <v>557</v>
      </c>
      <c r="AC112" s="340" t="s">
        <v>518</v>
      </c>
      <c r="AD112" s="602">
        <v>397</v>
      </c>
      <c r="AE112" s="592">
        <v>424</v>
      </c>
    </row>
    <row r="113" spans="1:31">
      <c r="A113" s="533" t="s">
        <v>289</v>
      </c>
      <c r="B113" s="557" t="s">
        <v>518</v>
      </c>
      <c r="C113" s="535">
        <v>4294</v>
      </c>
      <c r="D113" s="535">
        <v>4401</v>
      </c>
      <c r="E113" s="535"/>
      <c r="G113" s="549"/>
      <c r="H113" s="550"/>
      <c r="I113" s="550"/>
      <c r="J113" s="550"/>
      <c r="K113" s="550"/>
      <c r="L113" s="550"/>
      <c r="M113" s="550"/>
      <c r="N113" s="808" t="s">
        <v>284</v>
      </c>
      <c r="O113" s="808"/>
      <c r="P113" s="808"/>
      <c r="Q113" s="552"/>
      <c r="R113" s="553">
        <v>4262</v>
      </c>
      <c r="S113" s="553">
        <v>4238</v>
      </c>
      <c r="T113" s="554"/>
      <c r="U113" s="555"/>
      <c r="W113" s="482"/>
      <c r="X113" s="338"/>
      <c r="Y113" s="339" t="s">
        <v>776</v>
      </c>
      <c r="Z113" s="339" t="s">
        <v>505</v>
      </c>
      <c r="AA113" s="339" t="s">
        <v>516</v>
      </c>
      <c r="AB113" s="339" t="s">
        <v>825</v>
      </c>
      <c r="AC113" s="340" t="s">
        <v>518</v>
      </c>
      <c r="AD113" s="602">
        <v>152</v>
      </c>
      <c r="AE113" s="592">
        <v>160</v>
      </c>
    </row>
    <row r="114" spans="1:31" ht="13.8">
      <c r="A114" s="533" t="s">
        <v>290</v>
      </c>
      <c r="B114" s="557" t="s">
        <v>518</v>
      </c>
      <c r="C114" s="529">
        <v>11246</v>
      </c>
      <c r="D114" s="529">
        <v>15511</v>
      </c>
      <c r="E114" s="529"/>
      <c r="G114" s="542"/>
      <c r="H114" s="543"/>
      <c r="I114" s="543"/>
      <c r="J114" s="543"/>
      <c r="K114" s="543"/>
      <c r="L114" s="807" t="s">
        <v>285</v>
      </c>
      <c r="M114" s="807"/>
      <c r="N114" s="807"/>
      <c r="O114" s="807"/>
      <c r="P114" s="807"/>
      <c r="Q114" s="545"/>
      <c r="R114" s="546">
        <v>18004</v>
      </c>
      <c r="S114" s="546">
        <v>14296</v>
      </c>
      <c r="T114" s="547"/>
      <c r="U114" s="548"/>
      <c r="W114" s="482"/>
      <c r="X114" s="338"/>
      <c r="Y114" s="339" t="s">
        <v>776</v>
      </c>
      <c r="Z114" s="339" t="s">
        <v>505</v>
      </c>
      <c r="AA114" s="339" t="s">
        <v>516</v>
      </c>
      <c r="AB114" s="339" t="s">
        <v>826</v>
      </c>
      <c r="AC114" s="340" t="s">
        <v>518</v>
      </c>
      <c r="AD114" s="602">
        <v>245</v>
      </c>
      <c r="AE114" s="592">
        <v>264</v>
      </c>
    </row>
    <row r="115" spans="1:31" ht="13.8">
      <c r="A115" s="533" t="s">
        <v>291</v>
      </c>
      <c r="B115" s="557" t="s">
        <v>518</v>
      </c>
      <c r="C115" s="529">
        <v>3557</v>
      </c>
      <c r="D115" s="529">
        <v>1253</v>
      </c>
      <c r="E115" s="529"/>
      <c r="G115" s="549"/>
      <c r="H115" s="550"/>
      <c r="I115" s="543"/>
      <c r="J115" s="543"/>
      <c r="K115" s="543"/>
      <c r="L115" s="543"/>
      <c r="M115" s="807" t="s">
        <v>286</v>
      </c>
      <c r="N115" s="807"/>
      <c r="O115" s="807"/>
      <c r="P115" s="807"/>
      <c r="Q115" s="545"/>
      <c r="R115" s="546">
        <v>9309</v>
      </c>
      <c r="S115" s="546">
        <v>7176</v>
      </c>
      <c r="T115" s="547"/>
      <c r="U115" s="548"/>
      <c r="W115" s="482"/>
      <c r="X115" s="338"/>
      <c r="Y115" s="339" t="s">
        <v>776</v>
      </c>
      <c r="Z115" s="339" t="s">
        <v>505</v>
      </c>
      <c r="AA115" s="339" t="s">
        <v>516</v>
      </c>
      <c r="AB115" s="339" t="s">
        <v>558</v>
      </c>
      <c r="AC115" s="340" t="s">
        <v>518</v>
      </c>
      <c r="AD115" s="602">
        <v>610</v>
      </c>
      <c r="AE115" s="592">
        <v>704</v>
      </c>
    </row>
    <row r="116" spans="1:31">
      <c r="A116" s="533" t="s">
        <v>292</v>
      </c>
      <c r="B116" s="557" t="s">
        <v>518</v>
      </c>
      <c r="C116" s="535">
        <v>1922</v>
      </c>
      <c r="D116" s="535">
        <v>775</v>
      </c>
      <c r="E116" s="535"/>
      <c r="G116" s="542"/>
      <c r="H116" s="543"/>
      <c r="I116" s="550"/>
      <c r="J116" s="550"/>
      <c r="K116" s="550"/>
      <c r="L116" s="550"/>
      <c r="M116" s="808" t="s">
        <v>287</v>
      </c>
      <c r="N116" s="808"/>
      <c r="O116" s="808"/>
      <c r="P116" s="808"/>
      <c r="Q116" s="552"/>
      <c r="R116" s="553">
        <v>4220</v>
      </c>
      <c r="S116" s="553">
        <v>2900</v>
      </c>
      <c r="T116" s="554"/>
      <c r="U116" s="555"/>
      <c r="W116" s="482"/>
      <c r="X116" s="338"/>
      <c r="Y116" s="339" t="s">
        <v>776</v>
      </c>
      <c r="Z116" s="339" t="s">
        <v>505</v>
      </c>
      <c r="AA116" s="339" t="s">
        <v>516</v>
      </c>
      <c r="AB116" s="339" t="s">
        <v>827</v>
      </c>
      <c r="AC116" s="340" t="s">
        <v>518</v>
      </c>
      <c r="AD116" s="602">
        <v>251</v>
      </c>
      <c r="AE116" s="592">
        <v>292</v>
      </c>
    </row>
    <row r="117" spans="1:31">
      <c r="A117" s="533" t="s">
        <v>293</v>
      </c>
      <c r="B117" s="557" t="s">
        <v>518</v>
      </c>
      <c r="C117" s="535">
        <v>1049</v>
      </c>
      <c r="D117" s="535">
        <v>297</v>
      </c>
      <c r="E117" s="535"/>
      <c r="G117" s="549"/>
      <c r="H117" s="550"/>
      <c r="I117" s="550"/>
      <c r="J117" s="550"/>
      <c r="K117" s="550"/>
      <c r="L117" s="550"/>
      <c r="M117" s="808" t="s">
        <v>288</v>
      </c>
      <c r="N117" s="808"/>
      <c r="O117" s="808"/>
      <c r="P117" s="808"/>
      <c r="Q117" s="552"/>
      <c r="R117" s="553">
        <v>417</v>
      </c>
      <c r="S117" s="553">
        <v>369</v>
      </c>
      <c r="T117" s="554"/>
      <c r="U117" s="555"/>
      <c r="W117" s="482"/>
      <c r="X117" s="338"/>
      <c r="Y117" s="339" t="s">
        <v>776</v>
      </c>
      <c r="Z117" s="339" t="s">
        <v>505</v>
      </c>
      <c r="AA117" s="339" t="s">
        <v>516</v>
      </c>
      <c r="AB117" s="339" t="s">
        <v>828</v>
      </c>
      <c r="AC117" s="340" t="s">
        <v>518</v>
      </c>
      <c r="AD117" s="602">
        <v>360</v>
      </c>
      <c r="AE117" s="592">
        <v>412</v>
      </c>
    </row>
    <row r="118" spans="1:31">
      <c r="A118" s="533" t="s">
        <v>294</v>
      </c>
      <c r="B118" s="557" t="s">
        <v>518</v>
      </c>
      <c r="C118" s="535">
        <v>586</v>
      </c>
      <c r="D118" s="535">
        <v>181</v>
      </c>
      <c r="E118" s="535"/>
      <c r="G118" s="542"/>
      <c r="H118" s="543"/>
      <c r="I118" s="550"/>
      <c r="J118" s="550"/>
      <c r="K118" s="550"/>
      <c r="L118" s="550"/>
      <c r="M118" s="808" t="s">
        <v>289</v>
      </c>
      <c r="N118" s="808"/>
      <c r="O118" s="808"/>
      <c r="P118" s="808"/>
      <c r="Q118" s="552"/>
      <c r="R118" s="553">
        <v>4058</v>
      </c>
      <c r="S118" s="553">
        <v>3851</v>
      </c>
      <c r="T118" s="554"/>
      <c r="U118" s="555"/>
      <c r="W118" s="482"/>
      <c r="X118" s="338"/>
      <c r="Y118" s="339" t="s">
        <v>776</v>
      </c>
      <c r="Z118" s="339" t="s">
        <v>505</v>
      </c>
      <c r="AA118" s="339" t="s">
        <v>516</v>
      </c>
      <c r="AB118" s="339" t="s">
        <v>559</v>
      </c>
      <c r="AC118" s="340" t="s">
        <v>518</v>
      </c>
      <c r="AD118" s="602">
        <v>1422</v>
      </c>
      <c r="AE118" s="592">
        <v>1544</v>
      </c>
    </row>
    <row r="119" spans="1:31" ht="13.8">
      <c r="A119" s="533" t="s">
        <v>295</v>
      </c>
      <c r="B119" s="557" t="s">
        <v>518</v>
      </c>
      <c r="C119" s="529">
        <v>624</v>
      </c>
      <c r="D119" s="529">
        <v>323</v>
      </c>
      <c r="E119" s="529"/>
      <c r="G119" s="549"/>
      <c r="H119" s="550"/>
      <c r="I119" s="543"/>
      <c r="J119" s="543"/>
      <c r="K119" s="543"/>
      <c r="L119" s="807" t="s">
        <v>290</v>
      </c>
      <c r="M119" s="807"/>
      <c r="N119" s="807"/>
      <c r="O119" s="807"/>
      <c r="P119" s="807"/>
      <c r="Q119" s="545"/>
      <c r="R119" s="546">
        <v>10441</v>
      </c>
      <c r="S119" s="546">
        <v>11831</v>
      </c>
      <c r="T119" s="547"/>
      <c r="U119" s="548"/>
      <c r="W119" s="482"/>
      <c r="X119" s="338"/>
      <c r="Y119" s="339" t="s">
        <v>776</v>
      </c>
      <c r="Z119" s="339" t="s">
        <v>505</v>
      </c>
      <c r="AA119" s="339" t="s">
        <v>516</v>
      </c>
      <c r="AB119" s="339" t="s">
        <v>829</v>
      </c>
      <c r="AC119" s="340" t="s">
        <v>518</v>
      </c>
      <c r="AD119" s="602">
        <v>250</v>
      </c>
      <c r="AE119" s="592">
        <v>260</v>
      </c>
    </row>
    <row r="120" spans="1:31" ht="13.8">
      <c r="A120" s="533" t="s">
        <v>296</v>
      </c>
      <c r="B120" s="557" t="s">
        <v>518</v>
      </c>
      <c r="C120" s="535">
        <v>1019</v>
      </c>
      <c r="D120" s="535">
        <v>8919</v>
      </c>
      <c r="E120" s="535"/>
      <c r="G120" s="542"/>
      <c r="H120" s="543"/>
      <c r="I120" s="543"/>
      <c r="J120" s="543"/>
      <c r="K120" s="543"/>
      <c r="L120" s="543"/>
      <c r="M120" s="807" t="s">
        <v>291</v>
      </c>
      <c r="N120" s="807"/>
      <c r="O120" s="807"/>
      <c r="P120" s="807"/>
      <c r="Q120" s="545"/>
      <c r="R120" s="546">
        <v>3374</v>
      </c>
      <c r="S120" s="546">
        <v>5244</v>
      </c>
      <c r="T120" s="547"/>
      <c r="U120" s="548"/>
      <c r="W120" s="482"/>
      <c r="X120" s="338"/>
      <c r="Y120" s="339" t="s">
        <v>776</v>
      </c>
      <c r="Z120" s="339" t="s">
        <v>505</v>
      </c>
      <c r="AA120" s="339" t="s">
        <v>516</v>
      </c>
      <c r="AB120" s="339" t="s">
        <v>830</v>
      </c>
      <c r="AC120" s="340" t="s">
        <v>518</v>
      </c>
      <c r="AD120" s="602">
        <v>82</v>
      </c>
      <c r="AE120" s="592">
        <v>61</v>
      </c>
    </row>
    <row r="121" spans="1:31">
      <c r="A121" s="533" t="s">
        <v>297</v>
      </c>
      <c r="B121" s="557" t="s">
        <v>518</v>
      </c>
      <c r="C121" s="535">
        <v>2387</v>
      </c>
      <c r="D121" s="535">
        <v>2071</v>
      </c>
      <c r="E121" s="535"/>
      <c r="G121" s="549"/>
      <c r="H121" s="550"/>
      <c r="I121" s="550"/>
      <c r="J121" s="550"/>
      <c r="K121" s="550"/>
      <c r="L121" s="550"/>
      <c r="M121" s="550"/>
      <c r="N121" s="808" t="s">
        <v>292</v>
      </c>
      <c r="O121" s="808"/>
      <c r="P121" s="808"/>
      <c r="Q121" s="552"/>
      <c r="R121" s="553">
        <v>1675</v>
      </c>
      <c r="S121" s="553">
        <v>2537</v>
      </c>
      <c r="T121" s="554"/>
      <c r="U121" s="555"/>
      <c r="W121" s="482"/>
      <c r="X121" s="338"/>
      <c r="Y121" s="339" t="s">
        <v>776</v>
      </c>
      <c r="Z121" s="339" t="s">
        <v>505</v>
      </c>
      <c r="AA121" s="339" t="s">
        <v>516</v>
      </c>
      <c r="AB121" s="339" t="s">
        <v>831</v>
      </c>
      <c r="AC121" s="340" t="s">
        <v>518</v>
      </c>
      <c r="AD121" s="602">
        <v>174</v>
      </c>
      <c r="AE121" s="592">
        <v>185</v>
      </c>
    </row>
    <row r="122" spans="1:31">
      <c r="A122" s="533" t="s">
        <v>298</v>
      </c>
      <c r="B122" s="557" t="s">
        <v>518</v>
      </c>
      <c r="C122" s="535">
        <v>3105</v>
      </c>
      <c r="D122" s="535">
        <v>2659</v>
      </c>
      <c r="E122" s="535"/>
      <c r="G122" s="542"/>
      <c r="H122" s="543"/>
      <c r="I122" s="550"/>
      <c r="J122" s="550"/>
      <c r="K122" s="550"/>
      <c r="L122" s="550"/>
      <c r="M122" s="550"/>
      <c r="N122" s="808" t="s">
        <v>293</v>
      </c>
      <c r="O122" s="808"/>
      <c r="P122" s="808"/>
      <c r="Q122" s="552"/>
      <c r="R122" s="553">
        <v>1163</v>
      </c>
      <c r="S122" s="553">
        <v>2132</v>
      </c>
      <c r="T122" s="554"/>
      <c r="U122" s="555"/>
      <c r="W122" s="482"/>
      <c r="X122" s="338"/>
      <c r="Y122" s="339" t="s">
        <v>776</v>
      </c>
      <c r="Z122" s="339" t="s">
        <v>505</v>
      </c>
      <c r="AA122" s="339" t="s">
        <v>516</v>
      </c>
      <c r="AB122" s="339" t="s">
        <v>832</v>
      </c>
      <c r="AC122" s="340" t="s">
        <v>518</v>
      </c>
      <c r="AD122" s="602">
        <v>155</v>
      </c>
      <c r="AE122" s="592">
        <v>220</v>
      </c>
    </row>
    <row r="123" spans="1:31">
      <c r="A123" s="533" t="s">
        <v>299</v>
      </c>
      <c r="B123" s="557" t="s">
        <v>518</v>
      </c>
      <c r="C123" s="535">
        <v>555</v>
      </c>
      <c r="D123" s="535">
        <v>286</v>
      </c>
      <c r="E123" s="535"/>
      <c r="G123" s="549"/>
      <c r="H123" s="550"/>
      <c r="I123" s="550"/>
      <c r="J123" s="550"/>
      <c r="K123" s="550"/>
      <c r="L123" s="550"/>
      <c r="M123" s="550"/>
      <c r="N123" s="808" t="s">
        <v>294</v>
      </c>
      <c r="O123" s="808"/>
      <c r="P123" s="808"/>
      <c r="Q123" s="552"/>
      <c r="R123" s="553">
        <v>536</v>
      </c>
      <c r="S123" s="553">
        <v>574</v>
      </c>
      <c r="T123" s="554"/>
      <c r="U123" s="555"/>
      <c r="W123" s="482"/>
      <c r="X123" s="338"/>
      <c r="Y123" s="339" t="s">
        <v>776</v>
      </c>
      <c r="Z123" s="339" t="s">
        <v>505</v>
      </c>
      <c r="AA123" s="339" t="s">
        <v>516</v>
      </c>
      <c r="AB123" s="339" t="s">
        <v>833</v>
      </c>
      <c r="AC123" s="340" t="s">
        <v>518</v>
      </c>
      <c r="AD123" s="602">
        <v>762</v>
      </c>
      <c r="AE123" s="592">
        <v>819</v>
      </c>
    </row>
    <row r="124" spans="1:31" ht="13.8">
      <c r="A124" s="533" t="s">
        <v>300</v>
      </c>
      <c r="B124" s="557" t="s">
        <v>518</v>
      </c>
      <c r="C124" s="529">
        <v>9906</v>
      </c>
      <c r="D124" s="529">
        <v>9153</v>
      </c>
      <c r="E124" s="529"/>
      <c r="G124" s="542"/>
      <c r="H124" s="543"/>
      <c r="I124" s="543"/>
      <c r="J124" s="543"/>
      <c r="K124" s="543"/>
      <c r="L124" s="543"/>
      <c r="M124" s="807" t="s">
        <v>295</v>
      </c>
      <c r="N124" s="807"/>
      <c r="O124" s="807"/>
      <c r="P124" s="807"/>
      <c r="Q124" s="545"/>
      <c r="R124" s="546">
        <v>473</v>
      </c>
      <c r="S124" s="546">
        <v>409</v>
      </c>
      <c r="T124" s="547"/>
      <c r="U124" s="548"/>
      <c r="W124" s="482"/>
      <c r="X124" s="338"/>
      <c r="Y124" s="339" t="s">
        <v>776</v>
      </c>
      <c r="Z124" s="339" t="s">
        <v>505</v>
      </c>
      <c r="AA124" s="339" t="s">
        <v>516</v>
      </c>
      <c r="AB124" s="339" t="s">
        <v>560</v>
      </c>
      <c r="AC124" s="340" t="s">
        <v>518</v>
      </c>
      <c r="AD124" s="602">
        <v>484</v>
      </c>
      <c r="AE124" s="592">
        <v>418</v>
      </c>
    </row>
    <row r="125" spans="1:31">
      <c r="A125" s="533" t="s">
        <v>301</v>
      </c>
      <c r="B125" s="557" t="s">
        <v>518</v>
      </c>
      <c r="C125" s="529">
        <v>137</v>
      </c>
      <c r="D125" s="529">
        <v>36</v>
      </c>
      <c r="E125" s="529"/>
      <c r="G125" s="549"/>
      <c r="H125" s="550"/>
      <c r="I125" s="550"/>
      <c r="J125" s="550"/>
      <c r="K125" s="550"/>
      <c r="L125" s="550"/>
      <c r="M125" s="808" t="s">
        <v>296</v>
      </c>
      <c r="N125" s="808"/>
      <c r="O125" s="808"/>
      <c r="P125" s="808"/>
      <c r="Q125" s="552"/>
      <c r="R125" s="553">
        <v>655</v>
      </c>
      <c r="S125" s="553">
        <v>432</v>
      </c>
      <c r="T125" s="554"/>
      <c r="U125" s="555"/>
      <c r="W125" s="482"/>
      <c r="X125" s="338"/>
      <c r="Y125" s="339" t="s">
        <v>776</v>
      </c>
      <c r="Z125" s="339" t="s">
        <v>505</v>
      </c>
      <c r="AA125" s="339" t="s">
        <v>516</v>
      </c>
      <c r="AB125" s="339" t="s">
        <v>834</v>
      </c>
      <c r="AC125" s="340" t="s">
        <v>518</v>
      </c>
      <c r="AD125" s="602">
        <v>108</v>
      </c>
      <c r="AE125" s="592">
        <v>35</v>
      </c>
    </row>
    <row r="126" spans="1:31">
      <c r="A126" s="533" t="s">
        <v>302</v>
      </c>
      <c r="B126" s="557" t="s">
        <v>518</v>
      </c>
      <c r="C126" s="535">
        <v>4212</v>
      </c>
      <c r="D126" s="535">
        <v>4631</v>
      </c>
      <c r="E126" s="535"/>
      <c r="G126" s="542"/>
      <c r="H126" s="543"/>
      <c r="I126" s="550"/>
      <c r="J126" s="550"/>
      <c r="K126" s="550"/>
      <c r="L126" s="550"/>
      <c r="M126" s="808" t="s">
        <v>297</v>
      </c>
      <c r="N126" s="808"/>
      <c r="O126" s="808"/>
      <c r="P126" s="808"/>
      <c r="Q126" s="552"/>
      <c r="R126" s="553">
        <v>2297</v>
      </c>
      <c r="S126" s="553">
        <v>2399</v>
      </c>
      <c r="T126" s="554"/>
      <c r="U126" s="555"/>
      <c r="W126" s="482"/>
      <c r="X126" s="338"/>
      <c r="Y126" s="339" t="s">
        <v>776</v>
      </c>
      <c r="Z126" s="339" t="s">
        <v>505</v>
      </c>
      <c r="AA126" s="339" t="s">
        <v>516</v>
      </c>
      <c r="AB126" s="339" t="s">
        <v>835</v>
      </c>
      <c r="AC126" s="340" t="s">
        <v>518</v>
      </c>
      <c r="AD126" s="602">
        <v>144</v>
      </c>
      <c r="AE126" s="592">
        <v>206</v>
      </c>
    </row>
    <row r="127" spans="1:31">
      <c r="A127" s="533" t="s">
        <v>303</v>
      </c>
      <c r="B127" s="557" t="s">
        <v>518</v>
      </c>
      <c r="C127" s="535">
        <v>1898</v>
      </c>
      <c r="D127" s="535">
        <v>1335</v>
      </c>
      <c r="E127" s="535"/>
      <c r="G127" s="549"/>
      <c r="H127" s="550"/>
      <c r="I127" s="550"/>
      <c r="J127" s="550"/>
      <c r="K127" s="550"/>
      <c r="L127" s="550"/>
      <c r="M127" s="808" t="s">
        <v>298</v>
      </c>
      <c r="N127" s="808"/>
      <c r="O127" s="808"/>
      <c r="P127" s="808"/>
      <c r="Q127" s="552"/>
      <c r="R127" s="553">
        <v>3073</v>
      </c>
      <c r="S127" s="553">
        <v>2830</v>
      </c>
      <c r="T127" s="554"/>
      <c r="U127" s="555"/>
      <c r="W127" s="482"/>
      <c r="X127" s="338"/>
      <c r="Y127" s="339" t="s">
        <v>776</v>
      </c>
      <c r="Z127" s="339" t="s">
        <v>505</v>
      </c>
      <c r="AA127" s="339" t="s">
        <v>516</v>
      </c>
      <c r="AB127" s="339" t="s">
        <v>836</v>
      </c>
      <c r="AC127" s="340" t="s">
        <v>518</v>
      </c>
      <c r="AD127" s="602">
        <v>232</v>
      </c>
      <c r="AE127" s="592">
        <v>177</v>
      </c>
    </row>
    <row r="128" spans="1:31">
      <c r="A128" s="533" t="s">
        <v>304</v>
      </c>
      <c r="B128" s="557" t="s">
        <v>518</v>
      </c>
      <c r="C128" s="535">
        <v>766</v>
      </c>
      <c r="D128" s="535">
        <v>918</v>
      </c>
      <c r="E128" s="535"/>
      <c r="G128" s="542"/>
      <c r="H128" s="543"/>
      <c r="I128" s="550"/>
      <c r="J128" s="550"/>
      <c r="K128" s="550"/>
      <c r="L128" s="550"/>
      <c r="M128" s="808" t="s">
        <v>299</v>
      </c>
      <c r="N128" s="808"/>
      <c r="O128" s="808"/>
      <c r="P128" s="808"/>
      <c r="Q128" s="552"/>
      <c r="R128" s="553">
        <v>567</v>
      </c>
      <c r="S128" s="553">
        <v>516</v>
      </c>
      <c r="T128" s="554"/>
      <c r="U128" s="555"/>
      <c r="W128" s="482"/>
      <c r="X128" s="338"/>
      <c r="Y128" s="339" t="s">
        <v>776</v>
      </c>
      <c r="Z128" s="339" t="s">
        <v>505</v>
      </c>
      <c r="AA128" s="339" t="s">
        <v>516</v>
      </c>
      <c r="AB128" s="339" t="s">
        <v>561</v>
      </c>
      <c r="AC128" s="340" t="s">
        <v>518</v>
      </c>
      <c r="AD128" s="602">
        <v>9846</v>
      </c>
      <c r="AE128" s="592">
        <v>10811</v>
      </c>
    </row>
    <row r="129" spans="1:31" ht="13.8">
      <c r="A129" s="533" t="s">
        <v>305</v>
      </c>
      <c r="B129" s="557" t="s">
        <v>518</v>
      </c>
      <c r="C129" s="529">
        <v>94</v>
      </c>
      <c r="D129" s="529">
        <v>57</v>
      </c>
      <c r="E129" s="529"/>
      <c r="G129" s="549"/>
      <c r="H129" s="550"/>
      <c r="I129" s="543"/>
      <c r="J129" s="543"/>
      <c r="K129" s="543"/>
      <c r="L129" s="807" t="s">
        <v>300</v>
      </c>
      <c r="M129" s="807"/>
      <c r="N129" s="807"/>
      <c r="O129" s="807"/>
      <c r="P129" s="807"/>
      <c r="Q129" s="545"/>
      <c r="R129" s="546">
        <v>10607</v>
      </c>
      <c r="S129" s="546">
        <v>11372</v>
      </c>
      <c r="T129" s="547"/>
      <c r="U129" s="548"/>
      <c r="W129" s="482"/>
      <c r="X129" s="338"/>
      <c r="Y129" s="339" t="s">
        <v>776</v>
      </c>
      <c r="Z129" s="339" t="s">
        <v>505</v>
      </c>
      <c r="AA129" s="339" t="s">
        <v>516</v>
      </c>
      <c r="AB129" s="339" t="s">
        <v>562</v>
      </c>
      <c r="AC129" s="340" t="s">
        <v>518</v>
      </c>
      <c r="AD129" s="602">
        <v>39</v>
      </c>
      <c r="AE129" s="592">
        <v>102</v>
      </c>
    </row>
    <row r="130" spans="1:31" ht="13.8">
      <c r="A130" s="533" t="s">
        <v>306</v>
      </c>
      <c r="B130" s="557" t="s">
        <v>518</v>
      </c>
      <c r="C130" s="535">
        <v>676</v>
      </c>
      <c r="D130" s="535">
        <v>535</v>
      </c>
      <c r="E130" s="535"/>
      <c r="G130" s="542"/>
      <c r="H130" s="543"/>
      <c r="I130" s="543"/>
      <c r="J130" s="543"/>
      <c r="K130" s="543"/>
      <c r="L130" s="543"/>
      <c r="M130" s="807" t="s">
        <v>301</v>
      </c>
      <c r="N130" s="807"/>
      <c r="O130" s="807"/>
      <c r="P130" s="807"/>
      <c r="Q130" s="545"/>
      <c r="R130" s="546">
        <v>35</v>
      </c>
      <c r="S130" s="546">
        <v>38</v>
      </c>
      <c r="T130" s="547"/>
      <c r="U130" s="548"/>
      <c r="W130" s="482"/>
      <c r="X130" s="338"/>
      <c r="Y130" s="339" t="s">
        <v>776</v>
      </c>
      <c r="Z130" s="339" t="s">
        <v>505</v>
      </c>
      <c r="AA130" s="339" t="s">
        <v>516</v>
      </c>
      <c r="AB130" s="339" t="s">
        <v>563</v>
      </c>
      <c r="AC130" s="340" t="s">
        <v>518</v>
      </c>
      <c r="AD130" s="602">
        <v>5077</v>
      </c>
      <c r="AE130" s="592">
        <v>5381</v>
      </c>
    </row>
    <row r="131" spans="1:31">
      <c r="A131" s="533" t="s">
        <v>307</v>
      </c>
      <c r="B131" s="557" t="s">
        <v>518</v>
      </c>
      <c r="C131" s="535">
        <v>1445</v>
      </c>
      <c r="D131" s="535">
        <v>1069</v>
      </c>
      <c r="E131" s="535"/>
      <c r="G131" s="549"/>
      <c r="H131" s="550"/>
      <c r="I131" s="550"/>
      <c r="J131" s="550"/>
      <c r="K131" s="550"/>
      <c r="L131" s="550"/>
      <c r="M131" s="808" t="s">
        <v>302</v>
      </c>
      <c r="N131" s="808"/>
      <c r="O131" s="808"/>
      <c r="P131" s="808"/>
      <c r="Q131" s="552"/>
      <c r="R131" s="553">
        <v>4398</v>
      </c>
      <c r="S131" s="553">
        <v>4382</v>
      </c>
      <c r="T131" s="554"/>
      <c r="U131" s="555"/>
      <c r="W131" s="482"/>
      <c r="X131" s="338"/>
      <c r="Y131" s="339" t="s">
        <v>776</v>
      </c>
      <c r="Z131" s="339" t="s">
        <v>505</v>
      </c>
      <c r="AA131" s="339" t="s">
        <v>516</v>
      </c>
      <c r="AB131" s="339" t="s">
        <v>564</v>
      </c>
      <c r="AC131" s="340" t="s">
        <v>518</v>
      </c>
      <c r="AD131" s="602">
        <v>1478</v>
      </c>
      <c r="AE131" s="592">
        <v>1619</v>
      </c>
    </row>
    <row r="132" spans="1:31">
      <c r="A132" s="533" t="s">
        <v>308</v>
      </c>
      <c r="B132" s="557" t="s">
        <v>518</v>
      </c>
      <c r="C132" s="535">
        <v>678</v>
      </c>
      <c r="D132" s="535">
        <v>572</v>
      </c>
      <c r="E132" s="535"/>
      <c r="G132" s="542"/>
      <c r="H132" s="543"/>
      <c r="I132" s="550"/>
      <c r="J132" s="550"/>
      <c r="K132" s="550"/>
      <c r="L132" s="550"/>
      <c r="M132" s="808" t="s">
        <v>303</v>
      </c>
      <c r="N132" s="808"/>
      <c r="O132" s="808"/>
      <c r="P132" s="808"/>
      <c r="Q132" s="552"/>
      <c r="R132" s="553">
        <v>2039</v>
      </c>
      <c r="S132" s="553">
        <v>1975</v>
      </c>
      <c r="T132" s="554"/>
      <c r="U132" s="555"/>
      <c r="W132" s="482"/>
      <c r="X132" s="338"/>
      <c r="Y132" s="339" t="s">
        <v>776</v>
      </c>
      <c r="Z132" s="339" t="s">
        <v>505</v>
      </c>
      <c r="AA132" s="339" t="s">
        <v>516</v>
      </c>
      <c r="AB132" s="339" t="s">
        <v>565</v>
      </c>
      <c r="AC132" s="340" t="s">
        <v>518</v>
      </c>
      <c r="AD132" s="602">
        <v>689</v>
      </c>
      <c r="AE132" s="592">
        <v>859</v>
      </c>
    </row>
    <row r="133" spans="1:31">
      <c r="A133" s="533" t="s">
        <v>309</v>
      </c>
      <c r="B133" s="557" t="s">
        <v>518</v>
      </c>
      <c r="C133" s="529">
        <v>10780</v>
      </c>
      <c r="D133" s="529">
        <v>8606</v>
      </c>
      <c r="E133" s="529"/>
      <c r="G133" s="549"/>
      <c r="H133" s="550"/>
      <c r="I133" s="550"/>
      <c r="J133" s="550"/>
      <c r="K133" s="550"/>
      <c r="L133" s="550"/>
      <c r="M133" s="808" t="s">
        <v>304</v>
      </c>
      <c r="N133" s="808"/>
      <c r="O133" s="808"/>
      <c r="P133" s="808"/>
      <c r="Q133" s="552"/>
      <c r="R133" s="553">
        <v>748</v>
      </c>
      <c r="S133" s="553">
        <v>838</v>
      </c>
      <c r="T133" s="554"/>
      <c r="U133" s="555"/>
      <c r="W133" s="482"/>
      <c r="X133" s="338"/>
      <c r="Y133" s="339" t="s">
        <v>776</v>
      </c>
      <c r="Z133" s="339" t="s">
        <v>505</v>
      </c>
      <c r="AA133" s="339" t="s">
        <v>516</v>
      </c>
      <c r="AB133" s="339" t="s">
        <v>566</v>
      </c>
      <c r="AC133" s="340" t="s">
        <v>518</v>
      </c>
      <c r="AD133" s="602">
        <v>83</v>
      </c>
      <c r="AE133" s="592">
        <v>114</v>
      </c>
    </row>
    <row r="134" spans="1:31" ht="13.8">
      <c r="A134" s="533" t="s">
        <v>149</v>
      </c>
      <c r="B134" s="557" t="s">
        <v>518</v>
      </c>
      <c r="C134" s="529">
        <v>1955</v>
      </c>
      <c r="D134" s="529">
        <v>1576</v>
      </c>
      <c r="E134" s="529"/>
      <c r="G134" s="542"/>
      <c r="H134" s="543"/>
      <c r="I134" s="543"/>
      <c r="J134" s="543"/>
      <c r="K134" s="543"/>
      <c r="L134" s="543"/>
      <c r="M134" s="807" t="s">
        <v>305</v>
      </c>
      <c r="N134" s="807"/>
      <c r="O134" s="807"/>
      <c r="P134" s="807"/>
      <c r="Q134" s="545"/>
      <c r="R134" s="546">
        <v>64</v>
      </c>
      <c r="S134" s="546">
        <v>45</v>
      </c>
      <c r="T134" s="547"/>
      <c r="U134" s="548"/>
      <c r="W134" s="482"/>
      <c r="X134" s="338"/>
      <c r="Y134" s="339" t="s">
        <v>776</v>
      </c>
      <c r="Z134" s="339" t="s">
        <v>505</v>
      </c>
      <c r="AA134" s="339" t="s">
        <v>516</v>
      </c>
      <c r="AB134" s="339" t="s">
        <v>567</v>
      </c>
      <c r="AC134" s="340" t="s">
        <v>518</v>
      </c>
      <c r="AD134" s="602">
        <v>662</v>
      </c>
      <c r="AE134" s="592">
        <v>670</v>
      </c>
    </row>
    <row r="135" spans="1:31">
      <c r="A135" s="533" t="s">
        <v>310</v>
      </c>
      <c r="B135" s="557" t="s">
        <v>518</v>
      </c>
      <c r="C135" s="535">
        <v>712</v>
      </c>
      <c r="D135" s="535">
        <v>708</v>
      </c>
      <c r="E135" s="535"/>
      <c r="G135" s="549"/>
      <c r="H135" s="550"/>
      <c r="I135" s="550"/>
      <c r="J135" s="550"/>
      <c r="K135" s="550"/>
      <c r="L135" s="550"/>
      <c r="M135" s="808" t="s">
        <v>306</v>
      </c>
      <c r="N135" s="808"/>
      <c r="O135" s="808"/>
      <c r="P135" s="808"/>
      <c r="Q135" s="552"/>
      <c r="R135" s="553">
        <v>723</v>
      </c>
      <c r="S135" s="553">
        <v>687</v>
      </c>
      <c r="T135" s="554"/>
      <c r="U135" s="555"/>
      <c r="W135" s="482"/>
      <c r="X135" s="338"/>
      <c r="Y135" s="339" t="s">
        <v>776</v>
      </c>
      <c r="Z135" s="339" t="s">
        <v>505</v>
      </c>
      <c r="AA135" s="339" t="s">
        <v>516</v>
      </c>
      <c r="AB135" s="339" t="s">
        <v>568</v>
      </c>
      <c r="AC135" s="340" t="s">
        <v>518</v>
      </c>
      <c r="AD135" s="602">
        <v>1355</v>
      </c>
      <c r="AE135" s="592">
        <v>1329</v>
      </c>
    </row>
    <row r="136" spans="1:31">
      <c r="A136" s="533" t="s">
        <v>311</v>
      </c>
      <c r="B136" s="557" t="s">
        <v>518</v>
      </c>
      <c r="C136" s="535">
        <v>2860</v>
      </c>
      <c r="D136" s="535">
        <v>1982</v>
      </c>
      <c r="E136" s="535"/>
      <c r="G136" s="542"/>
      <c r="H136" s="543"/>
      <c r="I136" s="550"/>
      <c r="J136" s="550"/>
      <c r="K136" s="550"/>
      <c r="L136" s="550"/>
      <c r="M136" s="808" t="s">
        <v>307</v>
      </c>
      <c r="N136" s="808"/>
      <c r="O136" s="808"/>
      <c r="P136" s="808"/>
      <c r="Q136" s="552"/>
      <c r="R136" s="553">
        <v>1850</v>
      </c>
      <c r="S136" s="553">
        <v>2499</v>
      </c>
      <c r="T136" s="554"/>
      <c r="U136" s="555"/>
      <c r="W136" s="482"/>
      <c r="X136" s="338"/>
      <c r="Y136" s="339" t="s">
        <v>776</v>
      </c>
      <c r="Z136" s="339" t="s">
        <v>505</v>
      </c>
      <c r="AA136" s="339" t="s">
        <v>516</v>
      </c>
      <c r="AB136" s="339" t="s">
        <v>569</v>
      </c>
      <c r="AC136" s="340" t="s">
        <v>518</v>
      </c>
      <c r="AD136" s="602">
        <v>465</v>
      </c>
      <c r="AE136" s="592">
        <v>736</v>
      </c>
    </row>
    <row r="137" spans="1:31">
      <c r="A137" s="533" t="s">
        <v>312</v>
      </c>
      <c r="B137" s="557" t="s">
        <v>518</v>
      </c>
      <c r="C137" s="535">
        <v>5254</v>
      </c>
      <c r="D137" s="535">
        <v>4339</v>
      </c>
      <c r="E137" s="535"/>
      <c r="G137" s="549"/>
      <c r="H137" s="550"/>
      <c r="I137" s="550"/>
      <c r="J137" s="550"/>
      <c r="K137" s="550"/>
      <c r="L137" s="550"/>
      <c r="M137" s="808" t="s">
        <v>308</v>
      </c>
      <c r="N137" s="808"/>
      <c r="O137" s="808"/>
      <c r="P137" s="808"/>
      <c r="Q137" s="552"/>
      <c r="R137" s="553">
        <v>751</v>
      </c>
      <c r="S137" s="553">
        <v>909</v>
      </c>
      <c r="T137" s="554"/>
      <c r="U137" s="555"/>
      <c r="W137" s="482"/>
      <c r="X137" s="338"/>
      <c r="Y137" s="339" t="s">
        <v>776</v>
      </c>
      <c r="Z137" s="339" t="s">
        <v>505</v>
      </c>
      <c r="AA137" s="339" t="s">
        <v>516</v>
      </c>
      <c r="AB137" s="339" t="s">
        <v>837</v>
      </c>
      <c r="AC137" s="340" t="s">
        <v>518</v>
      </c>
      <c r="AD137" s="602">
        <v>304</v>
      </c>
      <c r="AE137" s="592">
        <v>349</v>
      </c>
    </row>
    <row r="138" spans="1:31" ht="13.8">
      <c r="A138" s="533" t="s">
        <v>313</v>
      </c>
      <c r="B138" s="557" t="s">
        <v>518</v>
      </c>
      <c r="C138" s="529">
        <v>38673</v>
      </c>
      <c r="D138" s="529">
        <v>30060</v>
      </c>
      <c r="E138" s="529"/>
      <c r="G138" s="542"/>
      <c r="H138" s="543"/>
      <c r="I138" s="543"/>
      <c r="J138" s="543"/>
      <c r="K138" s="543"/>
      <c r="L138" s="807" t="s">
        <v>309</v>
      </c>
      <c r="M138" s="807"/>
      <c r="N138" s="807"/>
      <c r="O138" s="807"/>
      <c r="P138" s="807"/>
      <c r="Q138" s="545"/>
      <c r="R138" s="546">
        <v>12548</v>
      </c>
      <c r="S138" s="546">
        <v>11669</v>
      </c>
      <c r="T138" s="547"/>
      <c r="U138" s="548"/>
      <c r="W138" s="482"/>
      <c r="X138" s="338"/>
      <c r="Y138" s="339" t="s">
        <v>776</v>
      </c>
      <c r="Z138" s="339" t="s">
        <v>505</v>
      </c>
      <c r="AA138" s="339" t="s">
        <v>516</v>
      </c>
      <c r="AB138" s="339" t="s">
        <v>838</v>
      </c>
      <c r="AC138" s="340" t="s">
        <v>518</v>
      </c>
      <c r="AD138" s="602">
        <v>87</v>
      </c>
      <c r="AE138" s="592">
        <v>204</v>
      </c>
    </row>
    <row r="139" spans="1:31" ht="13.8">
      <c r="A139" s="533" t="s">
        <v>314</v>
      </c>
      <c r="B139" s="557" t="s">
        <v>518</v>
      </c>
      <c r="C139" s="529">
        <v>5694</v>
      </c>
      <c r="D139" s="529">
        <v>4711</v>
      </c>
      <c r="E139" s="529"/>
      <c r="G139" s="542"/>
      <c r="H139" s="543"/>
      <c r="I139" s="543"/>
      <c r="J139" s="543"/>
      <c r="K139" s="543"/>
      <c r="L139" s="543"/>
      <c r="M139" s="807" t="s">
        <v>149</v>
      </c>
      <c r="N139" s="807"/>
      <c r="O139" s="807"/>
      <c r="P139" s="807"/>
      <c r="Q139" s="545"/>
      <c r="R139" s="546">
        <v>2209</v>
      </c>
      <c r="S139" s="546">
        <v>2104</v>
      </c>
      <c r="T139" s="547"/>
      <c r="U139" s="548"/>
      <c r="W139" s="482"/>
      <c r="X139" s="338"/>
      <c r="Y139" s="339" t="s">
        <v>776</v>
      </c>
      <c r="Z139" s="339" t="s">
        <v>505</v>
      </c>
      <c r="AA139" s="339" t="s">
        <v>516</v>
      </c>
      <c r="AB139" s="339" t="s">
        <v>839</v>
      </c>
      <c r="AC139" s="340" t="s">
        <v>518</v>
      </c>
      <c r="AD139" s="602">
        <v>57</v>
      </c>
      <c r="AE139" s="592">
        <v>164</v>
      </c>
    </row>
    <row r="140" spans="1:31">
      <c r="A140" s="533" t="s">
        <v>315</v>
      </c>
      <c r="B140" s="557" t="s">
        <v>518</v>
      </c>
      <c r="C140" s="535">
        <v>19742</v>
      </c>
      <c r="D140" s="535">
        <v>11699</v>
      </c>
      <c r="E140" s="535"/>
      <c r="G140" s="542"/>
      <c r="H140" s="543"/>
      <c r="I140" s="550"/>
      <c r="J140" s="550"/>
      <c r="K140" s="550"/>
      <c r="L140" s="550"/>
      <c r="M140" s="808" t="s">
        <v>310</v>
      </c>
      <c r="N140" s="808"/>
      <c r="O140" s="808"/>
      <c r="P140" s="808"/>
      <c r="Q140" s="552"/>
      <c r="R140" s="553">
        <v>654</v>
      </c>
      <c r="S140" s="553">
        <v>1064</v>
      </c>
      <c r="T140" s="554"/>
      <c r="U140" s="555"/>
      <c r="W140" s="482"/>
      <c r="X140" s="338"/>
      <c r="Y140" s="339" t="s">
        <v>776</v>
      </c>
      <c r="Z140" s="339" t="s">
        <v>505</v>
      </c>
      <c r="AA140" s="339" t="s">
        <v>516</v>
      </c>
      <c r="AB140" s="339" t="s">
        <v>840</v>
      </c>
      <c r="AC140" s="340" t="s">
        <v>518</v>
      </c>
      <c r="AD140" s="602">
        <v>17</v>
      </c>
      <c r="AE140" s="592">
        <v>20</v>
      </c>
    </row>
    <row r="141" spans="1:31">
      <c r="A141" s="533" t="s">
        <v>316</v>
      </c>
      <c r="B141" s="557" t="s">
        <v>518</v>
      </c>
      <c r="C141" s="535">
        <v>5846</v>
      </c>
      <c r="D141" s="535">
        <v>826</v>
      </c>
      <c r="E141" s="535"/>
      <c r="G141" s="542"/>
      <c r="H141" s="543"/>
      <c r="I141" s="550"/>
      <c r="J141" s="550"/>
      <c r="K141" s="550"/>
      <c r="L141" s="550"/>
      <c r="M141" s="808" t="s">
        <v>311</v>
      </c>
      <c r="N141" s="808"/>
      <c r="O141" s="808"/>
      <c r="P141" s="808"/>
      <c r="Q141" s="552"/>
      <c r="R141" s="553">
        <v>2351</v>
      </c>
      <c r="S141" s="553">
        <v>2523</v>
      </c>
      <c r="T141" s="554"/>
      <c r="U141" s="555"/>
      <c r="W141" s="482"/>
      <c r="X141" s="338"/>
      <c r="Y141" s="339" t="s">
        <v>776</v>
      </c>
      <c r="Z141" s="339" t="s">
        <v>505</v>
      </c>
      <c r="AA141" s="339" t="s">
        <v>516</v>
      </c>
      <c r="AB141" s="339" t="s">
        <v>570</v>
      </c>
      <c r="AC141" s="340" t="s">
        <v>518</v>
      </c>
      <c r="AD141" s="602">
        <v>11848</v>
      </c>
      <c r="AE141" s="592">
        <v>10967</v>
      </c>
    </row>
    <row r="142" spans="1:31">
      <c r="A142" s="533" t="s">
        <v>317</v>
      </c>
      <c r="B142" s="557" t="s">
        <v>518</v>
      </c>
      <c r="C142" s="535">
        <v>279</v>
      </c>
      <c r="D142" s="535">
        <v>371</v>
      </c>
      <c r="E142" s="535"/>
      <c r="G142" s="542"/>
      <c r="H142" s="543"/>
      <c r="I142" s="550"/>
      <c r="J142" s="550"/>
      <c r="K142" s="550"/>
      <c r="L142" s="550"/>
      <c r="M142" s="808" t="s">
        <v>312</v>
      </c>
      <c r="N142" s="808"/>
      <c r="O142" s="808"/>
      <c r="P142" s="808"/>
      <c r="Q142" s="552"/>
      <c r="R142" s="553">
        <v>7334</v>
      </c>
      <c r="S142" s="553">
        <v>5978</v>
      </c>
      <c r="T142" s="554"/>
      <c r="U142" s="555"/>
      <c r="W142" s="482"/>
      <c r="X142" s="338"/>
      <c r="Y142" s="339" t="s">
        <v>776</v>
      </c>
      <c r="Z142" s="339" t="s">
        <v>505</v>
      </c>
      <c r="AA142" s="339" t="s">
        <v>516</v>
      </c>
      <c r="AB142" s="339" t="s">
        <v>571</v>
      </c>
      <c r="AC142" s="340" t="s">
        <v>518</v>
      </c>
      <c r="AD142" s="602">
        <v>2047</v>
      </c>
      <c r="AE142" s="592">
        <v>2022</v>
      </c>
    </row>
    <row r="143" spans="1:31" ht="13.8">
      <c r="A143" s="533" t="s">
        <v>318</v>
      </c>
      <c r="B143" s="557" t="s">
        <v>518</v>
      </c>
      <c r="C143" s="535">
        <v>13618</v>
      </c>
      <c r="D143" s="535">
        <v>10502</v>
      </c>
      <c r="E143" s="535"/>
      <c r="G143" s="542"/>
      <c r="H143" s="543"/>
      <c r="I143" s="543"/>
      <c r="J143" s="543"/>
      <c r="K143" s="543"/>
      <c r="L143" s="807" t="s">
        <v>313</v>
      </c>
      <c r="M143" s="807"/>
      <c r="N143" s="807"/>
      <c r="O143" s="807"/>
      <c r="P143" s="807"/>
      <c r="Q143" s="545"/>
      <c r="R143" s="546">
        <v>39053</v>
      </c>
      <c r="S143" s="546">
        <v>48282</v>
      </c>
      <c r="T143" s="547"/>
      <c r="U143" s="548"/>
      <c r="W143" s="482"/>
      <c r="X143" s="338"/>
      <c r="Y143" s="339" t="s">
        <v>776</v>
      </c>
      <c r="Z143" s="339" t="s">
        <v>505</v>
      </c>
      <c r="AA143" s="339" t="s">
        <v>516</v>
      </c>
      <c r="AB143" s="339" t="s">
        <v>841</v>
      </c>
      <c r="AC143" s="340" t="s">
        <v>518</v>
      </c>
      <c r="AD143" s="602">
        <v>202</v>
      </c>
      <c r="AE143" s="592">
        <v>202</v>
      </c>
    </row>
    <row r="144" spans="1:31" ht="13.8">
      <c r="A144" s="533" t="s">
        <v>319</v>
      </c>
      <c r="B144" s="557" t="s">
        <v>518</v>
      </c>
      <c r="C144" s="529">
        <v>13236</v>
      </c>
      <c r="D144" s="529">
        <v>13651</v>
      </c>
      <c r="E144" s="529"/>
      <c r="G144" s="542"/>
      <c r="H144" s="543"/>
      <c r="I144" s="543"/>
      <c r="J144" s="543"/>
      <c r="K144" s="543"/>
      <c r="L144" s="543"/>
      <c r="M144" s="807" t="s">
        <v>314</v>
      </c>
      <c r="N144" s="807"/>
      <c r="O144" s="807"/>
      <c r="P144" s="807"/>
      <c r="Q144" s="545"/>
      <c r="R144" s="546">
        <v>8863</v>
      </c>
      <c r="S144" s="546">
        <v>13036</v>
      </c>
      <c r="T144" s="547"/>
      <c r="U144" s="548"/>
      <c r="W144" s="482"/>
      <c r="X144" s="338"/>
      <c r="Y144" s="339" t="s">
        <v>776</v>
      </c>
      <c r="Z144" s="339" t="s">
        <v>505</v>
      </c>
      <c r="AA144" s="339" t="s">
        <v>516</v>
      </c>
      <c r="AB144" s="339" t="s">
        <v>842</v>
      </c>
      <c r="AC144" s="340" t="s">
        <v>518</v>
      </c>
      <c r="AD144" s="602">
        <v>71</v>
      </c>
      <c r="AE144" s="592">
        <v>78</v>
      </c>
    </row>
    <row r="145" spans="1:31">
      <c r="A145" s="533" t="s">
        <v>150</v>
      </c>
      <c r="B145" s="557" t="s">
        <v>518</v>
      </c>
      <c r="C145" s="529">
        <v>14009</v>
      </c>
      <c r="D145" s="529">
        <v>12724</v>
      </c>
      <c r="E145" s="529"/>
      <c r="G145" s="542"/>
      <c r="H145" s="543"/>
      <c r="I145" s="550"/>
      <c r="J145" s="550"/>
      <c r="K145" s="550"/>
      <c r="L145" s="550"/>
      <c r="M145" s="808" t="s">
        <v>315</v>
      </c>
      <c r="N145" s="808"/>
      <c r="O145" s="808"/>
      <c r="P145" s="808"/>
      <c r="Q145" s="552"/>
      <c r="R145" s="553">
        <v>19853</v>
      </c>
      <c r="S145" s="553">
        <v>26328</v>
      </c>
      <c r="T145" s="554"/>
      <c r="U145" s="555"/>
      <c r="W145" s="482"/>
      <c r="X145" s="338"/>
      <c r="Y145" s="339" t="s">
        <v>776</v>
      </c>
      <c r="Z145" s="339" t="s">
        <v>505</v>
      </c>
      <c r="AA145" s="339" t="s">
        <v>516</v>
      </c>
      <c r="AB145" s="339" t="s">
        <v>843</v>
      </c>
      <c r="AC145" s="340" t="s">
        <v>518</v>
      </c>
      <c r="AD145" s="602">
        <v>168</v>
      </c>
      <c r="AE145" s="592">
        <v>199</v>
      </c>
    </row>
    <row r="146" spans="1:31">
      <c r="A146" s="533" t="s">
        <v>320</v>
      </c>
      <c r="B146" s="557" t="s">
        <v>518</v>
      </c>
      <c r="C146" s="529">
        <v>26428</v>
      </c>
      <c r="D146" s="529">
        <v>21903</v>
      </c>
      <c r="E146" s="529"/>
      <c r="G146" s="542"/>
      <c r="H146" s="543"/>
      <c r="I146" s="550"/>
      <c r="J146" s="550"/>
      <c r="K146" s="550"/>
      <c r="L146" s="550"/>
      <c r="M146" s="550"/>
      <c r="N146" s="808" t="s">
        <v>316</v>
      </c>
      <c r="O146" s="808"/>
      <c r="P146" s="808"/>
      <c r="Q146" s="552"/>
      <c r="R146" s="553">
        <v>5013</v>
      </c>
      <c r="S146" s="553">
        <v>7081</v>
      </c>
      <c r="T146" s="554"/>
      <c r="U146" s="555"/>
      <c r="W146" s="482"/>
      <c r="X146" s="338"/>
      <c r="Y146" s="339" t="s">
        <v>776</v>
      </c>
      <c r="Z146" s="339" t="s">
        <v>505</v>
      </c>
      <c r="AA146" s="339" t="s">
        <v>516</v>
      </c>
      <c r="AB146" s="339" t="s">
        <v>844</v>
      </c>
      <c r="AC146" s="340" t="s">
        <v>518</v>
      </c>
      <c r="AD146" s="602">
        <v>63</v>
      </c>
      <c r="AE146" s="592">
        <v>63</v>
      </c>
    </row>
    <row r="147" spans="1:31">
      <c r="A147" s="533" t="s">
        <v>321</v>
      </c>
      <c r="B147" s="557" t="s">
        <v>518</v>
      </c>
      <c r="C147" s="529">
        <v>3522</v>
      </c>
      <c r="D147" s="529">
        <v>2358</v>
      </c>
      <c r="E147" s="529"/>
      <c r="G147" s="542"/>
      <c r="H147" s="543"/>
      <c r="I147" s="550"/>
      <c r="J147" s="550"/>
      <c r="K147" s="550"/>
      <c r="L147" s="550"/>
      <c r="M147" s="550"/>
      <c r="N147" s="808" t="s">
        <v>317</v>
      </c>
      <c r="O147" s="808"/>
      <c r="P147" s="808"/>
      <c r="Q147" s="552"/>
      <c r="R147" s="553">
        <v>303</v>
      </c>
      <c r="S147" s="553">
        <v>318</v>
      </c>
      <c r="T147" s="554"/>
      <c r="U147" s="555"/>
      <c r="W147" s="482"/>
      <c r="X147" s="338"/>
      <c r="Y147" s="339" t="s">
        <v>776</v>
      </c>
      <c r="Z147" s="339" t="s">
        <v>505</v>
      </c>
      <c r="AA147" s="339" t="s">
        <v>516</v>
      </c>
      <c r="AB147" s="339" t="s">
        <v>845</v>
      </c>
      <c r="AC147" s="340" t="s">
        <v>518</v>
      </c>
      <c r="AD147" s="602">
        <v>182</v>
      </c>
      <c r="AE147" s="592">
        <v>225</v>
      </c>
    </row>
    <row r="148" spans="1:31">
      <c r="A148" s="533" t="s">
        <v>322</v>
      </c>
      <c r="B148" s="557" t="s">
        <v>518</v>
      </c>
      <c r="C148" s="535">
        <v>6748</v>
      </c>
      <c r="D148" s="535">
        <v>5263</v>
      </c>
      <c r="E148" s="535"/>
      <c r="G148" s="542"/>
      <c r="H148" s="543"/>
      <c r="I148" s="550"/>
      <c r="J148" s="550"/>
      <c r="K148" s="550"/>
      <c r="L148" s="550"/>
      <c r="M148" s="550"/>
      <c r="N148" s="808" t="s">
        <v>318</v>
      </c>
      <c r="O148" s="808"/>
      <c r="P148" s="808"/>
      <c r="Q148" s="552"/>
      <c r="R148" s="553">
        <v>14537</v>
      </c>
      <c r="S148" s="553">
        <v>18929</v>
      </c>
      <c r="T148" s="554"/>
      <c r="U148" s="555"/>
      <c r="W148" s="482"/>
      <c r="X148" s="338"/>
      <c r="Y148" s="339" t="s">
        <v>776</v>
      </c>
      <c r="Z148" s="339" t="s">
        <v>505</v>
      </c>
      <c r="AA148" s="339" t="s">
        <v>516</v>
      </c>
      <c r="AB148" s="339" t="s">
        <v>846</v>
      </c>
      <c r="AC148" s="340" t="s">
        <v>518</v>
      </c>
      <c r="AD148" s="602">
        <v>1360</v>
      </c>
      <c r="AE148" s="592">
        <v>1254</v>
      </c>
    </row>
    <row r="149" spans="1:31" ht="13.8">
      <c r="A149" s="533" t="s">
        <v>323</v>
      </c>
      <c r="B149" s="557" t="s">
        <v>518</v>
      </c>
      <c r="C149" s="535">
        <v>2800</v>
      </c>
      <c r="D149" s="535">
        <v>2342</v>
      </c>
      <c r="E149" s="535"/>
      <c r="G149" s="542"/>
      <c r="H149" s="543"/>
      <c r="I149" s="543"/>
      <c r="J149" s="543"/>
      <c r="K149" s="543"/>
      <c r="L149" s="543"/>
      <c r="M149" s="807" t="s">
        <v>319</v>
      </c>
      <c r="N149" s="807"/>
      <c r="O149" s="807"/>
      <c r="P149" s="807"/>
      <c r="Q149" s="545"/>
      <c r="R149" s="546">
        <v>10336</v>
      </c>
      <c r="S149" s="546">
        <v>8918</v>
      </c>
      <c r="T149" s="547"/>
      <c r="U149" s="548"/>
      <c r="W149" s="482"/>
      <c r="X149" s="338"/>
      <c r="Y149" s="339" t="s">
        <v>776</v>
      </c>
      <c r="Z149" s="339" t="s">
        <v>505</v>
      </c>
      <c r="AA149" s="339" t="s">
        <v>516</v>
      </c>
      <c r="AB149" s="339" t="s">
        <v>572</v>
      </c>
      <c r="AC149" s="340" t="s">
        <v>518</v>
      </c>
      <c r="AD149" s="602">
        <v>667</v>
      </c>
      <c r="AE149" s="592">
        <v>713</v>
      </c>
    </row>
    <row r="150" spans="1:31" ht="13.8">
      <c r="A150" s="533" t="s">
        <v>324</v>
      </c>
      <c r="B150" s="557" t="s">
        <v>518</v>
      </c>
      <c r="C150" s="529">
        <v>13358</v>
      </c>
      <c r="D150" s="529">
        <v>11940</v>
      </c>
      <c r="E150" s="529"/>
      <c r="G150" s="542"/>
      <c r="H150" s="543"/>
      <c r="I150" s="543"/>
      <c r="J150" s="543"/>
      <c r="K150" s="543"/>
      <c r="L150" s="807" t="s">
        <v>150</v>
      </c>
      <c r="M150" s="807"/>
      <c r="N150" s="807"/>
      <c r="O150" s="807"/>
      <c r="P150" s="807"/>
      <c r="Q150" s="545"/>
      <c r="R150" s="546">
        <v>14653</v>
      </c>
      <c r="S150" s="546">
        <v>17008</v>
      </c>
      <c r="T150" s="547"/>
      <c r="U150" s="548"/>
      <c r="W150" s="482"/>
      <c r="X150" s="338"/>
      <c r="Y150" s="339" t="s">
        <v>776</v>
      </c>
      <c r="Z150" s="339" t="s">
        <v>505</v>
      </c>
      <c r="AA150" s="339" t="s">
        <v>516</v>
      </c>
      <c r="AB150" s="339" t="s">
        <v>573</v>
      </c>
      <c r="AC150" s="340" t="s">
        <v>518</v>
      </c>
      <c r="AD150" s="602">
        <v>1998</v>
      </c>
      <c r="AE150" s="592">
        <v>1840</v>
      </c>
    </row>
    <row r="151" spans="1:31" ht="13.8">
      <c r="A151" s="533" t="s">
        <v>325</v>
      </c>
      <c r="B151" s="557" t="s">
        <v>518</v>
      </c>
      <c r="C151" s="535">
        <v>1190</v>
      </c>
      <c r="D151" s="535">
        <v>737</v>
      </c>
      <c r="E151" s="535"/>
      <c r="G151" s="542"/>
      <c r="H151" s="543"/>
      <c r="I151" s="543"/>
      <c r="J151" s="543"/>
      <c r="K151" s="543"/>
      <c r="L151" s="807" t="s">
        <v>320</v>
      </c>
      <c r="M151" s="807"/>
      <c r="N151" s="807"/>
      <c r="O151" s="807"/>
      <c r="P151" s="807"/>
      <c r="Q151" s="545"/>
      <c r="R151" s="546">
        <v>33912</v>
      </c>
      <c r="S151" s="546">
        <v>35778</v>
      </c>
      <c r="T151" s="547"/>
      <c r="U151" s="548"/>
      <c r="W151" s="482"/>
      <c r="X151" s="338"/>
      <c r="Y151" s="339" t="s">
        <v>776</v>
      </c>
      <c r="Z151" s="339" t="s">
        <v>505</v>
      </c>
      <c r="AA151" s="339" t="s">
        <v>516</v>
      </c>
      <c r="AB151" s="339" t="s">
        <v>847</v>
      </c>
      <c r="AC151" s="340" t="s">
        <v>518</v>
      </c>
      <c r="AD151" s="602">
        <v>258</v>
      </c>
      <c r="AE151" s="592">
        <v>285</v>
      </c>
    </row>
    <row r="152" spans="1:31" ht="13.8">
      <c r="A152" s="533" t="s">
        <v>326</v>
      </c>
      <c r="B152" s="557" t="s">
        <v>518</v>
      </c>
      <c r="C152" s="535">
        <v>1070</v>
      </c>
      <c r="D152" s="535">
        <v>534</v>
      </c>
      <c r="E152" s="535"/>
      <c r="G152" s="542"/>
      <c r="H152" s="543"/>
      <c r="I152" s="543"/>
      <c r="J152" s="543"/>
      <c r="K152" s="543"/>
      <c r="L152" s="543"/>
      <c r="M152" s="807" t="s">
        <v>321</v>
      </c>
      <c r="N152" s="807"/>
      <c r="O152" s="807"/>
      <c r="P152" s="807"/>
      <c r="Q152" s="545"/>
      <c r="R152" s="546">
        <v>3324</v>
      </c>
      <c r="S152" s="546">
        <v>1405</v>
      </c>
      <c r="T152" s="547"/>
      <c r="U152" s="548"/>
      <c r="W152" s="482"/>
      <c r="X152" s="338"/>
      <c r="Y152" s="339" t="s">
        <v>776</v>
      </c>
      <c r="Z152" s="339" t="s">
        <v>505</v>
      </c>
      <c r="AA152" s="339" t="s">
        <v>516</v>
      </c>
      <c r="AB152" s="339" t="s">
        <v>848</v>
      </c>
      <c r="AC152" s="340" t="s">
        <v>518</v>
      </c>
      <c r="AD152" s="602">
        <v>135</v>
      </c>
      <c r="AE152" s="592">
        <v>159</v>
      </c>
    </row>
    <row r="153" spans="1:31">
      <c r="A153" s="533" t="s">
        <v>327</v>
      </c>
      <c r="B153" s="557" t="s">
        <v>518</v>
      </c>
      <c r="C153" s="535">
        <v>2417</v>
      </c>
      <c r="D153" s="535">
        <v>1426</v>
      </c>
      <c r="E153" s="535"/>
      <c r="G153" s="542"/>
      <c r="H153" s="543"/>
      <c r="I153" s="550"/>
      <c r="J153" s="550"/>
      <c r="K153" s="550"/>
      <c r="L153" s="550"/>
      <c r="M153" s="808" t="s">
        <v>322</v>
      </c>
      <c r="N153" s="808"/>
      <c r="O153" s="808"/>
      <c r="P153" s="808"/>
      <c r="Q153" s="552"/>
      <c r="R153" s="553">
        <v>8434</v>
      </c>
      <c r="S153" s="553">
        <v>10836</v>
      </c>
      <c r="T153" s="554"/>
      <c r="U153" s="555"/>
      <c r="W153" s="482"/>
      <c r="X153" s="338"/>
      <c r="Y153" s="339" t="s">
        <v>776</v>
      </c>
      <c r="Z153" s="339" t="s">
        <v>505</v>
      </c>
      <c r="AA153" s="339" t="s">
        <v>516</v>
      </c>
      <c r="AB153" s="339" t="s">
        <v>849</v>
      </c>
      <c r="AC153" s="340" t="s">
        <v>518</v>
      </c>
      <c r="AD153" s="602">
        <v>609</v>
      </c>
      <c r="AE153" s="592">
        <v>668</v>
      </c>
    </row>
    <row r="154" spans="1:31">
      <c r="A154" s="533" t="s">
        <v>328</v>
      </c>
      <c r="B154" s="557" t="s">
        <v>518</v>
      </c>
      <c r="C154" s="535">
        <v>8680</v>
      </c>
      <c r="D154" s="535">
        <v>9243</v>
      </c>
      <c r="E154" s="535"/>
      <c r="G154" s="542"/>
      <c r="H154" s="543"/>
      <c r="I154" s="550"/>
      <c r="J154" s="550"/>
      <c r="K154" s="550"/>
      <c r="L154" s="550"/>
      <c r="M154" s="808" t="s">
        <v>323</v>
      </c>
      <c r="N154" s="808"/>
      <c r="O154" s="808"/>
      <c r="P154" s="808"/>
      <c r="Q154" s="552"/>
      <c r="R154" s="553">
        <v>2160</v>
      </c>
      <c r="S154" s="553">
        <v>2937</v>
      </c>
      <c r="T154" s="554"/>
      <c r="U154" s="555"/>
      <c r="W154" s="482"/>
      <c r="X154" s="338"/>
      <c r="Y154" s="339" t="s">
        <v>776</v>
      </c>
      <c r="Z154" s="339" t="s">
        <v>505</v>
      </c>
      <c r="AA154" s="339" t="s">
        <v>516</v>
      </c>
      <c r="AB154" s="339" t="s">
        <v>850</v>
      </c>
      <c r="AC154" s="340" t="s">
        <v>518</v>
      </c>
      <c r="AD154" s="602">
        <v>387</v>
      </c>
      <c r="AE154" s="592">
        <v>277</v>
      </c>
    </row>
    <row r="155" spans="1:31" ht="13.8">
      <c r="A155" s="533" t="s">
        <v>1159</v>
      </c>
      <c r="B155" s="557" t="s">
        <v>518</v>
      </c>
      <c r="C155" s="529">
        <v>47802</v>
      </c>
      <c r="D155" s="529">
        <v>40452</v>
      </c>
      <c r="E155" s="529"/>
      <c r="G155" s="542"/>
      <c r="H155" s="543"/>
      <c r="I155" s="543"/>
      <c r="J155" s="543"/>
      <c r="K155" s="543"/>
      <c r="L155" s="543"/>
      <c r="M155" s="807" t="s">
        <v>324</v>
      </c>
      <c r="N155" s="807"/>
      <c r="O155" s="807"/>
      <c r="P155" s="807"/>
      <c r="Q155" s="545"/>
      <c r="R155" s="546">
        <v>19993</v>
      </c>
      <c r="S155" s="546">
        <v>20600</v>
      </c>
      <c r="T155" s="547"/>
      <c r="U155" s="548"/>
      <c r="W155" s="482"/>
      <c r="X155" s="338"/>
      <c r="Y155" s="339" t="s">
        <v>776</v>
      </c>
      <c r="Z155" s="339" t="s">
        <v>505</v>
      </c>
      <c r="AA155" s="339" t="s">
        <v>516</v>
      </c>
      <c r="AB155" s="339" t="s">
        <v>851</v>
      </c>
      <c r="AC155" s="340" t="s">
        <v>518</v>
      </c>
      <c r="AD155" s="602">
        <v>407</v>
      </c>
      <c r="AE155" s="592">
        <v>191</v>
      </c>
    </row>
    <row r="156" spans="1:31">
      <c r="A156" s="533" t="s">
        <v>330</v>
      </c>
      <c r="B156" s="557" t="s">
        <v>518</v>
      </c>
      <c r="C156" s="529">
        <v>21817</v>
      </c>
      <c r="D156" s="529">
        <v>18196</v>
      </c>
      <c r="E156" s="529"/>
      <c r="G156" s="542"/>
      <c r="H156" s="543"/>
      <c r="I156" s="550"/>
      <c r="J156" s="550"/>
      <c r="K156" s="550"/>
      <c r="L156" s="550"/>
      <c r="M156" s="550"/>
      <c r="N156" s="808" t="s">
        <v>325</v>
      </c>
      <c r="O156" s="808"/>
      <c r="P156" s="808"/>
      <c r="Q156" s="552"/>
      <c r="R156" s="553">
        <v>2858</v>
      </c>
      <c r="S156" s="553">
        <v>2706</v>
      </c>
      <c r="T156" s="554"/>
      <c r="U156" s="555"/>
      <c r="W156" s="482"/>
      <c r="X156" s="338"/>
      <c r="Y156" s="339" t="s">
        <v>776</v>
      </c>
      <c r="Z156" s="339" t="s">
        <v>505</v>
      </c>
      <c r="AA156" s="339" t="s">
        <v>516</v>
      </c>
      <c r="AB156" s="339" t="s">
        <v>852</v>
      </c>
      <c r="AC156" s="340" t="s">
        <v>518</v>
      </c>
      <c r="AD156" s="602">
        <v>202</v>
      </c>
      <c r="AE156" s="592">
        <v>261</v>
      </c>
    </row>
    <row r="157" spans="1:31">
      <c r="A157" s="533" t="s">
        <v>331</v>
      </c>
      <c r="B157" s="557" t="s">
        <v>518</v>
      </c>
      <c r="C157" s="535">
        <v>3034</v>
      </c>
      <c r="D157" s="535">
        <v>2222</v>
      </c>
      <c r="E157" s="535"/>
      <c r="G157" s="542"/>
      <c r="H157" s="543"/>
      <c r="I157" s="550"/>
      <c r="J157" s="550"/>
      <c r="K157" s="550"/>
      <c r="L157" s="550"/>
      <c r="M157" s="550"/>
      <c r="N157" s="808" t="s">
        <v>326</v>
      </c>
      <c r="O157" s="808"/>
      <c r="P157" s="808"/>
      <c r="Q157" s="552"/>
      <c r="R157" s="553">
        <v>2250</v>
      </c>
      <c r="S157" s="553">
        <v>1693</v>
      </c>
      <c r="T157" s="554"/>
      <c r="U157" s="555"/>
      <c r="W157" s="482"/>
      <c r="X157" s="338"/>
      <c r="Y157" s="339" t="s">
        <v>776</v>
      </c>
      <c r="Z157" s="339" t="s">
        <v>505</v>
      </c>
      <c r="AA157" s="339" t="s">
        <v>516</v>
      </c>
      <c r="AB157" s="339" t="s">
        <v>574</v>
      </c>
      <c r="AC157" s="340" t="s">
        <v>518</v>
      </c>
      <c r="AD157" s="602">
        <v>7136</v>
      </c>
      <c r="AE157" s="592">
        <v>6392</v>
      </c>
    </row>
    <row r="158" spans="1:31">
      <c r="A158" s="533" t="s">
        <v>332</v>
      </c>
      <c r="B158" s="557" t="s">
        <v>518</v>
      </c>
      <c r="C158" s="535">
        <v>4698</v>
      </c>
      <c r="D158" s="535">
        <v>3723</v>
      </c>
      <c r="E158" s="535"/>
      <c r="G158" s="542"/>
      <c r="H158" s="543"/>
      <c r="I158" s="550"/>
      <c r="J158" s="550"/>
      <c r="K158" s="550"/>
      <c r="L158" s="550"/>
      <c r="M158" s="550"/>
      <c r="N158" s="808" t="s">
        <v>327</v>
      </c>
      <c r="O158" s="808"/>
      <c r="P158" s="808"/>
      <c r="Q158" s="552"/>
      <c r="R158" s="553">
        <v>3098</v>
      </c>
      <c r="S158" s="553">
        <v>3539</v>
      </c>
      <c r="T158" s="554"/>
      <c r="U158" s="555"/>
      <c r="W158" s="482"/>
      <c r="X158" s="338"/>
      <c r="Y158" s="339" t="s">
        <v>776</v>
      </c>
      <c r="Z158" s="339" t="s">
        <v>505</v>
      </c>
      <c r="AA158" s="339" t="s">
        <v>516</v>
      </c>
      <c r="AB158" s="339" t="s">
        <v>853</v>
      </c>
      <c r="AC158" s="340" t="s">
        <v>518</v>
      </c>
      <c r="AD158" s="602">
        <v>2812</v>
      </c>
      <c r="AE158" s="592">
        <v>2603</v>
      </c>
    </row>
    <row r="159" spans="1:31">
      <c r="A159" s="533" t="s">
        <v>333</v>
      </c>
      <c r="B159" s="557" t="s">
        <v>518</v>
      </c>
      <c r="C159" s="535">
        <v>2249</v>
      </c>
      <c r="D159" s="535">
        <v>3754</v>
      </c>
      <c r="E159" s="535"/>
      <c r="G159" s="542"/>
      <c r="H159" s="543"/>
      <c r="I159" s="550"/>
      <c r="J159" s="550"/>
      <c r="K159" s="550"/>
      <c r="L159" s="550"/>
      <c r="M159" s="550"/>
      <c r="N159" s="808" t="s">
        <v>328</v>
      </c>
      <c r="O159" s="808"/>
      <c r="P159" s="808"/>
      <c r="Q159" s="552"/>
      <c r="R159" s="553">
        <v>11787</v>
      </c>
      <c r="S159" s="553">
        <v>12661</v>
      </c>
      <c r="T159" s="554"/>
      <c r="U159" s="555"/>
      <c r="W159" s="482"/>
      <c r="X159" s="338"/>
      <c r="Y159" s="339" t="s">
        <v>776</v>
      </c>
      <c r="Z159" s="339" t="s">
        <v>505</v>
      </c>
      <c r="AA159" s="339" t="s">
        <v>516</v>
      </c>
      <c r="AB159" s="339" t="s">
        <v>854</v>
      </c>
      <c r="AC159" s="340" t="s">
        <v>518</v>
      </c>
      <c r="AD159" s="602">
        <v>2065</v>
      </c>
      <c r="AE159" s="592">
        <v>1621</v>
      </c>
    </row>
    <row r="160" spans="1:31" ht="13.8">
      <c r="A160" s="533" t="s">
        <v>148</v>
      </c>
      <c r="B160" s="557" t="s">
        <v>518</v>
      </c>
      <c r="C160" s="535">
        <v>1598</v>
      </c>
      <c r="D160" s="535">
        <v>1395</v>
      </c>
      <c r="E160" s="535"/>
      <c r="G160" s="542"/>
      <c r="H160" s="543"/>
      <c r="I160" s="543"/>
      <c r="J160" s="543"/>
      <c r="K160" s="543"/>
      <c r="L160" s="807" t="s">
        <v>329</v>
      </c>
      <c r="M160" s="807"/>
      <c r="N160" s="807"/>
      <c r="O160" s="807"/>
      <c r="P160" s="807"/>
      <c r="Q160" s="545"/>
      <c r="R160" s="546">
        <v>47759</v>
      </c>
      <c r="S160" s="546">
        <v>50575</v>
      </c>
      <c r="T160" s="547"/>
      <c r="U160" s="548"/>
      <c r="W160" s="482"/>
      <c r="X160" s="338"/>
      <c r="Y160" s="339" t="s">
        <v>776</v>
      </c>
      <c r="Z160" s="339" t="s">
        <v>505</v>
      </c>
      <c r="AA160" s="339" t="s">
        <v>516</v>
      </c>
      <c r="AB160" s="339" t="s">
        <v>855</v>
      </c>
      <c r="AC160" s="340" t="s">
        <v>518</v>
      </c>
      <c r="AD160" s="602">
        <v>14</v>
      </c>
      <c r="AE160" s="592">
        <v>16</v>
      </c>
    </row>
    <row r="161" spans="1:31" ht="13.8">
      <c r="A161" s="533" t="s">
        <v>1160</v>
      </c>
      <c r="B161" s="557" t="s">
        <v>518</v>
      </c>
      <c r="C161" s="535">
        <v>10239</v>
      </c>
      <c r="D161" s="535">
        <v>7103</v>
      </c>
      <c r="E161" s="535"/>
      <c r="G161" s="542"/>
      <c r="H161" s="543"/>
      <c r="I161" s="543"/>
      <c r="J161" s="543"/>
      <c r="K161" s="543"/>
      <c r="L161" s="543"/>
      <c r="M161" s="807" t="s">
        <v>330</v>
      </c>
      <c r="N161" s="807"/>
      <c r="O161" s="807"/>
      <c r="P161" s="807"/>
      <c r="Q161" s="545"/>
      <c r="R161" s="546">
        <v>24471</v>
      </c>
      <c r="S161" s="546">
        <v>25193</v>
      </c>
      <c r="T161" s="547"/>
      <c r="U161" s="548"/>
      <c r="W161" s="482"/>
      <c r="X161" s="338"/>
      <c r="Y161" s="339" t="s">
        <v>776</v>
      </c>
      <c r="Z161" s="339" t="s">
        <v>505</v>
      </c>
      <c r="AA161" s="339" t="s">
        <v>516</v>
      </c>
      <c r="AB161" s="339" t="s">
        <v>856</v>
      </c>
      <c r="AC161" s="340" t="s">
        <v>518</v>
      </c>
      <c r="AD161" s="602">
        <v>473</v>
      </c>
      <c r="AE161" s="592">
        <v>266</v>
      </c>
    </row>
    <row r="162" spans="1:31">
      <c r="A162" s="533" t="s">
        <v>1161</v>
      </c>
      <c r="B162" s="557" t="s">
        <v>518</v>
      </c>
      <c r="C162" s="529">
        <v>5989</v>
      </c>
      <c r="D162" s="529">
        <v>5155</v>
      </c>
      <c r="E162" s="529"/>
      <c r="G162" s="542"/>
      <c r="H162" s="543"/>
      <c r="I162" s="550"/>
      <c r="J162" s="550"/>
      <c r="K162" s="550"/>
      <c r="L162" s="550"/>
      <c r="M162" s="550"/>
      <c r="N162" s="808" t="s">
        <v>331</v>
      </c>
      <c r="O162" s="808"/>
      <c r="P162" s="808"/>
      <c r="Q162" s="552"/>
      <c r="R162" s="553">
        <v>3943</v>
      </c>
      <c r="S162" s="553">
        <v>4058</v>
      </c>
      <c r="T162" s="554"/>
      <c r="U162" s="555"/>
      <c r="W162" s="482"/>
      <c r="X162" s="338"/>
      <c r="Y162" s="339" t="s">
        <v>776</v>
      </c>
      <c r="Z162" s="339" t="s">
        <v>505</v>
      </c>
      <c r="AA162" s="339" t="s">
        <v>516</v>
      </c>
      <c r="AB162" s="339" t="s">
        <v>857</v>
      </c>
      <c r="AC162" s="340" t="s">
        <v>518</v>
      </c>
      <c r="AD162" s="602">
        <v>293</v>
      </c>
      <c r="AE162" s="592">
        <v>227</v>
      </c>
    </row>
    <row r="163" spans="1:31">
      <c r="A163" s="533" t="s">
        <v>1162</v>
      </c>
      <c r="B163" s="557" t="s">
        <v>518</v>
      </c>
      <c r="C163" s="529">
        <v>14232</v>
      </c>
      <c r="D163" s="529">
        <v>15207</v>
      </c>
      <c r="E163" s="529"/>
      <c r="G163" s="542"/>
      <c r="H163" s="543"/>
      <c r="I163" s="550"/>
      <c r="J163" s="550"/>
      <c r="K163" s="550"/>
      <c r="L163" s="550"/>
      <c r="M163" s="550"/>
      <c r="N163" s="808" t="s">
        <v>332</v>
      </c>
      <c r="O163" s="808"/>
      <c r="P163" s="808"/>
      <c r="Q163" s="552"/>
      <c r="R163" s="553">
        <v>5214</v>
      </c>
      <c r="S163" s="553">
        <v>5175</v>
      </c>
      <c r="T163" s="554"/>
      <c r="U163" s="555"/>
      <c r="W163" s="482"/>
      <c r="X163" s="338"/>
      <c r="Y163" s="339" t="s">
        <v>776</v>
      </c>
      <c r="Z163" s="339" t="s">
        <v>505</v>
      </c>
      <c r="AA163" s="339" t="s">
        <v>516</v>
      </c>
      <c r="AB163" s="339" t="s">
        <v>858</v>
      </c>
      <c r="AC163" s="340" t="s">
        <v>518</v>
      </c>
      <c r="AD163" s="602">
        <v>554</v>
      </c>
      <c r="AE163" s="592">
        <v>358</v>
      </c>
    </row>
    <row r="164" spans="1:31">
      <c r="A164" s="533" t="s">
        <v>245</v>
      </c>
      <c r="B164" s="557" t="s">
        <v>518</v>
      </c>
      <c r="C164" s="535">
        <v>2891</v>
      </c>
      <c r="D164" s="535">
        <v>2708</v>
      </c>
      <c r="E164" s="535"/>
      <c r="G164" s="542"/>
      <c r="H164" s="543"/>
      <c r="I164" s="550"/>
      <c r="J164" s="550"/>
      <c r="K164" s="550"/>
      <c r="L164" s="550"/>
      <c r="M164" s="550"/>
      <c r="N164" s="808" t="s">
        <v>333</v>
      </c>
      <c r="O164" s="808"/>
      <c r="P164" s="808"/>
      <c r="Q164" s="552"/>
      <c r="R164" s="553">
        <v>2392</v>
      </c>
      <c r="S164" s="553">
        <v>2551</v>
      </c>
      <c r="T164" s="554"/>
      <c r="U164" s="555"/>
      <c r="W164" s="482"/>
      <c r="X164" s="338"/>
      <c r="Y164" s="339" t="s">
        <v>776</v>
      </c>
      <c r="Z164" s="339" t="s">
        <v>505</v>
      </c>
      <c r="AA164" s="339" t="s">
        <v>516</v>
      </c>
      <c r="AB164" s="339" t="s">
        <v>859</v>
      </c>
      <c r="AC164" s="340" t="s">
        <v>518</v>
      </c>
      <c r="AD164" s="602">
        <v>395</v>
      </c>
      <c r="AE164" s="592">
        <v>729</v>
      </c>
    </row>
    <row r="165" spans="1:31">
      <c r="A165" s="533" t="s">
        <v>290</v>
      </c>
      <c r="B165" s="557" t="s">
        <v>518</v>
      </c>
      <c r="C165" s="535">
        <v>148</v>
      </c>
      <c r="D165" s="535">
        <v>400</v>
      </c>
      <c r="E165" s="535"/>
      <c r="G165" s="542"/>
      <c r="H165" s="543"/>
      <c r="I165" s="550"/>
      <c r="J165" s="550"/>
      <c r="K165" s="550"/>
      <c r="L165" s="550"/>
      <c r="M165" s="550"/>
      <c r="N165" s="808" t="s">
        <v>148</v>
      </c>
      <c r="O165" s="808"/>
      <c r="P165" s="808"/>
      <c r="Q165" s="552"/>
      <c r="R165" s="553">
        <v>1651</v>
      </c>
      <c r="S165" s="553">
        <v>1692</v>
      </c>
      <c r="T165" s="554"/>
      <c r="U165" s="555"/>
      <c r="W165" s="482"/>
      <c r="X165" s="338"/>
      <c r="Y165" s="339" t="s">
        <v>776</v>
      </c>
      <c r="Z165" s="339" t="s">
        <v>505</v>
      </c>
      <c r="AA165" s="339" t="s">
        <v>516</v>
      </c>
      <c r="AB165" s="339" t="s">
        <v>860</v>
      </c>
      <c r="AC165" s="340" t="s">
        <v>518</v>
      </c>
      <c r="AD165" s="602">
        <v>530</v>
      </c>
      <c r="AE165" s="592">
        <v>573</v>
      </c>
    </row>
    <row r="166" spans="1:31">
      <c r="A166" s="533" t="s">
        <v>300</v>
      </c>
      <c r="B166" s="557" t="s">
        <v>518</v>
      </c>
      <c r="C166" s="535">
        <v>276</v>
      </c>
      <c r="D166" s="535">
        <v>273</v>
      </c>
      <c r="E166" s="535"/>
      <c r="G166" s="542"/>
      <c r="H166" s="543"/>
      <c r="I166" s="550"/>
      <c r="J166" s="550"/>
      <c r="K166" s="550"/>
      <c r="L166" s="550"/>
      <c r="M166" s="550"/>
      <c r="N166" s="813" t="s">
        <v>468</v>
      </c>
      <c r="O166" s="808"/>
      <c r="P166" s="808"/>
      <c r="Q166" s="552"/>
      <c r="R166" s="553">
        <v>11270</v>
      </c>
      <c r="S166" s="553">
        <v>11717</v>
      </c>
      <c r="T166" s="554"/>
      <c r="U166" s="555"/>
      <c r="W166" s="482"/>
      <c r="X166" s="338"/>
      <c r="Y166" s="339" t="s">
        <v>776</v>
      </c>
      <c r="Z166" s="339" t="s">
        <v>505</v>
      </c>
      <c r="AA166" s="339" t="s">
        <v>516</v>
      </c>
      <c r="AB166" s="339" t="s">
        <v>575</v>
      </c>
      <c r="AC166" s="340" t="s">
        <v>518</v>
      </c>
      <c r="AD166" s="602">
        <v>38657</v>
      </c>
      <c r="AE166" s="592">
        <v>44845</v>
      </c>
    </row>
    <row r="167" spans="1:31" ht="13.8">
      <c r="A167" s="533" t="s">
        <v>320</v>
      </c>
      <c r="B167" s="557" t="s">
        <v>518</v>
      </c>
      <c r="C167" s="535">
        <v>516</v>
      </c>
      <c r="D167" s="535">
        <v>358</v>
      </c>
      <c r="E167" s="535"/>
      <c r="G167" s="542"/>
      <c r="H167" s="543"/>
      <c r="I167" s="543"/>
      <c r="J167" s="543"/>
      <c r="K167" s="543"/>
      <c r="L167" s="543"/>
      <c r="M167" s="807" t="s">
        <v>469</v>
      </c>
      <c r="N167" s="807"/>
      <c r="O167" s="807"/>
      <c r="P167" s="807"/>
      <c r="Q167" s="545"/>
      <c r="R167" s="546">
        <v>3939</v>
      </c>
      <c r="S167" s="546">
        <v>3996</v>
      </c>
      <c r="T167" s="547"/>
      <c r="U167" s="548"/>
      <c r="W167" s="482"/>
      <c r="X167" s="338"/>
      <c r="Y167" s="339" t="s">
        <v>776</v>
      </c>
      <c r="Z167" s="339" t="s">
        <v>505</v>
      </c>
      <c r="AA167" s="339" t="s">
        <v>516</v>
      </c>
      <c r="AB167" s="339" t="s">
        <v>576</v>
      </c>
      <c r="AC167" s="340" t="s">
        <v>518</v>
      </c>
      <c r="AD167" s="602">
        <v>9234</v>
      </c>
      <c r="AE167" s="592">
        <v>8648</v>
      </c>
    </row>
    <row r="168" spans="1:31" ht="13.8">
      <c r="A168" s="533" t="s">
        <v>334</v>
      </c>
      <c r="B168" s="557" t="s">
        <v>518</v>
      </c>
      <c r="C168" s="529">
        <v>376</v>
      </c>
      <c r="D168" s="529">
        <v>386</v>
      </c>
      <c r="E168" s="529"/>
      <c r="G168" s="542"/>
      <c r="H168" s="543"/>
      <c r="I168" s="543"/>
      <c r="J168" s="543"/>
      <c r="K168" s="543"/>
      <c r="L168" s="544"/>
      <c r="M168" s="807" t="s">
        <v>470</v>
      </c>
      <c r="N168" s="807"/>
      <c r="O168" s="807"/>
      <c r="P168" s="807"/>
      <c r="Q168" s="545"/>
      <c r="R168" s="546">
        <v>14492</v>
      </c>
      <c r="S168" s="546">
        <v>18128</v>
      </c>
      <c r="T168" s="547"/>
      <c r="U168" s="548"/>
      <c r="W168" s="482"/>
      <c r="X168" s="338"/>
      <c r="Y168" s="339" t="s">
        <v>776</v>
      </c>
      <c r="Z168" s="339" t="s">
        <v>505</v>
      </c>
      <c r="AA168" s="339" t="s">
        <v>516</v>
      </c>
      <c r="AB168" s="339" t="s">
        <v>861</v>
      </c>
      <c r="AC168" s="340" t="s">
        <v>518</v>
      </c>
      <c r="AD168" s="602">
        <v>3821</v>
      </c>
      <c r="AE168" s="592">
        <v>3000</v>
      </c>
    </row>
    <row r="169" spans="1:31">
      <c r="A169" s="533" t="s">
        <v>335</v>
      </c>
      <c r="B169" s="557" t="s">
        <v>518</v>
      </c>
      <c r="C169" s="535">
        <v>4238</v>
      </c>
      <c r="D169" s="535">
        <v>5782</v>
      </c>
      <c r="E169" s="535"/>
      <c r="G169" s="542"/>
      <c r="H169" s="543"/>
      <c r="I169" s="550"/>
      <c r="J169" s="550"/>
      <c r="K169" s="550"/>
      <c r="L169" s="551"/>
      <c r="M169" s="550"/>
      <c r="N169" s="808" t="s">
        <v>245</v>
      </c>
      <c r="O169" s="808"/>
      <c r="P169" s="808"/>
      <c r="Q169" s="552"/>
      <c r="R169" s="553">
        <v>4093</v>
      </c>
      <c r="S169" s="553">
        <v>4717</v>
      </c>
      <c r="T169" s="554"/>
      <c r="U169" s="555"/>
      <c r="W169" s="482"/>
      <c r="X169" s="338"/>
      <c r="Y169" s="339" t="s">
        <v>776</v>
      </c>
      <c r="Z169" s="339" t="s">
        <v>505</v>
      </c>
      <c r="AA169" s="339" t="s">
        <v>516</v>
      </c>
      <c r="AB169" s="339" t="s">
        <v>862</v>
      </c>
      <c r="AC169" s="340" t="s">
        <v>518</v>
      </c>
      <c r="AD169" s="602">
        <v>272</v>
      </c>
      <c r="AE169" s="592">
        <v>309</v>
      </c>
    </row>
    <row r="170" spans="1:31">
      <c r="A170" s="533" t="s">
        <v>336</v>
      </c>
      <c r="B170" s="557" t="s">
        <v>518</v>
      </c>
      <c r="C170" s="535">
        <v>5787</v>
      </c>
      <c r="D170" s="535">
        <v>5300</v>
      </c>
      <c r="E170" s="535"/>
      <c r="G170" s="542"/>
      <c r="H170" s="543"/>
      <c r="I170" s="550"/>
      <c r="J170" s="550"/>
      <c r="K170" s="550"/>
      <c r="L170" s="551"/>
      <c r="M170" s="550"/>
      <c r="N170" s="808" t="s">
        <v>290</v>
      </c>
      <c r="O170" s="808"/>
      <c r="P170" s="808"/>
      <c r="Q170" s="552"/>
      <c r="R170" s="553">
        <v>201</v>
      </c>
      <c r="S170" s="553">
        <v>462</v>
      </c>
      <c r="T170" s="554"/>
      <c r="U170" s="555"/>
      <c r="W170" s="482"/>
      <c r="X170" s="338"/>
      <c r="Y170" s="339" t="s">
        <v>776</v>
      </c>
      <c r="Z170" s="339" t="s">
        <v>505</v>
      </c>
      <c r="AA170" s="339" t="s">
        <v>516</v>
      </c>
      <c r="AB170" s="339" t="s">
        <v>863</v>
      </c>
      <c r="AC170" s="340" t="s">
        <v>518</v>
      </c>
      <c r="AD170" s="602">
        <v>2409</v>
      </c>
      <c r="AE170" s="592">
        <v>2792</v>
      </c>
    </row>
    <row r="171" spans="1:31">
      <c r="A171" s="533" t="s">
        <v>1163</v>
      </c>
      <c r="B171" s="557" t="s">
        <v>518</v>
      </c>
      <c r="C171" s="529">
        <v>5763</v>
      </c>
      <c r="D171" s="529">
        <v>1894</v>
      </c>
      <c r="E171" s="529"/>
      <c r="G171" s="542"/>
      <c r="H171" s="543"/>
      <c r="I171" s="550"/>
      <c r="J171" s="550"/>
      <c r="K171" s="550"/>
      <c r="L171" s="551"/>
      <c r="M171" s="550"/>
      <c r="N171" s="808" t="s">
        <v>300</v>
      </c>
      <c r="O171" s="808"/>
      <c r="P171" s="808"/>
      <c r="Q171" s="552"/>
      <c r="R171" s="553">
        <v>286</v>
      </c>
      <c r="S171" s="553">
        <v>496</v>
      </c>
      <c r="T171" s="554"/>
      <c r="U171" s="555"/>
      <c r="W171" s="482"/>
      <c r="X171" s="338"/>
      <c r="Y171" s="339" t="s">
        <v>776</v>
      </c>
      <c r="Z171" s="339" t="s">
        <v>505</v>
      </c>
      <c r="AA171" s="339" t="s">
        <v>516</v>
      </c>
      <c r="AB171" s="339" t="s">
        <v>864</v>
      </c>
      <c r="AC171" s="340" t="s">
        <v>518</v>
      </c>
      <c r="AD171" s="602">
        <v>282</v>
      </c>
      <c r="AE171" s="592">
        <v>234</v>
      </c>
    </row>
    <row r="172" spans="1:31">
      <c r="A172" s="533" t="s">
        <v>1164</v>
      </c>
      <c r="B172" s="557" t="s">
        <v>518</v>
      </c>
      <c r="C172" s="529">
        <v>18681</v>
      </c>
      <c r="D172" s="529">
        <v>14590</v>
      </c>
      <c r="E172" s="529"/>
      <c r="G172" s="542"/>
      <c r="H172" s="543"/>
      <c r="I172" s="550"/>
      <c r="J172" s="550"/>
      <c r="K172" s="550"/>
      <c r="L172" s="551"/>
      <c r="M172" s="550"/>
      <c r="N172" s="808" t="s">
        <v>320</v>
      </c>
      <c r="O172" s="808"/>
      <c r="P172" s="808"/>
      <c r="Q172" s="552"/>
      <c r="R172" s="553">
        <v>829</v>
      </c>
      <c r="S172" s="553">
        <v>1502</v>
      </c>
      <c r="T172" s="554"/>
      <c r="U172" s="555"/>
      <c r="W172" s="482"/>
      <c r="X172" s="338"/>
      <c r="Y172" s="339" t="s">
        <v>776</v>
      </c>
      <c r="Z172" s="339" t="s">
        <v>505</v>
      </c>
      <c r="AA172" s="339" t="s">
        <v>516</v>
      </c>
      <c r="AB172" s="339" t="s">
        <v>865</v>
      </c>
      <c r="AC172" s="340" t="s">
        <v>518</v>
      </c>
      <c r="AD172" s="602">
        <v>15</v>
      </c>
      <c r="AE172" s="592">
        <v>4</v>
      </c>
    </row>
    <row r="173" spans="1:31" ht="13.8">
      <c r="A173" s="533" t="s">
        <v>1165</v>
      </c>
      <c r="B173" s="557" t="s">
        <v>518</v>
      </c>
      <c r="C173" s="529">
        <v>28868</v>
      </c>
      <c r="D173" s="529">
        <v>24355</v>
      </c>
      <c r="E173" s="529"/>
      <c r="G173" s="542"/>
      <c r="H173" s="543"/>
      <c r="I173" s="543"/>
      <c r="J173" s="543"/>
      <c r="K173" s="543"/>
      <c r="L173" s="544"/>
      <c r="M173" s="543"/>
      <c r="N173" s="807" t="s">
        <v>334</v>
      </c>
      <c r="O173" s="807"/>
      <c r="P173" s="807"/>
      <c r="Q173" s="545"/>
      <c r="R173" s="546">
        <v>459</v>
      </c>
      <c r="S173" s="546">
        <v>1000</v>
      </c>
      <c r="T173" s="547"/>
      <c r="U173" s="548"/>
      <c r="W173" s="482"/>
      <c r="X173" s="338"/>
      <c r="Y173" s="339" t="s">
        <v>776</v>
      </c>
      <c r="Z173" s="339" t="s">
        <v>505</v>
      </c>
      <c r="AA173" s="339" t="s">
        <v>516</v>
      </c>
      <c r="AB173" s="339" t="s">
        <v>866</v>
      </c>
      <c r="AC173" s="340" t="s">
        <v>518</v>
      </c>
      <c r="AD173" s="602">
        <v>83</v>
      </c>
      <c r="AE173" s="592">
        <v>125</v>
      </c>
    </row>
    <row r="174" spans="1:31">
      <c r="A174" s="533" t="s">
        <v>1166</v>
      </c>
      <c r="B174" s="557" t="s">
        <v>518</v>
      </c>
      <c r="C174" s="529">
        <v>16534</v>
      </c>
      <c r="D174" s="529">
        <v>15149</v>
      </c>
      <c r="E174" s="529"/>
      <c r="G174" s="542"/>
      <c r="H174" s="543"/>
      <c r="I174" s="550"/>
      <c r="J174" s="550"/>
      <c r="K174" s="550"/>
      <c r="L174" s="551"/>
      <c r="M174" s="550"/>
      <c r="N174" s="808" t="s">
        <v>335</v>
      </c>
      <c r="O174" s="808"/>
      <c r="P174" s="808"/>
      <c r="Q174" s="552"/>
      <c r="R174" s="553">
        <v>4566</v>
      </c>
      <c r="S174" s="553">
        <v>4026</v>
      </c>
      <c r="T174" s="554"/>
      <c r="U174" s="555"/>
      <c r="W174" s="482"/>
      <c r="X174" s="338"/>
      <c r="Y174" s="339" t="s">
        <v>776</v>
      </c>
      <c r="Z174" s="339" t="s">
        <v>505</v>
      </c>
      <c r="AA174" s="339" t="s">
        <v>516</v>
      </c>
      <c r="AB174" s="339" t="s">
        <v>867</v>
      </c>
      <c r="AC174" s="340" t="s">
        <v>518</v>
      </c>
      <c r="AD174" s="602">
        <v>390</v>
      </c>
      <c r="AE174" s="592">
        <v>255</v>
      </c>
    </row>
    <row r="175" spans="1:31">
      <c r="A175" s="533" t="s">
        <v>1167</v>
      </c>
      <c r="B175" s="557" t="s">
        <v>518</v>
      </c>
      <c r="C175" s="529">
        <v>229608</v>
      </c>
      <c r="D175" s="529">
        <v>202704</v>
      </c>
      <c r="E175" s="529"/>
      <c r="G175" s="542"/>
      <c r="H175" s="543"/>
      <c r="I175" s="550"/>
      <c r="J175" s="550"/>
      <c r="K175" s="550"/>
      <c r="L175" s="551"/>
      <c r="M175" s="550"/>
      <c r="N175" s="808" t="s">
        <v>336</v>
      </c>
      <c r="O175" s="808"/>
      <c r="P175" s="808"/>
      <c r="Q175" s="552"/>
      <c r="R175" s="553">
        <v>4058</v>
      </c>
      <c r="S175" s="553">
        <v>5925</v>
      </c>
      <c r="T175" s="554"/>
      <c r="U175" s="555"/>
      <c r="W175" s="482"/>
      <c r="X175" s="338"/>
      <c r="Y175" s="339" t="s">
        <v>776</v>
      </c>
      <c r="Z175" s="339" t="s">
        <v>505</v>
      </c>
      <c r="AA175" s="339" t="s">
        <v>516</v>
      </c>
      <c r="AB175" s="339" t="s">
        <v>868</v>
      </c>
      <c r="AC175" s="340" t="s">
        <v>518</v>
      </c>
      <c r="AD175" s="602">
        <v>1246</v>
      </c>
      <c r="AE175" s="592">
        <v>1325</v>
      </c>
    </row>
    <row r="176" spans="1:31" ht="13.8">
      <c r="A176" s="533" t="s">
        <v>1168</v>
      </c>
      <c r="B176" s="557" t="s">
        <v>518</v>
      </c>
      <c r="C176" s="529">
        <v>250702</v>
      </c>
      <c r="D176" s="529">
        <v>221267</v>
      </c>
      <c r="E176" s="529"/>
      <c r="G176" s="542"/>
      <c r="H176" s="543"/>
      <c r="I176" s="543"/>
      <c r="J176" s="543"/>
      <c r="K176" s="543"/>
      <c r="L176" s="544"/>
      <c r="M176" s="807" t="s">
        <v>230</v>
      </c>
      <c r="N176" s="807"/>
      <c r="O176" s="807"/>
      <c r="P176" s="807"/>
      <c r="Q176" s="545"/>
      <c r="R176" s="546">
        <v>4856</v>
      </c>
      <c r="S176" s="546">
        <v>3258</v>
      </c>
      <c r="T176" s="547"/>
      <c r="U176" s="548"/>
      <c r="W176" s="482"/>
      <c r="X176" s="338"/>
      <c r="Y176" s="339" t="s">
        <v>776</v>
      </c>
      <c r="Z176" s="339" t="s">
        <v>505</v>
      </c>
      <c r="AA176" s="339" t="s">
        <v>516</v>
      </c>
      <c r="AB176" s="339" t="s">
        <v>869</v>
      </c>
      <c r="AC176" s="340" t="s">
        <v>518</v>
      </c>
      <c r="AD176" s="602">
        <v>629</v>
      </c>
      <c r="AE176" s="592">
        <v>575</v>
      </c>
    </row>
    <row r="177" spans="1:31" ht="13.8">
      <c r="A177" s="533" t="s">
        <v>1169</v>
      </c>
      <c r="B177" s="557" t="s">
        <v>518</v>
      </c>
      <c r="C177" s="535">
        <v>136608</v>
      </c>
      <c r="D177" s="535">
        <v>117653</v>
      </c>
      <c r="E177" s="535"/>
      <c r="G177" s="542"/>
      <c r="H177" s="543"/>
      <c r="I177" s="543"/>
      <c r="J177" s="572"/>
      <c r="K177" s="147" t="s">
        <v>337</v>
      </c>
      <c r="L177" s="148"/>
      <c r="M177" s="148"/>
      <c r="N177" s="811" t="s">
        <v>338</v>
      </c>
      <c r="O177" s="811"/>
      <c r="P177" s="811"/>
      <c r="Q177" s="545"/>
      <c r="R177" s="546">
        <v>19466</v>
      </c>
      <c r="S177" s="546">
        <v>22185</v>
      </c>
      <c r="T177" s="547"/>
      <c r="U177" s="548"/>
      <c r="W177" s="482"/>
      <c r="X177" s="338"/>
      <c r="Y177" s="339" t="s">
        <v>776</v>
      </c>
      <c r="Z177" s="339" t="s">
        <v>505</v>
      </c>
      <c r="AA177" s="339" t="s">
        <v>516</v>
      </c>
      <c r="AB177" s="339" t="s">
        <v>870</v>
      </c>
      <c r="AC177" s="340" t="s">
        <v>518</v>
      </c>
      <c r="AD177" s="602">
        <v>87</v>
      </c>
      <c r="AE177" s="592">
        <v>30</v>
      </c>
    </row>
    <row r="178" spans="1:31" ht="13.8">
      <c r="A178" s="533" t="s">
        <v>1170</v>
      </c>
      <c r="B178" s="557" t="s">
        <v>518</v>
      </c>
      <c r="C178" s="535">
        <v>17627</v>
      </c>
      <c r="D178" s="535">
        <v>17052</v>
      </c>
      <c r="E178" s="535"/>
      <c r="G178" s="542"/>
      <c r="H178" s="543"/>
      <c r="I178" s="543"/>
      <c r="J178" s="572"/>
      <c r="K178" s="147" t="s">
        <v>337</v>
      </c>
      <c r="L178" s="148"/>
      <c r="M178" s="148"/>
      <c r="N178" s="811" t="s">
        <v>339</v>
      </c>
      <c r="O178" s="811"/>
      <c r="P178" s="811"/>
      <c r="Q178" s="545"/>
      <c r="R178" s="546">
        <v>39244</v>
      </c>
      <c r="S178" s="546">
        <v>43795</v>
      </c>
      <c r="T178" s="547"/>
      <c r="U178" s="548"/>
      <c r="W178" s="482"/>
      <c r="X178" s="338"/>
      <c r="Y178" s="339" t="s">
        <v>776</v>
      </c>
      <c r="Z178" s="339" t="s">
        <v>505</v>
      </c>
      <c r="AA178" s="339" t="s">
        <v>516</v>
      </c>
      <c r="AB178" s="339" t="s">
        <v>577</v>
      </c>
      <c r="AC178" s="340" t="s">
        <v>518</v>
      </c>
      <c r="AD178" s="602">
        <v>18547</v>
      </c>
      <c r="AE178" s="592">
        <v>24284</v>
      </c>
    </row>
    <row r="179" spans="1:31" ht="13.8">
      <c r="A179" s="533" t="s">
        <v>1171</v>
      </c>
      <c r="B179" s="557" t="s">
        <v>518</v>
      </c>
      <c r="C179" s="535">
        <v>22620</v>
      </c>
      <c r="D179" s="535">
        <v>20102</v>
      </c>
      <c r="E179" s="535"/>
      <c r="G179" s="542"/>
      <c r="H179" s="543"/>
      <c r="I179" s="543"/>
      <c r="J179" s="572"/>
      <c r="K179" s="147" t="s">
        <v>337</v>
      </c>
      <c r="L179" s="148"/>
      <c r="M179" s="148"/>
      <c r="N179" s="811" t="s">
        <v>340</v>
      </c>
      <c r="O179" s="811"/>
      <c r="P179" s="811"/>
      <c r="Q179" s="545"/>
      <c r="R179" s="546">
        <v>13601</v>
      </c>
      <c r="S179" s="546">
        <v>14033</v>
      </c>
      <c r="T179" s="547"/>
      <c r="U179" s="548"/>
      <c r="W179" s="482"/>
      <c r="X179" s="338"/>
      <c r="Y179" s="339" t="s">
        <v>776</v>
      </c>
      <c r="Z179" s="339" t="s">
        <v>505</v>
      </c>
      <c r="AA179" s="339" t="s">
        <v>516</v>
      </c>
      <c r="AB179" s="339" t="s">
        <v>578</v>
      </c>
      <c r="AC179" s="340" t="s">
        <v>518</v>
      </c>
      <c r="AD179" s="602">
        <v>5588</v>
      </c>
      <c r="AE179" s="592">
        <v>9657</v>
      </c>
    </row>
    <row r="180" spans="1:31" ht="13.8">
      <c r="A180" s="533" t="s">
        <v>1172</v>
      </c>
      <c r="B180" s="557" t="s">
        <v>518</v>
      </c>
      <c r="C180" s="535">
        <v>96361</v>
      </c>
      <c r="D180" s="535">
        <v>80499</v>
      </c>
      <c r="E180" s="535"/>
      <c r="G180" s="542"/>
      <c r="H180" s="543"/>
      <c r="I180" s="543"/>
      <c r="J180" s="572"/>
      <c r="K180" s="147" t="s">
        <v>337</v>
      </c>
      <c r="L180" s="148"/>
      <c r="M180" s="148"/>
      <c r="N180" s="811" t="s">
        <v>341</v>
      </c>
      <c r="O180" s="811"/>
      <c r="P180" s="811"/>
      <c r="Q180" s="545"/>
      <c r="R180" s="546">
        <v>249421</v>
      </c>
      <c r="S180" s="546">
        <v>263237</v>
      </c>
      <c r="T180" s="547"/>
      <c r="U180" s="548"/>
      <c r="W180" s="482"/>
      <c r="X180" s="338"/>
      <c r="Y180" s="339" t="s">
        <v>776</v>
      </c>
      <c r="Z180" s="339" t="s">
        <v>505</v>
      </c>
      <c r="AA180" s="339" t="s">
        <v>516</v>
      </c>
      <c r="AB180" s="339" t="s">
        <v>871</v>
      </c>
      <c r="AC180" s="340" t="s">
        <v>518</v>
      </c>
      <c r="AD180" s="602">
        <v>5373</v>
      </c>
      <c r="AE180" s="592">
        <v>8837</v>
      </c>
    </row>
    <row r="181" spans="1:31" ht="13.8">
      <c r="A181" s="533" t="s">
        <v>1173</v>
      </c>
      <c r="B181" s="557" t="s">
        <v>518</v>
      </c>
      <c r="C181" s="535">
        <v>114094</v>
      </c>
      <c r="D181" s="535">
        <v>103615</v>
      </c>
      <c r="E181" s="535"/>
      <c r="G181" s="542"/>
      <c r="H181" s="543"/>
      <c r="I181" s="543"/>
      <c r="J181" s="572"/>
      <c r="K181" s="147" t="s">
        <v>337</v>
      </c>
      <c r="L181" s="148"/>
      <c r="M181" s="148"/>
      <c r="N181" s="811" t="s">
        <v>342</v>
      </c>
      <c r="O181" s="811"/>
      <c r="P181" s="811"/>
      <c r="Q181" s="545"/>
      <c r="R181" s="546">
        <v>275479</v>
      </c>
      <c r="S181" s="546">
        <v>274640</v>
      </c>
      <c r="T181" s="547"/>
      <c r="U181" s="227"/>
      <c r="W181" s="482"/>
      <c r="X181" s="338"/>
      <c r="Y181" s="339" t="s">
        <v>776</v>
      </c>
      <c r="Z181" s="339" t="s">
        <v>505</v>
      </c>
      <c r="AA181" s="339" t="s">
        <v>516</v>
      </c>
      <c r="AB181" s="339" t="s">
        <v>872</v>
      </c>
      <c r="AC181" s="340" t="s">
        <v>518</v>
      </c>
      <c r="AD181" s="602">
        <v>215</v>
      </c>
      <c r="AE181" s="592">
        <v>821</v>
      </c>
    </row>
    <row r="182" spans="1:31">
      <c r="A182" s="533" t="s">
        <v>344</v>
      </c>
      <c r="B182" s="557" t="s">
        <v>518</v>
      </c>
      <c r="C182" s="529">
        <v>109221</v>
      </c>
      <c r="D182" s="529">
        <v>89660</v>
      </c>
      <c r="E182" s="529"/>
      <c r="G182" s="542"/>
      <c r="H182" s="543"/>
      <c r="I182" s="550"/>
      <c r="J182" s="550"/>
      <c r="K182" s="149"/>
      <c r="L182" s="149"/>
      <c r="M182" s="149"/>
      <c r="N182" s="149"/>
      <c r="O182" s="812" t="s">
        <v>343</v>
      </c>
      <c r="P182" s="812"/>
      <c r="Q182" s="552"/>
      <c r="R182" s="553">
        <v>142166</v>
      </c>
      <c r="S182" s="553">
        <v>140970</v>
      </c>
      <c r="T182" s="554"/>
      <c r="U182" s="226"/>
      <c r="W182" s="482"/>
      <c r="X182" s="338"/>
      <c r="Y182" s="339" t="s">
        <v>776</v>
      </c>
      <c r="Z182" s="339" t="s">
        <v>505</v>
      </c>
      <c r="AA182" s="339" t="s">
        <v>516</v>
      </c>
      <c r="AB182" s="339" t="s">
        <v>579</v>
      </c>
      <c r="AC182" s="340" t="s">
        <v>518</v>
      </c>
      <c r="AD182" s="602">
        <v>262</v>
      </c>
      <c r="AE182" s="592">
        <v>133</v>
      </c>
    </row>
    <row r="183" spans="1:31">
      <c r="A183" s="533" t="s">
        <v>345</v>
      </c>
      <c r="B183" s="557" t="s">
        <v>518</v>
      </c>
      <c r="C183" s="535">
        <v>48117</v>
      </c>
      <c r="D183" s="535">
        <v>39087</v>
      </c>
      <c r="E183" s="535"/>
      <c r="G183" s="542"/>
      <c r="H183" s="543"/>
      <c r="I183" s="550"/>
      <c r="J183" s="550"/>
      <c r="K183" s="149"/>
      <c r="L183" s="149"/>
      <c r="M183" s="149"/>
      <c r="N183" s="150"/>
      <c r="O183" s="149"/>
      <c r="P183" s="150" t="s">
        <v>461</v>
      </c>
      <c r="Q183" s="552"/>
      <c r="R183" s="553">
        <v>17178</v>
      </c>
      <c r="S183" s="553">
        <v>17046</v>
      </c>
      <c r="T183" s="554"/>
      <c r="U183" s="555"/>
      <c r="W183" s="482"/>
      <c r="X183" s="338"/>
      <c r="Y183" s="339" t="s">
        <v>776</v>
      </c>
      <c r="Z183" s="339" t="s">
        <v>505</v>
      </c>
      <c r="AA183" s="339" t="s">
        <v>516</v>
      </c>
      <c r="AB183" s="339" t="s">
        <v>580</v>
      </c>
      <c r="AC183" s="340" t="s">
        <v>518</v>
      </c>
      <c r="AD183" s="602">
        <v>12698</v>
      </c>
      <c r="AE183" s="592">
        <v>14493</v>
      </c>
    </row>
    <row r="184" spans="1:31">
      <c r="A184" s="533" t="s">
        <v>346</v>
      </c>
      <c r="B184" s="557" t="s">
        <v>518</v>
      </c>
      <c r="C184" s="535">
        <v>20889</v>
      </c>
      <c r="D184" s="535">
        <v>15872</v>
      </c>
      <c r="E184" s="535"/>
      <c r="G184" s="542"/>
      <c r="H184" s="543"/>
      <c r="I184" s="550"/>
      <c r="J184" s="550"/>
      <c r="K184" s="149"/>
      <c r="L184" s="149"/>
      <c r="M184" s="149"/>
      <c r="N184" s="150"/>
      <c r="O184" s="149"/>
      <c r="P184" s="150" t="s">
        <v>471</v>
      </c>
      <c r="Q184" s="552"/>
      <c r="R184" s="553">
        <v>23923</v>
      </c>
      <c r="S184" s="553">
        <v>27045</v>
      </c>
      <c r="T184" s="554"/>
      <c r="U184" s="555"/>
      <c r="W184" s="482"/>
      <c r="X184" s="338"/>
      <c r="Y184" s="339" t="s">
        <v>776</v>
      </c>
      <c r="Z184" s="339" t="s">
        <v>505</v>
      </c>
      <c r="AA184" s="339" t="s">
        <v>516</v>
      </c>
      <c r="AB184" s="339" t="s">
        <v>873</v>
      </c>
      <c r="AC184" s="340" t="s">
        <v>518</v>
      </c>
      <c r="AD184" s="602">
        <v>3939</v>
      </c>
      <c r="AE184" s="592">
        <v>4448</v>
      </c>
    </row>
    <row r="185" spans="1:31">
      <c r="A185" s="533" t="s">
        <v>347</v>
      </c>
      <c r="B185" s="557" t="s">
        <v>518</v>
      </c>
      <c r="C185" s="535">
        <v>21136</v>
      </c>
      <c r="D185" s="535">
        <v>18709</v>
      </c>
      <c r="E185" s="535"/>
      <c r="G185" s="542"/>
      <c r="H185" s="543"/>
      <c r="I185" s="550"/>
      <c r="J185" s="550"/>
      <c r="K185" s="149"/>
      <c r="L185" s="149"/>
      <c r="M185" s="149"/>
      <c r="N185" s="150"/>
      <c r="O185" s="149"/>
      <c r="P185" s="150" t="s">
        <v>440</v>
      </c>
      <c r="Q185" s="552"/>
      <c r="R185" s="553">
        <v>101065</v>
      </c>
      <c r="S185" s="553">
        <v>96878</v>
      </c>
      <c r="T185" s="554"/>
      <c r="U185" s="555"/>
      <c r="W185" s="482"/>
      <c r="X185" s="338"/>
      <c r="Y185" s="339" t="s">
        <v>776</v>
      </c>
      <c r="Z185" s="339" t="s">
        <v>505</v>
      </c>
      <c r="AA185" s="339" t="s">
        <v>516</v>
      </c>
      <c r="AB185" s="339" t="s">
        <v>874</v>
      </c>
      <c r="AC185" s="340" t="s">
        <v>518</v>
      </c>
      <c r="AD185" s="602">
        <v>1417</v>
      </c>
      <c r="AE185" s="592">
        <v>1523</v>
      </c>
    </row>
    <row r="186" spans="1:31">
      <c r="A186" s="533" t="s">
        <v>348</v>
      </c>
      <c r="B186" s="557" t="s">
        <v>518</v>
      </c>
      <c r="C186" s="535">
        <v>6092</v>
      </c>
      <c r="D186" s="535">
        <v>4505</v>
      </c>
      <c r="E186" s="535"/>
      <c r="G186" s="542"/>
      <c r="H186" s="543"/>
      <c r="I186" s="550"/>
      <c r="J186" s="550"/>
      <c r="K186" s="149"/>
      <c r="L186" s="149"/>
      <c r="M186" s="149"/>
      <c r="N186" s="149"/>
      <c r="O186" s="812" t="s">
        <v>492</v>
      </c>
      <c r="P186" s="812"/>
      <c r="Q186" s="552"/>
      <c r="R186" s="553">
        <v>133313</v>
      </c>
      <c r="S186" s="553">
        <v>133671</v>
      </c>
      <c r="T186" s="554"/>
      <c r="U186" s="555"/>
      <c r="W186" s="482"/>
      <c r="X186" s="338"/>
      <c r="Y186" s="339" t="s">
        <v>776</v>
      </c>
      <c r="Z186" s="339" t="s">
        <v>505</v>
      </c>
      <c r="AA186" s="339" t="s">
        <v>516</v>
      </c>
      <c r="AB186" s="339" t="s">
        <v>875</v>
      </c>
      <c r="AC186" s="340" t="s">
        <v>518</v>
      </c>
      <c r="AD186" s="602">
        <v>512</v>
      </c>
      <c r="AE186" s="592">
        <v>900</v>
      </c>
    </row>
    <row r="187" spans="1:31" ht="13.8">
      <c r="A187" s="533" t="s">
        <v>349</v>
      </c>
      <c r="B187" s="557" t="s">
        <v>518</v>
      </c>
      <c r="C187" s="529">
        <v>61056</v>
      </c>
      <c r="D187" s="529">
        <v>50516</v>
      </c>
      <c r="E187" s="529"/>
      <c r="G187" s="542"/>
      <c r="H187" s="543"/>
      <c r="I187" s="543"/>
      <c r="J187" s="543"/>
      <c r="K187" s="807" t="s">
        <v>344</v>
      </c>
      <c r="L187" s="807"/>
      <c r="M187" s="807"/>
      <c r="N187" s="807"/>
      <c r="O187" s="807"/>
      <c r="P187" s="807"/>
      <c r="Q187" s="545"/>
      <c r="R187" s="546">
        <v>107820</v>
      </c>
      <c r="S187" s="546">
        <v>118844</v>
      </c>
      <c r="T187" s="547"/>
      <c r="U187" s="548"/>
      <c r="W187" s="482"/>
      <c r="X187" s="338"/>
      <c r="Y187" s="339" t="s">
        <v>776</v>
      </c>
      <c r="Z187" s="339" t="s">
        <v>505</v>
      </c>
      <c r="AA187" s="339" t="s">
        <v>516</v>
      </c>
      <c r="AB187" s="339" t="s">
        <v>876</v>
      </c>
      <c r="AC187" s="340" t="s">
        <v>518</v>
      </c>
      <c r="AD187" s="602">
        <v>1827</v>
      </c>
      <c r="AE187" s="592">
        <v>2220</v>
      </c>
    </row>
    <row r="188" spans="1:31">
      <c r="A188" s="533" t="s">
        <v>350</v>
      </c>
      <c r="B188" s="557" t="s">
        <v>518</v>
      </c>
      <c r="C188" s="535">
        <v>37172</v>
      </c>
      <c r="D188" s="535">
        <v>30294</v>
      </c>
      <c r="E188" s="535"/>
      <c r="G188" s="542"/>
      <c r="H188" s="543"/>
      <c r="I188" s="550"/>
      <c r="J188" s="550"/>
      <c r="K188" s="550"/>
      <c r="L188" s="808" t="s">
        <v>345</v>
      </c>
      <c r="M188" s="808"/>
      <c r="N188" s="808"/>
      <c r="O188" s="808"/>
      <c r="P188" s="808"/>
      <c r="Q188" s="552"/>
      <c r="R188" s="553">
        <v>45207</v>
      </c>
      <c r="S188" s="553">
        <v>52848</v>
      </c>
      <c r="T188" s="554"/>
      <c r="U188" s="555"/>
      <c r="W188" s="482"/>
      <c r="X188" s="338"/>
      <c r="Y188" s="339" t="s">
        <v>776</v>
      </c>
      <c r="Z188" s="339" t="s">
        <v>505</v>
      </c>
      <c r="AA188" s="339" t="s">
        <v>516</v>
      </c>
      <c r="AB188" s="339" t="s">
        <v>877</v>
      </c>
      <c r="AC188" s="340" t="s">
        <v>518</v>
      </c>
      <c r="AD188" s="602">
        <v>131</v>
      </c>
      <c r="AE188" s="592">
        <v>44</v>
      </c>
    </row>
    <row r="189" spans="1:31">
      <c r="A189" s="533" t="s">
        <v>351</v>
      </c>
      <c r="B189" s="557" t="s">
        <v>518</v>
      </c>
      <c r="C189" s="535">
        <v>19718</v>
      </c>
      <c r="D189" s="535">
        <v>16990</v>
      </c>
      <c r="E189" s="535"/>
      <c r="G189" s="542"/>
      <c r="H189" s="543"/>
      <c r="I189" s="550"/>
      <c r="J189" s="550"/>
      <c r="K189" s="550"/>
      <c r="L189" s="550"/>
      <c r="M189" s="808" t="s">
        <v>346</v>
      </c>
      <c r="N189" s="808"/>
      <c r="O189" s="808"/>
      <c r="P189" s="808"/>
      <c r="Q189" s="552"/>
      <c r="R189" s="553">
        <v>20289</v>
      </c>
      <c r="S189" s="553">
        <v>25642</v>
      </c>
      <c r="T189" s="554"/>
      <c r="U189" s="555"/>
      <c r="W189" s="482"/>
      <c r="X189" s="338"/>
      <c r="Y189" s="339" t="s">
        <v>776</v>
      </c>
      <c r="Z189" s="339" t="s">
        <v>505</v>
      </c>
      <c r="AA189" s="339" t="s">
        <v>516</v>
      </c>
      <c r="AB189" s="339" t="s">
        <v>878</v>
      </c>
      <c r="AC189" s="340" t="s">
        <v>518</v>
      </c>
      <c r="AD189" s="602">
        <v>1466</v>
      </c>
      <c r="AE189" s="592">
        <v>1495</v>
      </c>
    </row>
    <row r="190" spans="1:31">
      <c r="A190" s="533" t="s">
        <v>1174</v>
      </c>
      <c r="B190" s="557" t="s">
        <v>518</v>
      </c>
      <c r="C190" s="535">
        <v>3013</v>
      </c>
      <c r="D190" s="535">
        <v>2314</v>
      </c>
      <c r="E190" s="535"/>
      <c r="G190" s="542"/>
      <c r="H190" s="543"/>
      <c r="I190" s="550"/>
      <c r="J190" s="550"/>
      <c r="K190" s="550"/>
      <c r="L190" s="550"/>
      <c r="M190" s="808" t="s">
        <v>347</v>
      </c>
      <c r="N190" s="808"/>
      <c r="O190" s="808"/>
      <c r="P190" s="808"/>
      <c r="Q190" s="552"/>
      <c r="R190" s="553">
        <v>18563</v>
      </c>
      <c r="S190" s="553">
        <v>19997</v>
      </c>
      <c r="T190" s="554"/>
      <c r="U190" s="555"/>
      <c r="W190" s="482"/>
      <c r="X190" s="338"/>
      <c r="Y190" s="339" t="s">
        <v>776</v>
      </c>
      <c r="Z190" s="339" t="s">
        <v>505</v>
      </c>
      <c r="AA190" s="339" t="s">
        <v>516</v>
      </c>
      <c r="AB190" s="339" t="s">
        <v>879</v>
      </c>
      <c r="AC190" s="340" t="s">
        <v>518</v>
      </c>
      <c r="AD190" s="602">
        <v>267</v>
      </c>
      <c r="AE190" s="592">
        <v>402</v>
      </c>
    </row>
    <row r="191" spans="1:31">
      <c r="A191" s="533" t="s">
        <v>353</v>
      </c>
      <c r="B191" s="557" t="s">
        <v>518</v>
      </c>
      <c r="C191" s="535">
        <v>1153</v>
      </c>
      <c r="D191" s="535">
        <v>918</v>
      </c>
      <c r="E191" s="535"/>
      <c r="G191" s="542"/>
      <c r="H191" s="543"/>
      <c r="I191" s="550"/>
      <c r="J191" s="550"/>
      <c r="K191" s="550"/>
      <c r="L191" s="550"/>
      <c r="M191" s="808" t="s">
        <v>348</v>
      </c>
      <c r="N191" s="808"/>
      <c r="O191" s="808"/>
      <c r="P191" s="808"/>
      <c r="Q191" s="552"/>
      <c r="R191" s="553">
        <v>6354</v>
      </c>
      <c r="S191" s="553">
        <v>7209</v>
      </c>
      <c r="T191" s="554"/>
      <c r="U191" s="555"/>
      <c r="W191" s="482"/>
      <c r="X191" s="338"/>
      <c r="Y191" s="339" t="s">
        <v>776</v>
      </c>
      <c r="Z191" s="339" t="s">
        <v>505</v>
      </c>
      <c r="AA191" s="339" t="s">
        <v>516</v>
      </c>
      <c r="AB191" s="339" t="s">
        <v>880</v>
      </c>
      <c r="AC191" s="340" t="s">
        <v>518</v>
      </c>
      <c r="AD191" s="602">
        <v>401</v>
      </c>
      <c r="AE191" s="592">
        <v>516</v>
      </c>
    </row>
    <row r="192" spans="1:31" ht="13.8">
      <c r="A192" s="533" t="s">
        <v>354</v>
      </c>
      <c r="B192" s="557" t="s">
        <v>518</v>
      </c>
      <c r="C192" s="535">
        <v>47</v>
      </c>
      <c r="D192" s="535">
        <v>57</v>
      </c>
      <c r="E192" s="535"/>
      <c r="G192" s="542"/>
      <c r="H192" s="543"/>
      <c r="I192" s="543"/>
      <c r="J192" s="543"/>
      <c r="K192" s="543"/>
      <c r="L192" s="807" t="s">
        <v>349</v>
      </c>
      <c r="M192" s="807"/>
      <c r="N192" s="807"/>
      <c r="O192" s="807"/>
      <c r="P192" s="807"/>
      <c r="Q192" s="545"/>
      <c r="R192" s="546">
        <v>62583</v>
      </c>
      <c r="S192" s="546">
        <v>65983</v>
      </c>
      <c r="T192" s="547"/>
      <c r="U192" s="548"/>
      <c r="W192" s="482"/>
      <c r="X192" s="338"/>
      <c r="Y192" s="339" t="s">
        <v>776</v>
      </c>
      <c r="Z192" s="339" t="s">
        <v>505</v>
      </c>
      <c r="AA192" s="339" t="s">
        <v>516</v>
      </c>
      <c r="AB192" s="339" t="s">
        <v>881</v>
      </c>
      <c r="AC192" s="340" t="s">
        <v>518</v>
      </c>
      <c r="AD192" s="602">
        <v>525</v>
      </c>
      <c r="AE192" s="592">
        <v>498</v>
      </c>
    </row>
    <row r="193" spans="1:31">
      <c r="A193" s="533" t="s">
        <v>1175</v>
      </c>
      <c r="B193" s="557" t="s">
        <v>518</v>
      </c>
      <c r="C193" s="529">
        <v>600860</v>
      </c>
      <c r="D193" s="529">
        <v>515152</v>
      </c>
      <c r="E193" s="529"/>
      <c r="G193" s="542"/>
      <c r="H193" s="543"/>
      <c r="I193" s="550"/>
      <c r="J193" s="550"/>
      <c r="K193" s="550"/>
      <c r="L193" s="550"/>
      <c r="M193" s="808" t="s">
        <v>350</v>
      </c>
      <c r="N193" s="808"/>
      <c r="O193" s="808"/>
      <c r="P193" s="808"/>
      <c r="Q193" s="552"/>
      <c r="R193" s="553">
        <v>37269</v>
      </c>
      <c r="S193" s="553">
        <v>39606</v>
      </c>
      <c r="T193" s="554"/>
      <c r="U193" s="555"/>
      <c r="W193" s="482"/>
      <c r="X193" s="338"/>
      <c r="Y193" s="339" t="s">
        <v>776</v>
      </c>
      <c r="Z193" s="339" t="s">
        <v>505</v>
      </c>
      <c r="AA193" s="339" t="s">
        <v>516</v>
      </c>
      <c r="AB193" s="339" t="s">
        <v>882</v>
      </c>
      <c r="AC193" s="340" t="s">
        <v>518</v>
      </c>
      <c r="AD193" s="602">
        <v>372</v>
      </c>
      <c r="AE193" s="592">
        <v>352</v>
      </c>
    </row>
    <row r="194" spans="1:31">
      <c r="A194" s="533" t="s">
        <v>355</v>
      </c>
      <c r="B194" s="557" t="s">
        <v>518</v>
      </c>
      <c r="C194" s="529">
        <v>452169</v>
      </c>
      <c r="D194" s="529">
        <v>400433</v>
      </c>
      <c r="E194" s="529"/>
      <c r="G194" s="542"/>
      <c r="H194" s="543"/>
      <c r="I194" s="550"/>
      <c r="J194" s="550"/>
      <c r="K194" s="550"/>
      <c r="L194" s="550"/>
      <c r="M194" s="808" t="s">
        <v>351</v>
      </c>
      <c r="N194" s="808"/>
      <c r="O194" s="808"/>
      <c r="P194" s="808"/>
      <c r="Q194" s="552"/>
      <c r="R194" s="553">
        <v>19807</v>
      </c>
      <c r="S194" s="553">
        <v>21054</v>
      </c>
      <c r="T194" s="554"/>
      <c r="U194" s="555"/>
      <c r="W194" s="482"/>
      <c r="X194" s="338"/>
      <c r="Y194" s="339" t="s">
        <v>776</v>
      </c>
      <c r="Z194" s="339" t="s">
        <v>505</v>
      </c>
      <c r="AA194" s="339" t="s">
        <v>516</v>
      </c>
      <c r="AB194" s="339" t="s">
        <v>883</v>
      </c>
      <c r="AC194" s="340" t="s">
        <v>518</v>
      </c>
      <c r="AD194" s="602">
        <v>1779</v>
      </c>
      <c r="AE194" s="592">
        <v>2044</v>
      </c>
    </row>
    <row r="195" spans="1:31">
      <c r="A195" s="533" t="s">
        <v>356</v>
      </c>
      <c r="B195" s="557" t="s">
        <v>518</v>
      </c>
      <c r="C195" s="529">
        <v>20542</v>
      </c>
      <c r="D195" s="529">
        <v>15619</v>
      </c>
      <c r="E195" s="529"/>
      <c r="G195" s="542"/>
      <c r="H195" s="543"/>
      <c r="I195" s="550"/>
      <c r="J195" s="550"/>
      <c r="K195" s="550"/>
      <c r="L195" s="550"/>
      <c r="M195" s="808" t="s">
        <v>352</v>
      </c>
      <c r="N195" s="808"/>
      <c r="O195" s="808"/>
      <c r="P195" s="808"/>
      <c r="Q195" s="552"/>
      <c r="R195" s="553">
        <v>3208</v>
      </c>
      <c r="S195" s="553">
        <v>3076</v>
      </c>
      <c r="T195" s="554"/>
      <c r="U195" s="555"/>
      <c r="W195" s="482"/>
      <c r="X195" s="338"/>
      <c r="Y195" s="339" t="s">
        <v>776</v>
      </c>
      <c r="Z195" s="339" t="s">
        <v>505</v>
      </c>
      <c r="AA195" s="339" t="s">
        <v>516</v>
      </c>
      <c r="AB195" s="339" t="s">
        <v>884</v>
      </c>
      <c r="AC195" s="340" t="s">
        <v>518</v>
      </c>
      <c r="AD195" s="602">
        <v>61</v>
      </c>
      <c r="AE195" s="592">
        <v>53</v>
      </c>
    </row>
    <row r="196" spans="1:31">
      <c r="A196" s="533" t="s">
        <v>357</v>
      </c>
      <c r="B196" s="557" t="s">
        <v>518</v>
      </c>
      <c r="C196" s="535">
        <v>4981</v>
      </c>
      <c r="D196" s="535">
        <v>2956</v>
      </c>
      <c r="E196" s="535"/>
      <c r="G196" s="542"/>
      <c r="H196" s="543"/>
      <c r="I196" s="550"/>
      <c r="J196" s="550"/>
      <c r="K196" s="550"/>
      <c r="L196" s="550"/>
      <c r="M196" s="808" t="s">
        <v>353</v>
      </c>
      <c r="N196" s="808"/>
      <c r="O196" s="808"/>
      <c r="P196" s="808"/>
      <c r="Q196" s="552"/>
      <c r="R196" s="553">
        <v>2299</v>
      </c>
      <c r="S196" s="553">
        <v>2246</v>
      </c>
      <c r="T196" s="554"/>
      <c r="U196" s="555"/>
      <c r="W196" s="482"/>
      <c r="X196" s="338"/>
      <c r="Y196" s="339" t="s">
        <v>776</v>
      </c>
      <c r="Z196" s="339" t="s">
        <v>505</v>
      </c>
      <c r="AA196" s="339" t="s">
        <v>516</v>
      </c>
      <c r="AB196" s="339" t="s">
        <v>581</v>
      </c>
      <c r="AC196" s="340" t="s">
        <v>518</v>
      </c>
      <c r="AD196" s="602">
        <v>10876</v>
      </c>
      <c r="AE196" s="592">
        <v>11913</v>
      </c>
    </row>
    <row r="197" spans="1:31" ht="13.8">
      <c r="A197" s="533" t="s">
        <v>358</v>
      </c>
      <c r="B197" s="557" t="s">
        <v>518</v>
      </c>
      <c r="C197" s="535">
        <v>15561</v>
      </c>
      <c r="D197" s="535">
        <v>12663</v>
      </c>
      <c r="E197" s="535"/>
      <c r="G197" s="542"/>
      <c r="H197" s="543"/>
      <c r="I197" s="543"/>
      <c r="J197" s="543"/>
      <c r="K197" s="543"/>
      <c r="L197" s="807" t="s">
        <v>354</v>
      </c>
      <c r="M197" s="807"/>
      <c r="N197" s="807"/>
      <c r="O197" s="807"/>
      <c r="P197" s="807"/>
      <c r="Q197" s="545"/>
      <c r="R197" s="546">
        <v>30</v>
      </c>
      <c r="S197" s="546">
        <v>13</v>
      </c>
      <c r="T197" s="547"/>
      <c r="U197" s="548"/>
      <c r="W197" s="482"/>
      <c r="X197" s="338"/>
      <c r="Y197" s="339" t="s">
        <v>776</v>
      </c>
      <c r="Z197" s="339" t="s">
        <v>505</v>
      </c>
      <c r="AA197" s="339" t="s">
        <v>516</v>
      </c>
      <c r="AB197" s="339" t="s">
        <v>885</v>
      </c>
      <c r="AC197" s="340" t="s">
        <v>518</v>
      </c>
      <c r="AD197" s="602">
        <v>198</v>
      </c>
      <c r="AE197" s="592">
        <v>189</v>
      </c>
    </row>
    <row r="198" spans="1:31" ht="13.8">
      <c r="A198" s="533" t="s">
        <v>359</v>
      </c>
      <c r="B198" s="557" t="s">
        <v>518</v>
      </c>
      <c r="C198" s="529">
        <v>9592</v>
      </c>
      <c r="D198" s="529">
        <v>5310</v>
      </c>
      <c r="E198" s="529"/>
      <c r="G198" s="542"/>
      <c r="H198" s="543"/>
      <c r="I198" s="543"/>
      <c r="J198" s="807" t="s">
        <v>441</v>
      </c>
      <c r="K198" s="807"/>
      <c r="L198" s="807"/>
      <c r="M198" s="807"/>
      <c r="N198" s="807"/>
      <c r="O198" s="807"/>
      <c r="P198" s="807"/>
      <c r="Q198" s="545"/>
      <c r="R198" s="546">
        <v>612205</v>
      </c>
      <c r="S198" s="546">
        <v>642834</v>
      </c>
      <c r="T198" s="547"/>
      <c r="U198" s="548"/>
      <c r="W198" s="482"/>
      <c r="X198" s="338"/>
      <c r="Y198" s="339" t="s">
        <v>776</v>
      </c>
      <c r="Z198" s="339" t="s">
        <v>505</v>
      </c>
      <c r="AA198" s="339" t="s">
        <v>516</v>
      </c>
      <c r="AB198" s="339" t="s">
        <v>886</v>
      </c>
      <c r="AC198" s="340" t="s">
        <v>518</v>
      </c>
      <c r="AD198" s="602">
        <v>683</v>
      </c>
      <c r="AE198" s="592">
        <v>706</v>
      </c>
    </row>
    <row r="199" spans="1:31" ht="13.8">
      <c r="A199" s="533" t="s">
        <v>360</v>
      </c>
      <c r="B199" s="557" t="s">
        <v>518</v>
      </c>
      <c r="C199" s="535">
        <v>30555</v>
      </c>
      <c r="D199" s="535">
        <v>17320</v>
      </c>
      <c r="E199" s="535"/>
      <c r="G199" s="542"/>
      <c r="H199" s="543"/>
      <c r="I199" s="543"/>
      <c r="J199" s="543"/>
      <c r="K199" s="807" t="s">
        <v>355</v>
      </c>
      <c r="L199" s="807"/>
      <c r="M199" s="807"/>
      <c r="N199" s="807"/>
      <c r="O199" s="807"/>
      <c r="P199" s="807"/>
      <c r="Q199" s="545"/>
      <c r="R199" s="546">
        <v>454524</v>
      </c>
      <c r="S199" s="546">
        <v>492391</v>
      </c>
      <c r="T199" s="547"/>
      <c r="U199" s="548"/>
      <c r="W199" s="482"/>
      <c r="X199" s="338"/>
      <c r="Y199" s="339" t="s">
        <v>776</v>
      </c>
      <c r="Z199" s="339" t="s">
        <v>505</v>
      </c>
      <c r="AA199" s="339" t="s">
        <v>516</v>
      </c>
      <c r="AB199" s="339" t="s">
        <v>887</v>
      </c>
      <c r="AC199" s="340" t="s">
        <v>518</v>
      </c>
      <c r="AD199" s="602">
        <v>8825</v>
      </c>
      <c r="AE199" s="592">
        <v>9669</v>
      </c>
    </row>
    <row r="200" spans="1:31" ht="13.8">
      <c r="A200" s="533" t="s">
        <v>361</v>
      </c>
      <c r="B200" s="557" t="s">
        <v>518</v>
      </c>
      <c r="C200" s="535">
        <v>2882</v>
      </c>
      <c r="D200" s="535">
        <v>2165</v>
      </c>
      <c r="E200" s="535"/>
      <c r="G200" s="542"/>
      <c r="H200" s="543"/>
      <c r="I200" s="543"/>
      <c r="J200" s="543"/>
      <c r="K200" s="807" t="s">
        <v>356</v>
      </c>
      <c r="L200" s="807"/>
      <c r="M200" s="807"/>
      <c r="N200" s="807"/>
      <c r="O200" s="807"/>
      <c r="P200" s="807"/>
      <c r="Q200" s="545"/>
      <c r="R200" s="546">
        <v>17828</v>
      </c>
      <c r="S200" s="546">
        <v>18510</v>
      </c>
      <c r="T200" s="547"/>
      <c r="U200" s="548"/>
      <c r="W200" s="482"/>
      <c r="X200" s="338"/>
      <c r="Y200" s="339" t="s">
        <v>776</v>
      </c>
      <c r="Z200" s="339" t="s">
        <v>505</v>
      </c>
      <c r="AA200" s="339" t="s">
        <v>516</v>
      </c>
      <c r="AB200" s="339" t="s">
        <v>888</v>
      </c>
      <c r="AC200" s="340" t="s">
        <v>518</v>
      </c>
      <c r="AD200" s="602">
        <v>187</v>
      </c>
      <c r="AE200" s="592">
        <v>161</v>
      </c>
    </row>
    <row r="201" spans="1:31">
      <c r="A201" s="533" t="s">
        <v>491</v>
      </c>
      <c r="B201" s="557" t="s">
        <v>518</v>
      </c>
      <c r="C201" s="535">
        <v>74118</v>
      </c>
      <c r="D201" s="535">
        <v>67681</v>
      </c>
      <c r="E201" s="535"/>
      <c r="G201" s="542"/>
      <c r="H201" s="543"/>
      <c r="I201" s="550"/>
      <c r="J201" s="550"/>
      <c r="K201" s="550"/>
      <c r="L201" s="808" t="s">
        <v>357</v>
      </c>
      <c r="M201" s="808"/>
      <c r="N201" s="808"/>
      <c r="O201" s="808"/>
      <c r="P201" s="808"/>
      <c r="Q201" s="552"/>
      <c r="R201" s="553">
        <v>3693</v>
      </c>
      <c r="S201" s="553">
        <v>5987</v>
      </c>
      <c r="T201" s="554"/>
      <c r="U201" s="555"/>
      <c r="W201" s="482"/>
      <c r="X201" s="338"/>
      <c r="Y201" s="339" t="s">
        <v>776</v>
      </c>
      <c r="Z201" s="339" t="s">
        <v>505</v>
      </c>
      <c r="AA201" s="339" t="s">
        <v>516</v>
      </c>
      <c r="AB201" s="339" t="s">
        <v>889</v>
      </c>
      <c r="AC201" s="340" t="s">
        <v>518</v>
      </c>
      <c r="AD201" s="602">
        <v>814</v>
      </c>
      <c r="AE201" s="592">
        <v>994</v>
      </c>
    </row>
    <row r="202" spans="1:31">
      <c r="A202" s="533" t="s">
        <v>362</v>
      </c>
      <c r="B202" s="557" t="s">
        <v>518</v>
      </c>
      <c r="C202" s="535">
        <v>10029</v>
      </c>
      <c r="D202" s="535">
        <v>2631</v>
      </c>
      <c r="E202" s="535"/>
      <c r="G202" s="542"/>
      <c r="H202" s="543"/>
      <c r="I202" s="550"/>
      <c r="J202" s="550"/>
      <c r="K202" s="550"/>
      <c r="L202" s="808" t="s">
        <v>358</v>
      </c>
      <c r="M202" s="808"/>
      <c r="N202" s="808"/>
      <c r="O202" s="808"/>
      <c r="P202" s="808"/>
      <c r="Q202" s="552"/>
      <c r="R202" s="553">
        <v>14135</v>
      </c>
      <c r="S202" s="553">
        <v>12523</v>
      </c>
      <c r="T202" s="554"/>
      <c r="U202" s="555"/>
      <c r="W202" s="482"/>
      <c r="X202" s="338"/>
      <c r="Y202" s="339" t="s">
        <v>776</v>
      </c>
      <c r="Z202" s="339" t="s">
        <v>505</v>
      </c>
      <c r="AA202" s="339" t="s">
        <v>516</v>
      </c>
      <c r="AB202" s="339" t="s">
        <v>890</v>
      </c>
      <c r="AC202" s="340" t="s">
        <v>518</v>
      </c>
      <c r="AD202" s="602">
        <v>170</v>
      </c>
      <c r="AE202" s="592">
        <v>193</v>
      </c>
    </row>
    <row r="203" spans="1:31" ht="13.8">
      <c r="A203" s="533" t="s">
        <v>1176</v>
      </c>
      <c r="B203" s="557" t="s">
        <v>518</v>
      </c>
      <c r="C203" s="535">
        <v>972</v>
      </c>
      <c r="D203" s="535">
        <v>3992</v>
      </c>
      <c r="E203" s="535"/>
      <c r="G203" s="542"/>
      <c r="H203" s="543"/>
      <c r="I203" s="543"/>
      <c r="J203" s="543"/>
      <c r="K203" s="807" t="s">
        <v>359</v>
      </c>
      <c r="L203" s="807"/>
      <c r="M203" s="807"/>
      <c r="N203" s="807"/>
      <c r="O203" s="807"/>
      <c r="P203" s="807"/>
      <c r="Q203" s="545"/>
      <c r="R203" s="546">
        <v>9617</v>
      </c>
      <c r="S203" s="546">
        <v>7755</v>
      </c>
      <c r="T203" s="547"/>
      <c r="U203" s="548"/>
      <c r="W203" s="482"/>
      <c r="X203" s="338"/>
      <c r="Y203" s="339" t="s">
        <v>776</v>
      </c>
      <c r="Z203" s="339" t="s">
        <v>505</v>
      </c>
      <c r="AA203" s="339" t="s">
        <v>516</v>
      </c>
      <c r="AB203" s="339" t="s">
        <v>582</v>
      </c>
      <c r="AC203" s="340" t="s">
        <v>518</v>
      </c>
      <c r="AD203" s="602">
        <v>11168</v>
      </c>
      <c r="AE203" s="592">
        <v>12430</v>
      </c>
    </row>
    <row r="204" spans="1:31">
      <c r="A204" s="533" t="s">
        <v>364</v>
      </c>
      <c r="B204" s="557" t="s">
        <v>518</v>
      </c>
      <c r="C204" s="529">
        <v>111331</v>
      </c>
      <c r="D204" s="529">
        <v>47596</v>
      </c>
      <c r="E204" s="529"/>
      <c r="G204" s="542"/>
      <c r="H204" s="543"/>
      <c r="I204" s="550"/>
      <c r="J204" s="550"/>
      <c r="K204" s="808" t="s">
        <v>360</v>
      </c>
      <c r="L204" s="808"/>
      <c r="M204" s="808"/>
      <c r="N204" s="808"/>
      <c r="O204" s="808"/>
      <c r="P204" s="808"/>
      <c r="Q204" s="552"/>
      <c r="R204" s="553">
        <v>29097</v>
      </c>
      <c r="S204" s="553">
        <v>28309</v>
      </c>
      <c r="T204" s="554"/>
      <c r="U204" s="555"/>
      <c r="W204" s="482"/>
      <c r="X204" s="338"/>
      <c r="Y204" s="339" t="s">
        <v>776</v>
      </c>
      <c r="Z204" s="339" t="s">
        <v>505</v>
      </c>
      <c r="AA204" s="339" t="s">
        <v>516</v>
      </c>
      <c r="AB204" s="339" t="s">
        <v>583</v>
      </c>
      <c r="AC204" s="340" t="s">
        <v>518</v>
      </c>
      <c r="AD204" s="602">
        <v>9148</v>
      </c>
      <c r="AE204" s="592">
        <v>10155</v>
      </c>
    </row>
    <row r="205" spans="1:31">
      <c r="A205" s="573" t="s">
        <v>365</v>
      </c>
      <c r="B205" s="557" t="s">
        <v>518</v>
      </c>
      <c r="C205" s="529">
        <v>449745</v>
      </c>
      <c r="D205" s="529">
        <v>401115</v>
      </c>
      <c r="E205" s="529"/>
      <c r="G205" s="542"/>
      <c r="H205" s="543"/>
      <c r="I205" s="550"/>
      <c r="J205" s="550"/>
      <c r="K205" s="808" t="s">
        <v>361</v>
      </c>
      <c r="L205" s="808"/>
      <c r="M205" s="808"/>
      <c r="N205" s="808"/>
      <c r="O205" s="808"/>
      <c r="P205" s="808"/>
      <c r="Q205" s="552"/>
      <c r="R205" s="553">
        <v>1977</v>
      </c>
      <c r="S205" s="553">
        <v>2360</v>
      </c>
      <c r="T205" s="554"/>
      <c r="U205" s="555"/>
      <c r="W205" s="482"/>
      <c r="X205" s="338"/>
      <c r="Y205" s="339" t="s">
        <v>776</v>
      </c>
      <c r="Z205" s="339" t="s">
        <v>505</v>
      </c>
      <c r="AA205" s="339" t="s">
        <v>516</v>
      </c>
      <c r="AB205" s="339" t="s">
        <v>891</v>
      </c>
      <c r="AC205" s="340" t="s">
        <v>518</v>
      </c>
      <c r="AD205" s="602">
        <v>330</v>
      </c>
      <c r="AE205" s="592">
        <v>486</v>
      </c>
    </row>
    <row r="206" spans="1:31">
      <c r="A206" s="573" t="s">
        <v>366</v>
      </c>
      <c r="B206" s="557" t="s">
        <v>518</v>
      </c>
      <c r="C206" s="529">
        <v>177265</v>
      </c>
      <c r="D206" s="529">
        <v>161717</v>
      </c>
      <c r="E206" s="529"/>
      <c r="G206" s="542"/>
      <c r="H206" s="543"/>
      <c r="I206" s="550"/>
      <c r="J206" s="550"/>
      <c r="K206" s="808" t="s">
        <v>491</v>
      </c>
      <c r="L206" s="808"/>
      <c r="M206" s="808"/>
      <c r="N206" s="808"/>
      <c r="O206" s="808"/>
      <c r="P206" s="808"/>
      <c r="Q206" s="552"/>
      <c r="R206" s="553">
        <v>91369</v>
      </c>
      <c r="S206" s="553">
        <v>93329</v>
      </c>
      <c r="T206" s="554"/>
      <c r="U206" s="555"/>
      <c r="W206" s="482"/>
      <c r="X206" s="338"/>
      <c r="Y206" s="339" t="s">
        <v>776</v>
      </c>
      <c r="Z206" s="339" t="s">
        <v>505</v>
      </c>
      <c r="AA206" s="339" t="s">
        <v>516</v>
      </c>
      <c r="AB206" s="339" t="s">
        <v>892</v>
      </c>
      <c r="AC206" s="340" t="s">
        <v>518</v>
      </c>
      <c r="AD206" s="602">
        <v>372</v>
      </c>
      <c r="AE206" s="592">
        <v>489</v>
      </c>
    </row>
    <row r="207" spans="1:31">
      <c r="A207" s="573" t="s">
        <v>367</v>
      </c>
      <c r="B207" s="557" t="s">
        <v>518</v>
      </c>
      <c r="C207" s="529">
        <v>165314</v>
      </c>
      <c r="D207" s="529">
        <v>140006</v>
      </c>
      <c r="E207" s="529"/>
      <c r="G207" s="542"/>
      <c r="H207" s="543"/>
      <c r="I207" s="550"/>
      <c r="J207" s="550"/>
      <c r="K207" s="808" t="s">
        <v>362</v>
      </c>
      <c r="L207" s="808"/>
      <c r="M207" s="808"/>
      <c r="N207" s="808"/>
      <c r="O207" s="808"/>
      <c r="P207" s="808"/>
      <c r="Q207" s="552"/>
      <c r="R207" s="553">
        <v>6944</v>
      </c>
      <c r="S207" s="553">
        <v>0</v>
      </c>
      <c r="T207" s="554"/>
      <c r="U207" s="555"/>
      <c r="W207" s="482"/>
      <c r="X207" s="338"/>
      <c r="Y207" s="339" t="s">
        <v>776</v>
      </c>
      <c r="Z207" s="339" t="s">
        <v>505</v>
      </c>
      <c r="AA207" s="339" t="s">
        <v>516</v>
      </c>
      <c r="AB207" s="339" t="s">
        <v>893</v>
      </c>
      <c r="AC207" s="340" t="s">
        <v>518</v>
      </c>
      <c r="AD207" s="602">
        <v>1348</v>
      </c>
      <c r="AE207" s="592">
        <v>691</v>
      </c>
    </row>
    <row r="208" spans="1:31">
      <c r="A208" s="573" t="s">
        <v>368</v>
      </c>
      <c r="B208" s="557" t="s">
        <v>518</v>
      </c>
      <c r="C208" s="535">
        <v>155946</v>
      </c>
      <c r="D208" s="535">
        <v>134696</v>
      </c>
      <c r="E208" s="535"/>
      <c r="G208" s="542"/>
      <c r="H208" s="543"/>
      <c r="I208" s="550"/>
      <c r="J208" s="550"/>
      <c r="K208" s="810" t="s">
        <v>363</v>
      </c>
      <c r="L208" s="807"/>
      <c r="M208" s="807"/>
      <c r="N208" s="807"/>
      <c r="O208" s="807"/>
      <c r="P208" s="807"/>
      <c r="Q208" s="552"/>
      <c r="R208" s="553">
        <v>850</v>
      </c>
      <c r="S208" s="553">
        <v>180</v>
      </c>
      <c r="T208" s="554"/>
      <c r="U208" s="555"/>
      <c r="W208" s="482"/>
      <c r="X208" s="338"/>
      <c r="Y208" s="339" t="s">
        <v>776</v>
      </c>
      <c r="Z208" s="339" t="s">
        <v>505</v>
      </c>
      <c r="AA208" s="339" t="s">
        <v>516</v>
      </c>
      <c r="AB208" s="339" t="s">
        <v>894</v>
      </c>
      <c r="AC208" s="340" t="s">
        <v>518</v>
      </c>
      <c r="AD208" s="602">
        <v>6320</v>
      </c>
      <c r="AE208" s="592">
        <v>7487</v>
      </c>
    </row>
    <row r="209" spans="1:31" ht="13.8">
      <c r="A209" s="573" t="s">
        <v>369</v>
      </c>
      <c r="B209" s="557" t="s">
        <v>518</v>
      </c>
      <c r="C209" s="535">
        <v>140351</v>
      </c>
      <c r="D209" s="535">
        <v>123937</v>
      </c>
      <c r="E209" s="535"/>
      <c r="G209" s="542"/>
      <c r="H209" s="543"/>
      <c r="I209" s="543"/>
      <c r="J209" s="807" t="s">
        <v>364</v>
      </c>
      <c r="K209" s="807"/>
      <c r="L209" s="807"/>
      <c r="M209" s="807"/>
      <c r="N209" s="807"/>
      <c r="O209" s="807"/>
      <c r="P209" s="807"/>
      <c r="Q209" s="545"/>
      <c r="R209" s="546">
        <v>251540</v>
      </c>
      <c r="S209" s="546">
        <v>110121</v>
      </c>
      <c r="T209" s="547"/>
      <c r="U209" s="548"/>
      <c r="W209" s="482"/>
      <c r="X209" s="338"/>
      <c r="Y209" s="339" t="s">
        <v>776</v>
      </c>
      <c r="Z209" s="339" t="s">
        <v>505</v>
      </c>
      <c r="AA209" s="339" t="s">
        <v>516</v>
      </c>
      <c r="AB209" s="339" t="s">
        <v>895</v>
      </c>
      <c r="AC209" s="340" t="s">
        <v>518</v>
      </c>
      <c r="AD209" s="602">
        <v>585</v>
      </c>
      <c r="AE209" s="592">
        <v>881</v>
      </c>
    </row>
    <row r="210" spans="1:31" ht="13.8">
      <c r="A210" s="573" t="s">
        <v>370</v>
      </c>
      <c r="B210" s="557" t="s">
        <v>518</v>
      </c>
      <c r="C210" s="535">
        <v>15595</v>
      </c>
      <c r="D210" s="535">
        <v>10759</v>
      </c>
      <c r="E210" s="535"/>
      <c r="G210" s="542"/>
      <c r="H210" s="543"/>
      <c r="I210" s="807" t="s">
        <v>365</v>
      </c>
      <c r="J210" s="807"/>
      <c r="K210" s="807"/>
      <c r="L210" s="807"/>
      <c r="M210" s="807"/>
      <c r="N210" s="807"/>
      <c r="O210" s="807"/>
      <c r="P210" s="807"/>
      <c r="Q210" s="545"/>
      <c r="R210" s="546">
        <v>473705</v>
      </c>
      <c r="S210" s="546">
        <v>493948</v>
      </c>
      <c r="T210" s="547"/>
      <c r="U210" s="548"/>
      <c r="W210" s="482"/>
      <c r="X210" s="338"/>
      <c r="Y210" s="339" t="s">
        <v>776</v>
      </c>
      <c r="Z210" s="339" t="s">
        <v>505</v>
      </c>
      <c r="AA210" s="339" t="s">
        <v>516</v>
      </c>
      <c r="AB210" s="339" t="s">
        <v>896</v>
      </c>
      <c r="AC210" s="340" t="s">
        <v>518</v>
      </c>
      <c r="AD210" s="602">
        <v>194</v>
      </c>
      <c r="AE210" s="592">
        <v>120</v>
      </c>
    </row>
    <row r="211" spans="1:31" ht="13.8">
      <c r="A211" s="573" t="s">
        <v>371</v>
      </c>
      <c r="B211" s="557" t="s">
        <v>518</v>
      </c>
      <c r="C211" s="535">
        <v>733</v>
      </c>
      <c r="D211" s="535">
        <v>1238</v>
      </c>
      <c r="E211" s="535"/>
      <c r="G211" s="542"/>
      <c r="H211" s="543"/>
      <c r="I211" s="807" t="s">
        <v>366</v>
      </c>
      <c r="J211" s="807"/>
      <c r="K211" s="807"/>
      <c r="L211" s="807"/>
      <c r="M211" s="807"/>
      <c r="N211" s="807"/>
      <c r="O211" s="807"/>
      <c r="P211" s="807"/>
      <c r="Q211" s="545"/>
      <c r="R211" s="546">
        <v>180807</v>
      </c>
      <c r="S211" s="546">
        <v>202102</v>
      </c>
      <c r="T211" s="547"/>
      <c r="U211" s="548"/>
      <c r="W211" s="482"/>
      <c r="X211" s="338"/>
      <c r="Y211" s="339" t="s">
        <v>776</v>
      </c>
      <c r="Z211" s="339" t="s">
        <v>505</v>
      </c>
      <c r="AA211" s="339" t="s">
        <v>516</v>
      </c>
      <c r="AB211" s="339" t="s">
        <v>584</v>
      </c>
      <c r="AC211" s="340" t="s">
        <v>518</v>
      </c>
      <c r="AD211" s="602">
        <v>89</v>
      </c>
      <c r="AE211" s="592">
        <v>114</v>
      </c>
    </row>
    <row r="212" spans="1:31" ht="13.8">
      <c r="A212" s="573" t="s">
        <v>372</v>
      </c>
      <c r="B212" s="557" t="s">
        <v>518</v>
      </c>
      <c r="C212" s="535">
        <v>14862</v>
      </c>
      <c r="D212" s="535">
        <v>9521</v>
      </c>
      <c r="E212" s="535"/>
      <c r="G212" s="542"/>
      <c r="H212" s="543"/>
      <c r="I212" s="543"/>
      <c r="J212" s="807" t="s">
        <v>367</v>
      </c>
      <c r="K212" s="807"/>
      <c r="L212" s="807"/>
      <c r="M212" s="807"/>
      <c r="N212" s="807"/>
      <c r="O212" s="807"/>
      <c r="P212" s="807"/>
      <c r="Q212" s="545"/>
      <c r="R212" s="546">
        <v>174621</v>
      </c>
      <c r="S212" s="546">
        <v>195563</v>
      </c>
      <c r="T212" s="547"/>
      <c r="U212" s="548"/>
      <c r="W212" s="482"/>
      <c r="X212" s="338"/>
      <c r="Y212" s="339" t="s">
        <v>776</v>
      </c>
      <c r="Z212" s="339" t="s">
        <v>505</v>
      </c>
      <c r="AA212" s="339" t="s">
        <v>516</v>
      </c>
      <c r="AB212" s="339" t="s">
        <v>897</v>
      </c>
      <c r="AC212" s="340" t="s">
        <v>518</v>
      </c>
      <c r="AD212" s="602">
        <v>21</v>
      </c>
      <c r="AE212" s="592">
        <v>7</v>
      </c>
    </row>
    <row r="213" spans="1:31">
      <c r="A213" s="573" t="s">
        <v>373</v>
      </c>
      <c r="B213" s="557" t="s">
        <v>518</v>
      </c>
      <c r="C213" s="529">
        <v>9368</v>
      </c>
      <c r="D213" s="529">
        <v>5310</v>
      </c>
      <c r="E213" s="529"/>
      <c r="G213" s="542"/>
      <c r="H213" s="543"/>
      <c r="I213" s="550"/>
      <c r="J213" s="550"/>
      <c r="K213" s="808" t="s">
        <v>368</v>
      </c>
      <c r="L213" s="808"/>
      <c r="M213" s="808"/>
      <c r="N213" s="808"/>
      <c r="O213" s="808"/>
      <c r="P213" s="808"/>
      <c r="Q213" s="552"/>
      <c r="R213" s="553">
        <v>166987</v>
      </c>
      <c r="S213" s="553">
        <v>188310</v>
      </c>
      <c r="T213" s="554"/>
      <c r="U213" s="555"/>
      <c r="W213" s="482"/>
      <c r="X213" s="338"/>
      <c r="Y213" s="339" t="s">
        <v>776</v>
      </c>
      <c r="Z213" s="339" t="s">
        <v>505</v>
      </c>
      <c r="AA213" s="339" t="s">
        <v>516</v>
      </c>
      <c r="AB213" s="339" t="s">
        <v>898</v>
      </c>
      <c r="AC213" s="340" t="s">
        <v>518</v>
      </c>
      <c r="AD213" s="602">
        <v>68</v>
      </c>
      <c r="AE213" s="592">
        <v>107</v>
      </c>
    </row>
    <row r="214" spans="1:31">
      <c r="A214" s="573" t="s">
        <v>374</v>
      </c>
      <c r="B214" s="557" t="s">
        <v>518</v>
      </c>
      <c r="C214" s="529">
        <v>27283</v>
      </c>
      <c r="D214" s="529">
        <v>17320</v>
      </c>
      <c r="E214" s="529"/>
      <c r="G214" s="542"/>
      <c r="H214" s="543"/>
      <c r="I214" s="550"/>
      <c r="J214" s="550"/>
      <c r="K214" s="550"/>
      <c r="L214" s="808" t="s">
        <v>369</v>
      </c>
      <c r="M214" s="808"/>
      <c r="N214" s="808"/>
      <c r="O214" s="808"/>
      <c r="P214" s="808"/>
      <c r="Q214" s="552"/>
      <c r="R214" s="553">
        <v>155037</v>
      </c>
      <c r="S214" s="553">
        <v>182709</v>
      </c>
      <c r="T214" s="554"/>
      <c r="U214" s="555"/>
      <c r="W214" s="482"/>
      <c r="X214" s="338"/>
      <c r="Y214" s="339" t="s">
        <v>776</v>
      </c>
      <c r="Z214" s="339" t="s">
        <v>505</v>
      </c>
      <c r="AA214" s="339" t="s">
        <v>516</v>
      </c>
      <c r="AB214" s="339" t="s">
        <v>585</v>
      </c>
      <c r="AC214" s="340" t="s">
        <v>518</v>
      </c>
      <c r="AD214" s="602">
        <v>1932</v>
      </c>
      <c r="AE214" s="592">
        <v>2162</v>
      </c>
    </row>
    <row r="215" spans="1:31">
      <c r="A215" s="573" t="s">
        <v>375</v>
      </c>
      <c r="B215" s="557" t="s">
        <v>518</v>
      </c>
      <c r="C215" s="535">
        <v>2401</v>
      </c>
      <c r="D215" s="535">
        <v>2165</v>
      </c>
      <c r="E215" s="535"/>
      <c r="G215" s="542"/>
      <c r="H215" s="543"/>
      <c r="I215" s="550"/>
      <c r="J215" s="550"/>
      <c r="K215" s="550"/>
      <c r="L215" s="808" t="s">
        <v>370</v>
      </c>
      <c r="M215" s="808"/>
      <c r="N215" s="808"/>
      <c r="O215" s="808"/>
      <c r="P215" s="808"/>
      <c r="Q215" s="552"/>
      <c r="R215" s="553">
        <v>11950</v>
      </c>
      <c r="S215" s="553">
        <v>5602</v>
      </c>
      <c r="T215" s="554"/>
      <c r="U215" s="555"/>
      <c r="W215" s="482"/>
      <c r="X215" s="338"/>
      <c r="Y215" s="339" t="s">
        <v>776</v>
      </c>
      <c r="Z215" s="339" t="s">
        <v>505</v>
      </c>
      <c r="AA215" s="339" t="s">
        <v>516</v>
      </c>
      <c r="AB215" s="339" t="s">
        <v>899</v>
      </c>
      <c r="AC215" s="340" t="s">
        <v>518</v>
      </c>
      <c r="AD215" s="602">
        <v>564</v>
      </c>
      <c r="AE215" s="592">
        <v>701</v>
      </c>
    </row>
    <row r="216" spans="1:31">
      <c r="A216" s="573" t="s">
        <v>490</v>
      </c>
      <c r="B216" s="557" t="s">
        <v>518</v>
      </c>
      <c r="C216" s="535">
        <v>-11964</v>
      </c>
      <c r="D216" s="535">
        <v>7202</v>
      </c>
      <c r="E216" s="535"/>
      <c r="G216" s="542"/>
      <c r="H216" s="543"/>
      <c r="I216" s="550"/>
      <c r="J216" s="550"/>
      <c r="K216" s="550"/>
      <c r="L216" s="550"/>
      <c r="M216" s="808" t="s">
        <v>371</v>
      </c>
      <c r="N216" s="808"/>
      <c r="O216" s="808"/>
      <c r="P216" s="808"/>
      <c r="Q216" s="552"/>
      <c r="R216" s="553">
        <v>962</v>
      </c>
      <c r="S216" s="553">
        <v>-253</v>
      </c>
      <c r="T216" s="554"/>
      <c r="U216" s="574"/>
      <c r="W216" s="482"/>
      <c r="X216" s="338"/>
      <c r="Y216" s="339" t="s">
        <v>776</v>
      </c>
      <c r="Z216" s="339" t="s">
        <v>505</v>
      </c>
      <c r="AA216" s="339" t="s">
        <v>516</v>
      </c>
      <c r="AB216" s="339" t="s">
        <v>900</v>
      </c>
      <c r="AC216" s="340" t="s">
        <v>518</v>
      </c>
      <c r="AD216" s="602">
        <v>722</v>
      </c>
      <c r="AE216" s="592">
        <v>948</v>
      </c>
    </row>
    <row r="217" spans="1:31">
      <c r="A217" s="573" t="s">
        <v>376</v>
      </c>
      <c r="B217" s="557" t="s">
        <v>518</v>
      </c>
      <c r="C217" s="529">
        <v>8792</v>
      </c>
      <c r="D217" s="529">
        <v>2631</v>
      </c>
      <c r="E217" s="529"/>
      <c r="G217" s="542"/>
      <c r="H217" s="543"/>
      <c r="I217" s="550"/>
      <c r="J217" s="550"/>
      <c r="K217" s="550"/>
      <c r="L217" s="550"/>
      <c r="M217" s="808" t="s">
        <v>372</v>
      </c>
      <c r="N217" s="808"/>
      <c r="O217" s="808"/>
      <c r="P217" s="808"/>
      <c r="Q217" s="552"/>
      <c r="R217" s="553">
        <v>10989</v>
      </c>
      <c r="S217" s="553">
        <v>5855</v>
      </c>
      <c r="T217" s="554"/>
      <c r="U217" s="555"/>
      <c r="W217" s="482"/>
      <c r="X217" s="338"/>
      <c r="Y217" s="339" t="s">
        <v>776</v>
      </c>
      <c r="Z217" s="339" t="s">
        <v>505</v>
      </c>
      <c r="AA217" s="339" t="s">
        <v>516</v>
      </c>
      <c r="AB217" s="339" t="s">
        <v>901</v>
      </c>
      <c r="AC217" s="340" t="s">
        <v>518</v>
      </c>
      <c r="AD217" s="602">
        <v>647</v>
      </c>
      <c r="AE217" s="592">
        <v>512</v>
      </c>
    </row>
    <row r="218" spans="1:31" ht="13.8">
      <c r="A218" s="573" t="s">
        <v>377</v>
      </c>
      <c r="B218" s="557" t="s">
        <v>518</v>
      </c>
      <c r="C218" s="535">
        <v>172</v>
      </c>
      <c r="D218" s="535">
        <v>3478</v>
      </c>
      <c r="E218" s="535"/>
      <c r="G218" s="542"/>
      <c r="H218" s="543"/>
      <c r="I218" s="543"/>
      <c r="J218" s="543"/>
      <c r="K218" s="807" t="s">
        <v>373</v>
      </c>
      <c r="L218" s="807"/>
      <c r="M218" s="807"/>
      <c r="N218" s="807"/>
      <c r="O218" s="807"/>
      <c r="P218" s="807"/>
      <c r="Q218" s="545"/>
      <c r="R218" s="546">
        <v>7634</v>
      </c>
      <c r="S218" s="546">
        <v>7252</v>
      </c>
      <c r="T218" s="547"/>
      <c r="U218" s="548"/>
      <c r="W218" s="482"/>
      <c r="X218" s="338"/>
      <c r="Y218" s="339" t="s">
        <v>776</v>
      </c>
      <c r="Z218" s="339" t="s">
        <v>505</v>
      </c>
      <c r="AA218" s="339" t="s">
        <v>516</v>
      </c>
      <c r="AB218" s="339" t="s">
        <v>586</v>
      </c>
      <c r="AC218" s="340" t="s">
        <v>518</v>
      </c>
      <c r="AD218" s="602">
        <v>29011</v>
      </c>
      <c r="AE218" s="592">
        <v>29468</v>
      </c>
    </row>
    <row r="219" spans="1:31" ht="13.8">
      <c r="A219" s="573" t="s">
        <v>378</v>
      </c>
      <c r="B219" s="557" t="s">
        <v>518</v>
      </c>
      <c r="C219" s="535">
        <v>-14733</v>
      </c>
      <c r="D219" s="535">
        <v>-11086</v>
      </c>
      <c r="E219" s="535"/>
      <c r="G219" s="542"/>
      <c r="H219" s="543"/>
      <c r="I219" s="543"/>
      <c r="J219" s="807" t="s">
        <v>374</v>
      </c>
      <c r="K219" s="807"/>
      <c r="L219" s="807"/>
      <c r="M219" s="807"/>
      <c r="N219" s="807"/>
      <c r="O219" s="807"/>
      <c r="P219" s="807"/>
      <c r="Q219" s="545"/>
      <c r="R219" s="546">
        <v>29097</v>
      </c>
      <c r="S219" s="546">
        <v>28309</v>
      </c>
      <c r="T219" s="547"/>
      <c r="U219" s="548"/>
      <c r="W219" s="482"/>
      <c r="X219" s="338"/>
      <c r="Y219" s="339" t="s">
        <v>776</v>
      </c>
      <c r="Z219" s="339" t="s">
        <v>505</v>
      </c>
      <c r="AA219" s="339" t="s">
        <v>516</v>
      </c>
      <c r="AB219" s="339" t="s">
        <v>587</v>
      </c>
      <c r="AC219" s="340" t="s">
        <v>518</v>
      </c>
      <c r="AD219" s="602">
        <v>2118</v>
      </c>
      <c r="AE219" s="592">
        <v>2318</v>
      </c>
    </row>
    <row r="220" spans="1:31">
      <c r="A220" s="573" t="s">
        <v>1177</v>
      </c>
      <c r="B220" s="557" t="s">
        <v>1178</v>
      </c>
      <c r="C220" s="154">
        <v>60.6</v>
      </c>
      <c r="D220" s="154">
        <v>59.7</v>
      </c>
      <c r="E220" s="154"/>
      <c r="G220" s="542"/>
      <c r="H220" s="543"/>
      <c r="I220" s="550"/>
      <c r="J220" s="808" t="s">
        <v>375</v>
      </c>
      <c r="K220" s="808"/>
      <c r="L220" s="808"/>
      <c r="M220" s="808"/>
      <c r="N220" s="808"/>
      <c r="O220" s="808"/>
      <c r="P220" s="808"/>
      <c r="Q220" s="552"/>
      <c r="R220" s="553">
        <v>1587</v>
      </c>
      <c r="S220" s="553">
        <v>2162</v>
      </c>
      <c r="T220" s="554"/>
      <c r="U220" s="555"/>
      <c r="W220" s="482"/>
      <c r="X220" s="338"/>
      <c r="Y220" s="339" t="s">
        <v>776</v>
      </c>
      <c r="Z220" s="339" t="s">
        <v>505</v>
      </c>
      <c r="AA220" s="339" t="s">
        <v>516</v>
      </c>
      <c r="AB220" s="339" t="s">
        <v>902</v>
      </c>
      <c r="AC220" s="340" t="s">
        <v>518</v>
      </c>
      <c r="AD220" s="602">
        <v>314</v>
      </c>
      <c r="AE220" s="592">
        <v>476</v>
      </c>
    </row>
    <row r="221" spans="1:31">
      <c r="A221" s="573" t="s">
        <v>1179</v>
      </c>
      <c r="B221" s="557" t="s">
        <v>1178</v>
      </c>
      <c r="C221" s="154">
        <v>39.4</v>
      </c>
      <c r="D221" s="154">
        <v>40.299999999999997</v>
      </c>
      <c r="E221" s="154"/>
      <c r="G221" s="542"/>
      <c r="H221" s="543"/>
      <c r="I221" s="550"/>
      <c r="J221" s="808" t="s">
        <v>490</v>
      </c>
      <c r="K221" s="808"/>
      <c r="L221" s="808"/>
      <c r="M221" s="808"/>
      <c r="N221" s="808"/>
      <c r="O221" s="808"/>
      <c r="P221" s="808"/>
      <c r="Q221" s="552"/>
      <c r="R221" s="553">
        <v>-24073</v>
      </c>
      <c r="S221" s="553">
        <v>-18948</v>
      </c>
      <c r="T221" s="554"/>
      <c r="U221" s="574"/>
      <c r="W221" s="482"/>
      <c r="X221" s="338"/>
      <c r="Y221" s="339" t="s">
        <v>776</v>
      </c>
      <c r="Z221" s="339" t="s">
        <v>505</v>
      </c>
      <c r="AA221" s="339" t="s">
        <v>516</v>
      </c>
      <c r="AB221" s="339" t="s">
        <v>903</v>
      </c>
      <c r="AC221" s="340" t="s">
        <v>518</v>
      </c>
      <c r="AD221" s="602">
        <v>59</v>
      </c>
      <c r="AE221" s="592">
        <v>98</v>
      </c>
    </row>
    <row r="222" spans="1:31" ht="13.8">
      <c r="A222" s="533" t="s">
        <v>1180</v>
      </c>
      <c r="B222" s="557" t="s">
        <v>1178</v>
      </c>
      <c r="C222" s="153">
        <v>36.799999999999997</v>
      </c>
      <c r="D222" s="153">
        <v>34.9</v>
      </c>
      <c r="E222" s="153"/>
      <c r="G222" s="542"/>
      <c r="H222" s="543"/>
      <c r="I222" s="543"/>
      <c r="J222" s="807" t="s">
        <v>376</v>
      </c>
      <c r="K222" s="807"/>
      <c r="L222" s="807"/>
      <c r="M222" s="807"/>
      <c r="N222" s="807"/>
      <c r="O222" s="807"/>
      <c r="P222" s="807"/>
      <c r="Q222" s="545"/>
      <c r="R222" s="546">
        <v>6801</v>
      </c>
      <c r="S222" s="546">
        <v>0</v>
      </c>
      <c r="T222" s="547"/>
      <c r="U222" s="548"/>
      <c r="W222" s="482"/>
      <c r="X222" s="338"/>
      <c r="Y222" s="339" t="s">
        <v>776</v>
      </c>
      <c r="Z222" s="339" t="s">
        <v>505</v>
      </c>
      <c r="AA222" s="339" t="s">
        <v>516</v>
      </c>
      <c r="AB222" s="339" t="s">
        <v>904</v>
      </c>
      <c r="AC222" s="340" t="s">
        <v>518</v>
      </c>
      <c r="AD222" s="602">
        <v>974</v>
      </c>
      <c r="AE222" s="592">
        <v>956</v>
      </c>
    </row>
    <row r="223" spans="1:31">
      <c r="A223" s="533" t="s">
        <v>1181</v>
      </c>
      <c r="B223" s="557" t="s">
        <v>1178</v>
      </c>
      <c r="C223" s="153">
        <v>34.700000000000003</v>
      </c>
      <c r="D223" s="153">
        <v>33.6</v>
      </c>
      <c r="E223" s="153"/>
      <c r="G223" s="542"/>
      <c r="H223" s="543"/>
      <c r="I223" s="550"/>
      <c r="J223" s="808" t="s">
        <v>377</v>
      </c>
      <c r="K223" s="808"/>
      <c r="L223" s="808"/>
      <c r="M223" s="808"/>
      <c r="N223" s="808"/>
      <c r="O223" s="808"/>
      <c r="P223" s="808"/>
      <c r="Q223" s="552"/>
      <c r="R223" s="553">
        <v>-1877</v>
      </c>
      <c r="S223" s="553">
        <v>-1049</v>
      </c>
      <c r="T223" s="554"/>
      <c r="U223" s="555"/>
      <c r="W223" s="482"/>
      <c r="X223" s="338"/>
      <c r="Y223" s="339" t="s">
        <v>776</v>
      </c>
      <c r="Z223" s="339" t="s">
        <v>505</v>
      </c>
      <c r="AA223" s="339" t="s">
        <v>516</v>
      </c>
      <c r="AB223" s="339" t="s">
        <v>905</v>
      </c>
      <c r="AC223" s="340" t="s">
        <v>518</v>
      </c>
      <c r="AD223" s="602">
        <v>82</v>
      </c>
      <c r="AE223" s="592">
        <v>139</v>
      </c>
    </row>
    <row r="224" spans="1:31">
      <c r="A224" s="533" t="s">
        <v>1182</v>
      </c>
      <c r="B224" s="557" t="s">
        <v>1178</v>
      </c>
      <c r="C224" s="154">
        <v>25.4</v>
      </c>
      <c r="D224" s="154">
        <v>24.4</v>
      </c>
      <c r="E224" s="154"/>
      <c r="G224" s="542"/>
      <c r="H224" s="543"/>
      <c r="I224" s="550"/>
      <c r="J224" s="808" t="s">
        <v>378</v>
      </c>
      <c r="K224" s="808"/>
      <c r="L224" s="808"/>
      <c r="M224" s="808"/>
      <c r="N224" s="808"/>
      <c r="O224" s="808"/>
      <c r="P224" s="808"/>
      <c r="Q224" s="552"/>
      <c r="R224" s="553">
        <v>-5350</v>
      </c>
      <c r="S224" s="553">
        <v>-3936</v>
      </c>
      <c r="T224" s="554"/>
      <c r="U224" s="555"/>
      <c r="W224" s="482"/>
      <c r="X224" s="338"/>
      <c r="Y224" s="339" t="s">
        <v>776</v>
      </c>
      <c r="Z224" s="339" t="s">
        <v>505</v>
      </c>
      <c r="AA224" s="339" t="s">
        <v>516</v>
      </c>
      <c r="AB224" s="339" t="s">
        <v>906</v>
      </c>
      <c r="AC224" s="340" t="s">
        <v>518</v>
      </c>
      <c r="AD224" s="602">
        <v>114</v>
      </c>
      <c r="AE224" s="592">
        <v>161</v>
      </c>
    </row>
    <row r="225" spans="1:31" ht="13.8">
      <c r="A225" s="533" t="s">
        <v>1183</v>
      </c>
      <c r="B225" s="557" t="s">
        <v>1184</v>
      </c>
      <c r="C225" s="529" t="s">
        <v>381</v>
      </c>
      <c r="D225" s="529" t="s">
        <v>381</v>
      </c>
      <c r="E225" s="529"/>
      <c r="G225" s="542"/>
      <c r="H225" s="543"/>
      <c r="I225" s="809" t="s">
        <v>489</v>
      </c>
      <c r="J225" s="807"/>
      <c r="K225" s="807"/>
      <c r="L225" s="807"/>
      <c r="M225" s="807"/>
      <c r="N225" s="807"/>
      <c r="O225" s="807"/>
      <c r="P225" s="807"/>
      <c r="Q225" s="545"/>
      <c r="R225" s="154">
        <v>61.8</v>
      </c>
      <c r="S225" s="154">
        <v>59.1</v>
      </c>
      <c r="T225" s="547"/>
      <c r="U225" s="575"/>
      <c r="W225" s="482"/>
      <c r="X225" s="338"/>
      <c r="Y225" s="339" t="s">
        <v>776</v>
      </c>
      <c r="Z225" s="339" t="s">
        <v>505</v>
      </c>
      <c r="AA225" s="339" t="s">
        <v>516</v>
      </c>
      <c r="AB225" s="339" t="s">
        <v>907</v>
      </c>
      <c r="AC225" s="340" t="s">
        <v>518</v>
      </c>
      <c r="AD225" s="602">
        <v>80</v>
      </c>
      <c r="AE225" s="592">
        <v>98</v>
      </c>
    </row>
    <row r="226" spans="1:31" ht="13.8">
      <c r="A226" s="576" t="s">
        <v>1185</v>
      </c>
      <c r="B226" s="577" t="s">
        <v>1186</v>
      </c>
      <c r="C226" s="578">
        <v>199879</v>
      </c>
      <c r="D226" s="578">
        <v>6882</v>
      </c>
      <c r="E226" s="529"/>
      <c r="G226" s="542"/>
      <c r="H226" s="543"/>
      <c r="I226" s="807" t="s">
        <v>442</v>
      </c>
      <c r="J226" s="807"/>
      <c r="K226" s="807"/>
      <c r="L226" s="807"/>
      <c r="M226" s="807"/>
      <c r="N226" s="807"/>
      <c r="O226" s="807"/>
      <c r="P226" s="807"/>
      <c r="Q226" s="545"/>
      <c r="R226" s="154">
        <v>38.200000000000003</v>
      </c>
      <c r="S226" s="154">
        <v>40.9</v>
      </c>
      <c r="T226" s="547"/>
      <c r="U226" s="548"/>
      <c r="W226" s="482"/>
      <c r="X226" s="338"/>
      <c r="Y226" s="339" t="s">
        <v>776</v>
      </c>
      <c r="Z226" s="339" t="s">
        <v>505</v>
      </c>
      <c r="AA226" s="339" t="s">
        <v>516</v>
      </c>
      <c r="AB226" s="339" t="s">
        <v>908</v>
      </c>
      <c r="AC226" s="340" t="s">
        <v>518</v>
      </c>
      <c r="AD226" s="602">
        <v>463</v>
      </c>
      <c r="AE226" s="592">
        <v>334</v>
      </c>
    </row>
    <row r="227" spans="1:31">
      <c r="A227" s="4"/>
      <c r="B227" s="4"/>
      <c r="C227" s="529"/>
      <c r="D227" s="529"/>
      <c r="E227" s="529"/>
      <c r="G227" s="542"/>
      <c r="H227" s="543"/>
      <c r="I227" s="551"/>
      <c r="J227" s="808" t="s">
        <v>443</v>
      </c>
      <c r="K227" s="808"/>
      <c r="L227" s="808"/>
      <c r="M227" s="808"/>
      <c r="N227" s="808"/>
      <c r="O227" s="808"/>
      <c r="P227" s="808"/>
      <c r="Q227" s="552"/>
      <c r="R227" s="153">
        <v>36.9</v>
      </c>
      <c r="S227" s="153">
        <v>39.6</v>
      </c>
      <c r="T227" s="554"/>
      <c r="U227" s="555"/>
      <c r="W227" s="482"/>
      <c r="X227" s="338"/>
      <c r="Y227" s="339" t="s">
        <v>776</v>
      </c>
      <c r="Z227" s="339" t="s">
        <v>505</v>
      </c>
      <c r="AA227" s="339" t="s">
        <v>516</v>
      </c>
      <c r="AB227" s="339" t="s">
        <v>909</v>
      </c>
      <c r="AC227" s="340" t="s">
        <v>518</v>
      </c>
      <c r="AD227" s="602">
        <v>32</v>
      </c>
      <c r="AE227" s="592">
        <v>56</v>
      </c>
    </row>
    <row r="228" spans="1:31">
      <c r="A228" s="4"/>
      <c r="B228" s="4"/>
      <c r="C228" s="529"/>
      <c r="D228" s="529"/>
      <c r="E228" s="529"/>
      <c r="G228" s="542"/>
      <c r="H228" s="543"/>
      <c r="I228" s="551"/>
      <c r="J228" s="551"/>
      <c r="K228" s="808" t="s">
        <v>379</v>
      </c>
      <c r="L228" s="808"/>
      <c r="M228" s="808"/>
      <c r="N228" s="808"/>
      <c r="O228" s="808"/>
      <c r="P228" s="808"/>
      <c r="Q228" s="552"/>
      <c r="R228" s="153">
        <v>35.299999999999997</v>
      </c>
      <c r="S228" s="153">
        <v>38.1</v>
      </c>
      <c r="T228" s="554"/>
      <c r="U228" s="555"/>
      <c r="W228" s="482"/>
      <c r="X228" s="338"/>
      <c r="Y228" s="339" t="s">
        <v>776</v>
      </c>
      <c r="Z228" s="339" t="s">
        <v>505</v>
      </c>
      <c r="AA228" s="339" t="s">
        <v>516</v>
      </c>
      <c r="AB228" s="339" t="s">
        <v>588</v>
      </c>
      <c r="AC228" s="340" t="s">
        <v>518</v>
      </c>
      <c r="AD228" s="602">
        <v>6241</v>
      </c>
      <c r="AE228" s="592">
        <v>6529</v>
      </c>
    </row>
    <row r="229" spans="1:31" ht="13.8">
      <c r="A229" s="4"/>
      <c r="B229" s="4"/>
      <c r="C229" s="529"/>
      <c r="D229" s="529"/>
      <c r="E229" s="529"/>
      <c r="G229" s="542"/>
      <c r="H229" s="543"/>
      <c r="I229" s="807" t="s">
        <v>472</v>
      </c>
      <c r="J229" s="807"/>
      <c r="K229" s="807"/>
      <c r="L229" s="807"/>
      <c r="M229" s="807"/>
      <c r="N229" s="807"/>
      <c r="O229" s="807"/>
      <c r="P229" s="807"/>
      <c r="Q229" s="545"/>
      <c r="R229" s="154">
        <v>26.2</v>
      </c>
      <c r="S229" s="154">
        <v>26.3</v>
      </c>
      <c r="T229" s="547"/>
      <c r="U229" s="548"/>
      <c r="W229" s="482"/>
      <c r="X229" s="338"/>
      <c r="Y229" s="339" t="s">
        <v>776</v>
      </c>
      <c r="Z229" s="339" t="s">
        <v>505</v>
      </c>
      <c r="AA229" s="339" t="s">
        <v>516</v>
      </c>
      <c r="AB229" s="339" t="s">
        <v>589</v>
      </c>
      <c r="AC229" s="340" t="s">
        <v>518</v>
      </c>
      <c r="AD229" s="602">
        <v>437</v>
      </c>
      <c r="AE229" s="592">
        <v>437</v>
      </c>
    </row>
    <row r="230" spans="1:31" ht="13.8">
      <c r="A230" s="579"/>
      <c r="B230" s="580"/>
      <c r="C230" s="580"/>
      <c r="D230" s="580"/>
      <c r="E230" s="580"/>
      <c r="G230" s="542"/>
      <c r="H230" s="543"/>
      <c r="I230" s="807" t="s">
        <v>380</v>
      </c>
      <c r="J230" s="807"/>
      <c r="K230" s="807"/>
      <c r="L230" s="807"/>
      <c r="M230" s="807"/>
      <c r="N230" s="807"/>
      <c r="O230" s="807"/>
      <c r="P230" s="807"/>
      <c r="Q230" s="545"/>
      <c r="R230" s="546" t="s">
        <v>381</v>
      </c>
      <c r="S230" s="546" t="s">
        <v>381</v>
      </c>
      <c r="T230" s="547"/>
      <c r="U230" s="548"/>
      <c r="W230" s="482"/>
      <c r="X230" s="338"/>
      <c r="Y230" s="339" t="s">
        <v>776</v>
      </c>
      <c r="Z230" s="339" t="s">
        <v>505</v>
      </c>
      <c r="AA230" s="339" t="s">
        <v>516</v>
      </c>
      <c r="AB230" s="339" t="s">
        <v>910</v>
      </c>
      <c r="AC230" s="340" t="s">
        <v>518</v>
      </c>
      <c r="AD230" s="602">
        <v>66</v>
      </c>
      <c r="AE230" s="592">
        <v>58</v>
      </c>
    </row>
    <row r="231" spans="1:31" ht="13.8">
      <c r="A231" s="4"/>
      <c r="B231" s="4"/>
      <c r="C231" s="529"/>
      <c r="D231" s="529"/>
      <c r="E231" s="529"/>
      <c r="G231" s="542"/>
      <c r="H231" s="543"/>
      <c r="I231" s="807" t="s">
        <v>382</v>
      </c>
      <c r="J231" s="807"/>
      <c r="K231" s="807"/>
      <c r="L231" s="807"/>
      <c r="M231" s="807"/>
      <c r="N231" s="807"/>
      <c r="O231" s="807"/>
      <c r="P231" s="807"/>
      <c r="Q231" s="545"/>
      <c r="R231" s="546">
        <v>205256</v>
      </c>
      <c r="S231" s="546">
        <v>5343</v>
      </c>
      <c r="T231" s="547"/>
      <c r="U231" s="548"/>
      <c r="W231" s="482"/>
      <c r="X231" s="338"/>
      <c r="Y231" s="339" t="s">
        <v>776</v>
      </c>
      <c r="Z231" s="339" t="s">
        <v>505</v>
      </c>
      <c r="AA231" s="339" t="s">
        <v>516</v>
      </c>
      <c r="AB231" s="339" t="s">
        <v>911</v>
      </c>
      <c r="AC231" s="340" t="s">
        <v>518</v>
      </c>
      <c r="AD231" s="602">
        <v>187</v>
      </c>
      <c r="AE231" s="592">
        <v>203</v>
      </c>
    </row>
    <row r="232" spans="1:31" ht="13.8">
      <c r="G232" s="542"/>
      <c r="H232" s="543"/>
      <c r="I232" s="581"/>
      <c r="J232" s="581"/>
      <c r="K232" s="581"/>
      <c r="L232" s="581"/>
      <c r="M232" s="581"/>
      <c r="N232" s="581"/>
      <c r="O232" s="581"/>
      <c r="P232" s="581"/>
      <c r="Q232" s="582"/>
      <c r="R232" s="583"/>
      <c r="S232" s="583"/>
      <c r="T232" s="584"/>
      <c r="U232" s="585"/>
      <c r="W232" s="482"/>
      <c r="X232" s="338"/>
      <c r="Y232" s="339" t="s">
        <v>776</v>
      </c>
      <c r="Z232" s="339" t="s">
        <v>505</v>
      </c>
      <c r="AA232" s="339" t="s">
        <v>516</v>
      </c>
      <c r="AB232" s="339" t="s">
        <v>912</v>
      </c>
      <c r="AC232" s="340" t="s">
        <v>518</v>
      </c>
      <c r="AD232" s="602">
        <v>33</v>
      </c>
      <c r="AE232" s="592">
        <v>35</v>
      </c>
    </row>
    <row r="233" spans="1:31" ht="13.8">
      <c r="G233" s="542"/>
      <c r="H233" s="543"/>
      <c r="I233" s="543"/>
      <c r="J233" s="586"/>
      <c r="K233" s="543"/>
      <c r="L233" s="543"/>
      <c r="M233" s="543"/>
      <c r="N233" s="543"/>
      <c r="O233" s="543"/>
      <c r="P233" s="543"/>
      <c r="Q233" s="587"/>
      <c r="R233" s="546"/>
      <c r="S233" s="546"/>
      <c r="T233" s="587"/>
      <c r="U233" s="588"/>
      <c r="X233" s="338"/>
      <c r="Y233" s="339" t="s">
        <v>776</v>
      </c>
      <c r="Z233" s="339" t="s">
        <v>505</v>
      </c>
      <c r="AA233" s="339" t="s">
        <v>516</v>
      </c>
      <c r="AB233" s="339" t="s">
        <v>913</v>
      </c>
      <c r="AC233" s="340" t="s">
        <v>518</v>
      </c>
      <c r="AD233" s="602">
        <v>87</v>
      </c>
      <c r="AE233" s="592">
        <v>89</v>
      </c>
    </row>
    <row r="234" spans="1:31" ht="13.8">
      <c r="G234" s="542"/>
      <c r="H234" s="543"/>
      <c r="I234" s="543"/>
      <c r="J234" s="543"/>
      <c r="K234" s="543"/>
      <c r="L234" s="543"/>
      <c r="M234" s="543"/>
      <c r="N234" s="543"/>
      <c r="O234" s="543"/>
      <c r="P234" s="543"/>
      <c r="Q234" s="587"/>
      <c r="R234" s="546"/>
      <c r="S234" s="546"/>
      <c r="T234" s="587"/>
      <c r="U234" s="588"/>
      <c r="X234" s="338"/>
      <c r="Y234" s="339" t="s">
        <v>776</v>
      </c>
      <c r="Z234" s="339" t="s">
        <v>505</v>
      </c>
      <c r="AA234" s="339" t="s">
        <v>516</v>
      </c>
      <c r="AB234" s="339" t="s">
        <v>914</v>
      </c>
      <c r="AC234" s="340" t="s">
        <v>518</v>
      </c>
      <c r="AD234" s="602">
        <v>65</v>
      </c>
      <c r="AE234" s="592">
        <v>51</v>
      </c>
    </row>
    <row r="235" spans="1:31" ht="13.8">
      <c r="G235" s="542"/>
      <c r="H235" s="543"/>
      <c r="I235" s="543"/>
      <c r="J235" s="543"/>
      <c r="K235" s="543"/>
      <c r="L235" s="543"/>
      <c r="M235" s="543"/>
      <c r="N235" s="543"/>
      <c r="O235" s="543"/>
      <c r="P235" s="543"/>
      <c r="Q235" s="587"/>
      <c r="R235" s="546"/>
      <c r="S235" s="546"/>
      <c r="T235" s="587"/>
      <c r="U235" s="588"/>
      <c r="X235" s="338"/>
      <c r="Y235" s="339" t="s">
        <v>776</v>
      </c>
      <c r="Z235" s="339" t="s">
        <v>505</v>
      </c>
      <c r="AA235" s="339" t="s">
        <v>516</v>
      </c>
      <c r="AB235" s="339" t="s">
        <v>590</v>
      </c>
      <c r="AC235" s="340" t="s">
        <v>518</v>
      </c>
      <c r="AD235" s="602">
        <v>1170</v>
      </c>
      <c r="AE235" s="592">
        <v>1220</v>
      </c>
    </row>
    <row r="236" spans="1:31" ht="13.8">
      <c r="G236" s="542"/>
      <c r="H236" s="543"/>
      <c r="I236" s="543"/>
      <c r="J236" s="543"/>
      <c r="K236" s="543"/>
      <c r="L236" s="543"/>
      <c r="M236" s="543"/>
      <c r="N236" s="543"/>
      <c r="O236" s="543"/>
      <c r="P236" s="543"/>
      <c r="Q236" s="587"/>
      <c r="R236" s="546"/>
      <c r="S236" s="546"/>
      <c r="T236" s="587"/>
      <c r="U236" s="588"/>
      <c r="X236" s="338"/>
      <c r="Y236" s="339" t="s">
        <v>776</v>
      </c>
      <c r="Z236" s="339" t="s">
        <v>505</v>
      </c>
      <c r="AA236" s="339" t="s">
        <v>516</v>
      </c>
      <c r="AB236" s="339" t="s">
        <v>915</v>
      </c>
      <c r="AC236" s="340" t="s">
        <v>518</v>
      </c>
      <c r="AD236" s="602">
        <v>48</v>
      </c>
      <c r="AE236" s="592">
        <v>69</v>
      </c>
    </row>
    <row r="237" spans="1:31" ht="13.8">
      <c r="G237" s="542"/>
      <c r="H237" s="543"/>
      <c r="I237" s="225"/>
      <c r="J237" s="543"/>
      <c r="K237" s="543"/>
      <c r="L237" s="543"/>
      <c r="M237" s="543"/>
      <c r="N237" s="543"/>
      <c r="O237" s="543"/>
      <c r="P237" s="543"/>
      <c r="Q237" s="587"/>
      <c r="R237" s="546"/>
      <c r="S237" s="546"/>
      <c r="T237" s="546"/>
      <c r="U237" s="546"/>
      <c r="X237" s="338"/>
      <c r="Y237" s="339" t="s">
        <v>776</v>
      </c>
      <c r="Z237" s="339" t="s">
        <v>505</v>
      </c>
      <c r="AA237" s="339" t="s">
        <v>516</v>
      </c>
      <c r="AB237" s="339" t="s">
        <v>916</v>
      </c>
      <c r="AC237" s="340" t="s">
        <v>518</v>
      </c>
      <c r="AD237" s="602">
        <v>360</v>
      </c>
      <c r="AE237" s="592">
        <v>325</v>
      </c>
    </row>
    <row r="238" spans="1:31" ht="13.8">
      <c r="G238" s="542"/>
      <c r="H238" s="543"/>
      <c r="I238" s="225"/>
      <c r="J238" s="543"/>
      <c r="K238" s="543"/>
      <c r="L238" s="543"/>
      <c r="M238" s="543"/>
      <c r="N238" s="543"/>
      <c r="O238" s="543"/>
      <c r="P238" s="543"/>
      <c r="Q238" s="587"/>
      <c r="R238" s="546"/>
      <c r="S238" s="546"/>
      <c r="T238" s="546"/>
      <c r="U238" s="546"/>
      <c r="X238" s="338"/>
      <c r="Y238" s="339" t="s">
        <v>776</v>
      </c>
      <c r="Z238" s="339" t="s">
        <v>505</v>
      </c>
      <c r="AA238" s="339" t="s">
        <v>516</v>
      </c>
      <c r="AB238" s="339" t="s">
        <v>917</v>
      </c>
      <c r="AC238" s="340" t="s">
        <v>518</v>
      </c>
      <c r="AD238" s="602">
        <v>762</v>
      </c>
      <c r="AE238" s="592">
        <v>826</v>
      </c>
    </row>
    <row r="239" spans="1:31">
      <c r="G239" s="589"/>
      <c r="H239" s="572"/>
      <c r="I239" s="543"/>
      <c r="J239" s="543"/>
      <c r="K239" s="543"/>
      <c r="L239" s="543"/>
      <c r="M239" s="543"/>
      <c r="N239" s="543"/>
      <c r="O239" s="543"/>
      <c r="P239" s="543"/>
      <c r="Q239" s="587"/>
      <c r="R239" s="546"/>
      <c r="S239" s="546"/>
      <c r="T239" s="546"/>
      <c r="U239" s="546"/>
      <c r="X239" s="338"/>
      <c r="Y239" s="339" t="s">
        <v>776</v>
      </c>
      <c r="Z239" s="339" t="s">
        <v>505</v>
      </c>
      <c r="AA239" s="339" t="s">
        <v>516</v>
      </c>
      <c r="AB239" s="339" t="s">
        <v>591</v>
      </c>
      <c r="AC239" s="340" t="s">
        <v>518</v>
      </c>
      <c r="AD239" s="602">
        <v>801</v>
      </c>
      <c r="AE239" s="592">
        <v>906</v>
      </c>
    </row>
    <row r="240" spans="1:31">
      <c r="X240" s="338"/>
      <c r="Y240" s="339" t="s">
        <v>776</v>
      </c>
      <c r="Z240" s="339" t="s">
        <v>505</v>
      </c>
      <c r="AA240" s="339" t="s">
        <v>516</v>
      </c>
      <c r="AB240" s="339" t="s">
        <v>918</v>
      </c>
      <c r="AC240" s="340" t="s">
        <v>518</v>
      </c>
      <c r="AD240" s="602">
        <v>68</v>
      </c>
      <c r="AE240" s="592">
        <v>43</v>
      </c>
    </row>
    <row r="241" spans="24:31">
      <c r="X241" s="338"/>
      <c r="Y241" s="339" t="s">
        <v>776</v>
      </c>
      <c r="Z241" s="339" t="s">
        <v>505</v>
      </c>
      <c r="AA241" s="339" t="s">
        <v>516</v>
      </c>
      <c r="AB241" s="339" t="s">
        <v>919</v>
      </c>
      <c r="AC241" s="340" t="s">
        <v>518</v>
      </c>
      <c r="AD241" s="602">
        <v>265</v>
      </c>
      <c r="AE241" s="592">
        <v>393</v>
      </c>
    </row>
    <row r="242" spans="24:31">
      <c r="X242" s="338"/>
      <c r="Y242" s="339" t="s">
        <v>776</v>
      </c>
      <c r="Z242" s="339" t="s">
        <v>505</v>
      </c>
      <c r="AA242" s="339" t="s">
        <v>516</v>
      </c>
      <c r="AB242" s="339" t="s">
        <v>920</v>
      </c>
      <c r="AC242" s="340" t="s">
        <v>518</v>
      </c>
      <c r="AD242" s="602">
        <v>468</v>
      </c>
      <c r="AE242" s="592">
        <v>471</v>
      </c>
    </row>
    <row r="243" spans="24:31">
      <c r="X243" s="338"/>
      <c r="Y243" s="339" t="s">
        <v>776</v>
      </c>
      <c r="Z243" s="339" t="s">
        <v>505</v>
      </c>
      <c r="AA243" s="339" t="s">
        <v>516</v>
      </c>
      <c r="AB243" s="339" t="s">
        <v>592</v>
      </c>
      <c r="AC243" s="340" t="s">
        <v>518</v>
      </c>
      <c r="AD243" s="602">
        <v>270</v>
      </c>
      <c r="AE243" s="592">
        <v>303</v>
      </c>
    </row>
    <row r="244" spans="24:31">
      <c r="X244" s="338"/>
      <c r="Y244" s="339" t="s">
        <v>776</v>
      </c>
      <c r="Z244" s="339" t="s">
        <v>505</v>
      </c>
      <c r="AA244" s="339" t="s">
        <v>516</v>
      </c>
      <c r="AB244" s="339" t="s">
        <v>593</v>
      </c>
      <c r="AC244" s="340" t="s">
        <v>518</v>
      </c>
      <c r="AD244" s="602">
        <v>2557</v>
      </c>
      <c r="AE244" s="592">
        <v>2685</v>
      </c>
    </row>
    <row r="245" spans="24:31">
      <c r="X245" s="338"/>
      <c r="Y245" s="339" t="s">
        <v>776</v>
      </c>
      <c r="Z245" s="339" t="s">
        <v>505</v>
      </c>
      <c r="AA245" s="339" t="s">
        <v>516</v>
      </c>
      <c r="AB245" s="339" t="s">
        <v>921</v>
      </c>
      <c r="AC245" s="340" t="s">
        <v>518</v>
      </c>
      <c r="AD245" s="602">
        <v>57</v>
      </c>
      <c r="AE245" s="592">
        <v>19</v>
      </c>
    </row>
    <row r="246" spans="24:31">
      <c r="X246" s="338"/>
      <c r="Y246" s="339" t="s">
        <v>776</v>
      </c>
      <c r="Z246" s="339" t="s">
        <v>505</v>
      </c>
      <c r="AA246" s="339" t="s">
        <v>516</v>
      </c>
      <c r="AB246" s="339" t="s">
        <v>922</v>
      </c>
      <c r="AC246" s="340" t="s">
        <v>518</v>
      </c>
      <c r="AD246" s="602">
        <v>321</v>
      </c>
      <c r="AE246" s="592">
        <v>276</v>
      </c>
    </row>
    <row r="247" spans="24:31">
      <c r="X247" s="338"/>
      <c r="Y247" s="339" t="s">
        <v>776</v>
      </c>
      <c r="Z247" s="339" t="s">
        <v>505</v>
      </c>
      <c r="AA247" s="339" t="s">
        <v>516</v>
      </c>
      <c r="AB247" s="339" t="s">
        <v>923</v>
      </c>
      <c r="AC247" s="340" t="s">
        <v>518</v>
      </c>
      <c r="AD247" s="602">
        <v>557</v>
      </c>
      <c r="AE247" s="592">
        <v>692</v>
      </c>
    </row>
    <row r="248" spans="24:31">
      <c r="X248" s="338"/>
      <c r="Y248" s="339" t="s">
        <v>776</v>
      </c>
      <c r="Z248" s="339" t="s">
        <v>505</v>
      </c>
      <c r="AA248" s="339" t="s">
        <v>516</v>
      </c>
      <c r="AB248" s="339" t="s">
        <v>924</v>
      </c>
      <c r="AC248" s="340" t="s">
        <v>518</v>
      </c>
      <c r="AD248" s="602">
        <v>383</v>
      </c>
      <c r="AE248" s="592">
        <v>411</v>
      </c>
    </row>
    <row r="249" spans="24:31">
      <c r="X249" s="338"/>
      <c r="Y249" s="339" t="s">
        <v>776</v>
      </c>
      <c r="Z249" s="339" t="s">
        <v>505</v>
      </c>
      <c r="AA249" s="339" t="s">
        <v>516</v>
      </c>
      <c r="AB249" s="339" t="s">
        <v>925</v>
      </c>
      <c r="AC249" s="340" t="s">
        <v>518</v>
      </c>
      <c r="AD249" s="602">
        <v>128</v>
      </c>
      <c r="AE249" s="592">
        <v>150</v>
      </c>
    </row>
    <row r="250" spans="24:31">
      <c r="X250" s="338"/>
      <c r="Y250" s="339" t="s">
        <v>776</v>
      </c>
      <c r="Z250" s="339" t="s">
        <v>505</v>
      </c>
      <c r="AA250" s="339" t="s">
        <v>516</v>
      </c>
      <c r="AB250" s="339" t="s">
        <v>926</v>
      </c>
      <c r="AC250" s="340" t="s">
        <v>518</v>
      </c>
      <c r="AD250" s="602">
        <v>112</v>
      </c>
      <c r="AE250" s="592">
        <v>123</v>
      </c>
    </row>
    <row r="251" spans="24:31">
      <c r="X251" s="338"/>
      <c r="Y251" s="339" t="s">
        <v>776</v>
      </c>
      <c r="Z251" s="339" t="s">
        <v>505</v>
      </c>
      <c r="AA251" s="339" t="s">
        <v>516</v>
      </c>
      <c r="AB251" s="339" t="s">
        <v>927</v>
      </c>
      <c r="AC251" s="340" t="s">
        <v>518</v>
      </c>
      <c r="AD251" s="602">
        <v>49</v>
      </c>
      <c r="AE251" s="592">
        <v>133</v>
      </c>
    </row>
    <row r="252" spans="24:31">
      <c r="X252" s="338"/>
      <c r="Y252" s="339" t="s">
        <v>776</v>
      </c>
      <c r="Z252" s="339" t="s">
        <v>505</v>
      </c>
      <c r="AA252" s="339" t="s">
        <v>516</v>
      </c>
      <c r="AB252" s="339" t="s">
        <v>928</v>
      </c>
      <c r="AC252" s="340" t="s">
        <v>518</v>
      </c>
      <c r="AD252" s="602">
        <v>116</v>
      </c>
      <c r="AE252" s="592">
        <v>123</v>
      </c>
    </row>
    <row r="253" spans="24:31">
      <c r="X253" s="338"/>
      <c r="Y253" s="339" t="s">
        <v>776</v>
      </c>
      <c r="Z253" s="339" t="s">
        <v>505</v>
      </c>
      <c r="AA253" s="339" t="s">
        <v>516</v>
      </c>
      <c r="AB253" s="339" t="s">
        <v>929</v>
      </c>
      <c r="AC253" s="340" t="s">
        <v>518</v>
      </c>
      <c r="AD253" s="602">
        <v>834</v>
      </c>
      <c r="AE253" s="592">
        <v>757</v>
      </c>
    </row>
    <row r="254" spans="24:31">
      <c r="X254" s="338"/>
      <c r="Y254" s="339" t="s">
        <v>776</v>
      </c>
      <c r="Z254" s="339" t="s">
        <v>505</v>
      </c>
      <c r="AA254" s="339" t="s">
        <v>516</v>
      </c>
      <c r="AB254" s="339" t="s">
        <v>594</v>
      </c>
      <c r="AC254" s="340" t="s">
        <v>518</v>
      </c>
      <c r="AD254" s="602">
        <v>620</v>
      </c>
      <c r="AE254" s="592">
        <v>519</v>
      </c>
    </row>
    <row r="255" spans="24:31">
      <c r="X255" s="338"/>
      <c r="Y255" s="339" t="s">
        <v>776</v>
      </c>
      <c r="Z255" s="339" t="s">
        <v>505</v>
      </c>
      <c r="AA255" s="339" t="s">
        <v>516</v>
      </c>
      <c r="AB255" s="339" t="s">
        <v>595</v>
      </c>
      <c r="AC255" s="340" t="s">
        <v>518</v>
      </c>
      <c r="AD255" s="602">
        <v>374</v>
      </c>
      <c r="AE255" s="592">
        <v>455</v>
      </c>
    </row>
    <row r="256" spans="24:31">
      <c r="X256" s="338"/>
      <c r="Y256" s="339" t="s">
        <v>776</v>
      </c>
      <c r="Z256" s="339" t="s">
        <v>505</v>
      </c>
      <c r="AA256" s="339" t="s">
        <v>516</v>
      </c>
      <c r="AB256" s="339" t="s">
        <v>596</v>
      </c>
      <c r="AC256" s="340" t="s">
        <v>518</v>
      </c>
      <c r="AD256" s="602">
        <v>12</v>
      </c>
      <c r="AE256" s="592">
        <v>3</v>
      </c>
    </row>
    <row r="257" spans="24:31">
      <c r="X257" s="338"/>
      <c r="Y257" s="339" t="s">
        <v>776</v>
      </c>
      <c r="Z257" s="339" t="s">
        <v>505</v>
      </c>
      <c r="AA257" s="339" t="s">
        <v>516</v>
      </c>
      <c r="AB257" s="339" t="s">
        <v>597</v>
      </c>
      <c r="AC257" s="340" t="s">
        <v>518</v>
      </c>
      <c r="AD257" s="602">
        <v>1923</v>
      </c>
      <c r="AE257" s="592">
        <v>2099</v>
      </c>
    </row>
    <row r="258" spans="24:31">
      <c r="X258" s="338"/>
      <c r="Y258" s="339" t="s">
        <v>776</v>
      </c>
      <c r="Z258" s="339" t="s">
        <v>505</v>
      </c>
      <c r="AA258" s="339" t="s">
        <v>516</v>
      </c>
      <c r="AB258" s="339" t="s">
        <v>930</v>
      </c>
      <c r="AC258" s="340" t="s">
        <v>518</v>
      </c>
      <c r="AD258" s="602">
        <v>878</v>
      </c>
      <c r="AE258" s="592">
        <v>923</v>
      </c>
    </row>
    <row r="259" spans="24:31">
      <c r="X259" s="338"/>
      <c r="Y259" s="339" t="s">
        <v>776</v>
      </c>
      <c r="Z259" s="339" t="s">
        <v>505</v>
      </c>
      <c r="AA259" s="339" t="s">
        <v>516</v>
      </c>
      <c r="AB259" s="339" t="s">
        <v>931</v>
      </c>
      <c r="AC259" s="340" t="s">
        <v>518</v>
      </c>
      <c r="AD259" s="602">
        <v>140</v>
      </c>
      <c r="AE259" s="592">
        <v>116</v>
      </c>
    </row>
    <row r="260" spans="24:31">
      <c r="X260" s="338"/>
      <c r="Y260" s="339" t="s">
        <v>776</v>
      </c>
      <c r="Z260" s="339" t="s">
        <v>505</v>
      </c>
      <c r="AA260" s="339" t="s">
        <v>516</v>
      </c>
      <c r="AB260" s="339" t="s">
        <v>932</v>
      </c>
      <c r="AC260" s="340" t="s">
        <v>518</v>
      </c>
      <c r="AD260" s="602">
        <v>778</v>
      </c>
      <c r="AE260" s="592">
        <v>947</v>
      </c>
    </row>
    <row r="261" spans="24:31">
      <c r="X261" s="338"/>
      <c r="Y261" s="339" t="s">
        <v>776</v>
      </c>
      <c r="Z261" s="339" t="s">
        <v>505</v>
      </c>
      <c r="AA261" s="339" t="s">
        <v>516</v>
      </c>
      <c r="AB261" s="339" t="s">
        <v>933</v>
      </c>
      <c r="AC261" s="340" t="s">
        <v>518</v>
      </c>
      <c r="AD261" s="602">
        <v>128</v>
      </c>
      <c r="AE261" s="592">
        <v>113</v>
      </c>
    </row>
    <row r="262" spans="24:31">
      <c r="X262" s="338"/>
      <c r="Y262" s="339" t="s">
        <v>776</v>
      </c>
      <c r="Z262" s="339" t="s">
        <v>505</v>
      </c>
      <c r="AA262" s="339" t="s">
        <v>516</v>
      </c>
      <c r="AB262" s="339" t="s">
        <v>598</v>
      </c>
      <c r="AC262" s="340" t="s">
        <v>518</v>
      </c>
      <c r="AD262" s="602">
        <v>18729</v>
      </c>
      <c r="AE262" s="592">
        <v>18521</v>
      </c>
    </row>
    <row r="263" spans="24:31">
      <c r="X263" s="338"/>
      <c r="Y263" s="339" t="s">
        <v>776</v>
      </c>
      <c r="Z263" s="339" t="s">
        <v>505</v>
      </c>
      <c r="AA263" s="339" t="s">
        <v>516</v>
      </c>
      <c r="AB263" s="339" t="s">
        <v>599</v>
      </c>
      <c r="AC263" s="340" t="s">
        <v>518</v>
      </c>
      <c r="AD263" s="602">
        <v>2887</v>
      </c>
      <c r="AE263" s="592">
        <v>2358</v>
      </c>
    </row>
    <row r="264" spans="24:31">
      <c r="X264" s="338"/>
      <c r="Y264" s="339" t="s">
        <v>776</v>
      </c>
      <c r="Z264" s="339" t="s">
        <v>505</v>
      </c>
      <c r="AA264" s="339" t="s">
        <v>516</v>
      </c>
      <c r="AB264" s="339" t="s">
        <v>600</v>
      </c>
      <c r="AC264" s="340" t="s">
        <v>518</v>
      </c>
      <c r="AD264" s="602">
        <v>2333</v>
      </c>
      <c r="AE264" s="592">
        <v>2017</v>
      </c>
    </row>
    <row r="265" spans="24:31">
      <c r="X265" s="338"/>
      <c r="Y265" s="339" t="s">
        <v>776</v>
      </c>
      <c r="Z265" s="339" t="s">
        <v>505</v>
      </c>
      <c r="AA265" s="339" t="s">
        <v>516</v>
      </c>
      <c r="AB265" s="339" t="s">
        <v>934</v>
      </c>
      <c r="AC265" s="340" t="s">
        <v>518</v>
      </c>
      <c r="AD265" s="602">
        <v>1933</v>
      </c>
      <c r="AE265" s="592">
        <v>1333</v>
      </c>
    </row>
    <row r="266" spans="24:31">
      <c r="X266" s="338"/>
      <c r="Y266" s="339" t="s">
        <v>776</v>
      </c>
      <c r="Z266" s="339" t="s">
        <v>505</v>
      </c>
      <c r="AA266" s="339" t="s">
        <v>516</v>
      </c>
      <c r="AB266" s="339" t="s">
        <v>935</v>
      </c>
      <c r="AC266" s="340" t="s">
        <v>518</v>
      </c>
      <c r="AD266" s="602">
        <v>401</v>
      </c>
      <c r="AE266" s="592">
        <v>685</v>
      </c>
    </row>
    <row r="267" spans="24:31">
      <c r="X267" s="338"/>
      <c r="Y267" s="339" t="s">
        <v>776</v>
      </c>
      <c r="Z267" s="339" t="s">
        <v>505</v>
      </c>
      <c r="AA267" s="339" t="s">
        <v>516</v>
      </c>
      <c r="AB267" s="339" t="s">
        <v>601</v>
      </c>
      <c r="AC267" s="340" t="s">
        <v>518</v>
      </c>
      <c r="AD267" s="602">
        <v>2259</v>
      </c>
      <c r="AE267" s="592">
        <v>2126</v>
      </c>
    </row>
    <row r="268" spans="24:31">
      <c r="X268" s="338"/>
      <c r="Y268" s="339" t="s">
        <v>776</v>
      </c>
      <c r="Z268" s="339" t="s">
        <v>505</v>
      </c>
      <c r="AA268" s="339" t="s">
        <v>516</v>
      </c>
      <c r="AB268" s="339" t="s">
        <v>936</v>
      </c>
      <c r="AC268" s="340" t="s">
        <v>518</v>
      </c>
      <c r="AD268" s="602">
        <v>205</v>
      </c>
      <c r="AE268" s="592">
        <v>100</v>
      </c>
    </row>
    <row r="269" spans="24:31">
      <c r="X269" s="338"/>
      <c r="Y269" s="339" t="s">
        <v>776</v>
      </c>
      <c r="Z269" s="339" t="s">
        <v>505</v>
      </c>
      <c r="AA269" s="339" t="s">
        <v>516</v>
      </c>
      <c r="AB269" s="339" t="s">
        <v>937</v>
      </c>
      <c r="AC269" s="340" t="s">
        <v>518</v>
      </c>
      <c r="AD269" s="602">
        <v>128</v>
      </c>
      <c r="AE269" s="592">
        <v>87</v>
      </c>
    </row>
    <row r="270" spans="24:31">
      <c r="X270" s="338"/>
      <c r="Y270" s="339" t="s">
        <v>776</v>
      </c>
      <c r="Z270" s="339" t="s">
        <v>505</v>
      </c>
      <c r="AA270" s="339" t="s">
        <v>516</v>
      </c>
      <c r="AB270" s="339" t="s">
        <v>938</v>
      </c>
      <c r="AC270" s="340" t="s">
        <v>518</v>
      </c>
      <c r="AD270" s="602">
        <v>210</v>
      </c>
      <c r="AE270" s="592">
        <v>238</v>
      </c>
    </row>
    <row r="271" spans="24:31">
      <c r="X271" s="338"/>
      <c r="Y271" s="339" t="s">
        <v>776</v>
      </c>
      <c r="Z271" s="339" t="s">
        <v>505</v>
      </c>
      <c r="AA271" s="339" t="s">
        <v>516</v>
      </c>
      <c r="AB271" s="339" t="s">
        <v>939</v>
      </c>
      <c r="AC271" s="340" t="s">
        <v>518</v>
      </c>
      <c r="AD271" s="602">
        <v>119</v>
      </c>
      <c r="AE271" s="592">
        <v>65</v>
      </c>
    </row>
    <row r="272" spans="24:31">
      <c r="X272" s="338"/>
      <c r="Y272" s="339" t="s">
        <v>776</v>
      </c>
      <c r="Z272" s="339" t="s">
        <v>505</v>
      </c>
      <c r="AA272" s="339" t="s">
        <v>516</v>
      </c>
      <c r="AB272" s="339" t="s">
        <v>940</v>
      </c>
      <c r="AC272" s="340" t="s">
        <v>518</v>
      </c>
      <c r="AD272" s="602">
        <v>693</v>
      </c>
      <c r="AE272" s="592">
        <v>760</v>
      </c>
    </row>
    <row r="273" spans="24:31">
      <c r="X273" s="338"/>
      <c r="Y273" s="339" t="s">
        <v>776</v>
      </c>
      <c r="Z273" s="339" t="s">
        <v>505</v>
      </c>
      <c r="AA273" s="339" t="s">
        <v>516</v>
      </c>
      <c r="AB273" s="339" t="s">
        <v>941</v>
      </c>
      <c r="AC273" s="340" t="s">
        <v>518</v>
      </c>
      <c r="AD273" s="602">
        <v>303</v>
      </c>
      <c r="AE273" s="592">
        <v>73</v>
      </c>
    </row>
    <row r="274" spans="24:31">
      <c r="X274" s="338"/>
      <c r="Y274" s="339" t="s">
        <v>776</v>
      </c>
      <c r="Z274" s="339" t="s">
        <v>505</v>
      </c>
      <c r="AA274" s="339" t="s">
        <v>516</v>
      </c>
      <c r="AB274" s="339" t="s">
        <v>942</v>
      </c>
      <c r="AC274" s="340" t="s">
        <v>518</v>
      </c>
      <c r="AD274" s="602">
        <v>27</v>
      </c>
      <c r="AE274" s="592">
        <v>13</v>
      </c>
    </row>
    <row r="275" spans="24:31">
      <c r="X275" s="338"/>
      <c r="Y275" s="339" t="s">
        <v>776</v>
      </c>
      <c r="Z275" s="339" t="s">
        <v>505</v>
      </c>
      <c r="AA275" s="339" t="s">
        <v>516</v>
      </c>
      <c r="AB275" s="339" t="s">
        <v>943</v>
      </c>
      <c r="AC275" s="340" t="s">
        <v>518</v>
      </c>
      <c r="AD275" s="602">
        <v>574</v>
      </c>
      <c r="AE275" s="592">
        <v>791</v>
      </c>
    </row>
    <row r="276" spans="24:31">
      <c r="X276" s="338"/>
      <c r="Y276" s="339" t="s">
        <v>776</v>
      </c>
      <c r="Z276" s="339" t="s">
        <v>505</v>
      </c>
      <c r="AA276" s="339" t="s">
        <v>516</v>
      </c>
      <c r="AB276" s="339" t="s">
        <v>602</v>
      </c>
      <c r="AC276" s="340" t="s">
        <v>518</v>
      </c>
      <c r="AD276" s="602">
        <v>11250</v>
      </c>
      <c r="AE276" s="592">
        <v>12019</v>
      </c>
    </row>
    <row r="277" spans="24:31">
      <c r="X277" s="338"/>
      <c r="Y277" s="339" t="s">
        <v>776</v>
      </c>
      <c r="Z277" s="339" t="s">
        <v>505</v>
      </c>
      <c r="AA277" s="339" t="s">
        <v>516</v>
      </c>
      <c r="AB277" s="339" t="s">
        <v>944</v>
      </c>
      <c r="AC277" s="340" t="s">
        <v>518</v>
      </c>
      <c r="AD277" s="602">
        <v>1557</v>
      </c>
      <c r="AE277" s="592">
        <v>1740</v>
      </c>
    </row>
    <row r="278" spans="24:31">
      <c r="X278" s="338"/>
      <c r="Y278" s="339" t="s">
        <v>776</v>
      </c>
      <c r="Z278" s="339" t="s">
        <v>505</v>
      </c>
      <c r="AA278" s="339" t="s">
        <v>516</v>
      </c>
      <c r="AB278" s="339" t="s">
        <v>945</v>
      </c>
      <c r="AC278" s="340" t="s">
        <v>518</v>
      </c>
      <c r="AD278" s="602">
        <v>870</v>
      </c>
      <c r="AE278" s="592">
        <v>995</v>
      </c>
    </row>
    <row r="279" spans="24:31">
      <c r="X279" s="338"/>
      <c r="Y279" s="339" t="s">
        <v>776</v>
      </c>
      <c r="Z279" s="339" t="s">
        <v>505</v>
      </c>
      <c r="AA279" s="339" t="s">
        <v>516</v>
      </c>
      <c r="AB279" s="339" t="s">
        <v>946</v>
      </c>
      <c r="AC279" s="340" t="s">
        <v>518</v>
      </c>
      <c r="AD279" s="602">
        <v>585</v>
      </c>
      <c r="AE279" s="592">
        <v>643</v>
      </c>
    </row>
    <row r="280" spans="24:31">
      <c r="X280" s="338"/>
      <c r="Y280" s="339" t="s">
        <v>776</v>
      </c>
      <c r="Z280" s="339" t="s">
        <v>505</v>
      </c>
      <c r="AA280" s="339" t="s">
        <v>516</v>
      </c>
      <c r="AB280" s="339" t="s">
        <v>947</v>
      </c>
      <c r="AC280" s="340" t="s">
        <v>518</v>
      </c>
      <c r="AD280" s="602">
        <v>101</v>
      </c>
      <c r="AE280" s="592">
        <v>102</v>
      </c>
    </row>
    <row r="281" spans="24:31">
      <c r="X281" s="338"/>
      <c r="Y281" s="339" t="s">
        <v>776</v>
      </c>
      <c r="Z281" s="339" t="s">
        <v>505</v>
      </c>
      <c r="AA281" s="339" t="s">
        <v>516</v>
      </c>
      <c r="AB281" s="339" t="s">
        <v>948</v>
      </c>
      <c r="AC281" s="340" t="s">
        <v>518</v>
      </c>
      <c r="AD281" s="602">
        <v>3788</v>
      </c>
      <c r="AE281" s="592">
        <v>4127</v>
      </c>
    </row>
    <row r="282" spans="24:31">
      <c r="X282" s="338"/>
      <c r="Y282" s="339" t="s">
        <v>776</v>
      </c>
      <c r="Z282" s="339" t="s">
        <v>505</v>
      </c>
      <c r="AA282" s="339" t="s">
        <v>516</v>
      </c>
      <c r="AB282" s="339" t="s">
        <v>949</v>
      </c>
      <c r="AC282" s="340" t="s">
        <v>518</v>
      </c>
      <c r="AD282" s="602">
        <v>1233</v>
      </c>
      <c r="AE282" s="592">
        <v>1613</v>
      </c>
    </row>
    <row r="283" spans="24:31">
      <c r="X283" s="338"/>
      <c r="Y283" s="339" t="s">
        <v>776</v>
      </c>
      <c r="Z283" s="339" t="s">
        <v>505</v>
      </c>
      <c r="AA283" s="339" t="s">
        <v>516</v>
      </c>
      <c r="AB283" s="339" t="s">
        <v>950</v>
      </c>
      <c r="AC283" s="340" t="s">
        <v>518</v>
      </c>
      <c r="AD283" s="602">
        <v>103</v>
      </c>
      <c r="AE283" s="592">
        <v>121</v>
      </c>
    </row>
    <row r="284" spans="24:31">
      <c r="X284" s="338"/>
      <c r="Y284" s="339" t="s">
        <v>776</v>
      </c>
      <c r="Z284" s="339" t="s">
        <v>505</v>
      </c>
      <c r="AA284" s="339" t="s">
        <v>516</v>
      </c>
      <c r="AB284" s="339" t="s">
        <v>951</v>
      </c>
      <c r="AC284" s="340" t="s">
        <v>518</v>
      </c>
      <c r="AD284" s="602">
        <v>540</v>
      </c>
      <c r="AE284" s="592">
        <v>640</v>
      </c>
    </row>
    <row r="285" spans="24:31">
      <c r="X285" s="338"/>
      <c r="Y285" s="339" t="s">
        <v>776</v>
      </c>
      <c r="Z285" s="339" t="s">
        <v>505</v>
      </c>
      <c r="AA285" s="339" t="s">
        <v>516</v>
      </c>
      <c r="AB285" s="339" t="s">
        <v>952</v>
      </c>
      <c r="AC285" s="340" t="s">
        <v>518</v>
      </c>
      <c r="AD285" s="602">
        <v>417</v>
      </c>
      <c r="AE285" s="592">
        <v>587</v>
      </c>
    </row>
    <row r="286" spans="24:31">
      <c r="X286" s="338"/>
      <c r="Y286" s="339" t="s">
        <v>776</v>
      </c>
      <c r="Z286" s="339" t="s">
        <v>505</v>
      </c>
      <c r="AA286" s="339" t="s">
        <v>516</v>
      </c>
      <c r="AB286" s="339" t="s">
        <v>953</v>
      </c>
      <c r="AC286" s="340" t="s">
        <v>518</v>
      </c>
      <c r="AD286" s="602">
        <v>221</v>
      </c>
      <c r="AE286" s="592">
        <v>120</v>
      </c>
    </row>
    <row r="287" spans="24:31">
      <c r="X287" s="338"/>
      <c r="Y287" s="339" t="s">
        <v>776</v>
      </c>
      <c r="Z287" s="339" t="s">
        <v>505</v>
      </c>
      <c r="AA287" s="339" t="s">
        <v>516</v>
      </c>
      <c r="AB287" s="339" t="s">
        <v>954</v>
      </c>
      <c r="AC287" s="340" t="s">
        <v>518</v>
      </c>
      <c r="AD287" s="602">
        <v>244</v>
      </c>
      <c r="AE287" s="592">
        <v>270</v>
      </c>
    </row>
    <row r="288" spans="24:31">
      <c r="X288" s="338"/>
      <c r="Y288" s="339" t="s">
        <v>776</v>
      </c>
      <c r="Z288" s="339" t="s">
        <v>505</v>
      </c>
      <c r="AA288" s="339" t="s">
        <v>516</v>
      </c>
      <c r="AB288" s="339" t="s">
        <v>955</v>
      </c>
      <c r="AC288" s="340" t="s">
        <v>518</v>
      </c>
      <c r="AD288" s="602">
        <v>331</v>
      </c>
      <c r="AE288" s="592">
        <v>302</v>
      </c>
    </row>
    <row r="289" spans="24:31">
      <c r="X289" s="338"/>
      <c r="Y289" s="339" t="s">
        <v>776</v>
      </c>
      <c r="Z289" s="339" t="s">
        <v>505</v>
      </c>
      <c r="AA289" s="339" t="s">
        <v>516</v>
      </c>
      <c r="AB289" s="339" t="s">
        <v>956</v>
      </c>
      <c r="AC289" s="340" t="s">
        <v>518</v>
      </c>
      <c r="AD289" s="602">
        <v>700</v>
      </c>
      <c r="AE289" s="592">
        <v>474</v>
      </c>
    </row>
    <row r="290" spans="24:31">
      <c r="X290" s="338"/>
      <c r="Y290" s="339" t="s">
        <v>776</v>
      </c>
      <c r="Z290" s="339" t="s">
        <v>505</v>
      </c>
      <c r="AA290" s="339" t="s">
        <v>516</v>
      </c>
      <c r="AB290" s="339" t="s">
        <v>957</v>
      </c>
      <c r="AC290" s="340" t="s">
        <v>518</v>
      </c>
      <c r="AD290" s="602">
        <v>182</v>
      </c>
      <c r="AE290" s="592">
        <v>130</v>
      </c>
    </row>
    <row r="291" spans="24:31">
      <c r="X291" s="338"/>
      <c r="Y291" s="339" t="s">
        <v>776</v>
      </c>
      <c r="Z291" s="339" t="s">
        <v>505</v>
      </c>
      <c r="AA291" s="339" t="s">
        <v>516</v>
      </c>
      <c r="AB291" s="339" t="s">
        <v>958</v>
      </c>
      <c r="AC291" s="340" t="s">
        <v>518</v>
      </c>
      <c r="AD291" s="602">
        <v>328</v>
      </c>
      <c r="AE291" s="592">
        <v>472</v>
      </c>
    </row>
    <row r="292" spans="24:31">
      <c r="X292" s="338"/>
      <c r="Y292" s="339" t="s">
        <v>776</v>
      </c>
      <c r="Z292" s="339" t="s">
        <v>505</v>
      </c>
      <c r="AA292" s="339" t="s">
        <v>516</v>
      </c>
      <c r="AB292" s="339" t="s">
        <v>959</v>
      </c>
      <c r="AC292" s="340" t="s">
        <v>518</v>
      </c>
      <c r="AD292" s="602">
        <v>36</v>
      </c>
      <c r="AE292" s="592">
        <v>24</v>
      </c>
    </row>
    <row r="293" spans="24:31">
      <c r="X293" s="338"/>
      <c r="Y293" s="339" t="s">
        <v>776</v>
      </c>
      <c r="Z293" s="339" t="s">
        <v>505</v>
      </c>
      <c r="AA293" s="339" t="s">
        <v>516</v>
      </c>
      <c r="AB293" s="339" t="s">
        <v>960</v>
      </c>
      <c r="AC293" s="340" t="s">
        <v>518</v>
      </c>
      <c r="AD293" s="602">
        <v>3149</v>
      </c>
      <c r="AE293" s="592">
        <v>3244</v>
      </c>
    </row>
    <row r="294" spans="24:31">
      <c r="X294" s="338"/>
      <c r="Y294" s="339" t="s">
        <v>776</v>
      </c>
      <c r="Z294" s="339" t="s">
        <v>505</v>
      </c>
      <c r="AA294" s="339" t="s">
        <v>516</v>
      </c>
      <c r="AB294" s="339" t="s">
        <v>961</v>
      </c>
      <c r="AC294" s="340" t="s">
        <v>518</v>
      </c>
      <c r="AD294" s="602">
        <v>2210</v>
      </c>
      <c r="AE294" s="592">
        <v>2282</v>
      </c>
    </row>
    <row r="295" spans="24:31">
      <c r="X295" s="338"/>
      <c r="Y295" s="339" t="s">
        <v>776</v>
      </c>
      <c r="Z295" s="339" t="s">
        <v>505</v>
      </c>
      <c r="AA295" s="339" t="s">
        <v>516</v>
      </c>
      <c r="AB295" s="339" t="s">
        <v>603</v>
      </c>
      <c r="AC295" s="340" t="s">
        <v>518</v>
      </c>
      <c r="AD295" s="602">
        <v>38240</v>
      </c>
      <c r="AE295" s="592">
        <v>42135</v>
      </c>
    </row>
    <row r="296" spans="24:31">
      <c r="X296" s="338"/>
      <c r="Y296" s="339" t="s">
        <v>776</v>
      </c>
      <c r="Z296" s="339" t="s">
        <v>505</v>
      </c>
      <c r="AA296" s="339" t="s">
        <v>516</v>
      </c>
      <c r="AB296" s="339" t="s">
        <v>604</v>
      </c>
      <c r="AC296" s="340" t="s">
        <v>518</v>
      </c>
      <c r="AD296" s="602">
        <v>22686</v>
      </c>
      <c r="AE296" s="592">
        <v>24841</v>
      </c>
    </row>
    <row r="297" spans="24:31">
      <c r="X297" s="338"/>
      <c r="Y297" s="339" t="s">
        <v>776</v>
      </c>
      <c r="Z297" s="339" t="s">
        <v>505</v>
      </c>
      <c r="AA297" s="339" t="s">
        <v>516</v>
      </c>
      <c r="AB297" s="339" t="s">
        <v>605</v>
      </c>
      <c r="AC297" s="340" t="s">
        <v>518</v>
      </c>
      <c r="AD297" s="602">
        <v>3658</v>
      </c>
      <c r="AE297" s="592">
        <v>3356</v>
      </c>
    </row>
    <row r="298" spans="24:31">
      <c r="X298" s="338"/>
      <c r="Y298" s="339" t="s">
        <v>776</v>
      </c>
      <c r="Z298" s="339" t="s">
        <v>505</v>
      </c>
      <c r="AA298" s="339" t="s">
        <v>516</v>
      </c>
      <c r="AB298" s="339" t="s">
        <v>962</v>
      </c>
      <c r="AC298" s="340" t="s">
        <v>518</v>
      </c>
      <c r="AD298" s="602">
        <v>180</v>
      </c>
      <c r="AE298" s="592">
        <v>128</v>
      </c>
    </row>
    <row r="299" spans="24:31">
      <c r="X299" s="338"/>
      <c r="Y299" s="339" t="s">
        <v>776</v>
      </c>
      <c r="Z299" s="339" t="s">
        <v>505</v>
      </c>
      <c r="AA299" s="339" t="s">
        <v>516</v>
      </c>
      <c r="AB299" s="339" t="s">
        <v>963</v>
      </c>
      <c r="AC299" s="340" t="s">
        <v>518</v>
      </c>
      <c r="AD299" s="602">
        <v>350</v>
      </c>
      <c r="AE299" s="592">
        <v>369</v>
      </c>
    </row>
    <row r="300" spans="24:31">
      <c r="X300" s="338"/>
      <c r="Y300" s="339" t="s">
        <v>776</v>
      </c>
      <c r="Z300" s="339" t="s">
        <v>505</v>
      </c>
      <c r="AA300" s="339" t="s">
        <v>516</v>
      </c>
      <c r="AB300" s="339" t="s">
        <v>964</v>
      </c>
      <c r="AC300" s="340" t="s">
        <v>518</v>
      </c>
      <c r="AD300" s="602">
        <v>119</v>
      </c>
      <c r="AE300" s="592">
        <v>97</v>
      </c>
    </row>
    <row r="301" spans="24:31">
      <c r="X301" s="338"/>
      <c r="Y301" s="339" t="s">
        <v>776</v>
      </c>
      <c r="Z301" s="339" t="s">
        <v>505</v>
      </c>
      <c r="AA301" s="339" t="s">
        <v>516</v>
      </c>
      <c r="AB301" s="339" t="s">
        <v>965</v>
      </c>
      <c r="AC301" s="340" t="s">
        <v>518</v>
      </c>
      <c r="AD301" s="602">
        <v>361</v>
      </c>
      <c r="AE301" s="592">
        <v>345</v>
      </c>
    </row>
    <row r="302" spans="24:31">
      <c r="X302" s="338"/>
      <c r="Y302" s="339" t="s">
        <v>776</v>
      </c>
      <c r="Z302" s="339" t="s">
        <v>505</v>
      </c>
      <c r="AA302" s="339" t="s">
        <v>516</v>
      </c>
      <c r="AB302" s="339" t="s">
        <v>966</v>
      </c>
      <c r="AC302" s="340" t="s">
        <v>518</v>
      </c>
      <c r="AD302" s="602">
        <v>2649</v>
      </c>
      <c r="AE302" s="592">
        <v>2416</v>
      </c>
    </row>
    <row r="303" spans="24:31">
      <c r="X303" s="338"/>
      <c r="Y303" s="339" t="s">
        <v>776</v>
      </c>
      <c r="Z303" s="339" t="s">
        <v>505</v>
      </c>
      <c r="AA303" s="339" t="s">
        <v>516</v>
      </c>
      <c r="AB303" s="339" t="s">
        <v>606</v>
      </c>
      <c r="AC303" s="340" t="s">
        <v>518</v>
      </c>
      <c r="AD303" s="602">
        <v>4455</v>
      </c>
      <c r="AE303" s="592">
        <v>4198</v>
      </c>
    </row>
    <row r="304" spans="24:31">
      <c r="X304" s="338"/>
      <c r="Y304" s="339" t="s">
        <v>776</v>
      </c>
      <c r="Z304" s="339" t="s">
        <v>505</v>
      </c>
      <c r="AA304" s="339" t="s">
        <v>516</v>
      </c>
      <c r="AB304" s="339" t="s">
        <v>967</v>
      </c>
      <c r="AC304" s="340" t="s">
        <v>518</v>
      </c>
      <c r="AD304" s="602">
        <v>196</v>
      </c>
      <c r="AE304" s="592">
        <v>197</v>
      </c>
    </row>
    <row r="305" spans="24:31">
      <c r="X305" s="338"/>
      <c r="Y305" s="339" t="s">
        <v>776</v>
      </c>
      <c r="Z305" s="339" t="s">
        <v>505</v>
      </c>
      <c r="AA305" s="339" t="s">
        <v>516</v>
      </c>
      <c r="AB305" s="339" t="s">
        <v>968</v>
      </c>
      <c r="AC305" s="340" t="s">
        <v>518</v>
      </c>
      <c r="AD305" s="602">
        <v>119</v>
      </c>
      <c r="AE305" s="592">
        <v>111</v>
      </c>
    </row>
    <row r="306" spans="24:31">
      <c r="X306" s="338"/>
      <c r="Y306" s="339" t="s">
        <v>776</v>
      </c>
      <c r="Z306" s="339" t="s">
        <v>505</v>
      </c>
      <c r="AA306" s="339" t="s">
        <v>516</v>
      </c>
      <c r="AB306" s="339" t="s">
        <v>969</v>
      </c>
      <c r="AC306" s="340" t="s">
        <v>518</v>
      </c>
      <c r="AD306" s="602">
        <v>427</v>
      </c>
      <c r="AE306" s="592">
        <v>152</v>
      </c>
    </row>
    <row r="307" spans="24:31">
      <c r="X307" s="338"/>
      <c r="Y307" s="339" t="s">
        <v>776</v>
      </c>
      <c r="Z307" s="339" t="s">
        <v>505</v>
      </c>
      <c r="AA307" s="339" t="s">
        <v>516</v>
      </c>
      <c r="AB307" s="339" t="s">
        <v>970</v>
      </c>
      <c r="AC307" s="340" t="s">
        <v>518</v>
      </c>
      <c r="AD307" s="602">
        <v>3713</v>
      </c>
      <c r="AE307" s="592">
        <v>3738</v>
      </c>
    </row>
    <row r="308" spans="24:31">
      <c r="X308" s="338"/>
      <c r="Y308" s="339" t="s">
        <v>776</v>
      </c>
      <c r="Z308" s="339" t="s">
        <v>505</v>
      </c>
      <c r="AA308" s="339" t="s">
        <v>516</v>
      </c>
      <c r="AB308" s="339" t="s">
        <v>971</v>
      </c>
      <c r="AC308" s="340" t="s">
        <v>518</v>
      </c>
      <c r="AD308" s="602">
        <v>457</v>
      </c>
      <c r="AE308" s="592">
        <v>487</v>
      </c>
    </row>
    <row r="309" spans="24:31">
      <c r="X309" s="338"/>
      <c r="Y309" s="339" t="s">
        <v>776</v>
      </c>
      <c r="Z309" s="339" t="s">
        <v>505</v>
      </c>
      <c r="AA309" s="339" t="s">
        <v>516</v>
      </c>
      <c r="AB309" s="339" t="s">
        <v>972</v>
      </c>
      <c r="AC309" s="340" t="s">
        <v>518</v>
      </c>
      <c r="AD309" s="602">
        <v>293</v>
      </c>
      <c r="AE309" s="592">
        <v>330</v>
      </c>
    </row>
    <row r="310" spans="24:31">
      <c r="X310" s="338"/>
      <c r="Y310" s="339" t="s">
        <v>776</v>
      </c>
      <c r="Z310" s="339" t="s">
        <v>505</v>
      </c>
      <c r="AA310" s="339" t="s">
        <v>516</v>
      </c>
      <c r="AB310" s="339" t="s">
        <v>973</v>
      </c>
      <c r="AC310" s="340" t="s">
        <v>518</v>
      </c>
      <c r="AD310" s="602">
        <v>184</v>
      </c>
      <c r="AE310" s="592">
        <v>233</v>
      </c>
    </row>
    <row r="311" spans="24:31">
      <c r="X311" s="338"/>
      <c r="Y311" s="339" t="s">
        <v>776</v>
      </c>
      <c r="Z311" s="339" t="s">
        <v>505</v>
      </c>
      <c r="AA311" s="339" t="s">
        <v>516</v>
      </c>
      <c r="AB311" s="339" t="s">
        <v>974</v>
      </c>
      <c r="AC311" s="340" t="s">
        <v>518</v>
      </c>
      <c r="AD311" s="602">
        <v>249</v>
      </c>
      <c r="AE311" s="592">
        <v>240</v>
      </c>
    </row>
    <row r="312" spans="24:31">
      <c r="X312" s="338"/>
      <c r="Y312" s="339" t="s">
        <v>776</v>
      </c>
      <c r="Z312" s="339" t="s">
        <v>505</v>
      </c>
      <c r="AA312" s="339" t="s">
        <v>516</v>
      </c>
      <c r="AB312" s="339" t="s">
        <v>975</v>
      </c>
      <c r="AC312" s="340" t="s">
        <v>518</v>
      </c>
      <c r="AD312" s="602">
        <v>184</v>
      </c>
      <c r="AE312" s="592">
        <v>203</v>
      </c>
    </row>
    <row r="313" spans="24:31">
      <c r="X313" s="338"/>
      <c r="Y313" s="339" t="s">
        <v>776</v>
      </c>
      <c r="Z313" s="339" t="s">
        <v>505</v>
      </c>
      <c r="AA313" s="339" t="s">
        <v>516</v>
      </c>
      <c r="AB313" s="339" t="s">
        <v>976</v>
      </c>
      <c r="AC313" s="340" t="s">
        <v>518</v>
      </c>
      <c r="AD313" s="602">
        <v>253</v>
      </c>
      <c r="AE313" s="592">
        <v>242</v>
      </c>
    </row>
    <row r="314" spans="24:31">
      <c r="X314" s="338"/>
      <c r="Y314" s="339" t="s">
        <v>776</v>
      </c>
      <c r="Z314" s="339" t="s">
        <v>505</v>
      </c>
      <c r="AA314" s="339" t="s">
        <v>516</v>
      </c>
      <c r="AB314" s="339" t="s">
        <v>977</v>
      </c>
      <c r="AC314" s="340" t="s">
        <v>518</v>
      </c>
      <c r="AD314" s="602">
        <v>233</v>
      </c>
      <c r="AE314" s="592">
        <v>229</v>
      </c>
    </row>
    <row r="315" spans="24:31">
      <c r="X315" s="338"/>
      <c r="Y315" s="339" t="s">
        <v>776</v>
      </c>
      <c r="Z315" s="339" t="s">
        <v>505</v>
      </c>
      <c r="AA315" s="339" t="s">
        <v>516</v>
      </c>
      <c r="AB315" s="339" t="s">
        <v>978</v>
      </c>
      <c r="AC315" s="340" t="s">
        <v>518</v>
      </c>
      <c r="AD315" s="602">
        <v>106</v>
      </c>
      <c r="AE315" s="592">
        <v>117</v>
      </c>
    </row>
    <row r="316" spans="24:31">
      <c r="X316" s="338"/>
      <c r="Y316" s="339" t="s">
        <v>776</v>
      </c>
      <c r="Z316" s="339" t="s">
        <v>505</v>
      </c>
      <c r="AA316" s="339" t="s">
        <v>516</v>
      </c>
      <c r="AB316" s="339" t="s">
        <v>979</v>
      </c>
      <c r="AC316" s="340" t="s">
        <v>518</v>
      </c>
      <c r="AD316" s="602">
        <v>137</v>
      </c>
      <c r="AE316" s="592">
        <v>135</v>
      </c>
    </row>
    <row r="317" spans="24:31">
      <c r="X317" s="338"/>
      <c r="Y317" s="339" t="s">
        <v>776</v>
      </c>
      <c r="Z317" s="339" t="s">
        <v>505</v>
      </c>
      <c r="AA317" s="339" t="s">
        <v>516</v>
      </c>
      <c r="AB317" s="339" t="s">
        <v>980</v>
      </c>
      <c r="AC317" s="340" t="s">
        <v>518</v>
      </c>
      <c r="AD317" s="602">
        <v>101</v>
      </c>
      <c r="AE317" s="592">
        <v>100</v>
      </c>
    </row>
    <row r="318" spans="24:31">
      <c r="X318" s="338"/>
      <c r="Y318" s="339" t="s">
        <v>776</v>
      </c>
      <c r="Z318" s="339" t="s">
        <v>505</v>
      </c>
      <c r="AA318" s="339" t="s">
        <v>516</v>
      </c>
      <c r="AB318" s="339" t="s">
        <v>981</v>
      </c>
      <c r="AC318" s="340" t="s">
        <v>518</v>
      </c>
      <c r="AD318" s="602">
        <v>74</v>
      </c>
      <c r="AE318" s="592">
        <v>73</v>
      </c>
    </row>
    <row r="319" spans="24:31">
      <c r="X319" s="338"/>
      <c r="Y319" s="339" t="s">
        <v>776</v>
      </c>
      <c r="Z319" s="339" t="s">
        <v>505</v>
      </c>
      <c r="AA319" s="339" t="s">
        <v>516</v>
      </c>
      <c r="AB319" s="339" t="s">
        <v>982</v>
      </c>
      <c r="AC319" s="340" t="s">
        <v>518</v>
      </c>
      <c r="AD319" s="602">
        <v>1440</v>
      </c>
      <c r="AE319" s="592">
        <v>1349</v>
      </c>
    </row>
    <row r="320" spans="24:31">
      <c r="X320" s="338"/>
      <c r="Y320" s="339" t="s">
        <v>776</v>
      </c>
      <c r="Z320" s="339" t="s">
        <v>505</v>
      </c>
      <c r="AA320" s="339" t="s">
        <v>516</v>
      </c>
      <c r="AB320" s="339" t="s">
        <v>607</v>
      </c>
      <c r="AC320" s="340" t="s">
        <v>518</v>
      </c>
      <c r="AD320" s="602">
        <v>2688</v>
      </c>
      <c r="AE320" s="592">
        <v>4075</v>
      </c>
    </row>
    <row r="321" spans="24:31">
      <c r="X321" s="338"/>
      <c r="Y321" s="339" t="s">
        <v>776</v>
      </c>
      <c r="Z321" s="339" t="s">
        <v>505</v>
      </c>
      <c r="AA321" s="339" t="s">
        <v>516</v>
      </c>
      <c r="AB321" s="339" t="s">
        <v>983</v>
      </c>
      <c r="AC321" s="340" t="s">
        <v>518</v>
      </c>
      <c r="AD321" s="602">
        <v>57</v>
      </c>
      <c r="AE321" s="592">
        <v>39</v>
      </c>
    </row>
    <row r="322" spans="24:31">
      <c r="X322" s="338"/>
      <c r="Y322" s="339" t="s">
        <v>776</v>
      </c>
      <c r="Z322" s="339" t="s">
        <v>505</v>
      </c>
      <c r="AA322" s="339" t="s">
        <v>516</v>
      </c>
      <c r="AB322" s="339" t="s">
        <v>984</v>
      </c>
      <c r="AC322" s="340" t="s">
        <v>518</v>
      </c>
      <c r="AD322" s="602">
        <v>792</v>
      </c>
      <c r="AE322" s="592">
        <v>1592</v>
      </c>
    </row>
    <row r="323" spans="24:31">
      <c r="X323" s="338"/>
      <c r="Y323" s="339" t="s">
        <v>776</v>
      </c>
      <c r="Z323" s="339" t="s">
        <v>505</v>
      </c>
      <c r="AA323" s="339" t="s">
        <v>516</v>
      </c>
      <c r="AB323" s="339" t="s">
        <v>985</v>
      </c>
      <c r="AC323" s="340" t="s">
        <v>518</v>
      </c>
      <c r="AD323" s="602">
        <v>838</v>
      </c>
      <c r="AE323" s="592">
        <v>883</v>
      </c>
    </row>
    <row r="324" spans="24:31">
      <c r="X324" s="338"/>
      <c r="Y324" s="339" t="s">
        <v>776</v>
      </c>
      <c r="Z324" s="339" t="s">
        <v>505</v>
      </c>
      <c r="AA324" s="339" t="s">
        <v>516</v>
      </c>
      <c r="AB324" s="339" t="s">
        <v>986</v>
      </c>
      <c r="AC324" s="340" t="s">
        <v>518</v>
      </c>
      <c r="AD324" s="602">
        <v>568</v>
      </c>
      <c r="AE324" s="592">
        <v>1117</v>
      </c>
    </row>
    <row r="325" spans="24:31">
      <c r="X325" s="338"/>
      <c r="Y325" s="339" t="s">
        <v>776</v>
      </c>
      <c r="Z325" s="339" t="s">
        <v>505</v>
      </c>
      <c r="AA325" s="339" t="s">
        <v>516</v>
      </c>
      <c r="AB325" s="339" t="s">
        <v>987</v>
      </c>
      <c r="AC325" s="340" t="s">
        <v>518</v>
      </c>
      <c r="AD325" s="602">
        <v>408</v>
      </c>
      <c r="AE325" s="592">
        <v>363</v>
      </c>
    </row>
    <row r="326" spans="24:31">
      <c r="X326" s="338"/>
      <c r="Y326" s="339" t="s">
        <v>776</v>
      </c>
      <c r="Z326" s="339" t="s">
        <v>505</v>
      </c>
      <c r="AA326" s="339" t="s">
        <v>516</v>
      </c>
      <c r="AB326" s="339" t="s">
        <v>988</v>
      </c>
      <c r="AC326" s="340" t="s">
        <v>518</v>
      </c>
      <c r="AD326" s="602">
        <v>26</v>
      </c>
      <c r="AE326" s="592">
        <v>80</v>
      </c>
    </row>
    <row r="327" spans="24:31">
      <c r="X327" s="338"/>
      <c r="Y327" s="339" t="s">
        <v>776</v>
      </c>
      <c r="Z327" s="339" t="s">
        <v>505</v>
      </c>
      <c r="AA327" s="339" t="s">
        <v>516</v>
      </c>
      <c r="AB327" s="339" t="s">
        <v>608</v>
      </c>
      <c r="AC327" s="340" t="s">
        <v>518</v>
      </c>
      <c r="AD327" s="602">
        <v>1466</v>
      </c>
      <c r="AE327" s="592">
        <v>1928</v>
      </c>
    </row>
    <row r="328" spans="24:31">
      <c r="X328" s="338"/>
      <c r="Y328" s="339" t="s">
        <v>776</v>
      </c>
      <c r="Z328" s="339" t="s">
        <v>505</v>
      </c>
      <c r="AA328" s="339" t="s">
        <v>516</v>
      </c>
      <c r="AB328" s="339" t="s">
        <v>609</v>
      </c>
      <c r="AC328" s="340" t="s">
        <v>518</v>
      </c>
      <c r="AD328" s="602">
        <v>10418</v>
      </c>
      <c r="AE328" s="592">
        <v>11284</v>
      </c>
    </row>
    <row r="329" spans="24:31">
      <c r="X329" s="338"/>
      <c r="Y329" s="339" t="s">
        <v>776</v>
      </c>
      <c r="Z329" s="339" t="s">
        <v>505</v>
      </c>
      <c r="AA329" s="339" t="s">
        <v>516</v>
      </c>
      <c r="AB329" s="339" t="s">
        <v>989</v>
      </c>
      <c r="AC329" s="340" t="s">
        <v>518</v>
      </c>
      <c r="AD329" s="602">
        <v>404</v>
      </c>
      <c r="AE329" s="592">
        <v>911</v>
      </c>
    </row>
    <row r="330" spans="24:31">
      <c r="X330" s="338"/>
      <c r="Y330" s="339" t="s">
        <v>776</v>
      </c>
      <c r="Z330" s="339" t="s">
        <v>505</v>
      </c>
      <c r="AA330" s="339" t="s">
        <v>516</v>
      </c>
      <c r="AB330" s="339" t="s">
        <v>990</v>
      </c>
      <c r="AC330" s="340" t="s">
        <v>518</v>
      </c>
      <c r="AD330" s="602">
        <v>101</v>
      </c>
      <c r="AE330" s="592">
        <v>277</v>
      </c>
    </row>
    <row r="331" spans="24:31">
      <c r="X331" s="338"/>
      <c r="Y331" s="339" t="s">
        <v>776</v>
      </c>
      <c r="Z331" s="339" t="s">
        <v>505</v>
      </c>
      <c r="AA331" s="339" t="s">
        <v>516</v>
      </c>
      <c r="AB331" s="339" t="s">
        <v>991</v>
      </c>
      <c r="AC331" s="340" t="s">
        <v>518</v>
      </c>
      <c r="AD331" s="602">
        <v>730</v>
      </c>
      <c r="AE331" s="596" t="s">
        <v>537</v>
      </c>
    </row>
    <row r="332" spans="24:31">
      <c r="X332" s="338"/>
      <c r="Y332" s="339" t="s">
        <v>776</v>
      </c>
      <c r="Z332" s="339" t="s">
        <v>505</v>
      </c>
      <c r="AA332" s="339" t="s">
        <v>516</v>
      </c>
      <c r="AB332" s="339" t="s">
        <v>992</v>
      </c>
      <c r="AC332" s="340" t="s">
        <v>518</v>
      </c>
      <c r="AD332" s="602">
        <v>202</v>
      </c>
      <c r="AE332" s="592">
        <v>116</v>
      </c>
    </row>
    <row r="333" spans="24:31">
      <c r="X333" s="338"/>
      <c r="Y333" s="339" t="s">
        <v>776</v>
      </c>
      <c r="Z333" s="339" t="s">
        <v>505</v>
      </c>
      <c r="AA333" s="339" t="s">
        <v>516</v>
      </c>
      <c r="AB333" s="339" t="s">
        <v>993</v>
      </c>
      <c r="AC333" s="340" t="s">
        <v>518</v>
      </c>
      <c r="AD333" s="602">
        <v>73</v>
      </c>
      <c r="AE333" s="592">
        <v>107</v>
      </c>
    </row>
    <row r="334" spans="24:31">
      <c r="X334" s="338"/>
      <c r="Y334" s="339" t="s">
        <v>776</v>
      </c>
      <c r="Z334" s="339" t="s">
        <v>505</v>
      </c>
      <c r="AA334" s="339" t="s">
        <v>516</v>
      </c>
      <c r="AB334" s="339" t="s">
        <v>994</v>
      </c>
      <c r="AC334" s="340" t="s">
        <v>518</v>
      </c>
      <c r="AD334" s="602">
        <v>997</v>
      </c>
      <c r="AE334" s="592">
        <v>1165</v>
      </c>
    </row>
    <row r="335" spans="24:31">
      <c r="X335" s="338"/>
      <c r="Y335" s="339" t="s">
        <v>776</v>
      </c>
      <c r="Z335" s="339" t="s">
        <v>505</v>
      </c>
      <c r="AA335" s="339" t="s">
        <v>516</v>
      </c>
      <c r="AB335" s="339" t="s">
        <v>995</v>
      </c>
      <c r="AC335" s="340" t="s">
        <v>518</v>
      </c>
      <c r="AD335" s="602">
        <v>4274</v>
      </c>
      <c r="AE335" s="592">
        <v>4825</v>
      </c>
    </row>
    <row r="336" spans="24:31">
      <c r="X336" s="338"/>
      <c r="Y336" s="339" t="s">
        <v>776</v>
      </c>
      <c r="Z336" s="339" t="s">
        <v>505</v>
      </c>
      <c r="AA336" s="339" t="s">
        <v>516</v>
      </c>
      <c r="AB336" s="339" t="s">
        <v>996</v>
      </c>
      <c r="AC336" s="340" t="s">
        <v>518</v>
      </c>
      <c r="AD336" s="602">
        <v>1309</v>
      </c>
      <c r="AE336" s="592">
        <v>1347</v>
      </c>
    </row>
    <row r="337" spans="24:31">
      <c r="X337" s="338"/>
      <c r="Y337" s="339" t="s">
        <v>776</v>
      </c>
      <c r="Z337" s="339" t="s">
        <v>505</v>
      </c>
      <c r="AA337" s="339" t="s">
        <v>516</v>
      </c>
      <c r="AB337" s="339" t="s">
        <v>997</v>
      </c>
      <c r="AC337" s="340" t="s">
        <v>518</v>
      </c>
      <c r="AD337" s="602">
        <v>832</v>
      </c>
      <c r="AE337" s="592">
        <v>760</v>
      </c>
    </row>
    <row r="338" spans="24:31">
      <c r="X338" s="338"/>
      <c r="Y338" s="339" t="s">
        <v>776</v>
      </c>
      <c r="Z338" s="339" t="s">
        <v>505</v>
      </c>
      <c r="AA338" s="339" t="s">
        <v>516</v>
      </c>
      <c r="AB338" s="339" t="s">
        <v>998</v>
      </c>
      <c r="AC338" s="340" t="s">
        <v>518</v>
      </c>
      <c r="AD338" s="602">
        <v>155</v>
      </c>
      <c r="AE338" s="592">
        <v>336</v>
      </c>
    </row>
    <row r="339" spans="24:31">
      <c r="X339" s="338"/>
      <c r="Y339" s="339" t="s">
        <v>776</v>
      </c>
      <c r="Z339" s="339" t="s">
        <v>505</v>
      </c>
      <c r="AA339" s="339" t="s">
        <v>516</v>
      </c>
      <c r="AB339" s="339" t="s">
        <v>999</v>
      </c>
      <c r="AC339" s="340" t="s">
        <v>518</v>
      </c>
      <c r="AD339" s="602">
        <v>6</v>
      </c>
      <c r="AE339" s="592">
        <v>12</v>
      </c>
    </row>
    <row r="340" spans="24:31">
      <c r="X340" s="338"/>
      <c r="Y340" s="339" t="s">
        <v>776</v>
      </c>
      <c r="Z340" s="339" t="s">
        <v>505</v>
      </c>
      <c r="AA340" s="339" t="s">
        <v>516</v>
      </c>
      <c r="AB340" s="339" t="s">
        <v>1000</v>
      </c>
      <c r="AC340" s="340" t="s">
        <v>518</v>
      </c>
      <c r="AD340" s="602">
        <v>1336</v>
      </c>
      <c r="AE340" s="592">
        <v>1429</v>
      </c>
    </row>
    <row r="341" spans="24:31">
      <c r="X341" s="338"/>
      <c r="Y341" s="339" t="s">
        <v>776</v>
      </c>
      <c r="Z341" s="339" t="s">
        <v>505</v>
      </c>
      <c r="AA341" s="339" t="s">
        <v>516</v>
      </c>
      <c r="AB341" s="339" t="s">
        <v>610</v>
      </c>
      <c r="AC341" s="340" t="s">
        <v>518</v>
      </c>
      <c r="AD341" s="602">
        <v>3357</v>
      </c>
      <c r="AE341" s="592">
        <v>4139</v>
      </c>
    </row>
    <row r="342" spans="24:31">
      <c r="X342" s="338"/>
      <c r="Y342" s="339" t="s">
        <v>776</v>
      </c>
      <c r="Z342" s="339" t="s">
        <v>505</v>
      </c>
      <c r="AA342" s="339" t="s">
        <v>516</v>
      </c>
      <c r="AB342" s="339" t="s">
        <v>1001</v>
      </c>
      <c r="AC342" s="340" t="s">
        <v>518</v>
      </c>
      <c r="AD342" s="602">
        <v>2510</v>
      </c>
      <c r="AE342" s="592">
        <v>3202</v>
      </c>
    </row>
    <row r="343" spans="24:31">
      <c r="X343" s="338"/>
      <c r="Y343" s="339" t="s">
        <v>776</v>
      </c>
      <c r="Z343" s="339" t="s">
        <v>505</v>
      </c>
      <c r="AA343" s="339" t="s">
        <v>516</v>
      </c>
      <c r="AB343" s="339" t="s">
        <v>1002</v>
      </c>
      <c r="AC343" s="340" t="s">
        <v>518</v>
      </c>
      <c r="AD343" s="602">
        <v>847</v>
      </c>
      <c r="AE343" s="592">
        <v>937</v>
      </c>
    </row>
    <row r="344" spans="24:31">
      <c r="X344" s="338"/>
      <c r="Y344" s="339" t="s">
        <v>776</v>
      </c>
      <c r="Z344" s="339" t="s">
        <v>505</v>
      </c>
      <c r="AA344" s="339" t="s">
        <v>516</v>
      </c>
      <c r="AB344" s="339" t="s">
        <v>611</v>
      </c>
      <c r="AC344" s="340" t="s">
        <v>518</v>
      </c>
      <c r="AD344" s="602">
        <v>8766</v>
      </c>
      <c r="AE344" s="592">
        <v>10074</v>
      </c>
    </row>
    <row r="345" spans="24:31">
      <c r="X345" s="338"/>
      <c r="Y345" s="339" t="s">
        <v>776</v>
      </c>
      <c r="Z345" s="339" t="s">
        <v>505</v>
      </c>
      <c r="AA345" s="339" t="s">
        <v>516</v>
      </c>
      <c r="AB345" s="339" t="s">
        <v>612</v>
      </c>
      <c r="AC345" s="340" t="s">
        <v>518</v>
      </c>
      <c r="AD345" s="602">
        <v>3373</v>
      </c>
      <c r="AE345" s="592">
        <v>3932</v>
      </c>
    </row>
    <row r="346" spans="24:31">
      <c r="X346" s="338"/>
      <c r="Y346" s="339" t="s">
        <v>776</v>
      </c>
      <c r="Z346" s="339" t="s">
        <v>505</v>
      </c>
      <c r="AA346" s="339" t="s">
        <v>516</v>
      </c>
      <c r="AB346" s="339" t="s">
        <v>613</v>
      </c>
      <c r="AC346" s="340" t="s">
        <v>518</v>
      </c>
      <c r="AD346" s="602">
        <v>5394</v>
      </c>
      <c r="AE346" s="592">
        <v>6142</v>
      </c>
    </row>
    <row r="347" spans="24:31">
      <c r="X347" s="338"/>
      <c r="Y347" s="339" t="s">
        <v>776</v>
      </c>
      <c r="Z347" s="339" t="s">
        <v>505</v>
      </c>
      <c r="AA347" s="339" t="s">
        <v>516</v>
      </c>
      <c r="AB347" s="339" t="s">
        <v>1003</v>
      </c>
      <c r="AC347" s="340" t="s">
        <v>518</v>
      </c>
      <c r="AD347" s="602">
        <v>817</v>
      </c>
      <c r="AE347" s="592">
        <v>851</v>
      </c>
    </row>
    <row r="348" spans="24:31">
      <c r="X348" s="338"/>
      <c r="Y348" s="339" t="s">
        <v>776</v>
      </c>
      <c r="Z348" s="339" t="s">
        <v>505</v>
      </c>
      <c r="AA348" s="339" t="s">
        <v>516</v>
      </c>
      <c r="AB348" s="339" t="s">
        <v>1004</v>
      </c>
      <c r="AC348" s="340" t="s">
        <v>518</v>
      </c>
      <c r="AD348" s="602">
        <v>3823</v>
      </c>
      <c r="AE348" s="592">
        <v>4470</v>
      </c>
    </row>
    <row r="349" spans="24:31">
      <c r="X349" s="338"/>
      <c r="Y349" s="339" t="s">
        <v>776</v>
      </c>
      <c r="Z349" s="339" t="s">
        <v>505</v>
      </c>
      <c r="AA349" s="339" t="s">
        <v>516</v>
      </c>
      <c r="AB349" s="339" t="s">
        <v>1005</v>
      </c>
      <c r="AC349" s="340" t="s">
        <v>518</v>
      </c>
      <c r="AD349" s="602">
        <v>753</v>
      </c>
      <c r="AE349" s="592">
        <v>821</v>
      </c>
    </row>
    <row r="350" spans="24:31">
      <c r="X350" s="338"/>
      <c r="Y350" s="339" t="s">
        <v>776</v>
      </c>
      <c r="Z350" s="339" t="s">
        <v>505</v>
      </c>
      <c r="AA350" s="339" t="s">
        <v>516</v>
      </c>
      <c r="AB350" s="339" t="s">
        <v>614</v>
      </c>
      <c r="AC350" s="340" t="s">
        <v>518</v>
      </c>
      <c r="AD350" s="602">
        <v>3431</v>
      </c>
      <c r="AE350" s="592">
        <v>3081</v>
      </c>
    </row>
    <row r="351" spans="24:31">
      <c r="X351" s="338"/>
      <c r="Y351" s="339" t="s">
        <v>776</v>
      </c>
      <c r="Z351" s="339" t="s">
        <v>505</v>
      </c>
      <c r="AA351" s="339" t="s">
        <v>516</v>
      </c>
      <c r="AB351" s="339" t="s">
        <v>1006</v>
      </c>
      <c r="AC351" s="340" t="s">
        <v>518</v>
      </c>
      <c r="AD351" s="602">
        <v>1731</v>
      </c>
      <c r="AE351" s="592">
        <v>1942</v>
      </c>
    </row>
    <row r="352" spans="24:31">
      <c r="X352" s="338"/>
      <c r="Y352" s="339" t="s">
        <v>776</v>
      </c>
      <c r="Z352" s="339" t="s">
        <v>505</v>
      </c>
      <c r="AA352" s="339" t="s">
        <v>516</v>
      </c>
      <c r="AB352" s="339" t="s">
        <v>1007</v>
      </c>
      <c r="AC352" s="340" t="s">
        <v>518</v>
      </c>
      <c r="AD352" s="602">
        <v>1700</v>
      </c>
      <c r="AE352" s="592">
        <v>1139</v>
      </c>
    </row>
    <row r="353" spans="24:31">
      <c r="X353" s="338"/>
      <c r="Y353" s="339" t="s">
        <v>776</v>
      </c>
      <c r="Z353" s="339" t="s">
        <v>505</v>
      </c>
      <c r="AA353" s="339" t="s">
        <v>516</v>
      </c>
      <c r="AB353" s="339" t="s">
        <v>615</v>
      </c>
      <c r="AC353" s="340" t="s">
        <v>518</v>
      </c>
      <c r="AD353" s="602">
        <v>88120</v>
      </c>
      <c r="AE353" s="592">
        <v>86231</v>
      </c>
    </row>
    <row r="354" spans="24:31">
      <c r="X354" s="338"/>
      <c r="Y354" s="339" t="s">
        <v>776</v>
      </c>
      <c r="Z354" s="339" t="s">
        <v>505</v>
      </c>
      <c r="AA354" s="339" t="s">
        <v>516</v>
      </c>
      <c r="AB354" s="339" t="s">
        <v>616</v>
      </c>
      <c r="AC354" s="340" t="s">
        <v>518</v>
      </c>
      <c r="AD354" s="602">
        <v>34587</v>
      </c>
      <c r="AE354" s="592">
        <v>32639</v>
      </c>
    </row>
    <row r="355" spans="24:31">
      <c r="X355" s="338"/>
      <c r="Y355" s="339" t="s">
        <v>776</v>
      </c>
      <c r="Z355" s="339" t="s">
        <v>505</v>
      </c>
      <c r="AA355" s="339" t="s">
        <v>516</v>
      </c>
      <c r="AB355" s="339" t="s">
        <v>1008</v>
      </c>
      <c r="AC355" s="340" t="s">
        <v>518</v>
      </c>
      <c r="AD355" s="602">
        <v>13679</v>
      </c>
      <c r="AE355" s="592">
        <v>13166</v>
      </c>
    </row>
    <row r="356" spans="24:31">
      <c r="X356" s="338"/>
      <c r="Y356" s="339" t="s">
        <v>776</v>
      </c>
      <c r="Z356" s="339" t="s">
        <v>505</v>
      </c>
      <c r="AA356" s="339" t="s">
        <v>516</v>
      </c>
      <c r="AB356" s="339" t="s">
        <v>1009</v>
      </c>
      <c r="AC356" s="340" t="s">
        <v>518</v>
      </c>
      <c r="AD356" s="602">
        <v>19715</v>
      </c>
      <c r="AE356" s="592">
        <v>18683</v>
      </c>
    </row>
    <row r="357" spans="24:31">
      <c r="X357" s="338"/>
      <c r="Y357" s="339" t="s">
        <v>776</v>
      </c>
      <c r="Z357" s="339" t="s">
        <v>505</v>
      </c>
      <c r="AA357" s="339" t="s">
        <v>516</v>
      </c>
      <c r="AB357" s="339" t="s">
        <v>1010</v>
      </c>
      <c r="AC357" s="340" t="s">
        <v>518</v>
      </c>
      <c r="AD357" s="602">
        <v>1193</v>
      </c>
      <c r="AE357" s="592">
        <v>790</v>
      </c>
    </row>
    <row r="358" spans="24:31">
      <c r="X358" s="338"/>
      <c r="Y358" s="339" t="s">
        <v>776</v>
      </c>
      <c r="Z358" s="339" t="s">
        <v>505</v>
      </c>
      <c r="AA358" s="339" t="s">
        <v>516</v>
      </c>
      <c r="AB358" s="339" t="s">
        <v>617</v>
      </c>
      <c r="AC358" s="340" t="s">
        <v>518</v>
      </c>
      <c r="AD358" s="602">
        <v>53492</v>
      </c>
      <c r="AE358" s="592">
        <v>53571</v>
      </c>
    </row>
    <row r="359" spans="24:31">
      <c r="X359" s="338"/>
      <c r="Y359" s="339" t="s">
        <v>776</v>
      </c>
      <c r="Z359" s="339" t="s">
        <v>505</v>
      </c>
      <c r="AA359" s="339" t="s">
        <v>516</v>
      </c>
      <c r="AB359" s="339" t="s">
        <v>1011</v>
      </c>
      <c r="AC359" s="340" t="s">
        <v>518</v>
      </c>
      <c r="AD359" s="602">
        <v>31260</v>
      </c>
      <c r="AE359" s="592">
        <v>30779</v>
      </c>
    </row>
    <row r="360" spans="24:31">
      <c r="X360" s="338"/>
      <c r="Y360" s="339" t="s">
        <v>776</v>
      </c>
      <c r="Z360" s="339" t="s">
        <v>505</v>
      </c>
      <c r="AA360" s="339" t="s">
        <v>516</v>
      </c>
      <c r="AB360" s="339" t="s">
        <v>1012</v>
      </c>
      <c r="AC360" s="340" t="s">
        <v>518</v>
      </c>
      <c r="AD360" s="602">
        <v>17407</v>
      </c>
      <c r="AE360" s="592">
        <v>17860</v>
      </c>
    </row>
    <row r="361" spans="24:31">
      <c r="X361" s="338"/>
      <c r="Y361" s="339" t="s">
        <v>776</v>
      </c>
      <c r="Z361" s="339" t="s">
        <v>505</v>
      </c>
      <c r="AA361" s="339" t="s">
        <v>516</v>
      </c>
      <c r="AB361" s="339" t="s">
        <v>1013</v>
      </c>
      <c r="AC361" s="340" t="s">
        <v>518</v>
      </c>
      <c r="AD361" s="602">
        <v>2838</v>
      </c>
      <c r="AE361" s="592">
        <v>3038</v>
      </c>
    </row>
    <row r="362" spans="24:31">
      <c r="X362" s="338"/>
      <c r="Y362" s="339" t="s">
        <v>776</v>
      </c>
      <c r="Z362" s="339" t="s">
        <v>505</v>
      </c>
      <c r="AA362" s="339" t="s">
        <v>516</v>
      </c>
      <c r="AB362" s="339" t="s">
        <v>1014</v>
      </c>
      <c r="AC362" s="340" t="s">
        <v>518</v>
      </c>
      <c r="AD362" s="602">
        <v>1988</v>
      </c>
      <c r="AE362" s="592">
        <v>1893</v>
      </c>
    </row>
    <row r="363" spans="24:31">
      <c r="X363" s="338"/>
      <c r="Y363" s="339" t="s">
        <v>776</v>
      </c>
      <c r="Z363" s="339" t="s">
        <v>505</v>
      </c>
      <c r="AA363" s="339" t="s">
        <v>516</v>
      </c>
      <c r="AB363" s="339" t="s">
        <v>618</v>
      </c>
      <c r="AC363" s="340" t="s">
        <v>518</v>
      </c>
      <c r="AD363" s="602">
        <v>41</v>
      </c>
      <c r="AE363" s="592">
        <v>21</v>
      </c>
    </row>
    <row r="364" spans="24:31">
      <c r="X364" s="338"/>
      <c r="Y364" s="339" t="s">
        <v>776</v>
      </c>
      <c r="Z364" s="339" t="s">
        <v>505</v>
      </c>
      <c r="AA364" s="339" t="s">
        <v>516</v>
      </c>
      <c r="AB364" s="339" t="s">
        <v>619</v>
      </c>
      <c r="AC364" s="340" t="s">
        <v>518</v>
      </c>
      <c r="AD364" s="602">
        <v>61533</v>
      </c>
      <c r="AE364" s="592">
        <v>59574</v>
      </c>
    </row>
    <row r="365" spans="24:31">
      <c r="X365" s="338"/>
      <c r="Y365" s="339" t="s">
        <v>776</v>
      </c>
      <c r="Z365" s="339" t="s">
        <v>505</v>
      </c>
      <c r="AA365" s="339" t="s">
        <v>516</v>
      </c>
      <c r="AB365" s="339" t="s">
        <v>620</v>
      </c>
      <c r="AC365" s="340" t="s">
        <v>518</v>
      </c>
      <c r="AD365" s="602">
        <v>545051</v>
      </c>
      <c r="AE365" s="592">
        <v>551158</v>
      </c>
    </row>
    <row r="366" spans="24:31">
      <c r="X366" s="338"/>
      <c r="Y366" s="339" t="s">
        <v>776</v>
      </c>
      <c r="Z366" s="339" t="s">
        <v>505</v>
      </c>
      <c r="AA366" s="339" t="s">
        <v>516</v>
      </c>
      <c r="AB366" s="339" t="s">
        <v>621</v>
      </c>
      <c r="AC366" s="340" t="s">
        <v>518</v>
      </c>
      <c r="AD366" s="602">
        <v>402053</v>
      </c>
      <c r="AE366" s="592">
        <v>412942</v>
      </c>
    </row>
    <row r="367" spans="24:31">
      <c r="X367" s="338"/>
      <c r="Y367" s="339" t="s">
        <v>776</v>
      </c>
      <c r="Z367" s="339" t="s">
        <v>505</v>
      </c>
      <c r="AA367" s="339" t="s">
        <v>516</v>
      </c>
      <c r="AB367" s="339" t="s">
        <v>622</v>
      </c>
      <c r="AC367" s="340" t="s">
        <v>518</v>
      </c>
      <c r="AD367" s="602">
        <v>13898</v>
      </c>
      <c r="AE367" s="592">
        <v>12637</v>
      </c>
    </row>
    <row r="368" spans="24:31">
      <c r="X368" s="338"/>
      <c r="Y368" s="339" t="s">
        <v>776</v>
      </c>
      <c r="Z368" s="339" t="s">
        <v>505</v>
      </c>
      <c r="AA368" s="339" t="s">
        <v>516</v>
      </c>
      <c r="AB368" s="339" t="s">
        <v>623</v>
      </c>
      <c r="AC368" s="340" t="s">
        <v>518</v>
      </c>
      <c r="AD368" s="602">
        <v>3312</v>
      </c>
      <c r="AE368" s="592">
        <v>2880</v>
      </c>
    </row>
    <row r="369" spans="24:31">
      <c r="X369" s="338"/>
      <c r="Y369" s="339" t="s">
        <v>776</v>
      </c>
      <c r="Z369" s="339" t="s">
        <v>505</v>
      </c>
      <c r="AA369" s="339" t="s">
        <v>516</v>
      </c>
      <c r="AB369" s="339" t="s">
        <v>624</v>
      </c>
      <c r="AC369" s="340" t="s">
        <v>518</v>
      </c>
      <c r="AD369" s="602">
        <v>656</v>
      </c>
      <c r="AE369" s="592">
        <v>502</v>
      </c>
    </row>
    <row r="370" spans="24:31">
      <c r="X370" s="338"/>
      <c r="Y370" s="339" t="s">
        <v>776</v>
      </c>
      <c r="Z370" s="339" t="s">
        <v>505</v>
      </c>
      <c r="AA370" s="339" t="s">
        <v>516</v>
      </c>
      <c r="AB370" s="339" t="s">
        <v>625</v>
      </c>
      <c r="AC370" s="340" t="s">
        <v>518</v>
      </c>
      <c r="AD370" s="602">
        <v>9930</v>
      </c>
      <c r="AE370" s="592">
        <v>9255</v>
      </c>
    </row>
    <row r="371" spans="24:31">
      <c r="X371" s="338"/>
      <c r="Y371" s="339" t="s">
        <v>776</v>
      </c>
      <c r="Z371" s="339" t="s">
        <v>505</v>
      </c>
      <c r="AA371" s="339" t="s">
        <v>516</v>
      </c>
      <c r="AB371" s="339" t="s">
        <v>626</v>
      </c>
      <c r="AC371" s="340" t="s">
        <v>518</v>
      </c>
      <c r="AD371" s="602">
        <v>11421</v>
      </c>
      <c r="AE371" s="592">
        <v>5772</v>
      </c>
    </row>
    <row r="372" spans="24:31">
      <c r="X372" s="338"/>
      <c r="Y372" s="339" t="s">
        <v>776</v>
      </c>
      <c r="Z372" s="339" t="s">
        <v>505</v>
      </c>
      <c r="AA372" s="339" t="s">
        <v>516</v>
      </c>
      <c r="AB372" s="339" t="s">
        <v>627</v>
      </c>
      <c r="AC372" s="340" t="s">
        <v>518</v>
      </c>
      <c r="AD372" s="602">
        <v>24526</v>
      </c>
      <c r="AE372" s="592">
        <v>26875</v>
      </c>
    </row>
    <row r="373" spans="24:31">
      <c r="X373" s="338"/>
      <c r="Y373" s="339" t="s">
        <v>776</v>
      </c>
      <c r="Z373" s="339" t="s">
        <v>505</v>
      </c>
      <c r="AA373" s="339" t="s">
        <v>516</v>
      </c>
      <c r="AB373" s="339" t="s">
        <v>628</v>
      </c>
      <c r="AC373" s="340" t="s">
        <v>518</v>
      </c>
      <c r="AD373" s="602">
        <v>2584</v>
      </c>
      <c r="AE373" s="592">
        <v>2922</v>
      </c>
    </row>
    <row r="374" spans="24:31">
      <c r="X374" s="338"/>
      <c r="Y374" s="339" t="s">
        <v>776</v>
      </c>
      <c r="Z374" s="339" t="s">
        <v>505</v>
      </c>
      <c r="AA374" s="339" t="s">
        <v>516</v>
      </c>
      <c r="AB374" s="339" t="s">
        <v>629</v>
      </c>
      <c r="AC374" s="340" t="s">
        <v>518</v>
      </c>
      <c r="AD374" s="602">
        <v>87079</v>
      </c>
      <c r="AE374" s="592">
        <v>89543</v>
      </c>
    </row>
    <row r="375" spans="24:31">
      <c r="X375" s="338"/>
      <c r="Y375" s="339" t="s">
        <v>776</v>
      </c>
      <c r="Z375" s="339" t="s">
        <v>505</v>
      </c>
      <c r="AA375" s="339" t="s">
        <v>516</v>
      </c>
      <c r="AB375" s="339" t="s">
        <v>630</v>
      </c>
      <c r="AC375" s="340" t="s">
        <v>518</v>
      </c>
      <c r="AD375" s="602">
        <v>1158</v>
      </c>
      <c r="AE375" s="596" t="s">
        <v>537</v>
      </c>
    </row>
    <row r="376" spans="24:31">
      <c r="X376" s="338"/>
      <c r="Y376" s="339" t="s">
        <v>776</v>
      </c>
      <c r="Z376" s="339" t="s">
        <v>505</v>
      </c>
      <c r="AA376" s="339" t="s">
        <v>516</v>
      </c>
      <c r="AB376" s="339" t="s">
        <v>631</v>
      </c>
      <c r="AC376" s="340" t="s">
        <v>518</v>
      </c>
      <c r="AD376" s="602">
        <v>2332</v>
      </c>
      <c r="AE376" s="592">
        <v>467</v>
      </c>
    </row>
    <row r="377" spans="24:31">
      <c r="X377" s="338"/>
      <c r="Y377" s="339" t="s">
        <v>776</v>
      </c>
      <c r="Z377" s="339" t="s">
        <v>505</v>
      </c>
      <c r="AA377" s="339" t="s">
        <v>516</v>
      </c>
      <c r="AB377" s="339" t="s">
        <v>632</v>
      </c>
      <c r="AC377" s="340" t="s">
        <v>518</v>
      </c>
      <c r="AD377" s="602">
        <v>225288</v>
      </c>
      <c r="AE377" s="592">
        <v>179731</v>
      </c>
    </row>
    <row r="378" spans="24:31">
      <c r="X378" s="338"/>
      <c r="Y378" s="339" t="s">
        <v>776</v>
      </c>
      <c r="Z378" s="339" t="s">
        <v>505</v>
      </c>
      <c r="AA378" s="339" t="s">
        <v>516</v>
      </c>
      <c r="AB378" s="339" t="s">
        <v>633</v>
      </c>
      <c r="AC378" s="340" t="s">
        <v>518</v>
      </c>
      <c r="AD378" s="602">
        <v>1132748</v>
      </c>
      <c r="AE378" s="592">
        <v>1101599</v>
      </c>
    </row>
    <row r="379" spans="24:31">
      <c r="X379" s="338"/>
      <c r="Y379" s="339" t="s">
        <v>776</v>
      </c>
      <c r="Z379" s="339" t="s">
        <v>505</v>
      </c>
      <c r="AA379" s="339" t="s">
        <v>516</v>
      </c>
      <c r="AB379" s="349" t="s">
        <v>634</v>
      </c>
      <c r="AC379" s="350" t="s">
        <v>518</v>
      </c>
      <c r="AD379" s="603">
        <v>500382</v>
      </c>
      <c r="AE379" s="595">
        <v>504374</v>
      </c>
    </row>
    <row r="380" spans="24:31">
      <c r="X380" s="338"/>
      <c r="Y380" s="339" t="s">
        <v>776</v>
      </c>
      <c r="Z380" s="339" t="s">
        <v>505</v>
      </c>
      <c r="AA380" s="339" t="s">
        <v>516</v>
      </c>
      <c r="AB380" s="339" t="s">
        <v>635</v>
      </c>
      <c r="AC380" s="340" t="s">
        <v>518</v>
      </c>
      <c r="AD380" s="602">
        <v>491009</v>
      </c>
      <c r="AE380" s="592">
        <v>499994</v>
      </c>
    </row>
    <row r="381" spans="24:31">
      <c r="X381" s="338"/>
      <c r="Y381" s="339" t="s">
        <v>776</v>
      </c>
      <c r="Z381" s="339" t="s">
        <v>505</v>
      </c>
      <c r="AA381" s="339" t="s">
        <v>516</v>
      </c>
      <c r="AB381" s="339" t="s">
        <v>636</v>
      </c>
      <c r="AC381" s="340" t="s">
        <v>518</v>
      </c>
      <c r="AD381" s="602">
        <v>448316</v>
      </c>
      <c r="AE381" s="592">
        <v>450784</v>
      </c>
    </row>
    <row r="382" spans="24:31">
      <c r="X382" s="338"/>
      <c r="Y382" s="339" t="s">
        <v>776</v>
      </c>
      <c r="Z382" s="339" t="s">
        <v>505</v>
      </c>
      <c r="AA382" s="339" t="s">
        <v>516</v>
      </c>
      <c r="AB382" s="339" t="s">
        <v>637</v>
      </c>
      <c r="AC382" s="340" t="s">
        <v>518</v>
      </c>
      <c r="AD382" s="602">
        <v>374685</v>
      </c>
      <c r="AE382" s="592">
        <v>375580</v>
      </c>
    </row>
    <row r="383" spans="24:31">
      <c r="X383" s="338"/>
      <c r="Y383" s="339" t="s">
        <v>776</v>
      </c>
      <c r="Z383" s="339" t="s">
        <v>505</v>
      </c>
      <c r="AA383" s="339" t="s">
        <v>516</v>
      </c>
      <c r="AB383" s="339" t="s">
        <v>638</v>
      </c>
      <c r="AC383" s="340" t="s">
        <v>518</v>
      </c>
      <c r="AD383" s="602">
        <v>361936</v>
      </c>
      <c r="AE383" s="592">
        <v>359993</v>
      </c>
    </row>
    <row r="384" spans="24:31">
      <c r="X384" s="338"/>
      <c r="Y384" s="339" t="s">
        <v>776</v>
      </c>
      <c r="Z384" s="339" t="s">
        <v>505</v>
      </c>
      <c r="AA384" s="339" t="s">
        <v>516</v>
      </c>
      <c r="AB384" s="339" t="s">
        <v>639</v>
      </c>
      <c r="AC384" s="340" t="s">
        <v>518</v>
      </c>
      <c r="AD384" s="602">
        <v>12749</v>
      </c>
      <c r="AE384" s="592">
        <v>15587</v>
      </c>
    </row>
    <row r="385" spans="24:31">
      <c r="X385" s="338"/>
      <c r="Y385" s="339" t="s">
        <v>776</v>
      </c>
      <c r="Z385" s="339" t="s">
        <v>505</v>
      </c>
      <c r="AA385" s="339" t="s">
        <v>516</v>
      </c>
      <c r="AB385" s="339" t="s">
        <v>640</v>
      </c>
      <c r="AC385" s="340" t="s">
        <v>518</v>
      </c>
      <c r="AD385" s="602">
        <v>57382</v>
      </c>
      <c r="AE385" s="592">
        <v>56106</v>
      </c>
    </row>
    <row r="386" spans="24:31">
      <c r="X386" s="338"/>
      <c r="Y386" s="339" t="s">
        <v>776</v>
      </c>
      <c r="Z386" s="339" t="s">
        <v>505</v>
      </c>
      <c r="AA386" s="339" t="s">
        <v>516</v>
      </c>
      <c r="AB386" s="339" t="s">
        <v>641</v>
      </c>
      <c r="AC386" s="340" t="s">
        <v>518</v>
      </c>
      <c r="AD386" s="602">
        <v>16250</v>
      </c>
      <c r="AE386" s="592">
        <v>19098</v>
      </c>
    </row>
    <row r="387" spans="24:31">
      <c r="X387" s="338"/>
      <c r="Y387" s="339" t="s">
        <v>776</v>
      </c>
      <c r="Z387" s="339" t="s">
        <v>505</v>
      </c>
      <c r="AA387" s="339" t="s">
        <v>516</v>
      </c>
      <c r="AB387" s="339" t="s">
        <v>642</v>
      </c>
      <c r="AC387" s="340" t="s">
        <v>518</v>
      </c>
      <c r="AD387" s="602">
        <v>6403</v>
      </c>
      <c r="AE387" s="592">
        <v>6653</v>
      </c>
    </row>
    <row r="388" spans="24:31">
      <c r="X388" s="338"/>
      <c r="Y388" s="339" t="s">
        <v>776</v>
      </c>
      <c r="Z388" s="339" t="s">
        <v>505</v>
      </c>
      <c r="AA388" s="339" t="s">
        <v>516</v>
      </c>
      <c r="AB388" s="339" t="s">
        <v>643</v>
      </c>
      <c r="AC388" s="340" t="s">
        <v>518</v>
      </c>
      <c r="AD388" s="602">
        <v>2674</v>
      </c>
      <c r="AE388" s="592">
        <v>2944</v>
      </c>
    </row>
    <row r="389" spans="24:31">
      <c r="X389" s="338"/>
      <c r="Y389" s="339" t="s">
        <v>776</v>
      </c>
      <c r="Z389" s="339" t="s">
        <v>505</v>
      </c>
      <c r="AA389" s="339" t="s">
        <v>516</v>
      </c>
      <c r="AB389" s="339" t="s">
        <v>644</v>
      </c>
      <c r="AC389" s="340" t="s">
        <v>518</v>
      </c>
      <c r="AD389" s="602">
        <v>3232</v>
      </c>
      <c r="AE389" s="592">
        <v>3428</v>
      </c>
    </row>
    <row r="390" spans="24:31">
      <c r="X390" s="338"/>
      <c r="Y390" s="339" t="s">
        <v>776</v>
      </c>
      <c r="Z390" s="339" t="s">
        <v>505</v>
      </c>
      <c r="AA390" s="339" t="s">
        <v>516</v>
      </c>
      <c r="AB390" s="339" t="s">
        <v>645</v>
      </c>
      <c r="AC390" s="340" t="s">
        <v>518</v>
      </c>
      <c r="AD390" s="602">
        <v>497</v>
      </c>
      <c r="AE390" s="592">
        <v>281</v>
      </c>
    </row>
    <row r="391" spans="24:31">
      <c r="X391" s="338"/>
      <c r="Y391" s="339" t="s">
        <v>776</v>
      </c>
      <c r="Z391" s="339" t="s">
        <v>505</v>
      </c>
      <c r="AA391" s="339" t="s">
        <v>516</v>
      </c>
      <c r="AB391" s="339" t="s">
        <v>646</v>
      </c>
      <c r="AC391" s="340" t="s">
        <v>518</v>
      </c>
      <c r="AD391" s="602">
        <v>36290</v>
      </c>
      <c r="AE391" s="592">
        <v>42557</v>
      </c>
    </row>
    <row r="392" spans="24:31">
      <c r="X392" s="338"/>
      <c r="Y392" s="339" t="s">
        <v>776</v>
      </c>
      <c r="Z392" s="339" t="s">
        <v>505</v>
      </c>
      <c r="AA392" s="339" t="s">
        <v>516</v>
      </c>
      <c r="AB392" s="339" t="s">
        <v>647</v>
      </c>
      <c r="AC392" s="340" t="s">
        <v>518</v>
      </c>
      <c r="AD392" s="602">
        <v>2383</v>
      </c>
      <c r="AE392" s="592">
        <v>1541</v>
      </c>
    </row>
    <row r="393" spans="24:31">
      <c r="X393" s="338"/>
      <c r="Y393" s="339" t="s">
        <v>776</v>
      </c>
      <c r="Z393" s="339" t="s">
        <v>505</v>
      </c>
      <c r="AA393" s="339" t="s">
        <v>516</v>
      </c>
      <c r="AB393" s="339" t="s">
        <v>648</v>
      </c>
      <c r="AC393" s="340" t="s">
        <v>518</v>
      </c>
      <c r="AD393" s="602">
        <v>32574</v>
      </c>
      <c r="AE393" s="592">
        <v>39059</v>
      </c>
    </row>
    <row r="394" spans="24:31">
      <c r="X394" s="338"/>
      <c r="Y394" s="339" t="s">
        <v>776</v>
      </c>
      <c r="Z394" s="339" t="s">
        <v>505</v>
      </c>
      <c r="AA394" s="339" t="s">
        <v>516</v>
      </c>
      <c r="AB394" s="339" t="s">
        <v>649</v>
      </c>
      <c r="AC394" s="340" t="s">
        <v>518</v>
      </c>
      <c r="AD394" s="602">
        <v>23507</v>
      </c>
      <c r="AE394" s="592">
        <v>29095</v>
      </c>
    </row>
    <row r="395" spans="24:31">
      <c r="X395" s="338"/>
      <c r="Y395" s="339" t="s">
        <v>776</v>
      </c>
      <c r="Z395" s="339" t="s">
        <v>505</v>
      </c>
      <c r="AA395" s="339" t="s">
        <v>516</v>
      </c>
      <c r="AB395" s="339" t="s">
        <v>650</v>
      </c>
      <c r="AC395" s="340" t="s">
        <v>518</v>
      </c>
      <c r="AD395" s="602">
        <v>9067</v>
      </c>
      <c r="AE395" s="592">
        <v>9965</v>
      </c>
    </row>
    <row r="396" spans="24:31">
      <c r="X396" s="338"/>
      <c r="Y396" s="339" t="s">
        <v>776</v>
      </c>
      <c r="Z396" s="339" t="s">
        <v>505</v>
      </c>
      <c r="AA396" s="339" t="s">
        <v>516</v>
      </c>
      <c r="AB396" s="339" t="s">
        <v>651</v>
      </c>
      <c r="AC396" s="340" t="s">
        <v>518</v>
      </c>
      <c r="AD396" s="602">
        <v>1333</v>
      </c>
      <c r="AE396" s="592">
        <v>1956</v>
      </c>
    </row>
    <row r="397" spans="24:31">
      <c r="X397" s="338"/>
      <c r="Y397" s="339" t="s">
        <v>776</v>
      </c>
      <c r="Z397" s="339" t="s">
        <v>505</v>
      </c>
      <c r="AA397" s="339" t="s">
        <v>516</v>
      </c>
      <c r="AB397" s="339" t="s">
        <v>652</v>
      </c>
      <c r="AC397" s="340" t="s">
        <v>518</v>
      </c>
      <c r="AD397" s="602">
        <v>9372</v>
      </c>
      <c r="AE397" s="592">
        <v>4381</v>
      </c>
    </row>
    <row r="398" spans="24:31">
      <c r="X398" s="338"/>
      <c r="Y398" s="339" t="s">
        <v>776</v>
      </c>
      <c r="Z398" s="339" t="s">
        <v>505</v>
      </c>
      <c r="AA398" s="339" t="s">
        <v>516</v>
      </c>
      <c r="AB398" s="339" t="s">
        <v>653</v>
      </c>
      <c r="AC398" s="340" t="s">
        <v>518</v>
      </c>
      <c r="AD398" s="602">
        <v>1404</v>
      </c>
      <c r="AE398" s="592">
        <v>1099</v>
      </c>
    </row>
    <row r="399" spans="24:31">
      <c r="X399" s="338"/>
      <c r="Y399" s="339" t="s">
        <v>776</v>
      </c>
      <c r="Z399" s="339" t="s">
        <v>505</v>
      </c>
      <c r="AA399" s="339" t="s">
        <v>516</v>
      </c>
      <c r="AB399" s="339" t="s">
        <v>654</v>
      </c>
      <c r="AC399" s="340" t="s">
        <v>518</v>
      </c>
      <c r="AD399" s="602">
        <v>7968</v>
      </c>
      <c r="AE399" s="592">
        <v>3282</v>
      </c>
    </row>
    <row r="400" spans="24:31">
      <c r="X400" s="338"/>
      <c r="Y400" s="339" t="s">
        <v>776</v>
      </c>
      <c r="Z400" s="339" t="s">
        <v>505</v>
      </c>
      <c r="AA400" s="339" t="s">
        <v>516</v>
      </c>
      <c r="AB400" s="339" t="s">
        <v>655</v>
      </c>
      <c r="AC400" s="340" t="s">
        <v>518</v>
      </c>
      <c r="AD400" s="602">
        <v>418199</v>
      </c>
      <c r="AE400" s="592">
        <v>428029</v>
      </c>
    </row>
    <row r="401" spans="24:31">
      <c r="X401" s="338"/>
      <c r="Y401" s="339" t="s">
        <v>776</v>
      </c>
      <c r="Z401" s="339" t="s">
        <v>505</v>
      </c>
      <c r="AA401" s="339" t="s">
        <v>516</v>
      </c>
      <c r="AB401" s="339" t="s">
        <v>656</v>
      </c>
      <c r="AC401" s="340" t="s">
        <v>518</v>
      </c>
      <c r="AD401" s="602">
        <v>296006</v>
      </c>
      <c r="AE401" s="592">
        <v>303601</v>
      </c>
    </row>
    <row r="402" spans="24:31">
      <c r="X402" s="338"/>
      <c r="Y402" s="339" t="s">
        <v>776</v>
      </c>
      <c r="Z402" s="339" t="s">
        <v>505</v>
      </c>
      <c r="AA402" s="339" t="s">
        <v>516</v>
      </c>
      <c r="AB402" s="339" t="s">
        <v>657</v>
      </c>
      <c r="AC402" s="340" t="s">
        <v>518</v>
      </c>
      <c r="AD402" s="602">
        <v>3063</v>
      </c>
      <c r="AE402" s="592">
        <v>3317</v>
      </c>
    </row>
    <row r="403" spans="24:31">
      <c r="X403" s="338"/>
      <c r="Y403" s="339" t="s">
        <v>776</v>
      </c>
      <c r="Z403" s="339" t="s">
        <v>505</v>
      </c>
      <c r="AA403" s="339" t="s">
        <v>516</v>
      </c>
      <c r="AB403" s="339" t="s">
        <v>658</v>
      </c>
      <c r="AC403" s="340" t="s">
        <v>518</v>
      </c>
      <c r="AD403" s="602">
        <v>1015</v>
      </c>
      <c r="AE403" s="592">
        <v>762</v>
      </c>
    </row>
    <row r="404" spans="24:31">
      <c r="X404" s="338"/>
      <c r="Y404" s="339" t="s">
        <v>776</v>
      </c>
      <c r="Z404" s="339" t="s">
        <v>505</v>
      </c>
      <c r="AA404" s="339" t="s">
        <v>516</v>
      </c>
      <c r="AB404" s="339" t="s">
        <v>659</v>
      </c>
      <c r="AC404" s="340" t="s">
        <v>518</v>
      </c>
      <c r="AD404" s="602">
        <v>1540</v>
      </c>
      <c r="AE404" s="592">
        <v>1791</v>
      </c>
    </row>
    <row r="405" spans="24:31">
      <c r="X405" s="338"/>
      <c r="Y405" s="339" t="s">
        <v>776</v>
      </c>
      <c r="Z405" s="339" t="s">
        <v>505</v>
      </c>
      <c r="AA405" s="339" t="s">
        <v>516</v>
      </c>
      <c r="AB405" s="339" t="s">
        <v>660</v>
      </c>
      <c r="AC405" s="340" t="s">
        <v>518</v>
      </c>
      <c r="AD405" s="602">
        <v>508</v>
      </c>
      <c r="AE405" s="592">
        <v>765</v>
      </c>
    </row>
    <row r="406" spans="24:31">
      <c r="X406" s="338"/>
      <c r="Y406" s="339" t="s">
        <v>776</v>
      </c>
      <c r="Z406" s="339" t="s">
        <v>505</v>
      </c>
      <c r="AA406" s="339" t="s">
        <v>516</v>
      </c>
      <c r="AB406" s="339" t="s">
        <v>661</v>
      </c>
      <c r="AC406" s="340" t="s">
        <v>518</v>
      </c>
      <c r="AD406" s="602">
        <v>1024</v>
      </c>
      <c r="AE406" s="592">
        <v>715</v>
      </c>
    </row>
    <row r="407" spans="24:31">
      <c r="X407" s="338"/>
      <c r="Y407" s="339" t="s">
        <v>776</v>
      </c>
      <c r="Z407" s="339" t="s">
        <v>505</v>
      </c>
      <c r="AA407" s="339" t="s">
        <v>516</v>
      </c>
      <c r="AB407" s="339" t="s">
        <v>662</v>
      </c>
      <c r="AC407" s="340" t="s">
        <v>518</v>
      </c>
      <c r="AD407" s="602" t="s">
        <v>537</v>
      </c>
      <c r="AE407" s="596" t="s">
        <v>537</v>
      </c>
    </row>
    <row r="408" spans="24:31">
      <c r="X408" s="338"/>
      <c r="Y408" s="339" t="s">
        <v>776</v>
      </c>
      <c r="Z408" s="339" t="s">
        <v>505</v>
      </c>
      <c r="AA408" s="339" t="s">
        <v>516</v>
      </c>
      <c r="AB408" s="339" t="s">
        <v>663</v>
      </c>
      <c r="AC408" s="340" t="s">
        <v>518</v>
      </c>
      <c r="AD408" s="602">
        <v>2368</v>
      </c>
      <c r="AE408" s="592">
        <v>1732</v>
      </c>
    </row>
    <row r="409" spans="24:31">
      <c r="X409" s="338"/>
      <c r="Y409" s="339" t="s">
        <v>776</v>
      </c>
      <c r="Z409" s="339" t="s">
        <v>505</v>
      </c>
      <c r="AA409" s="339" t="s">
        <v>516</v>
      </c>
      <c r="AB409" s="339" t="s">
        <v>664</v>
      </c>
      <c r="AC409" s="340" t="s">
        <v>518</v>
      </c>
      <c r="AD409" s="602">
        <v>114074</v>
      </c>
      <c r="AE409" s="592">
        <v>117560</v>
      </c>
    </row>
    <row r="410" spans="24:31">
      <c r="X410" s="338"/>
      <c r="Y410" s="339" t="s">
        <v>776</v>
      </c>
      <c r="Z410" s="339" t="s">
        <v>505</v>
      </c>
      <c r="AA410" s="339" t="s">
        <v>516</v>
      </c>
      <c r="AB410" s="339" t="s">
        <v>665</v>
      </c>
      <c r="AC410" s="340" t="s">
        <v>518</v>
      </c>
      <c r="AD410" s="602" t="s">
        <v>537</v>
      </c>
      <c r="AE410" s="596" t="s">
        <v>537</v>
      </c>
    </row>
    <row r="411" spans="24:31">
      <c r="X411" s="338"/>
      <c r="Y411" s="339" t="s">
        <v>776</v>
      </c>
      <c r="Z411" s="339" t="s">
        <v>505</v>
      </c>
      <c r="AA411" s="339" t="s">
        <v>516</v>
      </c>
      <c r="AB411" s="339" t="s">
        <v>666</v>
      </c>
      <c r="AC411" s="340" t="s">
        <v>518</v>
      </c>
      <c r="AD411" s="602">
        <v>1664</v>
      </c>
      <c r="AE411" s="592">
        <v>1103</v>
      </c>
    </row>
    <row r="412" spans="24:31">
      <c r="X412" s="338"/>
      <c r="Y412" s="339" t="s">
        <v>776</v>
      </c>
      <c r="Z412" s="339" t="s">
        <v>505</v>
      </c>
      <c r="AA412" s="339" t="s">
        <v>516</v>
      </c>
      <c r="AB412" s="339" t="s">
        <v>667</v>
      </c>
      <c r="AC412" s="340" t="s">
        <v>518</v>
      </c>
      <c r="AD412" s="602">
        <v>214167</v>
      </c>
      <c r="AE412" s="592">
        <v>169196</v>
      </c>
    </row>
    <row r="413" spans="24:31">
      <c r="X413" s="338"/>
      <c r="Y413" s="339" t="s">
        <v>776</v>
      </c>
      <c r="Z413" s="339" t="s">
        <v>505</v>
      </c>
      <c r="AA413" s="339" t="s">
        <v>516</v>
      </c>
      <c r="AB413" s="339" t="s">
        <v>668</v>
      </c>
      <c r="AC413" s="340" t="s">
        <v>518</v>
      </c>
      <c r="AD413" s="602">
        <v>412261</v>
      </c>
      <c r="AE413" s="592">
        <v>418144</v>
      </c>
    </row>
    <row r="414" spans="24:31">
      <c r="X414" s="338"/>
      <c r="Y414" s="339" t="s">
        <v>776</v>
      </c>
      <c r="Z414" s="339" t="s">
        <v>505</v>
      </c>
      <c r="AA414" s="339" t="s">
        <v>516</v>
      </c>
      <c r="AB414" s="339" t="s">
        <v>669</v>
      </c>
      <c r="AC414" s="340" t="s">
        <v>518</v>
      </c>
      <c r="AD414" s="602">
        <v>13532</v>
      </c>
      <c r="AE414" s="592">
        <v>14531</v>
      </c>
    </row>
    <row r="415" spans="24:31">
      <c r="X415" s="338"/>
      <c r="Y415" s="339" t="s">
        <v>776</v>
      </c>
      <c r="Z415" s="339" t="s">
        <v>505</v>
      </c>
      <c r="AA415" s="339" t="s">
        <v>516</v>
      </c>
      <c r="AB415" s="339" t="s">
        <v>670</v>
      </c>
      <c r="AC415" s="340" t="s">
        <v>518</v>
      </c>
      <c r="AD415" s="602">
        <v>3071</v>
      </c>
      <c r="AE415" s="592">
        <v>2936</v>
      </c>
    </row>
    <row r="416" spans="24:31">
      <c r="X416" s="338"/>
      <c r="Y416" s="339" t="s">
        <v>776</v>
      </c>
      <c r="Z416" s="339" t="s">
        <v>505</v>
      </c>
      <c r="AA416" s="339" t="s">
        <v>516</v>
      </c>
      <c r="AB416" s="339" t="s">
        <v>671</v>
      </c>
      <c r="AC416" s="340" t="s">
        <v>518</v>
      </c>
      <c r="AD416" s="602">
        <v>7</v>
      </c>
      <c r="AE416" s="592">
        <v>2</v>
      </c>
    </row>
    <row r="417" spans="24:31">
      <c r="X417" s="338"/>
      <c r="Y417" s="339" t="s">
        <v>776</v>
      </c>
      <c r="Z417" s="339" t="s">
        <v>505</v>
      </c>
      <c r="AA417" s="339" t="s">
        <v>516</v>
      </c>
      <c r="AB417" s="339" t="s">
        <v>672</v>
      </c>
      <c r="AC417" s="340" t="s">
        <v>518</v>
      </c>
      <c r="AD417" s="602">
        <v>1</v>
      </c>
      <c r="AE417" s="592">
        <v>0</v>
      </c>
    </row>
    <row r="418" spans="24:31">
      <c r="X418" s="338"/>
      <c r="Y418" s="339" t="s">
        <v>776</v>
      </c>
      <c r="Z418" s="339" t="s">
        <v>505</v>
      </c>
      <c r="AA418" s="339" t="s">
        <v>516</v>
      </c>
      <c r="AB418" s="339" t="s">
        <v>673</v>
      </c>
      <c r="AC418" s="340" t="s">
        <v>518</v>
      </c>
      <c r="AD418" s="602">
        <v>136</v>
      </c>
      <c r="AE418" s="592">
        <v>195</v>
      </c>
    </row>
    <row r="419" spans="24:31">
      <c r="X419" s="338"/>
      <c r="Y419" s="339" t="s">
        <v>776</v>
      </c>
      <c r="Z419" s="339" t="s">
        <v>505</v>
      </c>
      <c r="AA419" s="339" t="s">
        <v>516</v>
      </c>
      <c r="AB419" s="339" t="s">
        <v>674</v>
      </c>
      <c r="AC419" s="340" t="s">
        <v>518</v>
      </c>
      <c r="AD419" s="602">
        <v>161</v>
      </c>
      <c r="AE419" s="592">
        <v>229</v>
      </c>
    </row>
    <row r="420" spans="24:31">
      <c r="X420" s="338"/>
      <c r="Y420" s="339" t="s">
        <v>776</v>
      </c>
      <c r="Z420" s="339" t="s">
        <v>505</v>
      </c>
      <c r="AA420" s="339" t="s">
        <v>516</v>
      </c>
      <c r="AB420" s="339" t="s">
        <v>675</v>
      </c>
      <c r="AC420" s="340" t="s">
        <v>518</v>
      </c>
      <c r="AD420" s="602">
        <v>58</v>
      </c>
      <c r="AE420" s="592">
        <v>59</v>
      </c>
    </row>
    <row r="421" spans="24:31">
      <c r="X421" s="338"/>
      <c r="Y421" s="339" t="s">
        <v>776</v>
      </c>
      <c r="Z421" s="339" t="s">
        <v>505</v>
      </c>
      <c r="AA421" s="339" t="s">
        <v>516</v>
      </c>
      <c r="AB421" s="339" t="s">
        <v>676</v>
      </c>
      <c r="AC421" s="340" t="s">
        <v>518</v>
      </c>
      <c r="AD421" s="602">
        <v>166</v>
      </c>
      <c r="AE421" s="592">
        <v>136</v>
      </c>
    </row>
    <row r="422" spans="24:31">
      <c r="X422" s="338"/>
      <c r="Y422" s="339" t="s">
        <v>776</v>
      </c>
      <c r="Z422" s="339" t="s">
        <v>505</v>
      </c>
      <c r="AA422" s="339" t="s">
        <v>516</v>
      </c>
      <c r="AB422" s="339" t="s">
        <v>677</v>
      </c>
      <c r="AC422" s="340" t="s">
        <v>518</v>
      </c>
      <c r="AD422" s="602">
        <v>0</v>
      </c>
      <c r="AE422" s="592">
        <v>1</v>
      </c>
    </row>
    <row r="423" spans="24:31">
      <c r="X423" s="338"/>
      <c r="Y423" s="339" t="s">
        <v>776</v>
      </c>
      <c r="Z423" s="339" t="s">
        <v>505</v>
      </c>
      <c r="AA423" s="339" t="s">
        <v>516</v>
      </c>
      <c r="AB423" s="339" t="s">
        <v>678</v>
      </c>
      <c r="AC423" s="340" t="s">
        <v>518</v>
      </c>
      <c r="AD423" s="602">
        <v>754</v>
      </c>
      <c r="AE423" s="592">
        <v>674</v>
      </c>
    </row>
    <row r="424" spans="24:31">
      <c r="X424" s="338"/>
      <c r="Y424" s="339" t="s">
        <v>776</v>
      </c>
      <c r="Z424" s="339" t="s">
        <v>505</v>
      </c>
      <c r="AA424" s="339" t="s">
        <v>516</v>
      </c>
      <c r="AB424" s="339" t="s">
        <v>679</v>
      </c>
      <c r="AC424" s="340" t="s">
        <v>518</v>
      </c>
      <c r="AD424" s="602">
        <v>414</v>
      </c>
      <c r="AE424" s="592">
        <v>225</v>
      </c>
    </row>
    <row r="425" spans="24:31">
      <c r="X425" s="338"/>
      <c r="Y425" s="339" t="s">
        <v>776</v>
      </c>
      <c r="Z425" s="339" t="s">
        <v>505</v>
      </c>
      <c r="AA425" s="339" t="s">
        <v>516</v>
      </c>
      <c r="AB425" s="339" t="s">
        <v>680</v>
      </c>
      <c r="AC425" s="340" t="s">
        <v>518</v>
      </c>
      <c r="AD425" s="602">
        <v>3373</v>
      </c>
      <c r="AE425" s="592">
        <v>3932</v>
      </c>
    </row>
    <row r="426" spans="24:31">
      <c r="X426" s="338"/>
      <c r="Y426" s="339" t="s">
        <v>776</v>
      </c>
      <c r="Z426" s="339" t="s">
        <v>505</v>
      </c>
      <c r="AA426" s="339" t="s">
        <v>516</v>
      </c>
      <c r="AB426" s="339" t="s">
        <v>681</v>
      </c>
      <c r="AC426" s="340" t="s">
        <v>518</v>
      </c>
      <c r="AD426" s="602">
        <v>5394</v>
      </c>
      <c r="AE426" s="592">
        <v>6142</v>
      </c>
    </row>
    <row r="427" spans="24:31">
      <c r="X427" s="338"/>
      <c r="Y427" s="339" t="s">
        <v>776</v>
      </c>
      <c r="Z427" s="339" t="s">
        <v>505</v>
      </c>
      <c r="AA427" s="339" t="s">
        <v>516</v>
      </c>
      <c r="AB427" s="339" t="s">
        <v>682</v>
      </c>
      <c r="AC427" s="340" t="s">
        <v>518</v>
      </c>
      <c r="AD427" s="602">
        <v>817</v>
      </c>
      <c r="AE427" s="592">
        <v>851</v>
      </c>
    </row>
    <row r="428" spans="24:31">
      <c r="X428" s="338"/>
      <c r="Y428" s="339" t="s">
        <v>776</v>
      </c>
      <c r="Z428" s="339" t="s">
        <v>505</v>
      </c>
      <c r="AA428" s="339" t="s">
        <v>516</v>
      </c>
      <c r="AB428" s="339" t="s">
        <v>683</v>
      </c>
      <c r="AC428" s="340" t="s">
        <v>518</v>
      </c>
      <c r="AD428" s="602">
        <v>3823</v>
      </c>
      <c r="AE428" s="592">
        <v>4470</v>
      </c>
    </row>
    <row r="429" spans="24:31">
      <c r="X429" s="338"/>
      <c r="Y429" s="339" t="s">
        <v>776</v>
      </c>
      <c r="Z429" s="339" t="s">
        <v>505</v>
      </c>
      <c r="AA429" s="339" t="s">
        <v>516</v>
      </c>
      <c r="AB429" s="339" t="s">
        <v>684</v>
      </c>
      <c r="AC429" s="340" t="s">
        <v>518</v>
      </c>
      <c r="AD429" s="602">
        <v>753</v>
      </c>
      <c r="AE429" s="592">
        <v>821</v>
      </c>
    </row>
    <row r="430" spans="24:31">
      <c r="X430" s="338"/>
      <c r="Y430" s="339" t="s">
        <v>776</v>
      </c>
      <c r="Z430" s="339" t="s">
        <v>505</v>
      </c>
      <c r="AA430" s="339" t="s">
        <v>516</v>
      </c>
      <c r="AB430" s="339" t="s">
        <v>685</v>
      </c>
      <c r="AC430" s="340" t="s">
        <v>518</v>
      </c>
      <c r="AD430" s="602">
        <v>6804</v>
      </c>
      <c r="AE430" s="592">
        <v>7013</v>
      </c>
    </row>
    <row r="431" spans="24:31">
      <c r="X431" s="338"/>
      <c r="Y431" s="339" t="s">
        <v>776</v>
      </c>
      <c r="Z431" s="339" t="s">
        <v>505</v>
      </c>
      <c r="AA431" s="339" t="s">
        <v>516</v>
      </c>
      <c r="AB431" s="339" t="s">
        <v>1015</v>
      </c>
      <c r="AC431" s="340" t="s">
        <v>518</v>
      </c>
      <c r="AD431" s="602">
        <v>1</v>
      </c>
      <c r="AE431" s="596" t="s">
        <v>537</v>
      </c>
    </row>
    <row r="432" spans="24:31">
      <c r="X432" s="338"/>
      <c r="Y432" s="339" t="s">
        <v>776</v>
      </c>
      <c r="Z432" s="339" t="s">
        <v>505</v>
      </c>
      <c r="AA432" s="339" t="s">
        <v>516</v>
      </c>
      <c r="AB432" s="339" t="s">
        <v>1016</v>
      </c>
      <c r="AC432" s="340" t="s">
        <v>518</v>
      </c>
      <c r="AD432" s="602">
        <v>1</v>
      </c>
      <c r="AE432" s="596" t="s">
        <v>537</v>
      </c>
    </row>
    <row r="433" spans="24:31">
      <c r="X433" s="338"/>
      <c r="Y433" s="339" t="s">
        <v>776</v>
      </c>
      <c r="Z433" s="339" t="s">
        <v>505</v>
      </c>
      <c r="AA433" s="339" t="s">
        <v>516</v>
      </c>
      <c r="AB433" s="339" t="s">
        <v>1017</v>
      </c>
      <c r="AC433" s="340" t="s">
        <v>518</v>
      </c>
      <c r="AD433" s="602" t="s">
        <v>537</v>
      </c>
      <c r="AE433" s="596" t="s">
        <v>537</v>
      </c>
    </row>
    <row r="434" spans="24:31">
      <c r="X434" s="338"/>
      <c r="Y434" s="339" t="s">
        <v>776</v>
      </c>
      <c r="Z434" s="339" t="s">
        <v>505</v>
      </c>
      <c r="AA434" s="339" t="s">
        <v>516</v>
      </c>
      <c r="AB434" s="339" t="s">
        <v>1018</v>
      </c>
      <c r="AC434" s="340" t="s">
        <v>518</v>
      </c>
      <c r="AD434" s="602" t="s">
        <v>537</v>
      </c>
      <c r="AE434" s="596" t="s">
        <v>537</v>
      </c>
    </row>
  </sheetData>
  <sheetProtection sheet="1" objects="1" scenarios="1"/>
  <autoFilter ref="Y16:AE434" xr:uid="{7FF72284-079D-4672-BB78-EC3827CC9515}"/>
  <mergeCells count="213">
    <mergeCell ref="I22:P22"/>
    <mergeCell ref="I23:P23"/>
    <mergeCell ref="I24:P24"/>
    <mergeCell ref="I25:P25"/>
    <mergeCell ref="I26:P26"/>
    <mergeCell ref="J27:P27"/>
    <mergeCell ref="X5:AE6"/>
    <mergeCell ref="AB8:AC8"/>
    <mergeCell ref="I13:Q18"/>
    <mergeCell ref="I19:P19"/>
    <mergeCell ref="I20:P20"/>
    <mergeCell ref="I21:P21"/>
    <mergeCell ref="O34:P34"/>
    <mergeCell ref="O35:P35"/>
    <mergeCell ref="M36:P36"/>
    <mergeCell ref="O37:P37"/>
    <mergeCell ref="M38:P38"/>
    <mergeCell ref="L39:P39"/>
    <mergeCell ref="K28:P28"/>
    <mergeCell ref="L29:P29"/>
    <mergeCell ref="M30:P30"/>
    <mergeCell ref="O31:P31"/>
    <mergeCell ref="N32:P32"/>
    <mergeCell ref="N33:P33"/>
    <mergeCell ref="N46:P46"/>
    <mergeCell ref="N47:P47"/>
    <mergeCell ref="M48:P48"/>
    <mergeCell ref="K49:P49"/>
    <mergeCell ref="L50:P50"/>
    <mergeCell ref="L51:P51"/>
    <mergeCell ref="M40:P40"/>
    <mergeCell ref="M41:P41"/>
    <mergeCell ref="M42:P42"/>
    <mergeCell ref="L43:P43"/>
    <mergeCell ref="M44:P44"/>
    <mergeCell ref="M45:P45"/>
    <mergeCell ref="K58:P58"/>
    <mergeCell ref="K59:P59"/>
    <mergeCell ref="K60:P60"/>
    <mergeCell ref="K61:P61"/>
    <mergeCell ref="K62:P62"/>
    <mergeCell ref="J63:P63"/>
    <mergeCell ref="J52:P52"/>
    <mergeCell ref="K53:P53"/>
    <mergeCell ref="K54:P54"/>
    <mergeCell ref="L55:P55"/>
    <mergeCell ref="L56:P56"/>
    <mergeCell ref="K57:P57"/>
    <mergeCell ref="N70:P70"/>
    <mergeCell ref="N71:P71"/>
    <mergeCell ref="N72:P72"/>
    <mergeCell ref="M73:P73"/>
    <mergeCell ref="N74:P74"/>
    <mergeCell ref="N75:P75"/>
    <mergeCell ref="I64:P64"/>
    <mergeCell ref="J65:P65"/>
    <mergeCell ref="K66:P66"/>
    <mergeCell ref="L67:P67"/>
    <mergeCell ref="M68:P68"/>
    <mergeCell ref="N69:P69"/>
    <mergeCell ref="N82:P82"/>
    <mergeCell ref="N83:P83"/>
    <mergeCell ref="N84:P84"/>
    <mergeCell ref="M85:P85"/>
    <mergeCell ref="N86:P86"/>
    <mergeCell ref="N87:P87"/>
    <mergeCell ref="N76:P76"/>
    <mergeCell ref="N77:P77"/>
    <mergeCell ref="M78:P78"/>
    <mergeCell ref="N79:P79"/>
    <mergeCell ref="N80:P80"/>
    <mergeCell ref="M81:P81"/>
    <mergeCell ref="N94:P94"/>
    <mergeCell ref="N95:P95"/>
    <mergeCell ref="M96:P96"/>
    <mergeCell ref="M97:P97"/>
    <mergeCell ref="N98:P98"/>
    <mergeCell ref="N99:P99"/>
    <mergeCell ref="N88:P88"/>
    <mergeCell ref="N89:P89"/>
    <mergeCell ref="M90:P90"/>
    <mergeCell ref="N91:P91"/>
    <mergeCell ref="N92:P92"/>
    <mergeCell ref="M93:P93"/>
    <mergeCell ref="N106:P106"/>
    <mergeCell ref="N107:P107"/>
    <mergeCell ref="M108:P108"/>
    <mergeCell ref="L109:P109"/>
    <mergeCell ref="M110:P110"/>
    <mergeCell ref="M111:P111"/>
    <mergeCell ref="M100:P100"/>
    <mergeCell ref="N101:P101"/>
    <mergeCell ref="N102:P102"/>
    <mergeCell ref="N103:P103"/>
    <mergeCell ref="M104:P104"/>
    <mergeCell ref="M105:P105"/>
    <mergeCell ref="M118:P118"/>
    <mergeCell ref="L119:P119"/>
    <mergeCell ref="M120:P120"/>
    <mergeCell ref="N121:P121"/>
    <mergeCell ref="N122:P122"/>
    <mergeCell ref="N123:P123"/>
    <mergeCell ref="N112:P112"/>
    <mergeCell ref="N113:P113"/>
    <mergeCell ref="L114:P114"/>
    <mergeCell ref="M115:P115"/>
    <mergeCell ref="M116:P116"/>
    <mergeCell ref="M117:P117"/>
    <mergeCell ref="M130:P130"/>
    <mergeCell ref="M131:P131"/>
    <mergeCell ref="M132:P132"/>
    <mergeCell ref="M133:P133"/>
    <mergeCell ref="M134:P134"/>
    <mergeCell ref="M135:P135"/>
    <mergeCell ref="M124:P124"/>
    <mergeCell ref="M125:P125"/>
    <mergeCell ref="M126:P126"/>
    <mergeCell ref="M127:P127"/>
    <mergeCell ref="M128:P128"/>
    <mergeCell ref="L129:P129"/>
    <mergeCell ref="M142:P142"/>
    <mergeCell ref="L143:P143"/>
    <mergeCell ref="M144:P144"/>
    <mergeCell ref="M145:P145"/>
    <mergeCell ref="N146:P146"/>
    <mergeCell ref="N147:P147"/>
    <mergeCell ref="M136:P136"/>
    <mergeCell ref="M137:P137"/>
    <mergeCell ref="L138:P138"/>
    <mergeCell ref="M139:P139"/>
    <mergeCell ref="M140:P140"/>
    <mergeCell ref="M141:P141"/>
    <mergeCell ref="M154:P154"/>
    <mergeCell ref="M155:P155"/>
    <mergeCell ref="N156:P156"/>
    <mergeCell ref="N157:P157"/>
    <mergeCell ref="N158:P158"/>
    <mergeCell ref="N159:P159"/>
    <mergeCell ref="N148:P148"/>
    <mergeCell ref="M149:P149"/>
    <mergeCell ref="L150:P150"/>
    <mergeCell ref="L151:P151"/>
    <mergeCell ref="M152:P152"/>
    <mergeCell ref="M153:P153"/>
    <mergeCell ref="N166:P166"/>
    <mergeCell ref="M167:P167"/>
    <mergeCell ref="M168:P168"/>
    <mergeCell ref="N169:P169"/>
    <mergeCell ref="N170:P170"/>
    <mergeCell ref="N171:P171"/>
    <mergeCell ref="L160:P160"/>
    <mergeCell ref="M161:P161"/>
    <mergeCell ref="N162:P162"/>
    <mergeCell ref="N163:P163"/>
    <mergeCell ref="N164:P164"/>
    <mergeCell ref="N165:P165"/>
    <mergeCell ref="N178:P178"/>
    <mergeCell ref="N179:P179"/>
    <mergeCell ref="N180:P180"/>
    <mergeCell ref="N181:P181"/>
    <mergeCell ref="O182:P182"/>
    <mergeCell ref="O186:P186"/>
    <mergeCell ref="N172:P172"/>
    <mergeCell ref="N173:P173"/>
    <mergeCell ref="N174:P174"/>
    <mergeCell ref="N175:P175"/>
    <mergeCell ref="M176:P176"/>
    <mergeCell ref="N177:P177"/>
    <mergeCell ref="M193:P193"/>
    <mergeCell ref="M194:P194"/>
    <mergeCell ref="M195:P195"/>
    <mergeCell ref="M196:P196"/>
    <mergeCell ref="L197:P197"/>
    <mergeCell ref="J198:P198"/>
    <mergeCell ref="K187:P187"/>
    <mergeCell ref="L188:P188"/>
    <mergeCell ref="M189:P189"/>
    <mergeCell ref="M190:P190"/>
    <mergeCell ref="M191:P191"/>
    <mergeCell ref="L192:P192"/>
    <mergeCell ref="K205:P205"/>
    <mergeCell ref="K206:P206"/>
    <mergeCell ref="K207:P207"/>
    <mergeCell ref="K208:P208"/>
    <mergeCell ref="J209:P209"/>
    <mergeCell ref="I210:P210"/>
    <mergeCell ref="K199:P199"/>
    <mergeCell ref="K200:P200"/>
    <mergeCell ref="L201:P201"/>
    <mergeCell ref="L202:P202"/>
    <mergeCell ref="K203:P203"/>
    <mergeCell ref="K204:P204"/>
    <mergeCell ref="M217:P217"/>
    <mergeCell ref="K218:P218"/>
    <mergeCell ref="J219:P219"/>
    <mergeCell ref="J220:P220"/>
    <mergeCell ref="J221:P221"/>
    <mergeCell ref="J222:P222"/>
    <mergeCell ref="I211:P211"/>
    <mergeCell ref="J212:P212"/>
    <mergeCell ref="K213:P213"/>
    <mergeCell ref="L214:P214"/>
    <mergeCell ref="L215:P215"/>
    <mergeCell ref="M216:P216"/>
    <mergeCell ref="I229:P229"/>
    <mergeCell ref="I230:P230"/>
    <mergeCell ref="I231:P231"/>
    <mergeCell ref="J223:P223"/>
    <mergeCell ref="J224:P224"/>
    <mergeCell ref="I225:P225"/>
    <mergeCell ref="I226:P226"/>
    <mergeCell ref="J227:P227"/>
    <mergeCell ref="K228:P228"/>
  </mergeCells>
  <phoneticPr fontId="5"/>
  <hyperlinks>
    <hyperlink ref="AB1" r:id="rId1" display="https://www.e-stat.go.jp/stat-search/files?page=1&amp;layout=datalist&amp;toukei=00200564&amp;tstat=000001223684&amp;cycle=0&amp;tclass1=000001223685&amp;tclass2=000001223686&amp;tclass3val=0&amp;metadata=1&amp;data=1" xr:uid="{8EC11F0B-660C-4645-99A0-BCDF4CAEC8E0}"/>
    <hyperlink ref="P1" r:id="rId2" display="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xr:uid="{8DF97415-823F-4146-AF22-7A5E975201DD}"/>
    <hyperlink ref="B1" r:id="rId3" xr:uid="{1874EE78-C6BC-43A1-A737-B565AB69F5EF}"/>
  </hyperlinks>
  <pageMargins left="0.31496062992125984" right="0.23622047244094491" top="0.74803149606299213" bottom="0.74803149606299213" header="0.31496062992125984" footer="0.31496062992125984"/>
  <pageSetup paperSize="9" scale="81" orientation="portrait" r:id="rId4"/>
  <headerFooter>
    <oddFooter>&amp;C&amp;P/&amp;N&amp;R&amp;F　　&amp;A</oddFooter>
  </headerFooter>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7"/>
  <sheetViews>
    <sheetView workbookViewId="0"/>
  </sheetViews>
  <sheetFormatPr defaultColWidth="9" defaultRowHeight="13.2"/>
  <cols>
    <col min="1" max="1" width="1.6640625" style="42" customWidth="1"/>
    <col min="2" max="2" width="2.88671875" style="42" customWidth="1"/>
    <col min="3" max="3" width="119.33203125" style="42" bestFit="1" customWidth="1"/>
    <col min="4" max="4" width="1.44140625" style="42" customWidth="1"/>
    <col min="5" max="16384" width="9" style="42"/>
  </cols>
  <sheetData>
    <row r="1" spans="2:5" ht="9.75" customHeight="1" thickBot="1"/>
    <row r="2" spans="2:5" ht="9" customHeight="1">
      <c r="B2" s="43"/>
      <c r="C2" s="44"/>
    </row>
    <row r="3" spans="2:5" ht="22.5" customHeight="1">
      <c r="B3" s="45" t="s">
        <v>190</v>
      </c>
      <c r="C3" s="46"/>
    </row>
    <row r="4" spans="2:5">
      <c r="B4" s="47"/>
      <c r="C4" s="46"/>
    </row>
    <row r="5" spans="2:5" ht="34.950000000000003" customHeight="1">
      <c r="B5" s="113" t="s">
        <v>424</v>
      </c>
      <c r="C5" s="114" t="s">
        <v>191</v>
      </c>
    </row>
    <row r="6" spans="2:5" ht="34.950000000000003" customHeight="1">
      <c r="B6" s="113" t="s">
        <v>425</v>
      </c>
      <c r="C6" s="114" t="s">
        <v>192</v>
      </c>
    </row>
    <row r="7" spans="2:5" ht="34.950000000000003" customHeight="1">
      <c r="B7" s="113" t="s">
        <v>426</v>
      </c>
      <c r="C7" s="114" t="s">
        <v>193</v>
      </c>
    </row>
    <row r="8" spans="2:5" ht="34.950000000000003" customHeight="1">
      <c r="B8" s="113" t="s">
        <v>194</v>
      </c>
      <c r="C8" s="115" t="s">
        <v>195</v>
      </c>
    </row>
    <row r="9" spans="2:5" ht="34.950000000000003" customHeight="1">
      <c r="B9" s="113" t="s">
        <v>196</v>
      </c>
      <c r="C9" s="115" t="s">
        <v>197</v>
      </c>
    </row>
    <row r="10" spans="2:5" ht="34.950000000000003" customHeight="1">
      <c r="B10" s="113" t="s">
        <v>427</v>
      </c>
      <c r="C10" s="115" t="s">
        <v>198</v>
      </c>
    </row>
    <row r="11" spans="2:5" ht="34.950000000000003" customHeight="1">
      <c r="B11" s="113" t="s">
        <v>199</v>
      </c>
      <c r="C11" s="115" t="s">
        <v>765</v>
      </c>
      <c r="E11" s="335"/>
    </row>
    <row r="12" spans="2:5" ht="34.950000000000003" customHeight="1">
      <c r="B12" s="113" t="s">
        <v>200</v>
      </c>
      <c r="C12" s="115" t="s">
        <v>201</v>
      </c>
    </row>
    <row r="13" spans="2:5" ht="40.200000000000003" customHeight="1">
      <c r="B13" s="113" t="s">
        <v>428</v>
      </c>
      <c r="C13" s="115" t="s">
        <v>1123</v>
      </c>
    </row>
    <row r="14" spans="2:5" ht="10.5" customHeight="1" thickBot="1">
      <c r="B14" s="116"/>
      <c r="C14" s="117"/>
    </row>
    <row r="15" spans="2:5" ht="19.2" customHeight="1"/>
    <row r="17" ht="22.95" customHeight="1"/>
  </sheetData>
  <sheetProtection sheet="1" objects="1" scenarios="1"/>
  <phoneticPr fontId="5"/>
  <printOptions horizontalCentered="1" verticalCentered="1"/>
  <pageMargins left="0.47244094488188981" right="0.31496062992125984" top="0.78740157480314965" bottom="0.47244094488188981" header="0.19685039370078741" footer="0.19685039370078741"/>
  <pageSetup paperSize="9" fitToHeight="0" orientation="landscape"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1792-F260-4E24-90A1-51AA28FAF624}">
  <dimension ref="B1:S41"/>
  <sheetViews>
    <sheetView zoomScaleNormal="100" workbookViewId="0"/>
  </sheetViews>
  <sheetFormatPr defaultColWidth="9" defaultRowHeight="14.4"/>
  <cols>
    <col min="1" max="1" width="3.109375" style="41" customWidth="1"/>
    <col min="2" max="13" width="10.33203125" style="41" customWidth="1"/>
    <col min="14" max="14" width="13.44140625" style="41" customWidth="1"/>
    <col min="15" max="15" width="1" style="41" customWidth="1"/>
    <col min="16" max="32" width="9" style="41"/>
    <col min="33" max="33" width="3.33203125" style="41" customWidth="1"/>
    <col min="34" max="16384" width="9" style="41"/>
  </cols>
  <sheetData>
    <row r="1" spans="2:17" ht="15" thickBot="1"/>
    <row r="2" spans="2:17" ht="13.95" customHeight="1">
      <c r="B2" s="81"/>
      <c r="C2" s="82"/>
      <c r="D2" s="82"/>
      <c r="E2" s="82"/>
      <c r="F2" s="82"/>
      <c r="G2" s="82"/>
      <c r="H2" s="82"/>
      <c r="I2" s="82"/>
      <c r="J2" s="82"/>
      <c r="K2" s="82"/>
      <c r="L2" s="82"/>
      <c r="M2" s="82"/>
      <c r="N2" s="83"/>
    </row>
    <row r="3" spans="2:17" ht="21.75" customHeight="1">
      <c r="B3" s="710" t="s">
        <v>1058</v>
      </c>
      <c r="C3" s="711"/>
      <c r="D3" s="711"/>
      <c r="E3" s="711"/>
      <c r="F3" s="711"/>
      <c r="G3" s="711"/>
      <c r="H3" s="711"/>
      <c r="I3" s="711"/>
      <c r="J3" s="711"/>
      <c r="K3" s="711"/>
      <c r="L3" s="711"/>
      <c r="M3" s="711"/>
      <c r="N3" s="712"/>
    </row>
    <row r="4" spans="2:17" ht="18" customHeight="1">
      <c r="B4" s="713" t="s">
        <v>722</v>
      </c>
      <c r="C4" s="714"/>
      <c r="D4" s="714"/>
      <c r="E4" s="714"/>
      <c r="F4" s="714"/>
      <c r="G4" s="714"/>
      <c r="H4" s="714"/>
      <c r="I4" s="714"/>
      <c r="J4" s="714"/>
      <c r="K4" s="714"/>
      <c r="L4" s="714"/>
      <c r="M4" s="714"/>
      <c r="N4" s="715"/>
    </row>
    <row r="5" spans="2:17" ht="25.2" customHeight="1">
      <c r="B5" s="106" t="s">
        <v>702</v>
      </c>
      <c r="C5" s="107"/>
      <c r="D5" s="107"/>
      <c r="E5" s="107"/>
      <c r="F5" s="107"/>
      <c r="G5" s="107"/>
      <c r="H5" s="107"/>
      <c r="I5" s="107"/>
      <c r="J5" s="107"/>
      <c r="K5" s="107"/>
      <c r="L5" s="107"/>
      <c r="M5" s="107"/>
      <c r="N5" s="108"/>
    </row>
    <row r="6" spans="2:17" ht="25.2" customHeight="1">
      <c r="B6" s="106" t="s">
        <v>202</v>
      </c>
      <c r="C6" s="107"/>
      <c r="D6" s="107"/>
      <c r="E6" s="107"/>
      <c r="F6" s="107"/>
      <c r="G6" s="107"/>
      <c r="H6" s="107"/>
      <c r="I6" s="107"/>
      <c r="J6" s="107"/>
      <c r="K6" s="107"/>
      <c r="L6" s="107"/>
      <c r="M6" s="107"/>
      <c r="N6" s="108"/>
    </row>
    <row r="7" spans="2:17" ht="30" customHeight="1">
      <c r="B7" s="716" t="s">
        <v>182</v>
      </c>
      <c r="C7" s="717"/>
      <c r="D7" s="717"/>
      <c r="E7" s="717"/>
      <c r="F7" s="717"/>
      <c r="G7" s="717"/>
      <c r="H7" s="717"/>
      <c r="I7" s="717"/>
      <c r="J7" s="717"/>
      <c r="K7" s="717"/>
      <c r="L7" s="717"/>
      <c r="M7" s="717"/>
      <c r="N7" s="718"/>
    </row>
    <row r="8" spans="2:17" ht="25.2" customHeight="1">
      <c r="B8" s="716"/>
      <c r="C8" s="717"/>
      <c r="D8" s="717"/>
      <c r="E8" s="717"/>
      <c r="F8" s="717"/>
      <c r="G8" s="717"/>
      <c r="H8" s="717"/>
      <c r="I8" s="717"/>
      <c r="J8" s="717"/>
      <c r="K8" s="717"/>
      <c r="L8" s="717"/>
      <c r="M8" s="717"/>
      <c r="N8" s="718"/>
    </row>
    <row r="9" spans="2:17" ht="8.25" customHeight="1">
      <c r="B9" s="109"/>
      <c r="C9" s="110"/>
      <c r="D9" s="110"/>
      <c r="E9" s="110"/>
      <c r="F9" s="110"/>
      <c r="G9" s="110"/>
      <c r="H9" s="110"/>
      <c r="I9" s="110"/>
      <c r="J9" s="110"/>
      <c r="K9" s="110"/>
      <c r="L9" s="110"/>
      <c r="M9" s="110"/>
      <c r="N9" s="111"/>
    </row>
    <row r="10" spans="2:17" ht="19.95" customHeight="1">
      <c r="B10" s="106" t="s">
        <v>183</v>
      </c>
      <c r="C10" s="107"/>
      <c r="D10" s="107"/>
      <c r="E10" s="107"/>
      <c r="F10" s="107"/>
      <c r="G10" s="107"/>
      <c r="H10" s="107"/>
      <c r="I10" s="107"/>
      <c r="J10" s="107"/>
      <c r="K10" s="107"/>
      <c r="L10" s="107"/>
      <c r="M10" s="107"/>
      <c r="N10" s="108"/>
    </row>
    <row r="11" spans="2:17" ht="19.95" customHeight="1">
      <c r="B11" s="106" t="s">
        <v>203</v>
      </c>
      <c r="C11" s="107"/>
      <c r="D11" s="107"/>
      <c r="E11" s="107"/>
      <c r="F11" s="107"/>
      <c r="G11" s="107"/>
      <c r="H11" s="107"/>
      <c r="I11" s="107"/>
      <c r="J11" s="107"/>
      <c r="K11" s="107"/>
      <c r="L11" s="107"/>
      <c r="M11" s="107"/>
      <c r="N11" s="108"/>
      <c r="Q11" s="282" t="s">
        <v>723</v>
      </c>
    </row>
    <row r="12" spans="2:17" ht="19.95" customHeight="1">
      <c r="B12" s="106" t="s">
        <v>724</v>
      </c>
      <c r="C12" s="107"/>
      <c r="D12" s="107"/>
      <c r="E12" s="107"/>
      <c r="F12" s="107"/>
      <c r="G12" s="107"/>
      <c r="H12" s="107"/>
      <c r="I12" s="107"/>
      <c r="J12" s="107"/>
      <c r="K12" s="107"/>
      <c r="L12" s="107"/>
      <c r="M12" s="107"/>
      <c r="N12" s="108"/>
    </row>
    <row r="13" spans="2:17" ht="19.95" customHeight="1">
      <c r="B13" s="106" t="s">
        <v>725</v>
      </c>
      <c r="C13" s="107"/>
      <c r="D13" s="107"/>
      <c r="E13" s="107"/>
      <c r="F13" s="107"/>
      <c r="G13" s="107"/>
      <c r="H13" s="107"/>
      <c r="I13" s="107"/>
      <c r="J13" s="107"/>
      <c r="K13" s="107"/>
      <c r="L13" s="107"/>
      <c r="M13" s="107"/>
      <c r="N13" s="108"/>
    </row>
    <row r="14" spans="2:17" ht="19.95" customHeight="1">
      <c r="B14" s="106" t="s">
        <v>726</v>
      </c>
      <c r="C14" s="107"/>
      <c r="D14" s="107"/>
      <c r="E14" s="107"/>
      <c r="F14" s="107"/>
      <c r="G14" s="107"/>
      <c r="H14" s="107"/>
      <c r="I14" s="107"/>
      <c r="J14" s="107"/>
      <c r="K14" s="107"/>
      <c r="L14" s="107"/>
      <c r="M14" s="107"/>
      <c r="N14" s="108"/>
    </row>
    <row r="15" spans="2:17" ht="19.95" customHeight="1">
      <c r="B15" s="106" t="s">
        <v>732</v>
      </c>
      <c r="C15" s="107"/>
      <c r="D15" s="107"/>
      <c r="E15" s="107"/>
      <c r="F15" s="107"/>
      <c r="G15" s="107"/>
      <c r="H15" s="107"/>
      <c r="I15" s="107"/>
      <c r="J15" s="107"/>
      <c r="K15" s="107"/>
      <c r="L15" s="107"/>
      <c r="M15" s="107"/>
      <c r="N15" s="108"/>
    </row>
    <row r="16" spans="2:17" ht="19.95" customHeight="1">
      <c r="B16" s="173" t="s">
        <v>482</v>
      </c>
      <c r="C16" s="107"/>
      <c r="D16" s="107"/>
      <c r="E16" s="107"/>
      <c r="F16" s="107"/>
      <c r="G16" s="107"/>
      <c r="H16" s="107"/>
      <c r="I16" s="107"/>
      <c r="J16" s="107"/>
      <c r="K16" s="107"/>
      <c r="L16" s="107"/>
      <c r="M16" s="107"/>
      <c r="N16" s="108"/>
    </row>
    <row r="17" spans="2:14" ht="19.95" customHeight="1">
      <c r="B17" s="173" t="s">
        <v>727</v>
      </c>
      <c r="C17" s="107"/>
      <c r="D17" s="107"/>
      <c r="E17" s="107"/>
      <c r="F17" s="107"/>
      <c r="G17" s="107"/>
      <c r="H17" s="107"/>
      <c r="I17" s="107"/>
      <c r="J17" s="107"/>
      <c r="K17" s="107"/>
      <c r="L17" s="107"/>
      <c r="M17" s="107"/>
      <c r="N17" s="108"/>
    </row>
    <row r="18" spans="2:14" ht="19.95" customHeight="1">
      <c r="B18" s="707" t="s">
        <v>728</v>
      </c>
      <c r="C18" s="708"/>
      <c r="D18" s="708"/>
      <c r="E18" s="708"/>
      <c r="F18" s="708"/>
      <c r="G18" s="708"/>
      <c r="H18" s="708"/>
      <c r="I18" s="708"/>
      <c r="J18" s="708"/>
      <c r="K18" s="708"/>
      <c r="L18" s="708"/>
      <c r="M18" s="708"/>
      <c r="N18" s="709"/>
    </row>
    <row r="19" spans="2:14" ht="19.95" customHeight="1">
      <c r="B19" s="707" t="s">
        <v>733</v>
      </c>
      <c r="C19" s="708"/>
      <c r="D19" s="708"/>
      <c r="E19" s="708"/>
      <c r="F19" s="708"/>
      <c r="G19" s="708"/>
      <c r="H19" s="708"/>
      <c r="I19" s="708"/>
      <c r="J19" s="708"/>
      <c r="K19" s="708"/>
      <c r="L19" s="708"/>
      <c r="M19" s="708"/>
      <c r="N19" s="709"/>
    </row>
    <row r="20" spans="2:14" ht="19.95" customHeight="1">
      <c r="B20" s="106" t="s">
        <v>707</v>
      </c>
      <c r="C20" s="107"/>
      <c r="D20" s="107"/>
      <c r="E20" s="107"/>
      <c r="F20" s="107"/>
      <c r="G20" s="107"/>
      <c r="H20" s="107"/>
      <c r="I20" s="107"/>
      <c r="J20" s="107"/>
      <c r="K20" s="107"/>
      <c r="L20" s="107"/>
      <c r="M20" s="107"/>
      <c r="N20" s="108"/>
    </row>
    <row r="21" spans="2:14" ht="19.95" customHeight="1">
      <c r="B21" s="112" t="s">
        <v>184</v>
      </c>
      <c r="C21" s="107"/>
      <c r="D21" s="107"/>
      <c r="E21" s="107"/>
      <c r="F21" s="107"/>
      <c r="G21" s="107"/>
      <c r="H21" s="107"/>
      <c r="I21" s="107"/>
      <c r="J21" s="107"/>
      <c r="K21" s="107"/>
      <c r="L21" s="107"/>
      <c r="M21" s="107"/>
      <c r="N21" s="108"/>
    </row>
    <row r="22" spans="2:14" ht="22.2" customHeight="1">
      <c r="B22" s="173" t="s">
        <v>1187</v>
      </c>
      <c r="C22" s="107"/>
      <c r="D22" s="107"/>
      <c r="E22" s="107"/>
      <c r="F22" s="107"/>
      <c r="G22" s="107"/>
      <c r="H22" s="107"/>
      <c r="I22" s="107"/>
      <c r="J22" s="107"/>
      <c r="K22" s="107"/>
      <c r="L22" s="107"/>
      <c r="M22" s="107"/>
      <c r="N22" s="108"/>
    </row>
    <row r="23" spans="2:14" ht="19.95" customHeight="1">
      <c r="B23" s="112" t="s">
        <v>767</v>
      </c>
      <c r="C23" s="107"/>
      <c r="D23" s="107"/>
      <c r="E23" s="107"/>
      <c r="F23" s="107"/>
      <c r="G23" s="107"/>
      <c r="H23" s="107"/>
      <c r="I23" s="107"/>
      <c r="J23" s="107"/>
      <c r="K23" s="107"/>
      <c r="L23" s="107"/>
      <c r="M23" s="107"/>
      <c r="N23" s="108"/>
    </row>
    <row r="24" spans="2:14" ht="19.95" customHeight="1">
      <c r="B24" s="106" t="s">
        <v>432</v>
      </c>
      <c r="C24" s="107"/>
      <c r="D24" s="107"/>
      <c r="E24" s="107"/>
      <c r="F24" s="107"/>
      <c r="G24" s="107"/>
      <c r="H24" s="107"/>
      <c r="I24" s="107"/>
      <c r="J24" s="107"/>
      <c r="K24" s="107"/>
      <c r="L24" s="107"/>
      <c r="M24" s="107"/>
      <c r="N24" s="108"/>
    </row>
    <row r="25" spans="2:14" ht="19.95" customHeight="1">
      <c r="B25" s="112" t="s">
        <v>185</v>
      </c>
      <c r="C25" s="107"/>
      <c r="D25" s="107"/>
      <c r="E25" s="107"/>
      <c r="F25" s="107"/>
      <c r="G25" s="107"/>
      <c r="H25" s="107"/>
      <c r="I25" s="107"/>
      <c r="J25" s="107"/>
      <c r="K25" s="107"/>
      <c r="L25" s="107"/>
      <c r="M25" s="107"/>
      <c r="N25" s="108"/>
    </row>
    <row r="26" spans="2:14" ht="19.95" customHeight="1">
      <c r="B26" s="106"/>
      <c r="C26" s="107"/>
      <c r="D26" s="107"/>
      <c r="E26" s="107"/>
      <c r="F26" s="107"/>
      <c r="G26" s="107"/>
      <c r="H26" s="107"/>
      <c r="I26" s="107"/>
      <c r="J26" s="107"/>
      <c r="K26" s="107"/>
      <c r="L26" s="107"/>
      <c r="M26" s="107"/>
      <c r="N26" s="108"/>
    </row>
    <row r="27" spans="2:14" ht="16.2" customHeight="1">
      <c r="B27" s="106" t="s">
        <v>186</v>
      </c>
      <c r="C27" s="107"/>
      <c r="D27" s="107"/>
      <c r="E27" s="107"/>
      <c r="F27" s="107"/>
      <c r="G27" s="107"/>
      <c r="H27" s="107"/>
      <c r="I27" s="107"/>
      <c r="J27" s="107"/>
      <c r="K27" s="107"/>
      <c r="L27" s="107"/>
      <c r="M27" s="107"/>
      <c r="N27" s="108"/>
    </row>
    <row r="28" spans="2:14" ht="16.2" customHeight="1">
      <c r="B28" s="106" t="s">
        <v>187</v>
      </c>
      <c r="C28" s="107"/>
      <c r="D28" s="107"/>
      <c r="E28" s="107"/>
      <c r="F28" s="107"/>
      <c r="G28" s="107"/>
      <c r="H28" s="107"/>
      <c r="I28" s="107"/>
      <c r="J28" s="107"/>
      <c r="K28" s="107"/>
      <c r="L28" s="107"/>
      <c r="M28" s="107"/>
      <c r="N28" s="108"/>
    </row>
    <row r="29" spans="2:14" ht="16.2" customHeight="1">
      <c r="B29" s="106" t="s">
        <v>188</v>
      </c>
      <c r="C29" s="107"/>
      <c r="D29" s="107"/>
      <c r="E29" s="107"/>
      <c r="F29" s="107"/>
      <c r="G29" s="107"/>
      <c r="H29" s="107"/>
      <c r="I29" s="107"/>
      <c r="J29" s="107"/>
      <c r="K29" s="107"/>
      <c r="L29" s="107"/>
      <c r="M29" s="107"/>
      <c r="N29" s="108"/>
    </row>
    <row r="30" spans="2:14" ht="16.2" customHeight="1">
      <c r="B30" s="112" t="s">
        <v>189</v>
      </c>
      <c r="C30" s="107"/>
      <c r="D30" s="107"/>
      <c r="E30" s="107"/>
      <c r="F30" s="107"/>
      <c r="G30" s="107"/>
      <c r="H30" s="107"/>
      <c r="I30" s="107"/>
      <c r="J30" s="107"/>
      <c r="K30" s="107"/>
      <c r="L30" s="107"/>
      <c r="M30" s="107"/>
      <c r="N30" s="108"/>
    </row>
    <row r="31" spans="2:14" ht="16.2" customHeight="1">
      <c r="B31" s="106" t="s">
        <v>708</v>
      </c>
      <c r="C31" s="107"/>
      <c r="D31" s="107"/>
      <c r="E31" s="107"/>
      <c r="F31" s="107"/>
      <c r="G31" s="107"/>
      <c r="H31" s="107"/>
      <c r="I31" s="107"/>
      <c r="J31" s="107"/>
      <c r="K31" s="107"/>
      <c r="L31" s="107"/>
      <c r="M31" s="107"/>
      <c r="N31" s="108"/>
    </row>
    <row r="32" spans="2:14" ht="22.2" customHeight="1">
      <c r="B32" s="106"/>
      <c r="C32" s="107"/>
      <c r="D32" s="107"/>
      <c r="E32" s="107"/>
      <c r="F32" s="107"/>
      <c r="G32" s="107"/>
      <c r="H32" s="107"/>
      <c r="I32" s="107"/>
      <c r="J32" s="107"/>
      <c r="K32" s="107"/>
      <c r="L32" s="107"/>
      <c r="M32" s="107"/>
      <c r="N32" s="108"/>
    </row>
    <row r="33" spans="2:19" ht="15" thickBot="1">
      <c r="B33" s="118" t="s">
        <v>1127</v>
      </c>
      <c r="C33" s="119"/>
      <c r="D33" s="119"/>
      <c r="E33" s="119"/>
      <c r="F33" s="119"/>
      <c r="G33" s="119"/>
      <c r="H33" s="119"/>
      <c r="I33" s="119"/>
      <c r="J33" s="119"/>
      <c r="K33" s="119"/>
      <c r="L33" s="119"/>
      <c r="M33" s="119"/>
      <c r="N33" s="120"/>
    </row>
    <row r="37" spans="2:19">
      <c r="E37" s="41" t="s">
        <v>729</v>
      </c>
    </row>
    <row r="38" spans="2:19" ht="16.2">
      <c r="C38" s="283" t="s">
        <v>730</v>
      </c>
      <c r="E38" s="41" t="s">
        <v>1059</v>
      </c>
    </row>
    <row r="39" spans="2:19">
      <c r="E39" s="41" t="s">
        <v>731</v>
      </c>
    </row>
    <row r="40" spans="2:19">
      <c r="E40" s="282" t="s">
        <v>1057</v>
      </c>
    </row>
    <row r="41" spans="2:19">
      <c r="S41" s="282"/>
    </row>
  </sheetData>
  <sheetProtection sheet="1" objects="1" scenarios="1"/>
  <mergeCells count="6">
    <mergeCell ref="B19:N19"/>
    <mergeCell ref="B3:N3"/>
    <mergeCell ref="B4:N4"/>
    <mergeCell ref="B7:N7"/>
    <mergeCell ref="B8:N8"/>
    <mergeCell ref="B18:N18"/>
  </mergeCells>
  <phoneticPr fontId="5"/>
  <printOptions horizontalCentered="1"/>
  <pageMargins left="0.47244094488188981" right="0.31496062992125984" top="0.3" bottom="0.39370078740157483" header="0.19685039370078741" footer="0.19685039370078741"/>
  <pageSetup paperSize="8" scale="65" orientation="landscape" r:id="rId1"/>
  <headerFooter scaleWithDoc="0" alignWithMargins="0">
    <oddFooter>&amp;C&amp;9&amp;P／&amp;N&amp;R&amp;9&amp;F　&amp;A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61"/>
  <sheetViews>
    <sheetView zoomScaleNormal="100" workbookViewId="0"/>
  </sheetViews>
  <sheetFormatPr defaultRowHeight="13.2"/>
  <cols>
    <col min="1" max="1" width="4.6640625" style="34" customWidth="1"/>
    <col min="2" max="2" width="25.77734375" style="37" customWidth="1"/>
    <col min="3" max="3" width="14.77734375" style="22" customWidth="1"/>
    <col min="4" max="4" width="2.77734375" customWidth="1"/>
    <col min="5" max="5" width="15.6640625" style="22" customWidth="1"/>
    <col min="6" max="6" width="2.77734375" style="22" customWidth="1"/>
    <col min="7" max="7" width="14.77734375" style="22" customWidth="1"/>
    <col min="8" max="8" width="2.77734375" style="22" customWidth="1"/>
    <col min="9" max="9" width="15.6640625" style="22" customWidth="1"/>
    <col min="10" max="10" width="2.77734375" style="22" customWidth="1"/>
    <col min="11" max="11" width="14.77734375" style="22" customWidth="1"/>
    <col min="12" max="12" width="3.77734375" customWidth="1"/>
    <col min="13" max="13" width="15.109375" style="22" customWidth="1"/>
    <col min="14" max="15" width="14.77734375" style="22" customWidth="1"/>
    <col min="16" max="16" width="2.44140625" style="22" customWidth="1"/>
    <col min="17" max="17" width="8.77734375" style="22" customWidth="1"/>
    <col min="18" max="18" width="12.77734375" style="22" customWidth="1"/>
    <col min="19" max="19" width="8.77734375" style="22" customWidth="1"/>
    <col min="20" max="20" width="12.77734375" style="22" customWidth="1"/>
    <col min="21" max="22" width="2.77734375" style="22" customWidth="1"/>
    <col min="23" max="23" width="12.77734375" style="22" customWidth="1"/>
    <col min="24" max="24" width="2.77734375" style="22" customWidth="1"/>
    <col min="25" max="25" width="12.77734375" style="22" customWidth="1"/>
    <col min="26" max="27" width="2.77734375" style="22" customWidth="1"/>
    <col min="28" max="28" width="12.77734375" style="22" customWidth="1"/>
    <col min="29" max="29" width="1.77734375" style="22" customWidth="1"/>
    <col min="30" max="30" width="12.77734375" style="22" customWidth="1"/>
    <col min="31" max="31" width="1.77734375" style="22" customWidth="1"/>
    <col min="32" max="32" width="12.77734375" style="22" customWidth="1"/>
    <col min="33" max="33" width="1.77734375" style="22" customWidth="1"/>
    <col min="34" max="34" width="12.77734375" style="22" customWidth="1"/>
    <col min="35" max="35" width="1.77734375" style="22" customWidth="1"/>
    <col min="36" max="36" width="20.33203125" style="22" customWidth="1"/>
    <col min="37" max="37" width="1.77734375" style="22" customWidth="1"/>
    <col min="38" max="38" width="9.33203125" style="22" customWidth="1"/>
    <col min="39" max="39" width="1.77734375" style="22" customWidth="1"/>
    <col min="40" max="40" width="12.77734375" style="22" customWidth="1"/>
    <col min="41" max="41" width="1.77734375" style="22" customWidth="1"/>
    <col min="42" max="42" width="9.33203125" style="22" customWidth="1"/>
    <col min="43" max="43" width="2.77734375" style="22" customWidth="1"/>
    <col min="44" max="44" width="9.33203125" style="22" customWidth="1"/>
    <col min="45" max="45" width="1.77734375" style="22" customWidth="1"/>
    <col min="46" max="46" width="9.33203125" style="22" customWidth="1"/>
    <col min="47" max="47" width="1.77734375" style="22" customWidth="1"/>
    <col min="48" max="48" width="12.77734375" style="22" customWidth="1"/>
    <col min="49" max="49" width="1.77734375" style="22" customWidth="1"/>
    <col min="50" max="50" width="12.77734375" style="22" customWidth="1"/>
    <col min="51" max="51" width="1.77734375" style="22" customWidth="1"/>
    <col min="52" max="52" width="12.77734375" style="22" customWidth="1"/>
    <col min="53" max="53" width="1.77734375" style="22" customWidth="1"/>
    <col min="54" max="54" width="12.77734375" style="22" customWidth="1"/>
    <col min="55" max="55" width="1.77734375" style="22" customWidth="1"/>
    <col min="56" max="58" width="12.77734375" style="22" customWidth="1"/>
    <col min="59" max="59" width="1.77734375" style="22" customWidth="1"/>
    <col min="60" max="62" width="12.77734375" style="22" customWidth="1"/>
    <col min="63" max="63" width="1.77734375" style="22" customWidth="1"/>
    <col min="64" max="66" width="12.77734375" style="22" customWidth="1"/>
    <col min="67" max="67" width="1.77734375" style="22" customWidth="1"/>
    <col min="68" max="70" width="12.77734375" style="22" customWidth="1"/>
    <col min="71" max="71" width="2.77734375" style="22" customWidth="1"/>
    <col min="72" max="72" width="6.21875" customWidth="1"/>
    <col min="77" max="77" width="9.6640625" customWidth="1"/>
    <col min="78" max="78" width="7.21875" customWidth="1"/>
  </cols>
  <sheetData>
    <row r="1" spans="1:80">
      <c r="BR1"/>
      <c r="BS1"/>
    </row>
    <row r="2" spans="1:80" ht="15" thickBot="1">
      <c r="B2" s="402" t="s">
        <v>47</v>
      </c>
      <c r="C2" s="13"/>
      <c r="D2" s="13"/>
      <c r="E2" s="17" t="s">
        <v>0</v>
      </c>
      <c r="I2" s="402" t="s">
        <v>49</v>
      </c>
      <c r="J2" s="13"/>
      <c r="K2" s="13"/>
      <c r="L2" s="13"/>
      <c r="M2" s="13"/>
      <c r="N2" s="13"/>
      <c r="Q2" s="17" t="s">
        <v>766</v>
      </c>
      <c r="BR2"/>
      <c r="BS2"/>
    </row>
    <row r="3" spans="1:80" ht="24.9" customHeight="1">
      <c r="B3" s="403" t="s">
        <v>46</v>
      </c>
      <c r="C3" s="404"/>
      <c r="D3" s="405"/>
      <c r="E3" s="406">
        <f>測定表!W53</f>
        <v>12499.999999999998</v>
      </c>
      <c r="I3" s="634"/>
      <c r="J3" s="635"/>
      <c r="K3" s="636"/>
      <c r="L3" s="407"/>
      <c r="M3" s="408" t="s">
        <v>50</v>
      </c>
      <c r="N3" s="409" t="s">
        <v>51</v>
      </c>
      <c r="O3" s="410" t="s">
        <v>52</v>
      </c>
      <c r="P3" s="618" t="s">
        <v>53</v>
      </c>
      <c r="Q3" s="619"/>
      <c r="BS3"/>
    </row>
    <row r="4" spans="1:80" ht="24.9" customHeight="1" thickBot="1">
      <c r="B4" s="375"/>
      <c r="C4" s="376" t="s">
        <v>48</v>
      </c>
      <c r="D4" s="377"/>
      <c r="E4" s="378">
        <f>測定表!AB53</f>
        <v>11957.090339425475</v>
      </c>
      <c r="I4" s="637" t="s">
        <v>54</v>
      </c>
      <c r="J4" s="638"/>
      <c r="K4" s="639"/>
      <c r="L4" s="411"/>
      <c r="M4" s="379">
        <f>測定表!AJ53+測定表!AZ53</f>
        <v>17464.048812186047</v>
      </c>
      <c r="N4" s="380">
        <f>測定表!AB53</f>
        <v>11957.090339425475</v>
      </c>
      <c r="O4" s="381">
        <f>測定表!AH53</f>
        <v>3961.2263356808712</v>
      </c>
      <c r="P4" s="616">
        <f>測定表!AZ53</f>
        <v>1545.7321370797017</v>
      </c>
      <c r="Q4" s="617"/>
      <c r="BS4"/>
    </row>
    <row r="5" spans="1:80" ht="24.9" customHeight="1">
      <c r="I5" s="412"/>
      <c r="J5" s="640" t="s">
        <v>55</v>
      </c>
      <c r="K5" s="641"/>
      <c r="L5" s="641"/>
      <c r="M5" s="382">
        <f>SUM(N5:P5)</f>
        <v>8446.3217071457075</v>
      </c>
      <c r="N5" s="383">
        <f>測定表!BD53</f>
        <v>5690.281827445343</v>
      </c>
      <c r="O5" s="384">
        <f>測定表!BE53</f>
        <v>1753.1685761761728</v>
      </c>
      <c r="P5" s="616">
        <f>測定表!BF53</f>
        <v>1002.871303524191</v>
      </c>
      <c r="Q5" s="617"/>
      <c r="BT5" s="22"/>
    </row>
    <row r="6" spans="1:80" ht="24.9" customHeight="1" thickBot="1">
      <c r="B6" s="413"/>
      <c r="I6" s="414"/>
      <c r="J6" s="415"/>
      <c r="K6" s="642" t="s">
        <v>56</v>
      </c>
      <c r="L6" s="643"/>
      <c r="M6" s="385">
        <f>SUM(N6:P6)</f>
        <v>5077.381996881637</v>
      </c>
      <c r="N6" s="386">
        <f>測定表!BH53</f>
        <v>3972.3066317934049</v>
      </c>
      <c r="O6" s="387">
        <f>測定表!BI53</f>
        <v>758.75023820730871</v>
      </c>
      <c r="P6" s="645">
        <f>測定表!BJ53</f>
        <v>346.32512688092396</v>
      </c>
      <c r="Q6" s="646"/>
      <c r="BT6" s="22"/>
    </row>
    <row r="7" spans="1:80">
      <c r="I7" s="416"/>
      <c r="J7" s="416"/>
      <c r="K7" s="417"/>
      <c r="L7" s="417"/>
      <c r="M7" s="388"/>
      <c r="N7" s="388"/>
      <c r="O7" s="388"/>
      <c r="P7" s="388"/>
      <c r="Q7" s="388"/>
      <c r="BT7" s="22"/>
    </row>
    <row r="8" spans="1:80">
      <c r="A8" s="418"/>
      <c r="B8" s="629" t="s">
        <v>715</v>
      </c>
      <c r="C8" s="629"/>
      <c r="D8" s="629"/>
      <c r="E8" s="629"/>
      <c r="F8" s="629"/>
      <c r="G8" s="629"/>
      <c r="H8" s="629"/>
      <c r="I8" s="629"/>
      <c r="J8" s="629"/>
      <c r="K8" s="629"/>
      <c r="L8" s="629"/>
      <c r="M8" s="629"/>
      <c r="N8" s="629"/>
      <c r="O8" s="629"/>
      <c r="P8" s="389"/>
      <c r="Q8" s="388"/>
      <c r="BT8" s="22"/>
    </row>
    <row r="9" spans="1:80">
      <c r="I9" s="416"/>
      <c r="J9" s="416"/>
      <c r="K9" s="417"/>
      <c r="L9" s="417"/>
      <c r="M9" s="388"/>
      <c r="N9" s="388"/>
      <c r="O9" s="388"/>
      <c r="P9" s="388"/>
      <c r="Q9" s="388"/>
      <c r="BT9" s="22"/>
    </row>
    <row r="10" spans="1:80" ht="30" customHeight="1">
      <c r="C10" s="419" t="s">
        <v>716</v>
      </c>
      <c r="G10" s="419" t="s">
        <v>717</v>
      </c>
      <c r="K10" s="419" t="s">
        <v>709</v>
      </c>
      <c r="N10" s="419" t="s">
        <v>710</v>
      </c>
      <c r="S10" s="420"/>
      <c r="AM10" s="5"/>
    </row>
    <row r="11" spans="1:80" s="34" customFormat="1" ht="45" customHeight="1">
      <c r="E11" s="421"/>
      <c r="F11" s="421"/>
      <c r="I11" s="630" t="s">
        <v>706</v>
      </c>
      <c r="J11" s="631"/>
      <c r="K11" s="632"/>
      <c r="L11" s="101"/>
      <c r="M11" s="630" t="s">
        <v>1022</v>
      </c>
      <c r="N11" s="631"/>
      <c r="O11" s="632"/>
      <c r="R11" s="421"/>
      <c r="S11" s="421"/>
      <c r="T11" s="421"/>
      <c r="W11" s="422" t="s">
        <v>718</v>
      </c>
      <c r="Y11" s="675"/>
      <c r="Z11" s="675"/>
      <c r="AA11" s="424"/>
      <c r="AB11" s="422" t="s">
        <v>1023</v>
      </c>
      <c r="AD11" s="425" t="s">
        <v>1024</v>
      </c>
      <c r="AF11" s="426" t="s">
        <v>1125</v>
      </c>
      <c r="AH11" s="427" t="s">
        <v>1025</v>
      </c>
      <c r="AJ11" s="427" t="s">
        <v>1026</v>
      </c>
      <c r="AN11" s="422" t="s">
        <v>1027</v>
      </c>
      <c r="AP11" s="676" t="s">
        <v>473</v>
      </c>
      <c r="AQ11" s="676"/>
      <c r="AR11" s="676"/>
      <c r="AV11" s="427" t="s">
        <v>1028</v>
      </c>
      <c r="AX11" s="426" t="s">
        <v>1126</v>
      </c>
      <c r="AZ11" s="427" t="s">
        <v>1055</v>
      </c>
      <c r="BB11" s="426" t="s">
        <v>1029</v>
      </c>
      <c r="BD11" s="661" t="s">
        <v>418</v>
      </c>
      <c r="BE11" s="662"/>
      <c r="BF11" s="663"/>
      <c r="BH11" s="661" t="s">
        <v>417</v>
      </c>
      <c r="BI11" s="662"/>
      <c r="BJ11" s="663"/>
      <c r="BL11" s="661" t="s">
        <v>416</v>
      </c>
      <c r="BM11" s="662"/>
      <c r="BN11" s="663"/>
      <c r="BP11" s="661" t="s">
        <v>415</v>
      </c>
      <c r="BQ11" s="662"/>
      <c r="BR11" s="663"/>
    </row>
    <row r="12" spans="1:80" s="34" customFormat="1" ht="37.5" customHeight="1">
      <c r="A12" s="429"/>
      <c r="B12" s="430" t="s">
        <v>721</v>
      </c>
      <c r="C12" s="423" t="s">
        <v>484</v>
      </c>
      <c r="E12" s="421"/>
      <c r="F12" s="421"/>
      <c r="G12" s="423" t="s">
        <v>485</v>
      </c>
      <c r="L12" s="101"/>
      <c r="R12" s="421"/>
      <c r="S12" s="421"/>
      <c r="T12" s="421"/>
      <c r="Y12" s="423"/>
      <c r="Z12" s="423"/>
      <c r="AA12" s="431"/>
      <c r="AD12" s="432"/>
      <c r="AF12" s="421"/>
      <c r="AH12" s="433"/>
      <c r="AJ12" s="433"/>
      <c r="AP12" s="428"/>
      <c r="AQ12" s="428"/>
      <c r="AR12" s="428"/>
      <c r="AV12" s="433"/>
      <c r="AX12" s="421"/>
      <c r="AZ12" s="433"/>
      <c r="BB12" s="421"/>
      <c r="BD12" s="421"/>
      <c r="BE12" s="421"/>
      <c r="BF12" s="421"/>
      <c r="BH12" s="421"/>
      <c r="BI12" s="421"/>
      <c r="BJ12" s="421"/>
      <c r="BL12" s="421"/>
      <c r="BM12" s="421"/>
      <c r="BN12" s="421"/>
      <c r="BP12" s="421"/>
      <c r="BQ12" s="421"/>
      <c r="BR12" s="421"/>
    </row>
    <row r="13" spans="1:80" s="22" customFormat="1" ht="18" customHeight="1" thickBot="1">
      <c r="A13" s="434"/>
      <c r="B13" s="434"/>
      <c r="C13" s="35" t="s">
        <v>151</v>
      </c>
      <c r="E13" s="35" t="s">
        <v>420</v>
      </c>
      <c r="F13" s="35"/>
      <c r="G13" s="35" t="s">
        <v>152</v>
      </c>
      <c r="H13" s="35"/>
      <c r="I13" s="421" t="s">
        <v>711</v>
      </c>
      <c r="J13" s="34"/>
      <c r="K13" s="435" t="s">
        <v>712</v>
      </c>
      <c r="L13" s="101"/>
      <c r="M13" s="633" t="s">
        <v>713</v>
      </c>
      <c r="N13" s="633"/>
      <c r="O13" s="633"/>
      <c r="P13" s="34"/>
      <c r="Q13" s="644" t="s">
        <v>714</v>
      </c>
      <c r="R13" s="644"/>
      <c r="S13" s="644" t="s">
        <v>421</v>
      </c>
      <c r="T13" s="644"/>
      <c r="U13" s="35"/>
      <c r="V13" s="35"/>
      <c r="W13" s="35" t="s">
        <v>153</v>
      </c>
      <c r="X13" s="35"/>
      <c r="Y13" s="35" t="s">
        <v>395</v>
      </c>
      <c r="Z13" s="35"/>
      <c r="AA13" s="35"/>
      <c r="AB13" s="35" t="s">
        <v>154</v>
      </c>
      <c r="AC13" s="35"/>
      <c r="AD13" s="35" t="s">
        <v>155</v>
      </c>
      <c r="AE13" s="35"/>
      <c r="AF13" s="35" t="s">
        <v>156</v>
      </c>
      <c r="AG13" s="35"/>
      <c r="AH13" s="35" t="s">
        <v>157</v>
      </c>
      <c r="AI13" s="35"/>
      <c r="AJ13" s="35" t="s">
        <v>158</v>
      </c>
      <c r="AK13" s="35"/>
      <c r="AL13" s="35" t="s">
        <v>159</v>
      </c>
      <c r="AM13" s="35"/>
      <c r="AN13" s="35" t="s">
        <v>160</v>
      </c>
      <c r="AO13" s="35"/>
      <c r="AP13" s="35" t="s">
        <v>161</v>
      </c>
      <c r="AQ13" s="35"/>
      <c r="AR13" s="35" t="s">
        <v>162</v>
      </c>
      <c r="AS13" s="35"/>
      <c r="AT13" s="35" t="s">
        <v>163</v>
      </c>
      <c r="AU13" s="35"/>
      <c r="AV13" s="35" t="s">
        <v>164</v>
      </c>
      <c r="AW13" s="35"/>
      <c r="AX13" s="35" t="s">
        <v>165</v>
      </c>
      <c r="AY13" s="35"/>
      <c r="AZ13" s="35" t="s">
        <v>166</v>
      </c>
      <c r="BA13" s="35"/>
      <c r="BB13" s="35" t="s">
        <v>167</v>
      </c>
      <c r="BE13" s="35" t="s">
        <v>168</v>
      </c>
      <c r="BI13" s="35" t="s">
        <v>1030</v>
      </c>
      <c r="BM13" s="35" t="s">
        <v>394</v>
      </c>
      <c r="BQ13" s="35" t="s">
        <v>719</v>
      </c>
      <c r="BT13" s="8"/>
      <c r="BU13" s="8"/>
      <c r="BV13" s="8"/>
      <c r="BW13" s="8"/>
    </row>
    <row r="14" spans="1:80" s="22" customFormat="1" ht="15" customHeight="1" thickTop="1">
      <c r="A14" s="691" t="s">
        <v>474</v>
      </c>
      <c r="B14" s="693" t="s">
        <v>475</v>
      </c>
      <c r="C14" s="621" t="s">
        <v>42</v>
      </c>
      <c r="E14" s="695" t="s">
        <v>429</v>
      </c>
      <c r="F14" s="34"/>
      <c r="G14" s="621" t="s">
        <v>45</v>
      </c>
      <c r="H14" s="34"/>
      <c r="I14" s="620" t="s">
        <v>704</v>
      </c>
      <c r="K14" s="621" t="s">
        <v>422</v>
      </c>
      <c r="L14"/>
      <c r="M14" s="623" t="s">
        <v>389</v>
      </c>
      <c r="N14" s="624"/>
      <c r="O14" s="625"/>
      <c r="P14" s="34"/>
      <c r="Q14" s="684" t="s">
        <v>37</v>
      </c>
      <c r="R14" s="684"/>
      <c r="S14" s="684" t="s">
        <v>734</v>
      </c>
      <c r="T14" s="684"/>
      <c r="U14" s="34"/>
      <c r="V14" s="34"/>
      <c r="W14" s="685" t="s">
        <v>46</v>
      </c>
      <c r="X14" s="34"/>
      <c r="Y14" s="685" t="s">
        <v>36</v>
      </c>
      <c r="Z14" s="38"/>
      <c r="AB14" s="664" t="s">
        <v>476</v>
      </c>
      <c r="AD14" s="664" t="s">
        <v>64</v>
      </c>
      <c r="AF14" s="664" t="s">
        <v>479</v>
      </c>
      <c r="AH14" s="664" t="s">
        <v>477</v>
      </c>
      <c r="AJ14" s="664" t="s">
        <v>478</v>
      </c>
      <c r="AL14" s="670" t="s">
        <v>38</v>
      </c>
      <c r="AM14" s="390"/>
      <c r="AN14" s="688" t="s">
        <v>39</v>
      </c>
      <c r="AO14" s="390"/>
      <c r="AP14" s="670" t="s">
        <v>389</v>
      </c>
      <c r="AQ14" s="390"/>
      <c r="AR14" s="664" t="s">
        <v>76</v>
      </c>
      <c r="AT14" s="620" t="s">
        <v>75</v>
      </c>
      <c r="AV14" s="666" t="s">
        <v>40</v>
      </c>
      <c r="AX14" s="670" t="s">
        <v>41</v>
      </c>
      <c r="AY14" s="391"/>
      <c r="AZ14" s="668" t="s">
        <v>480</v>
      </c>
      <c r="BB14" s="668" t="s">
        <v>481</v>
      </c>
      <c r="BD14" s="679" t="s">
        <v>67</v>
      </c>
      <c r="BE14" s="679"/>
      <c r="BF14" s="679"/>
      <c r="BH14" s="680" t="s">
        <v>39</v>
      </c>
      <c r="BI14" s="680"/>
      <c r="BJ14" s="680"/>
      <c r="BL14" s="681" t="s">
        <v>142</v>
      </c>
      <c r="BM14" s="682"/>
      <c r="BN14" s="683"/>
      <c r="BP14" s="681" t="s">
        <v>73</v>
      </c>
      <c r="BQ14" s="682"/>
      <c r="BR14" s="683"/>
      <c r="BT14" s="8"/>
      <c r="BU14" s="8"/>
      <c r="BV14" s="8"/>
      <c r="BW14" s="8"/>
    </row>
    <row r="15" spans="1:80" s="22" customFormat="1" ht="15" customHeight="1" thickBot="1">
      <c r="A15" s="692"/>
      <c r="B15" s="694"/>
      <c r="C15" s="690"/>
      <c r="E15" s="696"/>
      <c r="F15" s="34"/>
      <c r="G15" s="690"/>
      <c r="H15" s="34"/>
      <c r="I15" s="620"/>
      <c r="K15" s="622"/>
      <c r="L15"/>
      <c r="M15" s="626"/>
      <c r="N15" s="627"/>
      <c r="O15" s="628"/>
      <c r="P15" s="211"/>
      <c r="Q15" s="436" t="s">
        <v>43</v>
      </c>
      <c r="R15" s="436" t="s">
        <v>44</v>
      </c>
      <c r="S15" s="436" t="s">
        <v>43</v>
      </c>
      <c r="T15" s="436" t="s">
        <v>44</v>
      </c>
      <c r="U15" s="34"/>
      <c r="V15" s="34"/>
      <c r="W15" s="686"/>
      <c r="X15" s="34"/>
      <c r="Y15" s="686"/>
      <c r="Z15" s="38"/>
      <c r="AB15" s="665"/>
      <c r="AD15" s="665"/>
      <c r="AF15" s="665"/>
      <c r="AH15" s="665"/>
      <c r="AJ15" s="665"/>
      <c r="AL15" s="687"/>
      <c r="AM15" s="390"/>
      <c r="AN15" s="689"/>
      <c r="AO15" s="390"/>
      <c r="AP15" s="671"/>
      <c r="AQ15" s="390"/>
      <c r="AR15" s="665"/>
      <c r="AT15" s="620"/>
      <c r="AV15" s="667"/>
      <c r="AX15" s="671"/>
      <c r="AY15" s="391"/>
      <c r="AZ15" s="669"/>
      <c r="BB15" s="669"/>
      <c r="BD15" s="437" t="s">
        <v>68</v>
      </c>
      <c r="BE15" s="437" t="s">
        <v>69</v>
      </c>
      <c r="BF15" s="437" t="s">
        <v>70</v>
      </c>
      <c r="BH15" s="438" t="s">
        <v>68</v>
      </c>
      <c r="BI15" s="438" t="s">
        <v>69</v>
      </c>
      <c r="BJ15" s="438" t="s">
        <v>70</v>
      </c>
      <c r="BL15" s="439" t="s">
        <v>68</v>
      </c>
      <c r="BM15" s="439" t="s">
        <v>69</v>
      </c>
      <c r="BN15" s="439" t="s">
        <v>70</v>
      </c>
      <c r="BP15" s="439" t="s">
        <v>68</v>
      </c>
      <c r="BQ15" s="439" t="s">
        <v>69</v>
      </c>
      <c r="BR15" s="439" t="s">
        <v>70</v>
      </c>
      <c r="BT15" s="8"/>
      <c r="BU15" s="8"/>
      <c r="BV15" s="8"/>
      <c r="BW15" s="8"/>
      <c r="BX15" s="8"/>
      <c r="BY15" s="8"/>
    </row>
    <row r="16" spans="1:80" s="10" customFormat="1" ht="18" customHeight="1" thickTop="1">
      <c r="A16" s="440" t="s">
        <v>1</v>
      </c>
      <c r="B16" s="174" t="s">
        <v>444</v>
      </c>
      <c r="C16" s="317"/>
      <c r="E16" s="170">
        <f t="shared" ref="E16:E39" si="0">C16-R16-T16</f>
        <v>0</v>
      </c>
      <c r="F16" s="211"/>
      <c r="G16" s="317"/>
      <c r="H16" s="211"/>
      <c r="I16" s="441">
        <f>その他の係数!J5</f>
        <v>2.9867419117931227E-2</v>
      </c>
      <c r="J16" s="442"/>
      <c r="K16" s="278"/>
      <c r="L16"/>
      <c r="M16" s="22"/>
      <c r="N16" s="22"/>
      <c r="O16" s="22"/>
      <c r="P16" s="211"/>
      <c r="Q16" s="441">
        <v>0.23807402745164494</v>
      </c>
      <c r="R16" s="170">
        <f t="shared" ref="R16:R39" si="1">C16*Q16</f>
        <v>0</v>
      </c>
      <c r="S16" s="441">
        <v>5.1044566559345417E-2</v>
      </c>
      <c r="T16" s="170">
        <f t="shared" ref="T16:T42" si="2">C16*S16</f>
        <v>0</v>
      </c>
      <c r="U16" s="211"/>
      <c r="V16" s="211"/>
      <c r="W16" s="170">
        <f t="shared" ref="W16:W52" si="3">E16+G16</f>
        <v>0</v>
      </c>
      <c r="X16" s="443"/>
      <c r="Y16" s="441">
        <f t="shared" ref="Y16:Y52" si="4">IF(K16="",I16,K16)</f>
        <v>2.9867419117931227E-2</v>
      </c>
      <c r="Z16" s="444"/>
      <c r="AA16" s="443"/>
      <c r="AB16" s="170">
        <f t="shared" ref="AB16:AB52" si="5">W16*Y16</f>
        <v>0</v>
      </c>
      <c r="AC16" s="443"/>
      <c r="AD16" s="392">
        <f t="array" ref="AD16:AD52">MMULT(投入係数表!C5:AM41,AB16:AB52)</f>
        <v>7.0036712915860937</v>
      </c>
      <c r="AE16" s="211"/>
      <c r="AF16" s="170">
        <f t="shared" ref="AF16:AF52" si="6">AD16*I16</f>
        <v>0.20918158583002458</v>
      </c>
      <c r="AG16" s="211"/>
      <c r="AH16" s="170">
        <f t="array" ref="AH16:AH52">MMULT(逆行列係数表!C5:AM41,AF16:AF52)</f>
        <v>0.21640615971141808</v>
      </c>
      <c r="AI16" s="211"/>
      <c r="AJ16" s="170">
        <f t="array" ref="AJ16:AJ52">MMULT(逆行列係数表!C5:AM41,AB16:AB52)</f>
        <v>0.21640615971141799</v>
      </c>
      <c r="AK16" s="38"/>
      <c r="AL16" s="393">
        <f>その他の係数!F5</f>
        <v>0.17009186585594491</v>
      </c>
      <c r="AM16" s="38"/>
      <c r="AN16" s="392">
        <f t="shared" ref="AN16:AN52" si="7">AJ16*AL16</f>
        <v>3.6808927488034701E-2</v>
      </c>
      <c r="AO16" s="394"/>
      <c r="AP16" s="394"/>
      <c r="AQ16" s="38"/>
      <c r="AR16" s="394"/>
      <c r="AS16" s="38"/>
      <c r="AT16" s="445">
        <f>その他の係数!H5</f>
        <v>1.3269193925493391E-2</v>
      </c>
      <c r="AU16" s="38"/>
      <c r="AV16" s="170">
        <f t="shared" ref="AV16:AV52" si="8">AR$53*AT16</f>
        <v>30.602150619600632</v>
      </c>
      <c r="AW16" s="211"/>
      <c r="AX16" s="170">
        <f t="shared" ref="AX16:AX52" si="9">AV16*I16</f>
        <v>0.91400725846567088</v>
      </c>
      <c r="AY16" s="211"/>
      <c r="AZ16" s="446">
        <f t="array" ref="AZ16:AZ52">MMULT(逆行列係数表!C5:AM41,AX16:AX52)</f>
        <v>1.0020359680732909</v>
      </c>
      <c r="BA16" s="211"/>
      <c r="BB16" s="446">
        <f t="shared" ref="BB16:BB52" si="10">AJ16+AZ16</f>
        <v>1.2184421277847088</v>
      </c>
      <c r="BC16" s="38"/>
      <c r="BD16" s="446">
        <f>AB16*その他の係数!$D5</f>
        <v>0</v>
      </c>
      <c r="BE16" s="446">
        <f>AH16*その他の係数!$D5</f>
        <v>9.8908809386044641E-2</v>
      </c>
      <c r="BF16" s="446">
        <f>AZ16*その他の係数!$D5</f>
        <v>0.45798227137474851</v>
      </c>
      <c r="BG16" s="211"/>
      <c r="BH16" s="446">
        <f>AB16*その他の係数!$F5</f>
        <v>0</v>
      </c>
      <c r="BI16" s="446">
        <f>AH16*その他の係数!$F5</f>
        <v>3.6808927488034715E-2</v>
      </c>
      <c r="BJ16" s="446">
        <f>AZ16*その他の係数!$F5</f>
        <v>0.17043816746435408</v>
      </c>
      <c r="BK16" s="211"/>
      <c r="BL16" s="446">
        <f>AB16*その他の係数!$L5</f>
        <v>0</v>
      </c>
      <c r="BM16" s="446">
        <f>AH16*その他の係数!$L5</f>
        <v>6.6416053849027046E-2</v>
      </c>
      <c r="BN16" s="446">
        <f>AZ16*その他の係数!$L5</f>
        <v>0.30752948484906845</v>
      </c>
      <c r="BO16" s="211"/>
      <c r="BP16" s="446">
        <f>AB16*その他の係数!$N5</f>
        <v>0</v>
      </c>
      <c r="BQ16" s="446">
        <f>AH16*その他の係数!$N5</f>
        <v>2.3068003137071188E-2</v>
      </c>
      <c r="BR16" s="446">
        <f>AZ16*その他の係数!$N5</f>
        <v>0.10681289703489545</v>
      </c>
      <c r="BS16" s="38"/>
      <c r="BT16" s="19" t="s">
        <v>400</v>
      </c>
      <c r="BU16" s="19"/>
      <c r="BV16" s="19"/>
      <c r="BW16" s="19"/>
      <c r="BX16" s="19"/>
      <c r="BY16" s="19"/>
      <c r="CB16" s="223"/>
    </row>
    <row r="17" spans="1:80" s="10" customFormat="1" ht="18" customHeight="1">
      <c r="A17" s="447" t="s">
        <v>2</v>
      </c>
      <c r="B17" s="175" t="s">
        <v>3</v>
      </c>
      <c r="C17" s="318"/>
      <c r="E17" s="171">
        <f t="shared" si="0"/>
        <v>0</v>
      </c>
      <c r="F17" s="211"/>
      <c r="G17" s="318"/>
      <c r="H17" s="211"/>
      <c r="I17" s="448">
        <f>その他の係数!J6</f>
        <v>1.2804611416744605E-2</v>
      </c>
      <c r="J17" s="442"/>
      <c r="K17" s="279"/>
      <c r="L17"/>
      <c r="M17" s="38"/>
      <c r="N17" s="38"/>
      <c r="O17" s="38"/>
      <c r="P17" s="211"/>
      <c r="Q17" s="448">
        <v>1.2770746140326476E-2</v>
      </c>
      <c r="R17" s="171">
        <f t="shared" si="1"/>
        <v>0</v>
      </c>
      <c r="S17" s="448">
        <v>7.5258892106161573E-2</v>
      </c>
      <c r="T17" s="171">
        <f t="shared" si="2"/>
        <v>0</v>
      </c>
      <c r="U17" s="211"/>
      <c r="V17" s="211"/>
      <c r="W17" s="171">
        <f t="shared" si="3"/>
        <v>0</v>
      </c>
      <c r="X17" s="443"/>
      <c r="Y17" s="448">
        <f t="shared" si="4"/>
        <v>1.2804611416744605E-2</v>
      </c>
      <c r="Z17" s="444"/>
      <c r="AA17" s="443"/>
      <c r="AB17" s="171">
        <f t="shared" si="5"/>
        <v>0</v>
      </c>
      <c r="AC17" s="443"/>
      <c r="AD17" s="395">
        <v>16.005007555586232</v>
      </c>
      <c r="AE17" s="211"/>
      <c r="AF17" s="171">
        <f t="shared" si="6"/>
        <v>0.20493790247134314</v>
      </c>
      <c r="AG17" s="211"/>
      <c r="AH17" s="171">
        <v>2.0642118852492444</v>
      </c>
      <c r="AI17" s="211"/>
      <c r="AJ17" s="171">
        <v>2.0642118852492444</v>
      </c>
      <c r="AK17" s="38"/>
      <c r="AL17" s="396">
        <f>その他の係数!F6</f>
        <v>0.15863701530357083</v>
      </c>
      <c r="AM17" s="38"/>
      <c r="AN17" s="395">
        <f t="shared" si="7"/>
        <v>0.32746041243009716</v>
      </c>
      <c r="AO17" s="394"/>
      <c r="AP17" s="394"/>
      <c r="AQ17" s="38"/>
      <c r="AR17" s="394"/>
      <c r="AS17" s="38"/>
      <c r="AT17" s="397"/>
      <c r="AU17" s="38"/>
      <c r="AV17" s="171">
        <f t="shared" si="8"/>
        <v>0</v>
      </c>
      <c r="AW17" s="211"/>
      <c r="AX17" s="171">
        <f t="shared" si="9"/>
        <v>0</v>
      </c>
      <c r="AY17" s="211"/>
      <c r="AZ17" s="449">
        <v>0.45899376274915571</v>
      </c>
      <c r="BA17" s="211"/>
      <c r="BB17" s="449">
        <f t="shared" si="10"/>
        <v>2.5232056479984002</v>
      </c>
      <c r="BC17" s="38"/>
      <c r="BD17" s="449">
        <f>AB17*その他の係数!$D6</f>
        <v>0</v>
      </c>
      <c r="BE17" s="449">
        <f>AH17*その他の係数!$D6</f>
        <v>1.1757053857804436</v>
      </c>
      <c r="BF17" s="449">
        <f>AZ17*その他の係数!$D6</f>
        <v>0.26142734801599798</v>
      </c>
      <c r="BG17" s="211"/>
      <c r="BH17" s="449">
        <f>AB17*その他の係数!$F6</f>
        <v>0</v>
      </c>
      <c r="BI17" s="449">
        <f>AH17*その他の係数!$F6</f>
        <v>0.32746041243009716</v>
      </c>
      <c r="BJ17" s="449">
        <f>AZ17*その他の係数!$F6</f>
        <v>7.281340056548137E-2</v>
      </c>
      <c r="BK17" s="211"/>
      <c r="BL17" s="449">
        <f>AB17*その他の係数!$L6</f>
        <v>0</v>
      </c>
      <c r="BM17" s="449">
        <f>AH17*その他の係数!$L6</f>
        <v>6.0633170103176884E-2</v>
      </c>
      <c r="BN17" s="449">
        <f>AZ17*その他の係数!$L6</f>
        <v>1.3482262694028812E-2</v>
      </c>
      <c r="BO17" s="211"/>
      <c r="BP17" s="449">
        <f>AB17*その他の係数!$N6</f>
        <v>0</v>
      </c>
      <c r="BQ17" s="449">
        <f>AH17*その他の係数!$N6</f>
        <v>6.0495523860036871E-2</v>
      </c>
      <c r="BR17" s="449">
        <f>AZ17*その他の係数!$N6</f>
        <v>1.3451655968276193E-2</v>
      </c>
      <c r="BS17" s="38"/>
      <c r="BT17" s="450" t="s">
        <v>410</v>
      </c>
      <c r="BU17" s="19"/>
      <c r="BV17" s="19"/>
      <c r="BW17" s="19"/>
      <c r="BX17" s="19"/>
      <c r="BY17" s="19"/>
      <c r="CB17" s="223"/>
    </row>
    <row r="18" spans="1:80" s="10" customFormat="1" ht="18" customHeight="1" thickBot="1">
      <c r="A18" s="447" t="s">
        <v>77</v>
      </c>
      <c r="B18" s="175" t="s">
        <v>78</v>
      </c>
      <c r="C18" s="318"/>
      <c r="E18" s="171">
        <f t="shared" si="0"/>
        <v>0</v>
      </c>
      <c r="F18" s="211"/>
      <c r="G18" s="318"/>
      <c r="H18" s="211"/>
      <c r="I18" s="448">
        <f>その他の係数!J7</f>
        <v>6.7661009347266265E-2</v>
      </c>
      <c r="J18" s="442"/>
      <c r="K18" s="279"/>
      <c r="L18"/>
      <c r="M18" s="38"/>
      <c r="N18" s="38"/>
      <c r="O18" s="38"/>
      <c r="P18" s="211"/>
      <c r="Q18" s="448">
        <v>0.31897309753028824</v>
      </c>
      <c r="R18" s="171">
        <f t="shared" si="1"/>
        <v>0</v>
      </c>
      <c r="S18" s="448">
        <v>3.4974624312594543E-2</v>
      </c>
      <c r="T18" s="171">
        <f t="shared" si="2"/>
        <v>0</v>
      </c>
      <c r="U18" s="211"/>
      <c r="V18" s="211"/>
      <c r="W18" s="171">
        <f t="shared" si="3"/>
        <v>0</v>
      </c>
      <c r="X18" s="443"/>
      <c r="Y18" s="448">
        <f t="shared" si="4"/>
        <v>6.7661009347266265E-2</v>
      </c>
      <c r="Z18" s="444"/>
      <c r="AA18" s="443"/>
      <c r="AB18" s="171">
        <f t="shared" si="5"/>
        <v>0</v>
      </c>
      <c r="AC18" s="443"/>
      <c r="AD18" s="395">
        <v>0.40500000212768872</v>
      </c>
      <c r="AE18" s="211"/>
      <c r="AF18" s="171">
        <f t="shared" si="6"/>
        <v>2.7402708929604405E-2</v>
      </c>
      <c r="AG18" s="211"/>
      <c r="AH18" s="171">
        <v>9.844357800068064E-2</v>
      </c>
      <c r="AI18" s="211"/>
      <c r="AJ18" s="171">
        <v>9.844357800068064E-2</v>
      </c>
      <c r="AK18" s="38"/>
      <c r="AL18" s="396">
        <f>その他の係数!F7</f>
        <v>0.12613376077921282</v>
      </c>
      <c r="AM18" s="38"/>
      <c r="AN18" s="395">
        <f t="shared" si="7"/>
        <v>1.241705871778763E-2</v>
      </c>
      <c r="AO18" s="394"/>
      <c r="AP18" s="394"/>
      <c r="AQ18" s="38"/>
      <c r="AR18" s="394"/>
      <c r="AS18" s="38"/>
      <c r="AT18" s="451">
        <f>その他の係数!H7</f>
        <v>0.10684347919052911</v>
      </c>
      <c r="AU18" s="38"/>
      <c r="AV18" s="171">
        <f t="shared" si="8"/>
        <v>246.40835466493209</v>
      </c>
      <c r="AW18" s="211"/>
      <c r="AX18" s="171">
        <f t="shared" si="9"/>
        <v>16.672237988228471</v>
      </c>
      <c r="AY18" s="211"/>
      <c r="AZ18" s="449">
        <v>17.347431831221382</v>
      </c>
      <c r="BA18" s="211"/>
      <c r="BB18" s="449">
        <f t="shared" si="10"/>
        <v>17.445875409222062</v>
      </c>
      <c r="BC18" s="38"/>
      <c r="BD18" s="449">
        <f>AB18*その他の係数!$D7</f>
        <v>0</v>
      </c>
      <c r="BE18" s="449">
        <f>AH18*その他の係数!$D7</f>
        <v>3.4132683841142694E-2</v>
      </c>
      <c r="BF18" s="449">
        <f>AZ18*その他の係数!$D7</f>
        <v>6.0147590952734422</v>
      </c>
      <c r="BG18" s="211"/>
      <c r="BH18" s="449">
        <f>AB18*その他の係数!$F7</f>
        <v>0</v>
      </c>
      <c r="BI18" s="449">
        <f>AH18*その他の係数!$F7</f>
        <v>1.241705871778763E-2</v>
      </c>
      <c r="BJ18" s="449">
        <f>AZ18*その他の係数!$F7</f>
        <v>2.1880968167329793</v>
      </c>
      <c r="BK18" s="211"/>
      <c r="BL18" s="449">
        <f>AB18*その他の係数!$L7</f>
        <v>0</v>
      </c>
      <c r="BM18" s="449">
        <f>AH18*その他の係数!$L7</f>
        <v>3.213666552665727E-3</v>
      </c>
      <c r="BN18" s="449">
        <f>AZ18*その他の係数!$L7</f>
        <v>0.56630267390585365</v>
      </c>
      <c r="BO18" s="211"/>
      <c r="BP18" s="449">
        <f>AB18*その他の係数!$N7</f>
        <v>0</v>
      </c>
      <c r="BQ18" s="449">
        <f>AH18*その他の係数!$N7</f>
        <v>3.199169457150524E-3</v>
      </c>
      <c r="BR18" s="449">
        <f>AZ18*その他の係数!$N7</f>
        <v>0.56374803924803019</v>
      </c>
      <c r="BS18" s="38"/>
      <c r="BT18" s="19" t="s">
        <v>404</v>
      </c>
      <c r="BU18" s="19"/>
      <c r="BV18" s="19"/>
      <c r="BW18" s="19"/>
      <c r="BX18" s="19"/>
      <c r="BY18" s="19"/>
      <c r="CB18" s="223"/>
    </row>
    <row r="19" spans="1:80" s="10" customFormat="1" ht="18" customHeight="1" thickTop="1" thickBot="1">
      <c r="A19" s="447" t="s">
        <v>79</v>
      </c>
      <c r="B19" s="175" t="s">
        <v>4</v>
      </c>
      <c r="C19" s="318"/>
      <c r="E19" s="171">
        <f t="shared" si="0"/>
        <v>0</v>
      </c>
      <c r="F19" s="211"/>
      <c r="G19" s="318"/>
      <c r="H19" s="211"/>
      <c r="I19" s="448">
        <f>その他の係数!J8</f>
        <v>7.0213087131952845E-3</v>
      </c>
      <c r="J19" s="442"/>
      <c r="K19" s="279"/>
      <c r="L19"/>
      <c r="M19" s="38"/>
      <c r="N19" s="610" t="s">
        <v>1199</v>
      </c>
      <c r="O19" s="281">
        <v>0.48747150989505622</v>
      </c>
      <c r="P19" s="211"/>
      <c r="Q19" s="448">
        <v>0.43289059271188135</v>
      </c>
      <c r="R19" s="171">
        <f t="shared" si="1"/>
        <v>0</v>
      </c>
      <c r="S19" s="448">
        <v>3.1830295429605665E-2</v>
      </c>
      <c r="T19" s="171">
        <f t="shared" si="2"/>
        <v>0</v>
      </c>
      <c r="U19" s="211"/>
      <c r="V19" s="211"/>
      <c r="W19" s="171">
        <f t="shared" si="3"/>
        <v>0</v>
      </c>
      <c r="X19" s="443"/>
      <c r="Y19" s="448">
        <f t="shared" si="4"/>
        <v>7.0213087131952845E-3</v>
      </c>
      <c r="Z19" s="444"/>
      <c r="AA19" s="443"/>
      <c r="AB19" s="171">
        <f t="shared" si="5"/>
        <v>0</v>
      </c>
      <c r="AC19" s="443"/>
      <c r="AD19" s="395">
        <v>7.3170747596579009</v>
      </c>
      <c r="AE19" s="211"/>
      <c r="AF19" s="171">
        <f t="shared" si="6"/>
        <v>5.1375440765087314E-2</v>
      </c>
      <c r="AG19" s="211"/>
      <c r="AH19" s="171">
        <v>5.7821987729491792E-2</v>
      </c>
      <c r="AI19" s="211"/>
      <c r="AJ19" s="171">
        <v>5.7821987729491806E-2</v>
      </c>
      <c r="AK19" s="38"/>
      <c r="AL19" s="396">
        <f>その他の係数!F8</f>
        <v>0.27138698469339845</v>
      </c>
      <c r="AM19" s="38"/>
      <c r="AN19" s="395">
        <f t="shared" si="7"/>
        <v>1.5692134898885466E-2</v>
      </c>
      <c r="AO19" s="394"/>
      <c r="AP19" s="394"/>
      <c r="AQ19" s="38"/>
      <c r="AR19" s="394"/>
      <c r="AS19" s="38"/>
      <c r="AT19" s="451">
        <f>その他の係数!H8</f>
        <v>1.4275793506823588E-2</v>
      </c>
      <c r="AU19" s="38"/>
      <c r="AV19" s="171">
        <f t="shared" si="8"/>
        <v>32.923626375736156</v>
      </c>
      <c r="AW19" s="211"/>
      <c r="AX19" s="171">
        <f t="shared" si="9"/>
        <v>0.23116694474194235</v>
      </c>
      <c r="AY19" s="211"/>
      <c r="AZ19" s="449">
        <v>0.23469697438608644</v>
      </c>
      <c r="BA19" s="211"/>
      <c r="BB19" s="449">
        <f t="shared" si="10"/>
        <v>0.29251896211557826</v>
      </c>
      <c r="BC19" s="38"/>
      <c r="BD19" s="449">
        <f>AB19*その他の係数!$D8</f>
        <v>0</v>
      </c>
      <c r="BE19" s="449">
        <f>AH19*その他の係数!$D8</f>
        <v>2.4868504441832324E-2</v>
      </c>
      <c r="BF19" s="449">
        <f>AZ19*その他の係数!$D8</f>
        <v>0.10094019557594854</v>
      </c>
      <c r="BG19" s="211"/>
      <c r="BH19" s="449">
        <f>AB19*その他の係数!$F8</f>
        <v>0</v>
      </c>
      <c r="BI19" s="449">
        <f>AH19*その他の係数!$F8</f>
        <v>1.5692134898885463E-2</v>
      </c>
      <c r="BJ19" s="449">
        <f>AZ19*その他の係数!$F8</f>
        <v>6.3693704195303763E-2</v>
      </c>
      <c r="BK19" s="211"/>
      <c r="BL19" s="449">
        <f>AB19*その他の係数!$L8</f>
        <v>0</v>
      </c>
      <c r="BM19" s="449">
        <f>AH19*その他の係数!$L8</f>
        <v>8.8017130349803928E-3</v>
      </c>
      <c r="BN19" s="449">
        <f>AZ19*その他の係数!$L8</f>
        <v>3.5725776643801874E-2</v>
      </c>
      <c r="BO19" s="211"/>
      <c r="BP19" s="449">
        <f>AB19*その他の係数!$N8</f>
        <v>0</v>
      </c>
      <c r="BQ19" s="449">
        <f>AH19*その他の係数!$N8</f>
        <v>8.2180090551775588E-3</v>
      </c>
      <c r="BR19" s="449">
        <f>AZ19*その他の係数!$N8</f>
        <v>3.3356547162488669E-2</v>
      </c>
      <c r="BS19" s="38"/>
      <c r="BT19" s="19" t="s">
        <v>403</v>
      </c>
      <c r="BU19" s="19"/>
      <c r="BV19" s="19"/>
      <c r="BW19" s="19"/>
      <c r="BX19" s="19"/>
      <c r="BY19" s="19"/>
      <c r="CB19" s="223"/>
    </row>
    <row r="20" spans="1:80" s="10" customFormat="1" ht="18" customHeight="1" thickTop="1">
      <c r="A20" s="447" t="s">
        <v>80</v>
      </c>
      <c r="B20" s="175" t="s">
        <v>5</v>
      </c>
      <c r="C20" s="318"/>
      <c r="E20" s="171">
        <f t="shared" si="0"/>
        <v>0</v>
      </c>
      <c r="F20" s="211"/>
      <c r="G20" s="318"/>
      <c r="H20" s="211"/>
      <c r="I20" s="448">
        <f>その他の係数!J9</f>
        <v>0.17674951093066282</v>
      </c>
      <c r="J20" s="442"/>
      <c r="K20" s="279"/>
      <c r="L20"/>
      <c r="M20" s="38"/>
      <c r="N20" s="677" t="s">
        <v>1200</v>
      </c>
      <c r="O20" s="677"/>
      <c r="P20" s="211"/>
      <c r="Q20" s="448">
        <v>0.22777229487782322</v>
      </c>
      <c r="R20" s="171">
        <f t="shared" si="1"/>
        <v>0</v>
      </c>
      <c r="S20" s="448">
        <v>6.8733174530178631E-2</v>
      </c>
      <c r="T20" s="171">
        <f t="shared" si="2"/>
        <v>0</v>
      </c>
      <c r="U20" s="211"/>
      <c r="V20" s="211"/>
      <c r="W20" s="171">
        <f t="shared" si="3"/>
        <v>0</v>
      </c>
      <c r="X20" s="443"/>
      <c r="Y20" s="448">
        <f t="shared" si="4"/>
        <v>0.17674951093066282</v>
      </c>
      <c r="Z20" s="444"/>
      <c r="AA20" s="443"/>
      <c r="AB20" s="171">
        <f t="shared" si="5"/>
        <v>0</v>
      </c>
      <c r="AC20" s="443"/>
      <c r="AD20" s="395">
        <v>305.01377614292858</v>
      </c>
      <c r="AE20" s="211"/>
      <c r="AF20" s="171">
        <f t="shared" si="6"/>
        <v>53.911035760377295</v>
      </c>
      <c r="AG20" s="211"/>
      <c r="AH20" s="171">
        <v>56.667686777686853</v>
      </c>
      <c r="AI20" s="211"/>
      <c r="AJ20" s="171">
        <v>56.667686777686811</v>
      </c>
      <c r="AK20" s="38"/>
      <c r="AL20" s="396">
        <f>その他の係数!F9</f>
        <v>0.19980087274256722</v>
      </c>
      <c r="AM20" s="38"/>
      <c r="AN20" s="395">
        <f t="shared" si="7"/>
        <v>11.322253274484261</v>
      </c>
      <c r="AO20" s="394"/>
      <c r="AP20" s="394"/>
      <c r="AQ20" s="38"/>
      <c r="AR20" s="394"/>
      <c r="AS20" s="38"/>
      <c r="AT20" s="451">
        <f>その他の係数!H9</f>
        <v>1.4956867530802774E-3</v>
      </c>
      <c r="AU20" s="38"/>
      <c r="AV20" s="171">
        <f t="shared" si="8"/>
        <v>3.4494357045733017</v>
      </c>
      <c r="AW20" s="211"/>
      <c r="AX20" s="171">
        <f t="shared" si="9"/>
        <v>0.60968607377009743</v>
      </c>
      <c r="AY20" s="211"/>
      <c r="AZ20" s="449">
        <v>1.9330828817435473</v>
      </c>
      <c r="BA20" s="211"/>
      <c r="BB20" s="449">
        <f t="shared" si="10"/>
        <v>58.600769659430355</v>
      </c>
      <c r="BC20" s="38"/>
      <c r="BD20" s="449">
        <f>AB20*その他の係数!$D9</f>
        <v>0</v>
      </c>
      <c r="BE20" s="449">
        <f>AH20*その他の係数!$D9</f>
        <v>23.623763681943014</v>
      </c>
      <c r="BF20" s="449">
        <f>AZ20*その他の係数!$D9</f>
        <v>0.80586831354302635</v>
      </c>
      <c r="BG20" s="211"/>
      <c r="BH20" s="449">
        <f>AB20*その他の係数!$F9</f>
        <v>0</v>
      </c>
      <c r="BI20" s="449">
        <f>AH20*その他の係数!$F9</f>
        <v>11.32225327448427</v>
      </c>
      <c r="BJ20" s="449">
        <f>AZ20*その他の係数!$F9</f>
        <v>0.38623164685607758</v>
      </c>
      <c r="BK20" s="211"/>
      <c r="BL20" s="449">
        <f>AB20*その他の係数!$L9</f>
        <v>0</v>
      </c>
      <c r="BM20" s="449">
        <f>AH20*その他の係数!$L9</f>
        <v>2.048824155565339</v>
      </c>
      <c r="BN20" s="449">
        <f>AZ20*その他の係数!$L9</f>
        <v>6.9890745997161788E-2</v>
      </c>
      <c r="BO20" s="211"/>
      <c r="BP20" s="449">
        <f>AB20*その他の係数!$N9</f>
        <v>0</v>
      </c>
      <c r="BQ20" s="449">
        <f>AH20*その他の係数!$N9</f>
        <v>2.0033899018201833</v>
      </c>
      <c r="BR20" s="449">
        <f>AZ20*その他の係数!$N9</f>
        <v>6.8340864871713494E-2</v>
      </c>
      <c r="BS20" s="38"/>
      <c r="BT20" s="450" t="s">
        <v>411</v>
      </c>
      <c r="BU20" s="19"/>
      <c r="BV20" s="19"/>
      <c r="BW20" s="19"/>
      <c r="BX20" s="19"/>
      <c r="BY20" s="19"/>
      <c r="CB20" s="223"/>
    </row>
    <row r="21" spans="1:80" s="10" customFormat="1" ht="18" customHeight="1">
      <c r="A21" s="447" t="s">
        <v>81</v>
      </c>
      <c r="B21" s="175" t="s">
        <v>6</v>
      </c>
      <c r="C21" s="318">
        <v>500</v>
      </c>
      <c r="E21" s="171">
        <f t="shared" si="0"/>
        <v>379.96865144877472</v>
      </c>
      <c r="F21" s="211"/>
      <c r="G21" s="318"/>
      <c r="H21" s="211"/>
      <c r="I21" s="448">
        <f>その他の係数!J10</f>
        <v>0.21924886015663558</v>
      </c>
      <c r="J21" s="442"/>
      <c r="K21" s="279"/>
      <c r="L21"/>
      <c r="N21" s="677"/>
      <c r="O21" s="677"/>
      <c r="P21" s="211"/>
      <c r="Q21" s="448">
        <v>0.2102043499767286</v>
      </c>
      <c r="R21" s="171">
        <f t="shared" si="1"/>
        <v>105.1021749883643</v>
      </c>
      <c r="S21" s="448">
        <v>2.9858347125721881E-2</v>
      </c>
      <c r="T21" s="171">
        <f t="shared" si="2"/>
        <v>14.929173562860941</v>
      </c>
      <c r="U21" s="211"/>
      <c r="V21" s="211"/>
      <c r="W21" s="171">
        <f t="shared" si="3"/>
        <v>379.96865144877472</v>
      </c>
      <c r="X21" s="443"/>
      <c r="Y21" s="448">
        <f t="shared" si="4"/>
        <v>0.21924886015663558</v>
      </c>
      <c r="Z21" s="444"/>
      <c r="AA21" s="443"/>
      <c r="AB21" s="171">
        <f t="shared" si="5"/>
        <v>83.307693725397812</v>
      </c>
      <c r="AC21" s="443"/>
      <c r="AD21" s="395">
        <v>236.69895990097251</v>
      </c>
      <c r="AE21" s="211"/>
      <c r="AF21" s="171">
        <f t="shared" si="6"/>
        <v>51.895977158549414</v>
      </c>
      <c r="AG21" s="211"/>
      <c r="AH21" s="171">
        <v>74.43411844198549</v>
      </c>
      <c r="AI21" s="211"/>
      <c r="AJ21" s="171">
        <v>157.7418121673833</v>
      </c>
      <c r="AK21" s="38"/>
      <c r="AL21" s="396">
        <f>その他の係数!F10</f>
        <v>8.1894845405892008E-2</v>
      </c>
      <c r="AM21" s="38"/>
      <c r="AN21" s="395">
        <f t="shared" si="7"/>
        <v>12.918241321493111</v>
      </c>
      <c r="AO21" s="394"/>
      <c r="AP21" s="394"/>
      <c r="AQ21" s="38"/>
      <c r="AR21" s="394"/>
      <c r="AS21" s="38"/>
      <c r="AT21" s="451">
        <f>その他の係数!H10</f>
        <v>9.0166585207612747E-3</v>
      </c>
      <c r="AU21" s="38"/>
      <c r="AV21" s="171">
        <f t="shared" si="8"/>
        <v>20.794717726426025</v>
      </c>
      <c r="AW21" s="211"/>
      <c r="AX21" s="171">
        <f t="shared" si="9"/>
        <v>4.5592181587978908</v>
      </c>
      <c r="AY21" s="211"/>
      <c r="AZ21" s="449">
        <v>8.7416548633596189</v>
      </c>
      <c r="BA21" s="211"/>
      <c r="BB21" s="449">
        <f t="shared" si="10"/>
        <v>166.48346703074293</v>
      </c>
      <c r="BC21" s="38"/>
      <c r="BD21" s="449">
        <f>AB21*その他の係数!$D10</f>
        <v>23.066050329664037</v>
      </c>
      <c r="BE21" s="449">
        <f>AH21*その他の係数!$D10</f>
        <v>20.609154394386792</v>
      </c>
      <c r="BF21" s="449">
        <f>AZ21*その他の係数!$D10</f>
        <v>2.4203701005989231</v>
      </c>
      <c r="BG21" s="211"/>
      <c r="BH21" s="449">
        <f>AB21*その他の係数!$F10</f>
        <v>6.8224706987628538</v>
      </c>
      <c r="BI21" s="449">
        <f>AH21*その他の係数!$F10</f>
        <v>6.0957706227302566</v>
      </c>
      <c r="BJ21" s="449">
        <f>AZ21*その他の係数!$F10</f>
        <v>0.7158964736265</v>
      </c>
      <c r="BK21" s="211"/>
      <c r="BL21" s="449">
        <f>AB21*その他の係数!$L10</f>
        <v>0.74900021332575717</v>
      </c>
      <c r="BM21" s="449">
        <f>AH21*その他の係数!$L10</f>
        <v>0.66921994954668973</v>
      </c>
      <c r="BN21" s="449">
        <f>AZ21*その他の係数!$L10</f>
        <v>7.8594197782723835E-2</v>
      </c>
      <c r="BO21" s="211"/>
      <c r="BP21" s="449">
        <f>AB21*その他の係数!$N10</f>
        <v>0.74879789019952114</v>
      </c>
      <c r="BQ21" s="449">
        <f>AH21*その他の係数!$N10</f>
        <v>0.66903917700494298</v>
      </c>
      <c r="BR21" s="449">
        <f>AZ21*その他の係数!$N10</f>
        <v>7.8572967583430839E-2</v>
      </c>
      <c r="BS21" s="38"/>
      <c r="BT21" s="450" t="s">
        <v>402</v>
      </c>
      <c r="BU21" s="19"/>
      <c r="BV21" s="19"/>
      <c r="BW21" s="19"/>
      <c r="BX21" s="19"/>
      <c r="BY21" s="19"/>
    </row>
    <row r="22" spans="1:80" s="10" customFormat="1" ht="18" customHeight="1">
      <c r="A22" s="447" t="s">
        <v>82</v>
      </c>
      <c r="B22" s="175" t="s">
        <v>7</v>
      </c>
      <c r="C22" s="318"/>
      <c r="E22" s="171">
        <f t="shared" si="0"/>
        <v>0</v>
      </c>
      <c r="F22" s="211"/>
      <c r="G22" s="318"/>
      <c r="H22" s="211"/>
      <c r="I22" s="448">
        <f>その他の係数!J11</f>
        <v>0.56930533799312011</v>
      </c>
      <c r="J22" s="442"/>
      <c r="K22" s="279"/>
      <c r="L22"/>
      <c r="N22" s="677"/>
      <c r="O22" s="677"/>
      <c r="P22" s="211"/>
      <c r="Q22" s="448">
        <v>0.18250225591508584</v>
      </c>
      <c r="R22" s="171">
        <f t="shared" si="1"/>
        <v>0</v>
      </c>
      <c r="S22" s="448">
        <v>2.3247396138689074E-2</v>
      </c>
      <c r="T22" s="171">
        <f t="shared" si="2"/>
        <v>0</v>
      </c>
      <c r="U22" s="211"/>
      <c r="V22" s="211"/>
      <c r="W22" s="171">
        <f t="shared" si="3"/>
        <v>0</v>
      </c>
      <c r="X22" s="443"/>
      <c r="Y22" s="448">
        <f t="shared" si="4"/>
        <v>0.56930533799312011</v>
      </c>
      <c r="Z22" s="444"/>
      <c r="AA22" s="443"/>
      <c r="AB22" s="171">
        <f t="shared" si="5"/>
        <v>0</v>
      </c>
      <c r="AC22" s="443"/>
      <c r="AD22" s="395">
        <v>153.60411101525244</v>
      </c>
      <c r="AE22" s="211"/>
      <c r="AF22" s="171">
        <f t="shared" si="6"/>
        <v>87.447640338671036</v>
      </c>
      <c r="AG22" s="211"/>
      <c r="AH22" s="171">
        <v>202.94143801430218</v>
      </c>
      <c r="AI22" s="211"/>
      <c r="AJ22" s="171">
        <v>202.94143801430207</v>
      </c>
      <c r="AK22" s="38"/>
      <c r="AL22" s="396">
        <f>その他の係数!F11</f>
        <v>1.3715061047641024E-2</v>
      </c>
      <c r="AM22" s="38"/>
      <c r="AN22" s="395">
        <f t="shared" si="7"/>
        <v>2.7833542114622096</v>
      </c>
      <c r="AO22" s="394"/>
      <c r="AP22" s="394"/>
      <c r="AQ22" s="38"/>
      <c r="AR22" s="394"/>
      <c r="AS22" s="38"/>
      <c r="AT22" s="451">
        <f>その他の係数!H11</f>
        <v>1.2643239566439899E-2</v>
      </c>
      <c r="AU22" s="38"/>
      <c r="AV22" s="171">
        <f t="shared" si="8"/>
        <v>29.158539976459153</v>
      </c>
      <c r="AW22" s="211"/>
      <c r="AX22" s="171">
        <f t="shared" si="9"/>
        <v>16.600112456683984</v>
      </c>
      <c r="AY22" s="211"/>
      <c r="AZ22" s="449">
        <v>41.605554040445909</v>
      </c>
      <c r="BA22" s="211"/>
      <c r="BB22" s="449">
        <f t="shared" si="10"/>
        <v>244.54699205474799</v>
      </c>
      <c r="BC22" s="38"/>
      <c r="BD22" s="449">
        <f>AB22*その他の係数!$D11</f>
        <v>0</v>
      </c>
      <c r="BE22" s="449">
        <f>AH22*その他の係数!$D11</f>
        <v>82.788938713183299</v>
      </c>
      <c r="BF22" s="449">
        <f>AZ22*その他の係数!$D11</f>
        <v>16.972776468351249</v>
      </c>
      <c r="BG22" s="211"/>
      <c r="BH22" s="449">
        <f>AB22*その他の係数!$F11</f>
        <v>0</v>
      </c>
      <c r="BI22" s="449">
        <f>AH22*その他の係数!$F11</f>
        <v>2.783354211462211</v>
      </c>
      <c r="BJ22" s="449">
        <f>AZ22*その他の係数!$F11</f>
        <v>0.57062271358564332</v>
      </c>
      <c r="BK22" s="211"/>
      <c r="BL22" s="449">
        <f>AB22*その他の係数!$L11</f>
        <v>0</v>
      </c>
      <c r="BM22" s="449">
        <f>AH22*その他の係数!$L11</f>
        <v>0.26455152619586469</v>
      </c>
      <c r="BN22" s="449">
        <f>AZ22*その他の係数!$L11</f>
        <v>5.4236399068231647E-2</v>
      </c>
      <c r="BO22" s="211"/>
      <c r="BP22" s="449">
        <f>AB22*その他の係数!$N11</f>
        <v>0</v>
      </c>
      <c r="BQ22" s="449">
        <f>AH22*その他の係数!$N11</f>
        <v>0.26447148034830165</v>
      </c>
      <c r="BR22" s="449">
        <f>AZ22*その他の係数!$N11</f>
        <v>5.4219988660041567E-2</v>
      </c>
      <c r="BS22" s="38"/>
      <c r="BT22" s="450" t="s">
        <v>401</v>
      </c>
      <c r="BU22" s="19"/>
      <c r="BV22" s="19"/>
      <c r="BW22" s="19"/>
      <c r="BX22" s="19"/>
      <c r="BY22" s="19"/>
    </row>
    <row r="23" spans="1:80" s="10" customFormat="1" ht="18" customHeight="1">
      <c r="A23" s="447" t="s">
        <v>83</v>
      </c>
      <c r="B23" s="175" t="s">
        <v>445</v>
      </c>
      <c r="C23" s="318"/>
      <c r="E23" s="171">
        <f t="shared" si="0"/>
        <v>0</v>
      </c>
      <c r="F23" s="211"/>
      <c r="G23" s="318"/>
      <c r="H23" s="211"/>
      <c r="I23" s="448">
        <f>その他の係数!J12</f>
        <v>0.12558618103257613</v>
      </c>
      <c r="J23" s="442"/>
      <c r="K23" s="279"/>
      <c r="L23"/>
      <c r="N23" s="677"/>
      <c r="O23" s="677"/>
      <c r="P23" s="211"/>
      <c r="Q23" s="448">
        <v>0.18507577961222504</v>
      </c>
      <c r="R23" s="171">
        <f t="shared" si="1"/>
        <v>0</v>
      </c>
      <c r="S23" s="448">
        <v>3.2262756151137946E-2</v>
      </c>
      <c r="T23" s="171">
        <f t="shared" si="2"/>
        <v>0</v>
      </c>
      <c r="U23" s="211"/>
      <c r="V23" s="211"/>
      <c r="W23" s="171">
        <f t="shared" si="3"/>
        <v>0</v>
      </c>
      <c r="X23" s="443"/>
      <c r="Y23" s="448">
        <f t="shared" si="4"/>
        <v>0.12558618103257613</v>
      </c>
      <c r="Z23" s="444"/>
      <c r="AA23" s="443"/>
      <c r="AB23" s="171">
        <f t="shared" si="5"/>
        <v>0</v>
      </c>
      <c r="AC23" s="443"/>
      <c r="AD23" s="395">
        <v>170.63096752860858</v>
      </c>
      <c r="AE23" s="211"/>
      <c r="AF23" s="171">
        <f t="shared" si="6"/>
        <v>21.428891577811456</v>
      </c>
      <c r="AG23" s="211"/>
      <c r="AH23" s="171">
        <v>23.0224357430513</v>
      </c>
      <c r="AI23" s="211"/>
      <c r="AJ23" s="171">
        <v>23.0224357430513</v>
      </c>
      <c r="AK23" s="38"/>
      <c r="AL23" s="396">
        <f>その他の係数!F12</f>
        <v>0.23711385827219653</v>
      </c>
      <c r="AM23" s="38"/>
      <c r="AN23" s="395">
        <f t="shared" si="7"/>
        <v>5.4589385658586176</v>
      </c>
      <c r="AO23" s="394"/>
      <c r="AP23" s="394"/>
      <c r="AQ23" s="38"/>
      <c r="AR23" s="394"/>
      <c r="AS23" s="38"/>
      <c r="AT23" s="451">
        <f>その他の係数!H12</f>
        <v>2.8449868598180439E-3</v>
      </c>
      <c r="AU23" s="38"/>
      <c r="AV23" s="171">
        <f t="shared" si="8"/>
        <v>6.5612664102879288</v>
      </c>
      <c r="AW23" s="211"/>
      <c r="AX23" s="171">
        <f t="shared" si="9"/>
        <v>0.82400439120538072</v>
      </c>
      <c r="AY23" s="211"/>
      <c r="AZ23" s="449">
        <v>1.7086720574685776</v>
      </c>
      <c r="BA23" s="211"/>
      <c r="BB23" s="449">
        <f t="shared" si="10"/>
        <v>24.731107800519879</v>
      </c>
      <c r="BC23" s="38"/>
      <c r="BD23" s="449">
        <f>AB23*その他の係数!$D12</f>
        <v>0</v>
      </c>
      <c r="BE23" s="449">
        <f>AH23*その他の係数!$D12</f>
        <v>9.9301523679446699</v>
      </c>
      <c r="BF23" s="449">
        <f>AZ23*その他の係数!$D12</f>
        <v>0.73699299530605189</v>
      </c>
      <c r="BG23" s="211"/>
      <c r="BH23" s="449">
        <f>AB23*その他の係数!$F12</f>
        <v>0</v>
      </c>
      <c r="BI23" s="449">
        <f>AH23*その他の係数!$F12</f>
        <v>5.4589385658586176</v>
      </c>
      <c r="BJ23" s="449">
        <f>AZ23*その他の係数!$F12</f>
        <v>0.40514982406826677</v>
      </c>
      <c r="BK23" s="211"/>
      <c r="BL23" s="449">
        <f>AB23*その他の係数!$L12</f>
        <v>0</v>
      </c>
      <c r="BM23" s="449">
        <f>AH23*その他の係数!$L12</f>
        <v>1.0492165065993408</v>
      </c>
      <c r="BN23" s="449">
        <f>AZ23*その他の係数!$L12</f>
        <v>7.7870428093264957E-2</v>
      </c>
      <c r="BO23" s="211"/>
      <c r="BP23" s="449">
        <f>AB23*その他の係数!$N12</f>
        <v>0</v>
      </c>
      <c r="BQ23" s="449">
        <f>AH23*その他の係数!$N12</f>
        <v>1.0407750365781503</v>
      </c>
      <c r="BR23" s="449">
        <f>AZ23*その他の係数!$N12</f>
        <v>7.7243921666658014E-2</v>
      </c>
      <c r="BS23" s="38"/>
      <c r="BT23" s="19" t="s">
        <v>412</v>
      </c>
      <c r="BU23" s="19"/>
      <c r="BV23" s="19"/>
      <c r="BW23" s="19"/>
      <c r="BX23" s="19"/>
      <c r="BY23" s="19"/>
    </row>
    <row r="24" spans="1:80" s="10" customFormat="1" ht="18" customHeight="1">
      <c r="A24" s="447" t="s">
        <v>84</v>
      </c>
      <c r="B24" s="175" t="s">
        <v>8</v>
      </c>
      <c r="C24" s="318"/>
      <c r="E24" s="171">
        <f t="shared" si="0"/>
        <v>0</v>
      </c>
      <c r="F24" s="211"/>
      <c r="G24" s="318"/>
      <c r="H24" s="211"/>
      <c r="I24" s="448">
        <f>その他の係数!J13</f>
        <v>0.35694263797492265</v>
      </c>
      <c r="J24" s="442"/>
      <c r="K24" s="279"/>
      <c r="L24"/>
      <c r="M24" s="38" t="s">
        <v>383</v>
      </c>
      <c r="N24" s="38"/>
      <c r="O24" s="38"/>
      <c r="P24" s="211"/>
      <c r="Q24" s="448">
        <v>0.17883092711958865</v>
      </c>
      <c r="R24" s="171">
        <f t="shared" si="1"/>
        <v>0</v>
      </c>
      <c r="S24" s="448">
        <v>6.6266390469080241E-2</v>
      </c>
      <c r="T24" s="171">
        <f t="shared" si="2"/>
        <v>0</v>
      </c>
      <c r="U24" s="211"/>
      <c r="V24" s="211"/>
      <c r="W24" s="171">
        <f t="shared" si="3"/>
        <v>0</v>
      </c>
      <c r="X24" s="443"/>
      <c r="Y24" s="448">
        <f t="shared" si="4"/>
        <v>0.35694263797492265</v>
      </c>
      <c r="Z24" s="444"/>
      <c r="AA24" s="443"/>
      <c r="AB24" s="171">
        <f t="shared" si="5"/>
        <v>0</v>
      </c>
      <c r="AC24" s="443"/>
      <c r="AD24" s="395">
        <v>516.20989716226109</v>
      </c>
      <c r="AE24" s="211"/>
      <c r="AF24" s="171">
        <f t="shared" si="6"/>
        <v>184.25732244186102</v>
      </c>
      <c r="AG24" s="211"/>
      <c r="AH24" s="171">
        <v>193.44654400910505</v>
      </c>
      <c r="AI24" s="211"/>
      <c r="AJ24" s="171">
        <v>193.44654400910494</v>
      </c>
      <c r="AK24" s="38"/>
      <c r="AL24" s="396">
        <f>その他の係数!F13</f>
        <v>0.2160170861413277</v>
      </c>
      <c r="AM24" s="38"/>
      <c r="AN24" s="395">
        <f t="shared" si="7"/>
        <v>41.787758760956962</v>
      </c>
      <c r="AO24" s="394"/>
      <c r="AP24" s="394"/>
      <c r="AQ24" s="38"/>
      <c r="AR24" s="394"/>
      <c r="AS24" s="38"/>
      <c r="AT24" s="451">
        <f>その他の係数!H13</f>
        <v>3.7385511862643927E-4</v>
      </c>
      <c r="AU24" s="38"/>
      <c r="AV24" s="171">
        <f t="shared" si="8"/>
        <v>0.86220539954084308</v>
      </c>
      <c r="AW24" s="211"/>
      <c r="AX24" s="171">
        <f t="shared" si="9"/>
        <v>0.3077578697883307</v>
      </c>
      <c r="AY24" s="211"/>
      <c r="AZ24" s="449">
        <v>0.79685105181068538</v>
      </c>
      <c r="BA24" s="211"/>
      <c r="BB24" s="449">
        <f t="shared" si="10"/>
        <v>194.24339506091562</v>
      </c>
      <c r="BC24" s="38"/>
      <c r="BD24" s="449">
        <f>AB24*その他の係数!$D13</f>
        <v>0</v>
      </c>
      <c r="BE24" s="449">
        <f>AH24*その他の係数!$D13</f>
        <v>96.566166648523989</v>
      </c>
      <c r="BF24" s="449">
        <f>AZ24*その他の係数!$D13</f>
        <v>0.39777837261119781</v>
      </c>
      <c r="BG24" s="211"/>
      <c r="BH24" s="449">
        <f>AB24*その他の係数!$F13</f>
        <v>0</v>
      </c>
      <c r="BI24" s="449">
        <f>AH24*その他の係数!$F13</f>
        <v>41.787758760956983</v>
      </c>
      <c r="BJ24" s="449">
        <f>AZ24*その他の係数!$F13</f>
        <v>0.17213344230079641</v>
      </c>
      <c r="BK24" s="211"/>
      <c r="BL24" s="449">
        <f>AB24*その他の係数!$L13</f>
        <v>0</v>
      </c>
      <c r="BM24" s="449">
        <f>AH24*その他の係数!$L13</f>
        <v>7.607524739997447</v>
      </c>
      <c r="BN24" s="449">
        <f>AZ24*その他の係数!$L13</f>
        <v>3.1337153743400292E-2</v>
      </c>
      <c r="BO24" s="211"/>
      <c r="BP24" s="449">
        <f>AB24*その他の係数!$N13</f>
        <v>0</v>
      </c>
      <c r="BQ24" s="449">
        <f>AH24*その他の係数!$N13</f>
        <v>7.4738341245308524</v>
      </c>
      <c r="BR24" s="449">
        <f>AZ24*その他の係数!$N13</f>
        <v>3.0786451180594317E-2</v>
      </c>
      <c r="BS24" s="38"/>
      <c r="BT24" s="19"/>
      <c r="BU24" s="19"/>
      <c r="BV24" s="19"/>
      <c r="BW24" s="19"/>
      <c r="BX24" s="19"/>
      <c r="BY24" s="19"/>
    </row>
    <row r="25" spans="1:80" s="10" customFormat="1" ht="18" customHeight="1">
      <c r="A25" s="447" t="s">
        <v>85</v>
      </c>
      <c r="B25" s="175" t="s">
        <v>9</v>
      </c>
      <c r="C25" s="318"/>
      <c r="E25" s="171">
        <f t="shared" si="0"/>
        <v>0</v>
      </c>
      <c r="F25" s="211"/>
      <c r="G25" s="318"/>
      <c r="H25" s="211"/>
      <c r="I25" s="448">
        <f>その他の係数!J14</f>
        <v>0.68435569904923543</v>
      </c>
      <c r="J25" s="442"/>
      <c r="K25" s="279"/>
      <c r="L25"/>
      <c r="M25" s="697" t="s">
        <v>204</v>
      </c>
      <c r="N25" s="698"/>
      <c r="O25" s="39" t="s">
        <v>205</v>
      </c>
      <c r="P25" s="211"/>
      <c r="Q25" s="448">
        <v>4.4136106688233458E-2</v>
      </c>
      <c r="R25" s="171">
        <f t="shared" si="1"/>
        <v>0</v>
      </c>
      <c r="S25" s="448">
        <v>3.2261733262567288E-2</v>
      </c>
      <c r="T25" s="171">
        <f t="shared" si="2"/>
        <v>0</v>
      </c>
      <c r="U25" s="211"/>
      <c r="V25" s="211"/>
      <c r="W25" s="171">
        <f t="shared" si="3"/>
        <v>0</v>
      </c>
      <c r="X25" s="443"/>
      <c r="Y25" s="448">
        <f t="shared" si="4"/>
        <v>0.68435569904923543</v>
      </c>
      <c r="Z25" s="444"/>
      <c r="AA25" s="443"/>
      <c r="AB25" s="171">
        <f t="shared" si="5"/>
        <v>0</v>
      </c>
      <c r="AC25" s="443"/>
      <c r="AD25" s="395">
        <v>843.18776131828781</v>
      </c>
      <c r="AE25" s="211"/>
      <c r="AF25" s="171">
        <f t="shared" si="6"/>
        <v>577.0403498267367</v>
      </c>
      <c r="AG25" s="211"/>
      <c r="AH25" s="171">
        <v>1165.1127734992108</v>
      </c>
      <c r="AI25" s="211"/>
      <c r="AJ25" s="171">
        <v>1165.1127734992108</v>
      </c>
      <c r="AK25" s="38"/>
      <c r="AL25" s="396">
        <f>その他の係数!F14</f>
        <v>7.097606969703002E-2</v>
      </c>
      <c r="AM25" s="38"/>
      <c r="AN25" s="395">
        <f t="shared" si="7"/>
        <v>82.695125416779931</v>
      </c>
      <c r="AO25" s="394"/>
      <c r="AP25" s="394"/>
      <c r="AQ25" s="38"/>
      <c r="AR25" s="394"/>
      <c r="AS25" s="38"/>
      <c r="AT25" s="397"/>
      <c r="AU25" s="38"/>
      <c r="AV25" s="171">
        <f t="shared" si="8"/>
        <v>0</v>
      </c>
      <c r="AW25" s="211"/>
      <c r="AX25" s="171">
        <f t="shared" si="9"/>
        <v>0</v>
      </c>
      <c r="AY25" s="211"/>
      <c r="AZ25" s="449">
        <v>3.0814463335711841</v>
      </c>
      <c r="BA25" s="211"/>
      <c r="BB25" s="449">
        <f t="shared" si="10"/>
        <v>1168.194219832782</v>
      </c>
      <c r="BC25" s="38"/>
      <c r="BD25" s="449">
        <f>AB25*その他の係数!$D14</f>
        <v>0</v>
      </c>
      <c r="BE25" s="449">
        <f>AH25*その他の係数!$D14</f>
        <v>310.6342559098066</v>
      </c>
      <c r="BF25" s="449">
        <f>AZ25*その他の係数!$D14</f>
        <v>0.82155376777828704</v>
      </c>
      <c r="BG25" s="211"/>
      <c r="BH25" s="449">
        <f>AB25*その他の係数!$F14</f>
        <v>0</v>
      </c>
      <c r="BI25" s="449">
        <f>AH25*その他の係数!$F14</f>
        <v>82.695125416779931</v>
      </c>
      <c r="BJ25" s="449">
        <f>AZ25*その他の係数!$F14</f>
        <v>0.21870894973920599</v>
      </c>
      <c r="BK25" s="211"/>
      <c r="BL25" s="449">
        <f>AB25*その他の係数!$L14</f>
        <v>0</v>
      </c>
      <c r="BM25" s="449">
        <f>AH25*その他の係数!$L14</f>
        <v>9.5417655150223659</v>
      </c>
      <c r="BN25" s="449">
        <f>AZ25*その他の係数!$L14</f>
        <v>2.5235701668394377E-2</v>
      </c>
      <c r="BO25" s="211"/>
      <c r="BP25" s="449">
        <f>AB25*その他の係数!$N14</f>
        <v>0</v>
      </c>
      <c r="BQ25" s="449">
        <f>AH25*その他の係数!$N14</f>
        <v>9.5248970272879472</v>
      </c>
      <c r="BR25" s="449">
        <f>AZ25*その他の係数!$N14</f>
        <v>2.5191088528049167E-2</v>
      </c>
      <c r="BS25" s="38"/>
      <c r="BT25" s="450" t="s">
        <v>413</v>
      </c>
      <c r="BU25" s="19"/>
      <c r="BV25" s="19"/>
      <c r="BW25" s="19"/>
      <c r="BX25" s="19"/>
      <c r="BY25" s="19"/>
    </row>
    <row r="26" spans="1:80" s="10" customFormat="1" ht="18" customHeight="1">
      <c r="A26" s="447" t="s">
        <v>86</v>
      </c>
      <c r="B26" s="175" t="s">
        <v>10</v>
      </c>
      <c r="C26" s="318"/>
      <c r="E26" s="171">
        <f t="shared" si="0"/>
        <v>0</v>
      </c>
      <c r="F26" s="211"/>
      <c r="G26" s="318"/>
      <c r="H26" s="211"/>
      <c r="I26" s="448">
        <f>その他の係数!J15</f>
        <v>8.036498461700281E-2</v>
      </c>
      <c r="J26" s="442"/>
      <c r="K26" s="279"/>
      <c r="L26"/>
      <c r="M26" s="653" t="s">
        <v>1196</v>
      </c>
      <c r="N26" s="654"/>
      <c r="O26" s="611">
        <f>消費転換率用!C10</f>
        <v>0.48747150989505622</v>
      </c>
      <c r="P26" s="211"/>
      <c r="Q26" s="448">
        <v>8.3708278944950448E-2</v>
      </c>
      <c r="R26" s="171">
        <f t="shared" si="1"/>
        <v>0</v>
      </c>
      <c r="S26" s="448">
        <v>3.285179864509119E-2</v>
      </c>
      <c r="T26" s="171">
        <f t="shared" si="2"/>
        <v>0</v>
      </c>
      <c r="U26" s="211"/>
      <c r="V26" s="211"/>
      <c r="W26" s="171">
        <f t="shared" si="3"/>
        <v>0</v>
      </c>
      <c r="X26" s="443"/>
      <c r="Y26" s="448">
        <f t="shared" si="4"/>
        <v>8.036498461700281E-2</v>
      </c>
      <c r="Z26" s="444"/>
      <c r="AA26" s="443"/>
      <c r="AB26" s="171">
        <f t="shared" si="5"/>
        <v>0</v>
      </c>
      <c r="AC26" s="443"/>
      <c r="AD26" s="395">
        <v>295.14040425314761</v>
      </c>
      <c r="AE26" s="211"/>
      <c r="AF26" s="171">
        <f t="shared" si="6"/>
        <v>23.718954047660198</v>
      </c>
      <c r="AG26" s="211"/>
      <c r="AH26" s="171">
        <v>28.229854843581812</v>
      </c>
      <c r="AI26" s="211"/>
      <c r="AJ26" s="171">
        <v>28.229854843581808</v>
      </c>
      <c r="AK26" s="38"/>
      <c r="AL26" s="396">
        <f>その他の係数!F15</f>
        <v>8.2983087320533944E-2</v>
      </c>
      <c r="AM26" s="38"/>
      <c r="AN26" s="395">
        <f t="shared" si="7"/>
        <v>2.3426005095309472</v>
      </c>
      <c r="AO26" s="394"/>
      <c r="AP26" s="394"/>
      <c r="AQ26" s="38"/>
      <c r="AR26" s="394"/>
      <c r="AS26" s="38"/>
      <c r="AT26" s="451">
        <f>その他の係数!H15</f>
        <v>6.5311477365455762E-4</v>
      </c>
      <c r="AU26" s="38"/>
      <c r="AV26" s="171">
        <f t="shared" si="8"/>
        <v>1.5062494969542755</v>
      </c>
      <c r="AW26" s="211"/>
      <c r="AX26" s="171">
        <f t="shared" si="9"/>
        <v>0.12104971765209857</v>
      </c>
      <c r="AY26" s="211"/>
      <c r="AZ26" s="449">
        <v>0.21005778981091766</v>
      </c>
      <c r="BA26" s="211"/>
      <c r="BB26" s="449">
        <f t="shared" si="10"/>
        <v>28.439912633392726</v>
      </c>
      <c r="BC26" s="38"/>
      <c r="BD26" s="449">
        <f>AB26*その他の係数!$D15</f>
        <v>0</v>
      </c>
      <c r="BE26" s="449">
        <f>AH26*その他の係数!$D15</f>
        <v>5.5714854537676697</v>
      </c>
      <c r="BF26" s="449">
        <f>AZ26*その他の係数!$D15</f>
        <v>4.1457312723242545E-2</v>
      </c>
      <c r="BG26" s="211"/>
      <c r="BH26" s="449">
        <f>AB26*その他の係数!$F15</f>
        <v>0</v>
      </c>
      <c r="BI26" s="449">
        <f>AH26*その他の係数!$F15</f>
        <v>2.3426005095309477</v>
      </c>
      <c r="BJ26" s="449">
        <f>AZ26*その他の係数!$F15</f>
        <v>1.7431243914237747E-2</v>
      </c>
      <c r="BK26" s="211"/>
      <c r="BL26" s="449">
        <f>AB26*その他の係数!$L15</f>
        <v>0</v>
      </c>
      <c r="BM26" s="449">
        <f>AH26*その他の係数!$L15</f>
        <v>0.47071186752214966</v>
      </c>
      <c r="BN26" s="449">
        <f>AZ26*その他の係数!$L15</f>
        <v>3.5025576673112903E-3</v>
      </c>
      <c r="BO26" s="211"/>
      <c r="BP26" s="449">
        <f>AB26*その他の係数!$N15</f>
        <v>0</v>
      </c>
      <c r="BQ26" s="449">
        <f>AH26*その他の係数!$N15</f>
        <v>0.46941751774894486</v>
      </c>
      <c r="BR26" s="449">
        <f>AZ26*その他の係数!$N15</f>
        <v>3.492926436328766E-3</v>
      </c>
      <c r="BS26" s="38"/>
      <c r="BT26" s="19" t="s">
        <v>414</v>
      </c>
      <c r="BU26" s="19"/>
      <c r="BV26" s="19"/>
      <c r="BW26" s="19"/>
      <c r="BX26" s="19"/>
      <c r="BY26" s="19"/>
    </row>
    <row r="27" spans="1:80" s="10" customFormat="1" ht="18" customHeight="1">
      <c r="A27" s="447" t="s">
        <v>87</v>
      </c>
      <c r="B27" s="175" t="s">
        <v>11</v>
      </c>
      <c r="C27" s="318"/>
      <c r="E27" s="171">
        <f t="shared" si="0"/>
        <v>0</v>
      </c>
      <c r="F27" s="211"/>
      <c r="G27" s="318"/>
      <c r="H27" s="211"/>
      <c r="I27" s="448">
        <f>その他の係数!J16</f>
        <v>0.46771883522477342</v>
      </c>
      <c r="J27" s="442"/>
      <c r="K27" s="279"/>
      <c r="L27"/>
      <c r="M27" s="653" t="s">
        <v>1197</v>
      </c>
      <c r="N27" s="654"/>
      <c r="O27" s="612">
        <f>消費転換率用!R10</f>
        <v>0.50367224109023689</v>
      </c>
      <c r="P27" s="211"/>
      <c r="Q27" s="448">
        <v>0.10045502275113756</v>
      </c>
      <c r="R27" s="171">
        <f t="shared" si="1"/>
        <v>0</v>
      </c>
      <c r="S27" s="448">
        <v>4.5405048030179286E-2</v>
      </c>
      <c r="T27" s="171">
        <f t="shared" si="2"/>
        <v>0</v>
      </c>
      <c r="U27" s="211"/>
      <c r="V27" s="211"/>
      <c r="W27" s="171">
        <f t="shared" si="3"/>
        <v>0</v>
      </c>
      <c r="X27" s="443"/>
      <c r="Y27" s="448">
        <f t="shared" si="4"/>
        <v>0.46771883522477342</v>
      </c>
      <c r="Z27" s="444"/>
      <c r="AA27" s="443"/>
      <c r="AB27" s="171">
        <f t="shared" si="5"/>
        <v>0</v>
      </c>
      <c r="AC27" s="443"/>
      <c r="AD27" s="395">
        <v>1291.0970144523151</v>
      </c>
      <c r="AE27" s="211"/>
      <c r="AF27" s="171">
        <f t="shared" si="6"/>
        <v>603.87039176181929</v>
      </c>
      <c r="AG27" s="211"/>
      <c r="AH27" s="171">
        <v>620.82452080563769</v>
      </c>
      <c r="AI27" s="211"/>
      <c r="AJ27" s="171">
        <v>620.8245208056378</v>
      </c>
      <c r="AK27" s="38"/>
      <c r="AL27" s="396">
        <f>その他の係数!F16</f>
        <v>0.29645205073829317</v>
      </c>
      <c r="AM27" s="38"/>
      <c r="AN27" s="395">
        <f t="shared" si="7"/>
        <v>184.04470234144949</v>
      </c>
      <c r="AO27" s="394"/>
      <c r="AP27" s="394"/>
      <c r="AQ27" s="38"/>
      <c r="AR27" s="394"/>
      <c r="AS27" s="38"/>
      <c r="AT27" s="451">
        <f>その他の係数!H16</f>
        <v>8.5395538848646055E-4</v>
      </c>
      <c r="AU27" s="38"/>
      <c r="AV27" s="171">
        <f t="shared" si="8"/>
        <v>1.9694392566435066</v>
      </c>
      <c r="AW27" s="211"/>
      <c r="AX27" s="171">
        <f t="shared" si="9"/>
        <v>0.9211438351632445</v>
      </c>
      <c r="AY27" s="211"/>
      <c r="AZ27" s="449">
        <v>2.8665040019415016</v>
      </c>
      <c r="BA27" s="211"/>
      <c r="BB27" s="449">
        <f t="shared" si="10"/>
        <v>623.69102480757931</v>
      </c>
      <c r="BC27" s="38"/>
      <c r="BD27" s="449">
        <f>AB27*その他の係数!$D16</f>
        <v>0</v>
      </c>
      <c r="BE27" s="449">
        <f>AH27*その他の係数!$D16</f>
        <v>315.84477912778698</v>
      </c>
      <c r="BF27" s="449">
        <f>AZ27*その他の係数!$D16</f>
        <v>1.4583353154080336</v>
      </c>
      <c r="BG27" s="211"/>
      <c r="BH27" s="449">
        <f>AB27*その他の係数!$F16</f>
        <v>0</v>
      </c>
      <c r="BI27" s="449">
        <f>AH27*その他の係数!$F16</f>
        <v>184.04470234144944</v>
      </c>
      <c r="BJ27" s="449">
        <f>AZ27*その他の係数!$F16</f>
        <v>0.84978098982508243</v>
      </c>
      <c r="BK27" s="211"/>
      <c r="BL27" s="449">
        <f>AB27*その他の係数!$L16</f>
        <v>0</v>
      </c>
      <c r="BM27" s="449">
        <f>AH27*その他の係数!$L16</f>
        <v>26.450123442915881</v>
      </c>
      <c r="BN27" s="449">
        <f>AZ27*その他の係数!$L16</f>
        <v>0.12212691696290451</v>
      </c>
      <c r="BO27" s="211"/>
      <c r="BP27" s="449">
        <f>AB27*その他の係数!$N16</f>
        <v>0</v>
      </c>
      <c r="BQ27" s="449">
        <f>AH27*その他の係数!$N16</f>
        <v>26.161097507817331</v>
      </c>
      <c r="BR27" s="449">
        <f>AZ27*その他の係数!$N16</f>
        <v>0.12079241104076448</v>
      </c>
      <c r="BS27" s="38"/>
      <c r="BT27" s="19" t="s">
        <v>1031</v>
      </c>
      <c r="BU27" s="19"/>
      <c r="BV27" s="19"/>
      <c r="BW27" s="19"/>
      <c r="BX27" s="19"/>
      <c r="BY27" s="19"/>
    </row>
    <row r="28" spans="1:80" s="10" customFormat="1" ht="18" customHeight="1">
      <c r="A28" s="447" t="s">
        <v>88</v>
      </c>
      <c r="B28" s="175" t="s">
        <v>89</v>
      </c>
      <c r="C28" s="318"/>
      <c r="E28" s="171">
        <f t="shared" si="0"/>
        <v>0</v>
      </c>
      <c r="F28" s="211"/>
      <c r="G28" s="318"/>
      <c r="H28" s="211"/>
      <c r="I28" s="448">
        <f>その他の係数!J17</f>
        <v>0.38008150967394194</v>
      </c>
      <c r="J28" s="442"/>
      <c r="K28" s="279"/>
      <c r="L28"/>
      <c r="M28" s="653" t="s">
        <v>1198</v>
      </c>
      <c r="N28" s="654"/>
      <c r="O28" s="612">
        <f>消費転換率用!AD10</f>
        <v>0.54815920636633608</v>
      </c>
      <c r="P28" s="211"/>
      <c r="Q28" s="448">
        <v>0.12361904485748253</v>
      </c>
      <c r="R28" s="171">
        <f t="shared" si="1"/>
        <v>0</v>
      </c>
      <c r="S28" s="448">
        <v>1.523762577203004E-2</v>
      </c>
      <c r="T28" s="171">
        <f t="shared" si="2"/>
        <v>0</v>
      </c>
      <c r="U28" s="211"/>
      <c r="V28" s="211"/>
      <c r="W28" s="171">
        <f t="shared" si="3"/>
        <v>0</v>
      </c>
      <c r="X28" s="443"/>
      <c r="Y28" s="448">
        <f t="shared" si="4"/>
        <v>0.38008150967394194</v>
      </c>
      <c r="Z28" s="444"/>
      <c r="AA28" s="443"/>
      <c r="AB28" s="171">
        <f t="shared" si="5"/>
        <v>0</v>
      </c>
      <c r="AC28" s="443"/>
      <c r="AD28" s="395">
        <v>151.64771837631866</v>
      </c>
      <c r="AE28" s="211"/>
      <c r="AF28" s="171">
        <f t="shared" si="6"/>
        <v>57.638493739079983</v>
      </c>
      <c r="AG28" s="211"/>
      <c r="AH28" s="171">
        <v>74.30136546355287</v>
      </c>
      <c r="AI28" s="211"/>
      <c r="AJ28" s="171">
        <v>74.301365463552827</v>
      </c>
      <c r="AK28" s="38"/>
      <c r="AL28" s="396">
        <f>その他の係数!F17</f>
        <v>0.2896193210943136</v>
      </c>
      <c r="AM28" s="38"/>
      <c r="AN28" s="395">
        <f t="shared" si="7"/>
        <v>21.519111021934648</v>
      </c>
      <c r="AO28" s="394"/>
      <c r="AP28" s="394"/>
      <c r="AQ28" s="38"/>
      <c r="AR28" s="394"/>
      <c r="AS28" s="38"/>
      <c r="AT28" s="451">
        <f>その他の係数!H17</f>
        <v>4.799671305727612E-5</v>
      </c>
      <c r="AU28" s="38"/>
      <c r="AV28" s="171">
        <f t="shared" si="8"/>
        <v>0.11069268038976991</v>
      </c>
      <c r="AW28" s="211"/>
      <c r="AX28" s="171">
        <f t="shared" si="9"/>
        <v>4.2072241072398896E-2</v>
      </c>
      <c r="AY28" s="211"/>
      <c r="AZ28" s="449">
        <v>2.107559393520865</v>
      </c>
      <c r="BA28" s="211"/>
      <c r="BB28" s="449">
        <f t="shared" si="10"/>
        <v>76.408924857073686</v>
      </c>
      <c r="BC28" s="38"/>
      <c r="BD28" s="449">
        <f>AB28*その他の係数!$D17</f>
        <v>0</v>
      </c>
      <c r="BE28" s="449">
        <f>AH28*その他の係数!$D17</f>
        <v>36.277753661671994</v>
      </c>
      <c r="BF28" s="449">
        <f>AZ28*その他の係数!$D17</f>
        <v>1.029019050033442</v>
      </c>
      <c r="BG28" s="211"/>
      <c r="BH28" s="449">
        <f>AB28*その他の係数!$F17</f>
        <v>0</v>
      </c>
      <c r="BI28" s="449">
        <f>AH28*その他の係数!$F17</f>
        <v>21.519111021934663</v>
      </c>
      <c r="BJ28" s="449">
        <f>AZ28*その他の係数!$F17</f>
        <v>0.61038992071745624</v>
      </c>
      <c r="BK28" s="211"/>
      <c r="BL28" s="449">
        <f>AB28*その他の係数!$L17</f>
        <v>0</v>
      </c>
      <c r="BM28" s="449">
        <f>AH28*その他の係数!$L17</f>
        <v>0.44019796950760842</v>
      </c>
      <c r="BN28" s="449">
        <f>AZ28*その他の係数!$L17</f>
        <v>1.2486222290216974E-2</v>
      </c>
      <c r="BO28" s="211"/>
      <c r="BP28" s="449">
        <f>AB28*その他の係数!$N17</f>
        <v>0</v>
      </c>
      <c r="BQ28" s="449">
        <f>AH28*その他の係数!$N17</f>
        <v>0.43516217419568703</v>
      </c>
      <c r="BR28" s="449">
        <f>AZ28*その他の係数!$N17</f>
        <v>1.234338187742948E-2</v>
      </c>
      <c r="BS28" s="38"/>
      <c r="BT28" s="450" t="s">
        <v>405</v>
      </c>
      <c r="BU28" s="19"/>
      <c r="BV28" s="19"/>
      <c r="BW28" s="19"/>
      <c r="BX28" s="19"/>
      <c r="BY28" s="19"/>
    </row>
    <row r="29" spans="1:80" s="10" customFormat="1" ht="18" customHeight="1" thickBot="1">
      <c r="A29" s="447" t="s">
        <v>90</v>
      </c>
      <c r="B29" s="175" t="s">
        <v>91</v>
      </c>
      <c r="C29" s="318"/>
      <c r="E29" s="171">
        <f t="shared" si="0"/>
        <v>0</v>
      </c>
      <c r="F29" s="211"/>
      <c r="G29" s="318"/>
      <c r="H29" s="211"/>
      <c r="I29" s="448">
        <f>その他の係数!J18</f>
        <v>7.5601684778928702E-3</v>
      </c>
      <c r="J29" s="442"/>
      <c r="K29" s="279"/>
      <c r="L29"/>
      <c r="M29" s="655" t="s">
        <v>1201</v>
      </c>
      <c r="N29" s="656"/>
      <c r="O29" s="613">
        <f>消費転換率用!AE10</f>
        <v>0.56402391875869895</v>
      </c>
      <c r="P29" s="211"/>
      <c r="Q29" s="448">
        <v>0.13307588939694828</v>
      </c>
      <c r="R29" s="171">
        <f t="shared" si="1"/>
        <v>0</v>
      </c>
      <c r="S29" s="448">
        <v>1.3002141799019451E-2</v>
      </c>
      <c r="T29" s="171">
        <f t="shared" si="2"/>
        <v>0</v>
      </c>
      <c r="U29" s="211"/>
      <c r="V29" s="211"/>
      <c r="W29" s="171">
        <f t="shared" si="3"/>
        <v>0</v>
      </c>
      <c r="X29" s="443"/>
      <c r="Y29" s="448">
        <f t="shared" si="4"/>
        <v>7.5601684778928702E-3</v>
      </c>
      <c r="Z29" s="444"/>
      <c r="AA29" s="443"/>
      <c r="AB29" s="171">
        <f t="shared" si="5"/>
        <v>0</v>
      </c>
      <c r="AC29" s="443"/>
      <c r="AD29" s="395">
        <v>1.6970958496699862</v>
      </c>
      <c r="AE29" s="211"/>
      <c r="AF29" s="171">
        <f t="shared" si="6"/>
        <v>1.2830330546637847E-2</v>
      </c>
      <c r="AG29" s="211"/>
      <c r="AH29" s="171">
        <v>5.0064652686188801E-2</v>
      </c>
      <c r="AI29" s="211"/>
      <c r="AJ29" s="171">
        <v>5.0064652686188801E-2</v>
      </c>
      <c r="AK29" s="38"/>
      <c r="AL29" s="396">
        <f>その他の係数!F18</f>
        <v>0.24651579980280985</v>
      </c>
      <c r="AM29" s="38"/>
      <c r="AN29" s="395">
        <f t="shared" si="7"/>
        <v>1.2341727898785725E-2</v>
      </c>
      <c r="AO29" s="394"/>
      <c r="AP29" s="394"/>
      <c r="AQ29" s="38"/>
      <c r="AR29" s="394"/>
      <c r="AS29" s="38"/>
      <c r="AT29" s="451">
        <f>その他の係数!H18</f>
        <v>1.4845030529504264E-5</v>
      </c>
      <c r="AU29" s="38"/>
      <c r="AV29" s="171">
        <f t="shared" si="8"/>
        <v>3.4236432353562676E-2</v>
      </c>
      <c r="AW29" s="211"/>
      <c r="AX29" s="171">
        <f t="shared" si="9"/>
        <v>2.5883319667491613E-4</v>
      </c>
      <c r="AY29" s="211"/>
      <c r="AZ29" s="449">
        <v>5.3926184326505769E-3</v>
      </c>
      <c r="BA29" s="211"/>
      <c r="BB29" s="449">
        <f t="shared" si="10"/>
        <v>5.5457271118839378E-2</v>
      </c>
      <c r="BC29" s="38"/>
      <c r="BD29" s="449">
        <f>AB29*その他の係数!$D18</f>
        <v>0</v>
      </c>
      <c r="BE29" s="449">
        <f>AH29*その他の係数!$D18</f>
        <v>2.2712052889682723E-2</v>
      </c>
      <c r="BF29" s="449">
        <f>AZ29*その他の係数!$D18</f>
        <v>2.4463853933820532E-3</v>
      </c>
      <c r="BG29" s="211"/>
      <c r="BH29" s="449">
        <f>AB29*その他の係数!$F18</f>
        <v>0</v>
      </c>
      <c r="BI29" s="449">
        <f>AH29*その他の係数!$F18</f>
        <v>1.2341727898785725E-2</v>
      </c>
      <c r="BJ29" s="449">
        <f>AZ29*その他の係数!$F18</f>
        <v>1.329365645956232E-3</v>
      </c>
      <c r="BK29" s="211"/>
      <c r="BL29" s="449">
        <f>AB29*その他の係数!$L18</f>
        <v>0</v>
      </c>
      <c r="BM29" s="449">
        <f>AH29*その他の係数!$L18</f>
        <v>1.8651764873732525E-3</v>
      </c>
      <c r="BN29" s="449">
        <f>AZ29*その他の係数!$L18</f>
        <v>2.009039225539296E-4</v>
      </c>
      <c r="BO29" s="211"/>
      <c r="BP29" s="449">
        <f>AB29*その他の係数!$N18</f>
        <v>0</v>
      </c>
      <c r="BQ29" s="449">
        <f>AH29*その他の係数!$N18</f>
        <v>1.8507550196873771E-3</v>
      </c>
      <c r="BR29" s="449">
        <f>AZ29*その他の係数!$N18</f>
        <v>1.9935054170944045E-4</v>
      </c>
      <c r="BS29" s="38"/>
      <c r="BT29" s="19" t="s">
        <v>419</v>
      </c>
      <c r="BU29" s="19"/>
      <c r="BV29" s="19"/>
      <c r="BW29" s="19"/>
      <c r="BX29" s="19"/>
      <c r="BY29" s="19"/>
    </row>
    <row r="30" spans="1:80" s="10" customFormat="1" ht="18" customHeight="1" thickBot="1">
      <c r="A30" s="447" t="s">
        <v>92</v>
      </c>
      <c r="B30" s="175" t="s">
        <v>93</v>
      </c>
      <c r="C30" s="318">
        <v>2000</v>
      </c>
      <c r="E30" s="171">
        <f t="shared" si="0"/>
        <v>1555.1425153489477</v>
      </c>
      <c r="F30" s="211"/>
      <c r="G30" s="318"/>
      <c r="H30" s="211"/>
      <c r="I30" s="448">
        <f>その他の係数!J19</f>
        <v>1.2181484525834896E-2</v>
      </c>
      <c r="J30" s="442"/>
      <c r="K30" s="279">
        <v>1</v>
      </c>
      <c r="L30"/>
      <c r="M30" s="653" t="s">
        <v>1202</v>
      </c>
      <c r="N30" s="657"/>
      <c r="O30" s="591">
        <v>0.5</v>
      </c>
      <c r="P30" s="104"/>
      <c r="Q30" s="448">
        <v>0.20693643904416342</v>
      </c>
      <c r="R30" s="171">
        <f t="shared" si="1"/>
        <v>413.87287808832684</v>
      </c>
      <c r="S30" s="448">
        <v>1.5492303281362767E-2</v>
      </c>
      <c r="T30" s="171">
        <f t="shared" si="2"/>
        <v>30.984606562725535</v>
      </c>
      <c r="U30" s="211"/>
      <c r="V30" s="211"/>
      <c r="W30" s="171">
        <f t="shared" si="3"/>
        <v>1555.1425153489477</v>
      </c>
      <c r="X30" s="443"/>
      <c r="Y30" s="448">
        <f t="shared" si="4"/>
        <v>1</v>
      </c>
      <c r="Z30" s="444"/>
      <c r="AA30" s="443"/>
      <c r="AB30" s="171">
        <f t="shared" si="5"/>
        <v>1555.1425153489477</v>
      </c>
      <c r="AC30" s="443"/>
      <c r="AD30" s="395">
        <v>130.76416683142122</v>
      </c>
      <c r="AE30" s="211"/>
      <c r="AF30" s="171">
        <f t="shared" si="6"/>
        <v>1.5929016747906504</v>
      </c>
      <c r="AG30" s="211"/>
      <c r="AH30" s="171">
        <v>1.6012139407903323</v>
      </c>
      <c r="AI30" s="211"/>
      <c r="AJ30" s="171">
        <v>1556.743729289738</v>
      </c>
      <c r="AK30" s="38"/>
      <c r="AL30" s="396">
        <f>その他の係数!F19</f>
        <v>0.24461187885915908</v>
      </c>
      <c r="AM30" s="38"/>
      <c r="AN30" s="395">
        <f t="shared" si="7"/>
        <v>380.7980085237769</v>
      </c>
      <c r="AO30" s="394"/>
      <c r="AP30" s="394"/>
      <c r="AQ30" s="38"/>
      <c r="AR30" s="394"/>
      <c r="AS30" s="38"/>
      <c r="AT30" s="451">
        <f>その他の係数!H19</f>
        <v>2.7067217099984011E-4</v>
      </c>
      <c r="AU30" s="38"/>
      <c r="AV30" s="171">
        <f t="shared" si="8"/>
        <v>0.62423916569321014</v>
      </c>
      <c r="AW30" s="211"/>
      <c r="AX30" s="171">
        <f t="shared" si="9"/>
        <v>7.6041597373119251E-3</v>
      </c>
      <c r="AY30" s="211"/>
      <c r="AZ30" s="449">
        <v>1.9318701042669691E-2</v>
      </c>
      <c r="BA30" s="211"/>
      <c r="BB30" s="449">
        <f t="shared" si="10"/>
        <v>1556.7630479907807</v>
      </c>
      <c r="BC30" s="38"/>
      <c r="BD30" s="449">
        <f>AB30*その他の係数!$D19</f>
        <v>567.76876881679061</v>
      </c>
      <c r="BE30" s="449">
        <f>AH30*その他の係数!$D19</f>
        <v>0.58458903849774657</v>
      </c>
      <c r="BF30" s="449">
        <f>AZ30*その他の係数!$D19</f>
        <v>7.0530867736421322E-3</v>
      </c>
      <c r="BG30" s="211"/>
      <c r="BH30" s="449">
        <f>AB30*その他の係数!$F19</f>
        <v>380.40633257326471</v>
      </c>
      <c r="BI30" s="449">
        <f>AH30*その他の係数!$F19</f>
        <v>0.3916759505122015</v>
      </c>
      <c r="BJ30" s="449">
        <f>AZ30*その他の係数!$F19</f>
        <v>4.7255837591658285E-3</v>
      </c>
      <c r="BK30" s="211"/>
      <c r="BL30" s="449">
        <f>AB30*その他の係数!$L19</f>
        <v>47.349311221518235</v>
      </c>
      <c r="BM30" s="449">
        <f>AH30*その他の係数!$L19</f>
        <v>4.8752044565962632E-2</v>
      </c>
      <c r="BN30" s="449">
        <f>AZ30*その他の係数!$L19</f>
        <v>5.8819508761201011E-4</v>
      </c>
      <c r="BO30" s="211"/>
      <c r="BP30" s="449">
        <f>AB30*その他の係数!$N19</f>
        <v>47.029228963140035</v>
      </c>
      <c r="BQ30" s="449">
        <f>AH30*その他の係数!$N19</f>
        <v>4.8422479803083118E-2</v>
      </c>
      <c r="BR30" s="449">
        <f>AZ30*その他の係数!$N19</f>
        <v>5.842188774591526E-4</v>
      </c>
      <c r="BS30" s="38"/>
      <c r="BT30" s="19" t="s">
        <v>406</v>
      </c>
      <c r="BU30" s="19"/>
      <c r="BV30" s="19"/>
      <c r="BW30" s="19"/>
      <c r="BX30" s="19"/>
      <c r="BY30" s="19"/>
    </row>
    <row r="31" spans="1:80" s="10" customFormat="1" ht="18" customHeight="1">
      <c r="A31" s="447" t="s">
        <v>94</v>
      </c>
      <c r="B31" s="175" t="s">
        <v>95</v>
      </c>
      <c r="C31" s="318"/>
      <c r="E31" s="171">
        <f t="shared" si="0"/>
        <v>0</v>
      </c>
      <c r="F31" s="211"/>
      <c r="G31" s="318"/>
      <c r="H31" s="211"/>
      <c r="I31" s="448">
        <f>その他の係数!J20</f>
        <v>1.6463227363955335E-3</v>
      </c>
      <c r="J31" s="442"/>
      <c r="K31" s="279"/>
      <c r="L31"/>
      <c r="M31" s="22"/>
      <c r="N31" s="614"/>
      <c r="O31" s="104"/>
      <c r="P31" s="104"/>
      <c r="Q31" s="448">
        <v>6.7975530575738172E-2</v>
      </c>
      <c r="R31" s="171">
        <f t="shared" si="1"/>
        <v>0</v>
      </c>
      <c r="S31" s="448">
        <v>1.0992469247587287E-2</v>
      </c>
      <c r="T31" s="171">
        <f t="shared" si="2"/>
        <v>0</v>
      </c>
      <c r="U31" s="211"/>
      <c r="V31" s="211"/>
      <c r="W31" s="171">
        <f t="shared" si="3"/>
        <v>0</v>
      </c>
      <c r="X31" s="443"/>
      <c r="Y31" s="448">
        <f t="shared" si="4"/>
        <v>1.6463227363955335E-3</v>
      </c>
      <c r="Z31" s="444"/>
      <c r="AA31" s="443"/>
      <c r="AB31" s="171">
        <f t="shared" si="5"/>
        <v>0</v>
      </c>
      <c r="AC31" s="443"/>
      <c r="AD31" s="395">
        <v>336.92752706420293</v>
      </c>
      <c r="AE31" s="211"/>
      <c r="AF31" s="171">
        <f t="shared" si="6"/>
        <v>0.55469144832331874</v>
      </c>
      <c r="AG31" s="211"/>
      <c r="AH31" s="171">
        <v>0.56666392537347232</v>
      </c>
      <c r="AI31" s="211"/>
      <c r="AJ31" s="171">
        <v>0.56666392537347199</v>
      </c>
      <c r="AK31" s="38"/>
      <c r="AL31" s="396">
        <f>その他の係数!F20</f>
        <v>0.18038176317832572</v>
      </c>
      <c r="AM31" s="38"/>
      <c r="AN31" s="395">
        <f t="shared" si="7"/>
        <v>0.10221583798841806</v>
      </c>
      <c r="AO31" s="394"/>
      <c r="AP31" s="394"/>
      <c r="AQ31" s="38"/>
      <c r="AR31" s="394"/>
      <c r="AS31" s="38"/>
      <c r="AT31" s="451">
        <f>その他の係数!H20</f>
        <v>1.3480352835087953E-4</v>
      </c>
      <c r="AU31" s="38"/>
      <c r="AV31" s="171">
        <f t="shared" si="8"/>
        <v>0.31089137002674627</v>
      </c>
      <c r="AW31" s="211"/>
      <c r="AX31" s="171">
        <f t="shared" si="9"/>
        <v>5.1182753102418932E-4</v>
      </c>
      <c r="AY31" s="211"/>
      <c r="AZ31" s="449">
        <v>2.9308642929800691E-3</v>
      </c>
      <c r="BA31" s="211"/>
      <c r="BB31" s="449">
        <f t="shared" si="10"/>
        <v>0.56959478966645205</v>
      </c>
      <c r="BC31" s="38"/>
      <c r="BD31" s="449">
        <f>AB31*その他の係数!$D20</f>
        <v>0</v>
      </c>
      <c r="BE31" s="449">
        <f>AH31*その他の係数!$D20</f>
        <v>0.21957639251099242</v>
      </c>
      <c r="BF31" s="449">
        <f>AZ31*その他の係数!$D20</f>
        <v>1.1356795087453274E-3</v>
      </c>
      <c r="BG31" s="211"/>
      <c r="BH31" s="449">
        <f>AB31*その他の係数!$F20</f>
        <v>0</v>
      </c>
      <c r="BI31" s="449">
        <f>AH31*その他の係数!$F20</f>
        <v>0.10221583798841812</v>
      </c>
      <c r="BJ31" s="449">
        <f>AZ31*その他の係数!$F20</f>
        <v>5.286744688041418E-4</v>
      </c>
      <c r="BK31" s="211"/>
      <c r="BL31" s="449">
        <f>AB31*その他の係数!$L20</f>
        <v>0</v>
      </c>
      <c r="BM31" s="449">
        <f>AH31*その他の係数!$L20</f>
        <v>1.2084825394279122E-2</v>
      </c>
      <c r="BN31" s="449">
        <f>AZ31*その他の係数!$L20</f>
        <v>6.2504390431502771E-5</v>
      </c>
      <c r="BO31" s="211"/>
      <c r="BP31" s="449">
        <f>AB31*その他の係数!$N20</f>
        <v>0</v>
      </c>
      <c r="BQ31" s="449">
        <f>AH31*その他の係数!$N20</f>
        <v>1.2060552584047078E-2</v>
      </c>
      <c r="BR31" s="449">
        <f>AZ31*その他の係数!$N20</f>
        <v>6.2378848095712668E-5</v>
      </c>
      <c r="BS31" s="38"/>
      <c r="BT31" s="450"/>
      <c r="BU31" s="19"/>
      <c r="BV31" s="19"/>
      <c r="BW31" s="19"/>
      <c r="BX31" s="19"/>
      <c r="BY31" s="19"/>
    </row>
    <row r="32" spans="1:80" s="10" customFormat="1" ht="18" customHeight="1">
      <c r="A32" s="447" t="s">
        <v>96</v>
      </c>
      <c r="B32" s="175" t="s">
        <v>12</v>
      </c>
      <c r="C32" s="318"/>
      <c r="E32" s="171">
        <f t="shared" si="0"/>
        <v>0</v>
      </c>
      <c r="F32" s="211"/>
      <c r="G32" s="318"/>
      <c r="H32" s="211"/>
      <c r="I32" s="448">
        <f>その他の係数!J21</f>
        <v>4.1348747337390801E-3</v>
      </c>
      <c r="J32" s="442"/>
      <c r="K32" s="279"/>
      <c r="L32"/>
      <c r="P32" s="104"/>
      <c r="Q32" s="448">
        <v>0.18806433917009355</v>
      </c>
      <c r="R32" s="171">
        <f t="shared" si="1"/>
        <v>0</v>
      </c>
      <c r="S32" s="448">
        <v>1.1047533625104607E-2</v>
      </c>
      <c r="T32" s="171">
        <f t="shared" si="2"/>
        <v>0</v>
      </c>
      <c r="U32" s="211"/>
      <c r="V32" s="211"/>
      <c r="W32" s="171">
        <f t="shared" si="3"/>
        <v>0</v>
      </c>
      <c r="X32" s="443"/>
      <c r="Y32" s="448">
        <f t="shared" si="4"/>
        <v>4.1348747337390801E-3</v>
      </c>
      <c r="Z32" s="444"/>
      <c r="AA32" s="443"/>
      <c r="AB32" s="171">
        <f t="shared" si="5"/>
        <v>0</v>
      </c>
      <c r="AC32" s="443"/>
      <c r="AD32" s="395">
        <v>66.298693043691671</v>
      </c>
      <c r="AE32" s="211"/>
      <c r="AF32" s="171">
        <f t="shared" si="6"/>
        <v>0.27413679074628361</v>
      </c>
      <c r="AG32" s="211"/>
      <c r="AH32" s="171">
        <v>0.28685973571182199</v>
      </c>
      <c r="AI32" s="211"/>
      <c r="AJ32" s="171">
        <v>0.28685973571182188</v>
      </c>
      <c r="AK32" s="38"/>
      <c r="AL32" s="396">
        <f>その他の係数!F21</f>
        <v>0.21070635420464714</v>
      </c>
      <c r="AM32" s="38"/>
      <c r="AN32" s="395">
        <f t="shared" si="7"/>
        <v>6.044316907994661E-2</v>
      </c>
      <c r="AO32" s="394"/>
      <c r="AP32" s="394"/>
      <c r="AQ32" s="38"/>
      <c r="AR32" s="394"/>
      <c r="AS32" s="38"/>
      <c r="AT32" s="451">
        <f>その他の係数!H21</f>
        <v>1.0567198660192725E-2</v>
      </c>
      <c r="AU32" s="38"/>
      <c r="AV32" s="171">
        <f t="shared" si="8"/>
        <v>24.370659351444782</v>
      </c>
      <c r="AW32" s="211"/>
      <c r="AX32" s="171">
        <f t="shared" si="9"/>
        <v>0.10076962359685107</v>
      </c>
      <c r="AY32" s="211"/>
      <c r="AZ32" s="449">
        <v>0.1032982650025768</v>
      </c>
      <c r="BA32" s="211"/>
      <c r="BB32" s="449">
        <f t="shared" si="10"/>
        <v>0.39015800071439866</v>
      </c>
      <c r="BC32" s="38"/>
      <c r="BD32" s="449">
        <f>AB32*その他の係数!$D21</f>
        <v>0</v>
      </c>
      <c r="BE32" s="449">
        <f>AH32*その他の係数!$D21</f>
        <v>0.10506431554646652</v>
      </c>
      <c r="BF32" s="449">
        <f>AZ32*その他の係数!$D21</f>
        <v>3.7833687194553108E-2</v>
      </c>
      <c r="BG32" s="211"/>
      <c r="BH32" s="449">
        <f>AB32*その他の係数!$F21</f>
        <v>0</v>
      </c>
      <c r="BI32" s="449">
        <f>AH32*その他の係数!$F21</f>
        <v>6.0443169079946631E-2</v>
      </c>
      <c r="BJ32" s="449">
        <f>AZ32*その他の係数!$F21</f>
        <v>2.1765600814358452E-2</v>
      </c>
      <c r="BK32" s="211"/>
      <c r="BL32" s="449">
        <f>AB32*その他の係数!$L21</f>
        <v>0</v>
      </c>
      <c r="BM32" s="449">
        <f>AH32*その他の係数!$L21</f>
        <v>1.4545991703137171E-2</v>
      </c>
      <c r="BN32" s="449">
        <f>AZ32*その他の係数!$L21</f>
        <v>5.238015373427757E-3</v>
      </c>
      <c r="BO32" s="211"/>
      <c r="BP32" s="449">
        <f>AB32*その他の係数!$N21</f>
        <v>0</v>
      </c>
      <c r="BQ32" s="449">
        <f>AH32*その他の係数!$N21</f>
        <v>1.4492744511649676E-2</v>
      </c>
      <c r="BR32" s="449">
        <f>AZ32*その他の係数!$N21</f>
        <v>5.2188410460050896E-3</v>
      </c>
      <c r="BS32" s="38"/>
      <c r="BT32" s="450" t="s">
        <v>1032</v>
      </c>
      <c r="BU32" s="19"/>
      <c r="BV32" s="19"/>
      <c r="BW32" s="19"/>
      <c r="BX32" s="19"/>
      <c r="BY32" s="19"/>
    </row>
    <row r="33" spans="1:77" s="10" customFormat="1" ht="18" customHeight="1">
      <c r="A33" s="447" t="s">
        <v>97</v>
      </c>
      <c r="B33" s="175" t="s">
        <v>446</v>
      </c>
      <c r="C33" s="318"/>
      <c r="E33" s="171">
        <f t="shared" si="0"/>
        <v>0</v>
      </c>
      <c r="F33" s="211"/>
      <c r="G33" s="318"/>
      <c r="H33" s="211"/>
      <c r="I33" s="448">
        <f>その他の係数!J22</f>
        <v>1.510928532117306E-2</v>
      </c>
      <c r="J33" s="442"/>
      <c r="K33" s="279"/>
      <c r="L33"/>
      <c r="M33" s="211"/>
      <c r="N33" s="211"/>
      <c r="O33" s="211"/>
      <c r="P33" s="211"/>
      <c r="Q33" s="448">
        <v>0.19345981196454651</v>
      </c>
      <c r="R33" s="171">
        <f t="shared" si="1"/>
        <v>0</v>
      </c>
      <c r="S33" s="448">
        <v>8.7422352933258854E-3</v>
      </c>
      <c r="T33" s="171">
        <f t="shared" si="2"/>
        <v>0</v>
      </c>
      <c r="U33" s="211"/>
      <c r="V33" s="211"/>
      <c r="W33" s="171">
        <f t="shared" si="3"/>
        <v>0</v>
      </c>
      <c r="X33" s="443"/>
      <c r="Y33" s="448">
        <f t="shared" si="4"/>
        <v>1.510928532117306E-2</v>
      </c>
      <c r="Z33" s="444"/>
      <c r="AA33" s="443"/>
      <c r="AB33" s="171">
        <f t="shared" si="5"/>
        <v>0</v>
      </c>
      <c r="AC33" s="443"/>
      <c r="AD33" s="395">
        <v>9.0328854630926845</v>
      </c>
      <c r="AE33" s="211"/>
      <c r="AF33" s="171">
        <f t="shared" si="6"/>
        <v>0.13648044373534382</v>
      </c>
      <c r="AG33" s="211"/>
      <c r="AH33" s="171">
        <v>0.14290640940074326</v>
      </c>
      <c r="AI33" s="211"/>
      <c r="AJ33" s="171">
        <v>0.1429064094007432</v>
      </c>
      <c r="AK33" s="38"/>
      <c r="AL33" s="396">
        <f>その他の係数!F22</f>
        <v>0.17225163658507706</v>
      </c>
      <c r="AM33" s="38"/>
      <c r="AN33" s="395">
        <f t="shared" si="7"/>
        <v>2.4615862897775058E-2</v>
      </c>
      <c r="AO33" s="394"/>
      <c r="AP33" s="394"/>
      <c r="AQ33" s="38"/>
      <c r="AR33" s="394"/>
      <c r="AS33" s="38"/>
      <c r="AT33" s="451">
        <f>その他の係数!H22</f>
        <v>1.3714811119953039E-2</v>
      </c>
      <c r="AU33" s="38"/>
      <c r="AV33" s="171">
        <f t="shared" si="8"/>
        <v>31.629857696617442</v>
      </c>
      <c r="AW33" s="211"/>
      <c r="AX33" s="171">
        <f t="shared" si="9"/>
        <v>0.47790454460629467</v>
      </c>
      <c r="AY33" s="211"/>
      <c r="AZ33" s="449">
        <v>0.48034201341013483</v>
      </c>
      <c r="BA33" s="211"/>
      <c r="BB33" s="449">
        <f t="shared" si="10"/>
        <v>0.623248422810878</v>
      </c>
      <c r="BC33" s="38"/>
      <c r="BD33" s="449">
        <f>AB33*その他の係数!$D22</f>
        <v>0</v>
      </c>
      <c r="BE33" s="449">
        <f>AH33*その他の係数!$D22</f>
        <v>4.8093154507633795E-2</v>
      </c>
      <c r="BF33" s="449">
        <f>AZ33*その他の係数!$D22</f>
        <v>0.1616523902903502</v>
      </c>
      <c r="BG33" s="211"/>
      <c r="BH33" s="449">
        <f>AB33*その他の係数!$F22</f>
        <v>0</v>
      </c>
      <c r="BI33" s="449">
        <f>AH33*その他の係数!$F22</f>
        <v>2.4615862897775068E-2</v>
      </c>
      <c r="BJ33" s="449">
        <f>AZ33*その他の係数!$F22</f>
        <v>8.273969793046676E-2</v>
      </c>
      <c r="BK33" s="211"/>
      <c r="BL33" s="449">
        <f>AB33*その他の係数!$L22</f>
        <v>0</v>
      </c>
      <c r="BM33" s="449">
        <f>AH33*その他の係数!$L22</f>
        <v>7.4091740922793458E-3</v>
      </c>
      <c r="BN33" s="449">
        <f>AZ33*その他の係数!$L22</f>
        <v>2.490397467906124E-2</v>
      </c>
      <c r="BO33" s="211"/>
      <c r="BP33" s="449">
        <f>AB33*その他の係数!$N22</f>
        <v>0</v>
      </c>
      <c r="BQ33" s="449">
        <f>AH33*その他の係数!$N22</f>
        <v>7.4091740922793458E-3</v>
      </c>
      <c r="BR33" s="449">
        <f>AZ33*その他の係数!$N22</f>
        <v>2.490397467906124E-2</v>
      </c>
      <c r="BS33" s="38"/>
      <c r="BT33" s="450" t="s">
        <v>399</v>
      </c>
      <c r="BU33" s="19"/>
      <c r="BV33" s="19"/>
      <c r="BW33" s="19"/>
      <c r="BX33" s="19"/>
      <c r="BY33" s="19"/>
    </row>
    <row r="34" spans="1:77" s="10" customFormat="1" ht="18" customHeight="1">
      <c r="A34" s="447" t="s">
        <v>98</v>
      </c>
      <c r="B34" s="175" t="s">
        <v>35</v>
      </c>
      <c r="C34" s="318"/>
      <c r="E34" s="171">
        <f t="shared" si="0"/>
        <v>0</v>
      </c>
      <c r="F34" s="211"/>
      <c r="G34" s="318"/>
      <c r="H34" s="211"/>
      <c r="I34" s="448">
        <f>その他の係数!J23</f>
        <v>5.9762640405605194E-2</v>
      </c>
      <c r="J34" s="442"/>
      <c r="K34" s="279"/>
      <c r="L34"/>
      <c r="N34" s="211"/>
      <c r="O34" s="211"/>
      <c r="P34" s="211"/>
      <c r="Q34" s="448">
        <v>9.5804938719456903E-2</v>
      </c>
      <c r="R34" s="171">
        <f t="shared" si="1"/>
        <v>0</v>
      </c>
      <c r="S34" s="448">
        <v>1.8393663790497412E-2</v>
      </c>
      <c r="T34" s="171">
        <f t="shared" si="2"/>
        <v>0</v>
      </c>
      <c r="U34" s="211"/>
      <c r="V34" s="211"/>
      <c r="W34" s="171">
        <f t="shared" si="3"/>
        <v>0</v>
      </c>
      <c r="X34" s="443"/>
      <c r="Y34" s="448">
        <f t="shared" si="4"/>
        <v>5.9762640405605194E-2</v>
      </c>
      <c r="Z34" s="444"/>
      <c r="AA34" s="443"/>
      <c r="AB34" s="171">
        <f t="shared" si="5"/>
        <v>0</v>
      </c>
      <c r="AC34" s="443"/>
      <c r="AD34" s="395">
        <v>6.6047525055631884E-2</v>
      </c>
      <c r="AE34" s="211"/>
      <c r="AF34" s="171">
        <f t="shared" si="6"/>
        <v>3.9471744895799273E-3</v>
      </c>
      <c r="AG34" s="211"/>
      <c r="AH34" s="171">
        <v>0.35036546867699153</v>
      </c>
      <c r="AI34" s="211"/>
      <c r="AJ34" s="171">
        <v>0.35036546867699153</v>
      </c>
      <c r="AK34" s="38"/>
      <c r="AL34" s="396">
        <f>その他の係数!F23</f>
        <v>0.17893146715170946</v>
      </c>
      <c r="AM34" s="38"/>
      <c r="AN34" s="395">
        <f t="shared" si="7"/>
        <v>6.2691407349670394E-2</v>
      </c>
      <c r="AO34" s="394"/>
      <c r="AP34" s="394"/>
      <c r="AQ34" s="38"/>
      <c r="AR34" s="394"/>
      <c r="AS34" s="38"/>
      <c r="AT34" s="451">
        <f>その他の係数!H23</f>
        <v>1.7926472763496296E-2</v>
      </c>
      <c r="AU34" s="38"/>
      <c r="AV34" s="171">
        <f t="shared" si="8"/>
        <v>41.343025255867893</v>
      </c>
      <c r="AW34" s="211"/>
      <c r="AX34" s="171">
        <f t="shared" si="9"/>
        <v>2.4707683516462864</v>
      </c>
      <c r="AY34" s="211"/>
      <c r="AZ34" s="449">
        <v>2.5387043297897911</v>
      </c>
      <c r="BA34" s="211"/>
      <c r="BB34" s="449">
        <f t="shared" si="10"/>
        <v>2.8890697984667826</v>
      </c>
      <c r="BC34" s="38"/>
      <c r="BD34" s="449">
        <f>AB34*その他の係数!$D23</f>
        <v>0</v>
      </c>
      <c r="BE34" s="449">
        <f>AH34*その他の係数!$D23</f>
        <v>9.5241468694989437E-2</v>
      </c>
      <c r="BF34" s="449">
        <f>AZ34*その他の係数!$D23</f>
        <v>0.69010776051797273</v>
      </c>
      <c r="BG34" s="211"/>
      <c r="BH34" s="449">
        <f>AB34*その他の係数!$F23</f>
        <v>0</v>
      </c>
      <c r="BI34" s="449">
        <f>AH34*その他の係数!$F23</f>
        <v>6.2691407349670394E-2</v>
      </c>
      <c r="BJ34" s="449">
        <f>AZ34*その他の係数!$F23</f>
        <v>0.45425409039368458</v>
      </c>
      <c r="BK34" s="211"/>
      <c r="BL34" s="449">
        <f>AB34*その他の係数!$L23</f>
        <v>0</v>
      </c>
      <c r="BM34" s="449">
        <f>AH34*その他の係数!$L23</f>
        <v>2.5086284212544715E-2</v>
      </c>
      <c r="BN34" s="449">
        <f>AZ34*その他の係数!$L23</f>
        <v>0.18177207528244876</v>
      </c>
      <c r="BO34" s="211"/>
      <c r="BP34" s="449">
        <f>AB34*その他の係数!$N23</f>
        <v>0</v>
      </c>
      <c r="BQ34" s="449">
        <f>AH34*その他の係数!$N23</f>
        <v>2.4800046739290704E-2</v>
      </c>
      <c r="BR34" s="449">
        <f>AZ34*その他の係数!$N23</f>
        <v>0.17969803438041004</v>
      </c>
      <c r="BS34" s="38"/>
      <c r="BT34" s="450"/>
      <c r="BU34" s="19"/>
      <c r="BV34" s="19"/>
      <c r="BW34" s="19"/>
      <c r="BX34" s="19"/>
      <c r="BY34" s="19"/>
    </row>
    <row r="35" spans="1:77" s="10" customFormat="1" ht="18" customHeight="1" thickBot="1">
      <c r="A35" s="447" t="s">
        <v>99</v>
      </c>
      <c r="B35" s="175" t="s">
        <v>25</v>
      </c>
      <c r="C35" s="318"/>
      <c r="E35" s="171">
        <f t="shared" si="0"/>
        <v>0</v>
      </c>
      <c r="F35" s="211"/>
      <c r="G35" s="318"/>
      <c r="H35" s="211"/>
      <c r="I35" s="448">
        <f>その他の係数!J24</f>
        <v>5.3363389151280916E-2</v>
      </c>
      <c r="J35" s="442"/>
      <c r="K35" s="279"/>
      <c r="L35"/>
      <c r="M35" s="211" t="s">
        <v>705</v>
      </c>
      <c r="N35" s="211"/>
      <c r="O35" s="615"/>
      <c r="P35" s="211"/>
      <c r="Q35" s="448">
        <v>0.31022632680150286</v>
      </c>
      <c r="R35" s="171">
        <f t="shared" si="1"/>
        <v>0</v>
      </c>
      <c r="S35" s="448">
        <v>4.8668136516007113E-2</v>
      </c>
      <c r="T35" s="171">
        <f t="shared" si="2"/>
        <v>0</v>
      </c>
      <c r="U35" s="211"/>
      <c r="V35" s="211"/>
      <c r="W35" s="171">
        <f t="shared" si="3"/>
        <v>0</v>
      </c>
      <c r="X35" s="443"/>
      <c r="Y35" s="448">
        <f t="shared" si="4"/>
        <v>5.3363389151280916E-2</v>
      </c>
      <c r="Z35" s="444"/>
      <c r="AA35" s="443"/>
      <c r="AB35" s="171">
        <f t="shared" si="5"/>
        <v>0</v>
      </c>
      <c r="AC35" s="443"/>
      <c r="AD35" s="395">
        <v>23.220919949210639</v>
      </c>
      <c r="AE35" s="211"/>
      <c r="AF35" s="171">
        <f t="shared" si="6"/>
        <v>1.2391469877004697</v>
      </c>
      <c r="AG35" s="211"/>
      <c r="AH35" s="171">
        <v>2.3478631302992623</v>
      </c>
      <c r="AI35" s="211"/>
      <c r="AJ35" s="171">
        <v>2.3478631302992619</v>
      </c>
      <c r="AK35" s="38"/>
      <c r="AL35" s="396">
        <f>その他の係数!F24</f>
        <v>0.27476343709178958</v>
      </c>
      <c r="AM35" s="38"/>
      <c r="AN35" s="395">
        <f t="shared" si="7"/>
        <v>0.64510694350211339</v>
      </c>
      <c r="AO35" s="394"/>
      <c r="AP35" s="394"/>
      <c r="AQ35" s="38"/>
      <c r="AR35" s="394"/>
      <c r="AS35" s="38"/>
      <c r="AT35" s="451">
        <f>その他の係数!H24</f>
        <v>8.0123888769581299E-3</v>
      </c>
      <c r="AU35" s="38"/>
      <c r="AV35" s="171">
        <f t="shared" si="8"/>
        <v>18.47861540137739</v>
      </c>
      <c r="AW35" s="211"/>
      <c r="AX35" s="171">
        <f t="shared" si="9"/>
        <v>0.98608154464055464</v>
      </c>
      <c r="AY35" s="211"/>
      <c r="AZ35" s="449">
        <v>1.473170844648251</v>
      </c>
      <c r="BA35" s="211"/>
      <c r="BB35" s="449">
        <f t="shared" si="10"/>
        <v>3.8210339749475128</v>
      </c>
      <c r="BC35" s="38"/>
      <c r="BD35" s="449">
        <f>AB35*その他の係数!$D24</f>
        <v>0</v>
      </c>
      <c r="BE35" s="449">
        <f>AH35*その他の係数!$D24</f>
        <v>1.1247780664743947</v>
      </c>
      <c r="BF35" s="449">
        <f>AZ35*その他の係数!$D24</f>
        <v>0.70574397325226879</v>
      </c>
      <c r="BG35" s="211"/>
      <c r="BH35" s="449">
        <f>AB35*その他の係数!$F24</f>
        <v>0</v>
      </c>
      <c r="BI35" s="449">
        <f>AH35*その他の係数!$F24</f>
        <v>0.64510694350211351</v>
      </c>
      <c r="BJ35" s="449">
        <f>AZ35*その他の係数!$F24</f>
        <v>0.40477348469896823</v>
      </c>
      <c r="BK35" s="211"/>
      <c r="BL35" s="449">
        <f>AB35*その他の係数!$L24</f>
        <v>0</v>
      </c>
      <c r="BM35" s="449">
        <f>AH35*その他の係数!$L24</f>
        <v>0.10548067034233885</v>
      </c>
      <c r="BN35" s="449">
        <f>AZ35*その他の係数!$L24</f>
        <v>6.6184031861550918E-2</v>
      </c>
      <c r="BO35" s="211"/>
      <c r="BP35" s="449">
        <f>AB35*その他の係数!$N24</f>
        <v>0</v>
      </c>
      <c r="BQ35" s="449">
        <f>AH35*その他の係数!$N24</f>
        <v>0.10236135685161088</v>
      </c>
      <c r="BR35" s="449">
        <f>AZ35*その他の係数!$N24</f>
        <v>6.4226813133356694E-2</v>
      </c>
      <c r="BS35" s="38"/>
      <c r="BT35" s="19" t="s">
        <v>1033</v>
      </c>
      <c r="BU35" s="19"/>
      <c r="BV35" s="19"/>
      <c r="BW35" s="19"/>
      <c r="BX35" s="19"/>
      <c r="BY35" s="19"/>
    </row>
    <row r="36" spans="1:77" s="10" customFormat="1" ht="18" customHeight="1">
      <c r="A36" s="447" t="s">
        <v>100</v>
      </c>
      <c r="B36" s="175" t="s">
        <v>26</v>
      </c>
      <c r="C36" s="318">
        <v>10000</v>
      </c>
      <c r="E36" s="171">
        <f t="shared" si="0"/>
        <v>10000</v>
      </c>
      <c r="F36" s="211"/>
      <c r="G36" s="318"/>
      <c r="H36" s="211"/>
      <c r="I36" s="448">
        <f>その他の係数!J25</f>
        <v>1</v>
      </c>
      <c r="J36" s="442"/>
      <c r="K36" s="279"/>
      <c r="L36"/>
      <c r="M36" s="672" t="s">
        <v>1188</v>
      </c>
      <c r="N36" s="673"/>
      <c r="O36" s="674"/>
      <c r="P36" s="211"/>
      <c r="Q36" s="448">
        <v>0</v>
      </c>
      <c r="R36" s="171">
        <f t="shared" si="1"/>
        <v>0</v>
      </c>
      <c r="S36" s="448">
        <v>0</v>
      </c>
      <c r="T36" s="171">
        <f t="shared" si="2"/>
        <v>0</v>
      </c>
      <c r="U36" s="211"/>
      <c r="V36" s="211"/>
      <c r="W36" s="171">
        <f t="shared" si="3"/>
        <v>10000</v>
      </c>
      <c r="X36" s="443"/>
      <c r="Y36" s="448">
        <f t="shared" si="4"/>
        <v>1</v>
      </c>
      <c r="Z36" s="444"/>
      <c r="AA36" s="443"/>
      <c r="AB36" s="171">
        <f t="shared" si="5"/>
        <v>10000</v>
      </c>
      <c r="AC36" s="443"/>
      <c r="AD36" s="395">
        <v>3.1558032880465343</v>
      </c>
      <c r="AE36" s="211"/>
      <c r="AF36" s="171">
        <f t="shared" si="6"/>
        <v>3.1558032880465343</v>
      </c>
      <c r="AG36" s="211"/>
      <c r="AH36" s="171">
        <v>10.533687707389692</v>
      </c>
      <c r="AI36" s="211"/>
      <c r="AJ36" s="171">
        <v>10010.533687707386</v>
      </c>
      <c r="AK36" s="38"/>
      <c r="AL36" s="396">
        <f>その他の係数!F25</f>
        <v>0.34516399398973391</v>
      </c>
      <c r="AM36" s="38"/>
      <c r="AN36" s="395">
        <f t="shared" si="7"/>
        <v>3455.2757896178609</v>
      </c>
      <c r="AO36" s="394"/>
      <c r="AP36" s="394"/>
      <c r="AQ36" s="38"/>
      <c r="AR36" s="394"/>
      <c r="AS36" s="38"/>
      <c r="AT36" s="451">
        <f>その他の係数!H25</f>
        <v>0</v>
      </c>
      <c r="AU36" s="38"/>
      <c r="AV36" s="171">
        <f t="shared" si="8"/>
        <v>0</v>
      </c>
      <c r="AW36" s="211"/>
      <c r="AX36" s="171">
        <f t="shared" si="9"/>
        <v>0</v>
      </c>
      <c r="AY36" s="211"/>
      <c r="AZ36" s="449">
        <v>7.0259418012333414</v>
      </c>
      <c r="BA36" s="211"/>
      <c r="BB36" s="449">
        <f t="shared" si="10"/>
        <v>10017.55962950862</v>
      </c>
      <c r="BC36" s="38"/>
      <c r="BD36" s="449">
        <f>AB36*その他の係数!$D25</f>
        <v>4887.5210257984018</v>
      </c>
      <c r="BE36" s="449">
        <f>AH36*その他の係数!$D25</f>
        <v>5.1483620149061275</v>
      </c>
      <c r="BF36" s="449">
        <f>AZ36*その他の係数!$D25</f>
        <v>3.433943827956385</v>
      </c>
      <c r="BG36" s="211"/>
      <c r="BH36" s="449">
        <f>AB36*その他の係数!$F25</f>
        <v>3451.639939897339</v>
      </c>
      <c r="BI36" s="449">
        <f>AH36*その他の係数!$F25</f>
        <v>3.6358497205231894</v>
      </c>
      <c r="BJ36" s="449">
        <f>AZ36*その他の係数!$F25</f>
        <v>2.4251021336531253</v>
      </c>
      <c r="BK36" s="211"/>
      <c r="BL36" s="449">
        <f>AB36*その他の係数!$L25</f>
        <v>529.68003149888966</v>
      </c>
      <c r="BM36" s="449">
        <f>AH36*その他の係数!$L25</f>
        <v>0.5579484036649639</v>
      </c>
      <c r="BN36" s="449">
        <f>AZ36*その他の係数!$L25</f>
        <v>0.37215010745866423</v>
      </c>
      <c r="BO36" s="211"/>
      <c r="BP36" s="449">
        <f>AB36*その他の係数!$N25</f>
        <v>514.27800086274533</v>
      </c>
      <c r="BQ36" s="449">
        <f>AH36*その他の係数!$N25</f>
        <v>0.54172438558688463</v>
      </c>
      <c r="BR36" s="449">
        <f>AZ36*その他の係数!$N25</f>
        <v>0.36132873037162788</v>
      </c>
      <c r="BS36" s="38"/>
      <c r="BT36" s="453"/>
      <c r="BU36" s="19"/>
      <c r="BV36" s="19"/>
      <c r="BW36" s="19"/>
      <c r="BX36" s="19"/>
      <c r="BY36" s="19"/>
    </row>
    <row r="37" spans="1:77" s="10" customFormat="1" ht="18" customHeight="1">
      <c r="A37" s="447" t="s">
        <v>101</v>
      </c>
      <c r="B37" s="175" t="s">
        <v>759</v>
      </c>
      <c r="C37" s="318"/>
      <c r="E37" s="171">
        <f t="shared" si="0"/>
        <v>0</v>
      </c>
      <c r="F37" s="211"/>
      <c r="G37" s="318"/>
      <c r="H37" s="211"/>
      <c r="I37" s="448">
        <f>その他の係数!J26</f>
        <v>0.81032695612465611</v>
      </c>
      <c r="J37" s="442"/>
      <c r="K37" s="279"/>
      <c r="L37"/>
      <c r="M37" s="647"/>
      <c r="N37" s="648"/>
      <c r="O37" s="649"/>
      <c r="P37" s="590"/>
      <c r="Q37" s="455">
        <v>0</v>
      </c>
      <c r="R37" s="171">
        <f t="shared" si="1"/>
        <v>0</v>
      </c>
      <c r="S37" s="448">
        <v>0</v>
      </c>
      <c r="T37" s="171">
        <f t="shared" si="2"/>
        <v>0</v>
      </c>
      <c r="U37" s="211"/>
      <c r="V37" s="211"/>
      <c r="W37" s="171">
        <f t="shared" si="3"/>
        <v>0</v>
      </c>
      <c r="X37" s="443"/>
      <c r="Y37" s="448">
        <f t="shared" si="4"/>
        <v>0.81032695612465611</v>
      </c>
      <c r="Z37" s="444"/>
      <c r="AA37" s="443"/>
      <c r="AB37" s="171">
        <f t="shared" si="5"/>
        <v>0</v>
      </c>
      <c r="AC37" s="443"/>
      <c r="AD37" s="395">
        <v>84.178705722466603</v>
      </c>
      <c r="AE37" s="211"/>
      <c r="AF37" s="171">
        <f t="shared" si="6"/>
        <v>68.212274378599531</v>
      </c>
      <c r="AG37" s="211"/>
      <c r="AH37" s="171">
        <v>219.44975957657317</v>
      </c>
      <c r="AI37" s="211"/>
      <c r="AJ37" s="171">
        <v>219.44975957657311</v>
      </c>
      <c r="AK37" s="38"/>
      <c r="AL37" s="396">
        <f>その他の係数!F26</f>
        <v>6.884928860887507E-2</v>
      </c>
      <c r="AM37" s="38"/>
      <c r="AN37" s="395">
        <f t="shared" si="7"/>
        <v>15.108959832235728</v>
      </c>
      <c r="AO37" s="394"/>
      <c r="AP37" s="394"/>
      <c r="AQ37" s="38"/>
      <c r="AR37" s="394"/>
      <c r="AS37" s="38"/>
      <c r="AT37" s="451">
        <f>その他の係数!H26</f>
        <v>2.4439846405192645E-2</v>
      </c>
      <c r="AU37" s="38"/>
      <c r="AV37" s="171">
        <f t="shared" si="8"/>
        <v>56.364528622547859</v>
      </c>
      <c r="AW37" s="211"/>
      <c r="AX37" s="171">
        <f t="shared" si="9"/>
        <v>45.673696912110259</v>
      </c>
      <c r="AY37" s="211"/>
      <c r="AZ37" s="449">
        <v>90.226786226526599</v>
      </c>
      <c r="BA37" s="211"/>
      <c r="BB37" s="449">
        <f t="shared" si="10"/>
        <v>309.67654580309971</v>
      </c>
      <c r="BC37" s="38"/>
      <c r="BD37" s="449">
        <f>AB37*その他の係数!$D26</f>
        <v>0</v>
      </c>
      <c r="BE37" s="449">
        <f>AH37*その他の係数!$D26</f>
        <v>94.753268558573893</v>
      </c>
      <c r="BF37" s="449">
        <f>AZ37*その他の係数!$D26</f>
        <v>38.957813957030048</v>
      </c>
      <c r="BG37" s="211"/>
      <c r="BH37" s="449">
        <f>AB37*その他の係数!$F26</f>
        <v>0</v>
      </c>
      <c r="BI37" s="449">
        <f>AH37*その他の係数!$F26</f>
        <v>15.108959832235731</v>
      </c>
      <c r="BJ37" s="449">
        <f>AZ37*その他の係数!$F26</f>
        <v>6.212050045161404</v>
      </c>
      <c r="BK37" s="211"/>
      <c r="BL37" s="449">
        <f>AB37*その他の係数!$L26</f>
        <v>0</v>
      </c>
      <c r="BM37" s="449">
        <f>AH37*その他の係数!$L26</f>
        <v>0.41134460219566588</v>
      </c>
      <c r="BN37" s="449">
        <f>AZ37*その他の係数!$L26</f>
        <v>0.16912436613900039</v>
      </c>
      <c r="BO37" s="211"/>
      <c r="BP37" s="449">
        <f>AB37*その他の係数!$N26</f>
        <v>0</v>
      </c>
      <c r="BQ37" s="449">
        <f>AH37*その他の係数!$N26</f>
        <v>0.41116930085230524</v>
      </c>
      <c r="BR37" s="449">
        <f>AZ37*その他の係数!$N26</f>
        <v>0.16905229097763708</v>
      </c>
      <c r="BS37" s="38"/>
      <c r="BT37" s="678" t="s">
        <v>488</v>
      </c>
      <c r="BU37" s="678"/>
      <c r="BV37" s="678"/>
      <c r="BW37" s="678"/>
      <c r="BX37" s="678"/>
      <c r="BY37" s="678"/>
    </row>
    <row r="38" spans="1:77" s="10" customFormat="1" ht="18" customHeight="1">
      <c r="A38" s="447" t="s">
        <v>102</v>
      </c>
      <c r="B38" s="175" t="s">
        <v>103</v>
      </c>
      <c r="C38" s="318"/>
      <c r="E38" s="171">
        <f t="shared" si="0"/>
        <v>0</v>
      </c>
      <c r="F38" s="211"/>
      <c r="G38" s="318"/>
      <c r="H38" s="211"/>
      <c r="I38" s="448">
        <f>その他の係数!J27</f>
        <v>0.99480973025048169</v>
      </c>
      <c r="J38" s="442"/>
      <c r="K38" s="279"/>
      <c r="L38"/>
      <c r="M38" s="647" t="s">
        <v>1189</v>
      </c>
      <c r="N38" s="648"/>
      <c r="O38" s="649"/>
      <c r="P38" s="454"/>
      <c r="Q38" s="455">
        <v>0</v>
      </c>
      <c r="R38" s="171">
        <f t="shared" si="1"/>
        <v>0</v>
      </c>
      <c r="S38" s="448">
        <v>0</v>
      </c>
      <c r="T38" s="171">
        <f t="shared" si="2"/>
        <v>0</v>
      </c>
      <c r="U38" s="211"/>
      <c r="V38" s="211"/>
      <c r="W38" s="171">
        <f t="shared" si="3"/>
        <v>0</v>
      </c>
      <c r="X38" s="443"/>
      <c r="Y38" s="448">
        <f t="shared" si="4"/>
        <v>0.99480973025048169</v>
      </c>
      <c r="Z38" s="444"/>
      <c r="AA38" s="443"/>
      <c r="AB38" s="171">
        <f t="shared" si="5"/>
        <v>0</v>
      </c>
      <c r="AC38" s="443"/>
      <c r="AD38" s="395">
        <v>9.1285562072087831</v>
      </c>
      <c r="AE38" s="211"/>
      <c r="AF38" s="171">
        <f t="shared" si="6"/>
        <v>9.0811765380697302</v>
      </c>
      <c r="AG38" s="211"/>
      <c r="AH38" s="171">
        <v>16.445852184769112</v>
      </c>
      <c r="AI38" s="211"/>
      <c r="AJ38" s="171">
        <v>16.445852184769116</v>
      </c>
      <c r="AK38" s="38"/>
      <c r="AL38" s="396">
        <f>その他の係数!F27</f>
        <v>0.11748037834574361</v>
      </c>
      <c r="AM38" s="38"/>
      <c r="AN38" s="395">
        <f t="shared" si="7"/>
        <v>1.9320649368848499</v>
      </c>
      <c r="AO38" s="394"/>
      <c r="AP38" s="394"/>
      <c r="AQ38" s="38"/>
      <c r="AR38" s="394"/>
      <c r="AS38" s="38"/>
      <c r="AT38" s="451">
        <f>その他の係数!H27</f>
        <v>7.9161957419126867E-3</v>
      </c>
      <c r="AU38" s="38"/>
      <c r="AV38" s="171">
        <f t="shared" si="8"/>
        <v>18.256769460790398</v>
      </c>
      <c r="AW38" s="211"/>
      <c r="AX38" s="171">
        <f t="shared" si="9"/>
        <v>18.162011902534129</v>
      </c>
      <c r="AY38" s="211"/>
      <c r="AZ38" s="449">
        <v>24.135371536741626</v>
      </c>
      <c r="BA38" s="211"/>
      <c r="BB38" s="449">
        <f t="shared" si="10"/>
        <v>40.581223721510739</v>
      </c>
      <c r="BC38" s="38"/>
      <c r="BD38" s="449">
        <f>AB38*その他の係数!$D27</f>
        <v>0</v>
      </c>
      <c r="BE38" s="449">
        <f>AH38*その他の係数!$D27</f>
        <v>7.840656837536331</v>
      </c>
      <c r="BF38" s="449">
        <f>AZ38*その他の係数!$D27</f>
        <v>11.506680452916264</v>
      </c>
      <c r="BG38" s="211"/>
      <c r="BH38" s="449">
        <f>AB38*その他の係数!$F27</f>
        <v>0</v>
      </c>
      <c r="BI38" s="449">
        <f>AH38*その他の係数!$F27</f>
        <v>1.9320649368848495</v>
      </c>
      <c r="BJ38" s="449">
        <f>AZ38*その他の係数!$F27</f>
        <v>2.8354325796514979</v>
      </c>
      <c r="BK38" s="211"/>
      <c r="BL38" s="449">
        <f>AB38*その他の係数!$L27</f>
        <v>0</v>
      </c>
      <c r="BM38" s="449">
        <f>AH38*その他の係数!$L27</f>
        <v>0.27159320392073921</v>
      </c>
      <c r="BN38" s="449">
        <f>AZ38*その他の係数!$L27</f>
        <v>0.39858091936104201</v>
      </c>
      <c r="BO38" s="211"/>
      <c r="BP38" s="449">
        <f>AB38*その他の係数!$N27</f>
        <v>0</v>
      </c>
      <c r="BQ38" s="449">
        <f>AH38*その他の係数!$N27</f>
        <v>0.27159320392073921</v>
      </c>
      <c r="BR38" s="449">
        <f>AZ38*その他の係数!$N27</f>
        <v>0.39858091936104201</v>
      </c>
      <c r="BS38" s="38"/>
      <c r="BT38" s="678"/>
      <c r="BU38" s="678"/>
      <c r="BV38" s="678"/>
      <c r="BW38" s="678"/>
      <c r="BX38" s="678"/>
      <c r="BY38" s="678"/>
    </row>
    <row r="39" spans="1:77" s="10" customFormat="1" ht="18" customHeight="1">
      <c r="A39" s="447" t="s">
        <v>104</v>
      </c>
      <c r="B39" s="175" t="s">
        <v>105</v>
      </c>
      <c r="C39" s="318"/>
      <c r="E39" s="171">
        <f t="shared" si="0"/>
        <v>0</v>
      </c>
      <c r="F39" s="211"/>
      <c r="G39" s="318"/>
      <c r="H39" s="211"/>
      <c r="I39" s="448">
        <f>その他の係数!J28</f>
        <v>0.7755362922061757</v>
      </c>
      <c r="J39" s="442"/>
      <c r="K39" s="279"/>
      <c r="L39"/>
      <c r="M39" s="647"/>
      <c r="N39" s="648"/>
      <c r="O39" s="649"/>
      <c r="P39" s="456"/>
      <c r="Q39" s="455">
        <v>0</v>
      </c>
      <c r="R39" s="171">
        <f t="shared" si="1"/>
        <v>0</v>
      </c>
      <c r="S39" s="448">
        <v>0</v>
      </c>
      <c r="T39" s="171">
        <f t="shared" si="2"/>
        <v>0</v>
      </c>
      <c r="U39" s="211"/>
      <c r="V39" s="211"/>
      <c r="W39" s="171">
        <f t="shared" si="3"/>
        <v>0</v>
      </c>
      <c r="X39" s="443"/>
      <c r="Y39" s="448">
        <f t="shared" si="4"/>
        <v>0.7755362922061757</v>
      </c>
      <c r="Z39" s="444"/>
      <c r="AA39" s="443"/>
      <c r="AB39" s="171">
        <f t="shared" si="5"/>
        <v>0</v>
      </c>
      <c r="AC39" s="443"/>
      <c r="AD39" s="395">
        <v>26.154131449595219</v>
      </c>
      <c r="AE39" s="211"/>
      <c r="AF39" s="171">
        <f t="shared" si="6"/>
        <v>20.283478130292007</v>
      </c>
      <c r="AG39" s="211"/>
      <c r="AH39" s="171">
        <v>31.313569583623778</v>
      </c>
      <c r="AI39" s="211"/>
      <c r="AJ39" s="171">
        <v>31.313569583623778</v>
      </c>
      <c r="AK39" s="38"/>
      <c r="AL39" s="396">
        <f>その他の係数!F28</f>
        <v>0.45280356606670752</v>
      </c>
      <c r="AM39" s="38"/>
      <c r="AN39" s="395">
        <f t="shared" si="7"/>
        <v>14.178895973742833</v>
      </c>
      <c r="AO39" s="394"/>
      <c r="AP39" s="394"/>
      <c r="AQ39" s="38"/>
      <c r="AR39" s="394"/>
      <c r="AS39" s="38"/>
      <c r="AT39" s="451">
        <f>その他の係数!H28</f>
        <v>1.707644498398401E-3</v>
      </c>
      <c r="AU39" s="38"/>
      <c r="AV39" s="171">
        <f t="shared" si="8"/>
        <v>3.9382644068770847</v>
      </c>
      <c r="AW39" s="211"/>
      <c r="AX39" s="171">
        <f t="shared" si="9"/>
        <v>3.0542669758370078</v>
      </c>
      <c r="AY39" s="211"/>
      <c r="AZ39" s="449">
        <v>9.9258117112636626</v>
      </c>
      <c r="BA39" s="211"/>
      <c r="BB39" s="449">
        <f t="shared" si="10"/>
        <v>41.239381294887437</v>
      </c>
      <c r="BC39" s="38"/>
      <c r="BD39" s="449">
        <f>AB39*その他の係数!$D28</f>
        <v>0</v>
      </c>
      <c r="BE39" s="449">
        <f>AH39*その他の係数!$D28</f>
        <v>20.348595427808142</v>
      </c>
      <c r="BF39" s="449">
        <f>AZ39*その他の係数!$D28</f>
        <v>6.4501214486493064</v>
      </c>
      <c r="BG39" s="211"/>
      <c r="BH39" s="449">
        <f>AB39*その他の係数!$F28</f>
        <v>0</v>
      </c>
      <c r="BI39" s="449">
        <f>AH39*その他の係数!$F28</f>
        <v>14.178895973742833</v>
      </c>
      <c r="BJ39" s="449">
        <f>AZ39*その他の係数!$F28</f>
        <v>4.4944429389668752</v>
      </c>
      <c r="BK39" s="211"/>
      <c r="BL39" s="449">
        <f>AB39*その他の係数!$L28</f>
        <v>0</v>
      </c>
      <c r="BM39" s="449">
        <f>AH39*その他の係数!$L28</f>
        <v>1.3144178874335961</v>
      </c>
      <c r="BN39" s="449">
        <f>AZ39*その他の係数!$L28</f>
        <v>0.41664571091907432</v>
      </c>
      <c r="BO39" s="211"/>
      <c r="BP39" s="449">
        <f>AB39*その他の係数!$N28</f>
        <v>0</v>
      </c>
      <c r="BQ39" s="449">
        <f>AH39*その他の係数!$N28</f>
        <v>1.3131183757100502</v>
      </c>
      <c r="BR39" s="449">
        <f>AZ39*その他の係数!$N28</f>
        <v>0.41623379018132356</v>
      </c>
      <c r="BS39" s="38"/>
    </row>
    <row r="40" spans="1:77" s="10" customFormat="1" ht="18" customHeight="1">
      <c r="A40" s="447" t="s">
        <v>106</v>
      </c>
      <c r="B40" s="175" t="s">
        <v>27</v>
      </c>
      <c r="C40" s="318"/>
      <c r="E40" s="457">
        <f>C40+R53</f>
        <v>518.9750530766911</v>
      </c>
      <c r="F40" s="211"/>
      <c r="G40" s="318"/>
      <c r="H40" s="211"/>
      <c r="I40" s="448">
        <f>その他の係数!J29</f>
        <v>0.55024328264615063</v>
      </c>
      <c r="J40" s="442"/>
      <c r="K40" s="279"/>
      <c r="L40"/>
      <c r="M40" s="650" t="s">
        <v>1195</v>
      </c>
      <c r="N40" s="651"/>
      <c r="O40" s="652"/>
      <c r="P40" s="456"/>
      <c r="Q40" s="458">
        <v>33.737100093545365</v>
      </c>
      <c r="R40" s="457"/>
      <c r="S40" s="459">
        <v>0</v>
      </c>
      <c r="T40" s="171">
        <f t="shared" si="2"/>
        <v>0</v>
      </c>
      <c r="U40" s="211"/>
      <c r="V40" s="211"/>
      <c r="W40" s="171">
        <f t="shared" si="3"/>
        <v>518.9750530766911</v>
      </c>
      <c r="X40" s="443"/>
      <c r="Y40" s="448">
        <f t="shared" si="4"/>
        <v>0.55024328264615063</v>
      </c>
      <c r="Z40" s="444"/>
      <c r="AA40" s="443"/>
      <c r="AB40" s="171">
        <f t="shared" si="5"/>
        <v>285.56253681637878</v>
      </c>
      <c r="AC40" s="443"/>
      <c r="AD40" s="395">
        <v>244.11821817303772</v>
      </c>
      <c r="AE40" s="211"/>
      <c r="AF40" s="171">
        <f t="shared" si="6"/>
        <v>134.32440972126145</v>
      </c>
      <c r="AG40" s="211"/>
      <c r="AH40" s="171">
        <v>152.1526327506686</v>
      </c>
      <c r="AI40" s="211"/>
      <c r="AJ40" s="171">
        <v>437.71516956704727</v>
      </c>
      <c r="AK40" s="38"/>
      <c r="AL40" s="396">
        <f>その他の係数!F29</f>
        <v>0.43352380965314657</v>
      </c>
      <c r="AM40" s="38"/>
      <c r="AN40" s="395">
        <f t="shared" si="7"/>
        <v>189.75994785367936</v>
      </c>
      <c r="AO40" s="394"/>
      <c r="AP40" s="394"/>
      <c r="AQ40" s="38"/>
      <c r="AR40" s="394"/>
      <c r="AS40" s="38"/>
      <c r="AT40" s="451">
        <f>その他の係数!H29</f>
        <v>0.15653066177814709</v>
      </c>
      <c r="AU40" s="38"/>
      <c r="AV40" s="171">
        <f t="shared" si="8"/>
        <v>360.99968959813867</v>
      </c>
      <c r="AW40" s="211"/>
      <c r="AX40" s="171">
        <f t="shared" si="9"/>
        <v>198.63765423872127</v>
      </c>
      <c r="AY40" s="211"/>
      <c r="AZ40" s="449">
        <v>207.13030929649983</v>
      </c>
      <c r="BA40" s="211"/>
      <c r="BB40" s="449">
        <f t="shared" si="10"/>
        <v>644.8454788635471</v>
      </c>
      <c r="BC40" s="38"/>
      <c r="BD40" s="449">
        <f>AB40*その他の係数!$D29</f>
        <v>196.38345099748045</v>
      </c>
      <c r="BE40" s="449">
        <f>AH40*その他の係数!$D29</f>
        <v>104.63648149036456</v>
      </c>
      <c r="BF40" s="449">
        <f>AZ40*その他の係数!$D29</f>
        <v>142.44503287900847</v>
      </c>
      <c r="BG40" s="211"/>
      <c r="BH40" s="449">
        <f>AB40*その他の係数!$F29</f>
        <v>123.79815885485345</v>
      </c>
      <c r="BI40" s="449">
        <f>AH40*その他の係数!$F29</f>
        <v>65.961788998825966</v>
      </c>
      <c r="BJ40" s="449">
        <f>AZ40*その他の係数!$F29</f>
        <v>89.795920780853166</v>
      </c>
      <c r="BK40" s="211"/>
      <c r="BL40" s="449">
        <f>AB40*その他の係数!$L29</f>
        <v>43.330630508561178</v>
      </c>
      <c r="BM40" s="449">
        <f>AH40*その他の係数!$L29</f>
        <v>23.087305443232371</v>
      </c>
      <c r="BN40" s="449">
        <f>AZ40*その他の係数!$L29</f>
        <v>31.429497017746943</v>
      </c>
      <c r="BO40" s="211"/>
      <c r="BP40" s="449">
        <f>AB40*その他の係数!$N29</f>
        <v>42.143462056587879</v>
      </c>
      <c r="BQ40" s="449">
        <f>AH40*その他の係数!$N29</f>
        <v>22.454761666657006</v>
      </c>
      <c r="BR40" s="449">
        <f>AZ40*その他の係数!$N29</f>
        <v>30.56839467783324</v>
      </c>
      <c r="BS40" s="38"/>
    </row>
    <row r="41" spans="1:77" s="10" customFormat="1" ht="18" customHeight="1">
      <c r="A41" s="447" t="s">
        <v>107</v>
      </c>
      <c r="B41" s="175" t="s">
        <v>28</v>
      </c>
      <c r="C41" s="318"/>
      <c r="E41" s="171">
        <f>C41-R41-T41</f>
        <v>0</v>
      </c>
      <c r="F41" s="211"/>
      <c r="G41" s="318"/>
      <c r="H41" s="211"/>
      <c r="I41" s="448">
        <f>その他の係数!J30</f>
        <v>0.5833844429638585</v>
      </c>
      <c r="J41" s="442"/>
      <c r="K41" s="279"/>
      <c r="L41"/>
      <c r="M41" s="650"/>
      <c r="N41" s="651"/>
      <c r="O41" s="652"/>
      <c r="P41" s="456"/>
      <c r="Q41" s="455">
        <v>0</v>
      </c>
      <c r="R41" s="171">
        <f t="shared" ref="R41:R52" si="11">C41*Q41</f>
        <v>0</v>
      </c>
      <c r="S41" s="448">
        <v>0</v>
      </c>
      <c r="T41" s="171">
        <f t="shared" si="2"/>
        <v>0</v>
      </c>
      <c r="U41" s="211"/>
      <c r="V41" s="211"/>
      <c r="W41" s="171">
        <f t="shared" si="3"/>
        <v>0</v>
      </c>
      <c r="X41" s="443"/>
      <c r="Y41" s="448">
        <f t="shared" si="4"/>
        <v>0.5833844429638585</v>
      </c>
      <c r="Z41" s="444"/>
      <c r="AA41" s="443"/>
      <c r="AB41" s="171">
        <f t="shared" si="5"/>
        <v>0</v>
      </c>
      <c r="AC41" s="443"/>
      <c r="AD41" s="395">
        <v>50.070240420038878</v>
      </c>
      <c r="AE41" s="211"/>
      <c r="AF41" s="171">
        <f t="shared" si="6"/>
        <v>29.210199316510852</v>
      </c>
      <c r="AG41" s="211"/>
      <c r="AH41" s="171">
        <v>45.035466314652886</v>
      </c>
      <c r="AI41" s="211"/>
      <c r="AJ41" s="171">
        <v>45.035466314652879</v>
      </c>
      <c r="AK41" s="38"/>
      <c r="AL41" s="396">
        <f>その他の係数!F30</f>
        <v>0.30881983538188373</v>
      </c>
      <c r="AM41" s="38"/>
      <c r="AN41" s="395">
        <f t="shared" si="7"/>
        <v>13.907845293637472</v>
      </c>
      <c r="AO41" s="394"/>
      <c r="AP41" s="394"/>
      <c r="AQ41" s="38"/>
      <c r="AR41" s="394"/>
      <c r="AS41" s="38"/>
      <c r="AT41" s="451">
        <f>その他の係数!H30</f>
        <v>5.3175897901338726E-2</v>
      </c>
      <c r="AU41" s="38"/>
      <c r="AV41" s="171">
        <f t="shared" si="8"/>
        <v>122.63720358949874</v>
      </c>
      <c r="AW41" s="211"/>
      <c r="AX41" s="171">
        <f t="shared" si="9"/>
        <v>71.544636702705034</v>
      </c>
      <c r="AY41" s="211"/>
      <c r="AZ41" s="449">
        <v>99.933697038319238</v>
      </c>
      <c r="BA41" s="211"/>
      <c r="BB41" s="449">
        <f t="shared" si="10"/>
        <v>144.96916335297212</v>
      </c>
      <c r="BC41" s="38"/>
      <c r="BD41" s="449">
        <f>AB41*その他の係数!$D30</f>
        <v>0</v>
      </c>
      <c r="BE41" s="449">
        <f>AH41*その他の係数!$D30</f>
        <v>28.456365702587995</v>
      </c>
      <c r="BF41" s="449">
        <f>AZ41*その他の係数!$D30</f>
        <v>63.144673779225315</v>
      </c>
      <c r="BG41" s="211"/>
      <c r="BH41" s="449">
        <f>AB41*その他の係数!$F30</f>
        <v>0</v>
      </c>
      <c r="BI41" s="449">
        <f>AH41*その他の係数!$F30</f>
        <v>13.907845293637475</v>
      </c>
      <c r="BJ41" s="449">
        <f>AZ41*その他の係数!$F30</f>
        <v>30.861507868476789</v>
      </c>
      <c r="BK41" s="211"/>
      <c r="BL41" s="449">
        <f>AB41*その他の係数!$L30</f>
        <v>0</v>
      </c>
      <c r="BM41" s="449">
        <f>AH41*その他の係数!$L30</f>
        <v>1.8125019407876486</v>
      </c>
      <c r="BN41" s="449">
        <f>AZ41*その他の係数!$L30</f>
        <v>4.0219416973840785</v>
      </c>
      <c r="BO41" s="211"/>
      <c r="BP41" s="449">
        <f>AB41*その他の係数!$N30</f>
        <v>0</v>
      </c>
      <c r="BQ41" s="449">
        <f>AH41*その他の係数!$N30</f>
        <v>1.8070005882826929</v>
      </c>
      <c r="BR41" s="449">
        <f>AZ41*その他の係数!$N30</f>
        <v>4.0097341965071003</v>
      </c>
      <c r="BS41" s="38"/>
    </row>
    <row r="42" spans="1:77" s="10" customFormat="1" ht="18" customHeight="1">
      <c r="A42" s="447" t="s">
        <v>108</v>
      </c>
      <c r="B42" s="175" t="s">
        <v>29</v>
      </c>
      <c r="C42" s="318"/>
      <c r="E42" s="171">
        <f>C42-R42-T42</f>
        <v>0</v>
      </c>
      <c r="F42" s="211"/>
      <c r="G42" s="318"/>
      <c r="H42" s="211"/>
      <c r="I42" s="448">
        <f>その他の係数!J31</f>
        <v>0.92898036752631219</v>
      </c>
      <c r="J42" s="442"/>
      <c r="K42" s="279"/>
      <c r="L42"/>
      <c r="M42" s="650" t="s">
        <v>1203</v>
      </c>
      <c r="N42" s="651"/>
      <c r="O42" s="652"/>
      <c r="P42" s="456"/>
      <c r="Q42" s="455">
        <v>0</v>
      </c>
      <c r="R42" s="171">
        <f t="shared" si="11"/>
        <v>0</v>
      </c>
      <c r="S42" s="448">
        <v>0</v>
      </c>
      <c r="T42" s="171">
        <f t="shared" si="2"/>
        <v>0</v>
      </c>
      <c r="U42" s="211"/>
      <c r="V42" s="211"/>
      <c r="W42" s="171">
        <f t="shared" si="3"/>
        <v>0</v>
      </c>
      <c r="X42" s="443"/>
      <c r="Y42" s="448">
        <f t="shared" si="4"/>
        <v>0.92898036752631219</v>
      </c>
      <c r="Z42" s="444"/>
      <c r="AA42" s="443"/>
      <c r="AB42" s="171">
        <f t="shared" si="5"/>
        <v>0</v>
      </c>
      <c r="AC42" s="443"/>
      <c r="AD42" s="395">
        <v>40.238610609561739</v>
      </c>
      <c r="AE42" s="211"/>
      <c r="AF42" s="171">
        <f t="shared" si="6"/>
        <v>37.380879272818831</v>
      </c>
      <c r="AG42" s="211"/>
      <c r="AH42" s="171">
        <v>61.372966542201041</v>
      </c>
      <c r="AI42" s="211"/>
      <c r="AJ42" s="171">
        <v>61.372966542201027</v>
      </c>
      <c r="AK42" s="38"/>
      <c r="AL42" s="396">
        <f>その他の係数!F31</f>
        <v>5.7053887078830565E-2</v>
      </c>
      <c r="AM42" s="38"/>
      <c r="AN42" s="395">
        <f t="shared" si="7"/>
        <v>3.5015663027915838</v>
      </c>
      <c r="AO42" s="394"/>
      <c r="AP42" s="394"/>
      <c r="AQ42" s="38"/>
      <c r="AR42" s="394"/>
      <c r="AS42" s="38"/>
      <c r="AT42" s="451">
        <f>その他の係数!H31</f>
        <v>0.22464485427971578</v>
      </c>
      <c r="AU42" s="38"/>
      <c r="AV42" s="171">
        <f t="shared" si="8"/>
        <v>518.0884163112778</v>
      </c>
      <c r="AW42" s="211"/>
      <c r="AX42" s="171">
        <f t="shared" si="9"/>
        <v>481.29396739597587</v>
      </c>
      <c r="AY42" s="211"/>
      <c r="AZ42" s="449">
        <v>522.50061792643419</v>
      </c>
      <c r="BA42" s="211"/>
      <c r="BB42" s="449">
        <f t="shared" si="10"/>
        <v>583.87358446863527</v>
      </c>
      <c r="BC42" s="38"/>
      <c r="BD42" s="449">
        <f>AB42*その他の係数!$D31</f>
        <v>0</v>
      </c>
      <c r="BE42" s="449">
        <f>AH42*その他の係数!$D31</f>
        <v>49.889982169357694</v>
      </c>
      <c r="BF42" s="449">
        <f>AZ42*その他の係数!$D31</f>
        <v>424.73988109901308</v>
      </c>
      <c r="BG42" s="211"/>
      <c r="BH42" s="449">
        <f>AB42*その他の係数!$F31</f>
        <v>0</v>
      </c>
      <c r="BI42" s="449">
        <f>AH42*その他の係数!$F31</f>
        <v>3.5015663027915847</v>
      </c>
      <c r="BJ42" s="449">
        <f>AZ42*その他の係数!$F31</f>
        <v>29.810691253793969</v>
      </c>
      <c r="BK42" s="211"/>
      <c r="BL42" s="449">
        <f>AB42*その他の係数!$L31</f>
        <v>0</v>
      </c>
      <c r="BM42" s="449">
        <f>AH42*その他の係数!$L31</f>
        <v>0.72220125119744505</v>
      </c>
      <c r="BN42" s="449">
        <f>AZ42*その他の係数!$L31</f>
        <v>6.1484823250060208</v>
      </c>
      <c r="BO42" s="211"/>
      <c r="BP42" s="449">
        <f>AB42*その他の係数!$N31</f>
        <v>0</v>
      </c>
      <c r="BQ42" s="449">
        <f>AH42*その他の係数!$N31</f>
        <v>0.67419419188187024</v>
      </c>
      <c r="BR42" s="449">
        <f>AZ42*その他の係数!$N31</f>
        <v>5.7397727649105201</v>
      </c>
      <c r="BS42" s="38"/>
    </row>
    <row r="43" spans="1:77" s="10" customFormat="1" ht="18" customHeight="1">
      <c r="A43" s="447" t="s">
        <v>109</v>
      </c>
      <c r="B43" s="175" t="s">
        <v>110</v>
      </c>
      <c r="C43" s="318"/>
      <c r="E43" s="457">
        <f>C43+T53</f>
        <v>45.913780125586477</v>
      </c>
      <c r="F43" s="211"/>
      <c r="G43" s="318"/>
      <c r="H43" s="211"/>
      <c r="I43" s="448">
        <f>その他の係数!J32</f>
        <v>0.72042845185641413</v>
      </c>
      <c r="J43" s="442"/>
      <c r="K43" s="279"/>
      <c r="L43"/>
      <c r="M43" s="650"/>
      <c r="N43" s="651"/>
      <c r="O43" s="652"/>
      <c r="P43" s="456"/>
      <c r="Q43" s="460">
        <v>0</v>
      </c>
      <c r="R43" s="171">
        <f t="shared" si="11"/>
        <v>0</v>
      </c>
      <c r="S43" s="461">
        <v>0.424982390878475</v>
      </c>
      <c r="T43" s="457"/>
      <c r="U43" s="211"/>
      <c r="V43" s="211"/>
      <c r="W43" s="171">
        <f t="shared" si="3"/>
        <v>45.913780125586477</v>
      </c>
      <c r="X43" s="443"/>
      <c r="Y43" s="448">
        <f t="shared" si="4"/>
        <v>0.72042845185641413</v>
      </c>
      <c r="Z43" s="444"/>
      <c r="AA43" s="443"/>
      <c r="AB43" s="171">
        <f t="shared" si="5"/>
        <v>33.077593534752062</v>
      </c>
      <c r="AC43" s="443"/>
      <c r="AD43" s="395">
        <v>415.84882711028979</v>
      </c>
      <c r="AE43" s="211"/>
      <c r="AF43" s="171">
        <f t="shared" si="6"/>
        <v>299.58932672137172</v>
      </c>
      <c r="AG43" s="211"/>
      <c r="AH43" s="171">
        <v>396.30968163924223</v>
      </c>
      <c r="AI43" s="211"/>
      <c r="AJ43" s="171">
        <v>429.38727517399417</v>
      </c>
      <c r="AK43" s="38"/>
      <c r="AL43" s="396">
        <f>その他の係数!F32</f>
        <v>0.29142778355557369</v>
      </c>
      <c r="AM43" s="38"/>
      <c r="AN43" s="395">
        <f t="shared" si="7"/>
        <v>125.13538189092434</v>
      </c>
      <c r="AO43" s="394"/>
      <c r="AP43" s="394"/>
      <c r="AQ43" s="38"/>
      <c r="AR43" s="394"/>
      <c r="AS43" s="38"/>
      <c r="AT43" s="451">
        <f>その他の係数!H32</f>
        <v>4.0059015320470924E-2</v>
      </c>
      <c r="AU43" s="38"/>
      <c r="AV43" s="171">
        <f t="shared" si="8"/>
        <v>92.386321836377718</v>
      </c>
      <c r="AW43" s="211"/>
      <c r="AX43" s="171">
        <f t="shared" si="9"/>
        <v>66.557734813290025</v>
      </c>
      <c r="AY43" s="211"/>
      <c r="AZ43" s="449">
        <v>105.39610603468131</v>
      </c>
      <c r="BA43" s="211"/>
      <c r="BB43" s="449">
        <f t="shared" si="10"/>
        <v>534.78338120867545</v>
      </c>
      <c r="BC43" s="38"/>
      <c r="BD43" s="449">
        <f>AB43*その他の係数!$D32</f>
        <v>15.542531503006366</v>
      </c>
      <c r="BE43" s="449">
        <f>AH43*その他の係数!$D32</f>
        <v>186.21837484497999</v>
      </c>
      <c r="BF43" s="449">
        <f>AZ43*その他の係数!$D32</f>
        <v>49.523623797395828</v>
      </c>
      <c r="BG43" s="211"/>
      <c r="BH43" s="449">
        <f>AB43*その他の係数!$F32</f>
        <v>9.6397297691849673</v>
      </c>
      <c r="BI43" s="449">
        <f>AH43*その他の係数!$F32</f>
        <v>115.4956521217394</v>
      </c>
      <c r="BJ43" s="449">
        <f>AZ43*その他の係数!$F32</f>
        <v>30.715353577075398</v>
      </c>
      <c r="BK43" s="211"/>
      <c r="BL43" s="449">
        <f>AB43*その他の係数!$L32</f>
        <v>2.3524061597138362</v>
      </c>
      <c r="BM43" s="449">
        <f>AH43*その他の係数!$L32</f>
        <v>28.184678406635207</v>
      </c>
      <c r="BN43" s="449">
        <f>AZ43*その他の係数!$L32</f>
        <v>7.4955407135453012</v>
      </c>
      <c r="BO43" s="211"/>
      <c r="BP43" s="449">
        <f>AB43*その他の係数!$N32</f>
        <v>2.3496141736699769</v>
      </c>
      <c r="BQ43" s="449">
        <f>AH43*その他の係数!$N32</f>
        <v>28.151227028165955</v>
      </c>
      <c r="BR43" s="449">
        <f>AZ43*その他の係数!$N32</f>
        <v>7.4866445265594868</v>
      </c>
      <c r="BS43" s="38"/>
    </row>
    <row r="44" spans="1:77" s="10" customFormat="1" ht="18" customHeight="1">
      <c r="A44" s="447" t="s">
        <v>111</v>
      </c>
      <c r="B44" s="175" t="s">
        <v>112</v>
      </c>
      <c r="C44" s="318"/>
      <c r="E44" s="171">
        <f t="shared" ref="E44:E52" si="12">C44-R44-T44</f>
        <v>0</v>
      </c>
      <c r="F44" s="211"/>
      <c r="G44" s="318"/>
      <c r="H44" s="211"/>
      <c r="I44" s="448">
        <f>その他の係数!J33</f>
        <v>0.62192061028393697</v>
      </c>
      <c r="J44" s="442"/>
      <c r="K44" s="279"/>
      <c r="L44"/>
      <c r="M44" s="650" t="s">
        <v>1204</v>
      </c>
      <c r="N44" s="651"/>
      <c r="O44" s="652"/>
      <c r="P44" s="211"/>
      <c r="Q44" s="448">
        <v>3.4860428283664195E-2</v>
      </c>
      <c r="R44" s="171">
        <f t="shared" si="11"/>
        <v>0</v>
      </c>
      <c r="S44" s="448">
        <v>4.8157099782349484E-3</v>
      </c>
      <c r="T44" s="171">
        <f t="shared" ref="T44:T52" si="13">C44*S44</f>
        <v>0</v>
      </c>
      <c r="U44" s="211"/>
      <c r="V44" s="211"/>
      <c r="W44" s="171">
        <f t="shared" si="3"/>
        <v>0</v>
      </c>
      <c r="X44" s="443"/>
      <c r="Y44" s="448">
        <f t="shared" si="4"/>
        <v>0.62192061028393697</v>
      </c>
      <c r="Z44" s="444"/>
      <c r="AA44" s="443"/>
      <c r="AB44" s="171">
        <f t="shared" si="5"/>
        <v>0</v>
      </c>
      <c r="AC44" s="443"/>
      <c r="AD44" s="395">
        <v>58.870861068289052</v>
      </c>
      <c r="AE44" s="211"/>
      <c r="AF44" s="171">
        <f t="shared" si="6"/>
        <v>36.613001843531194</v>
      </c>
      <c r="AG44" s="211"/>
      <c r="AH44" s="171">
        <v>66.266931033914702</v>
      </c>
      <c r="AI44" s="211"/>
      <c r="AJ44" s="171">
        <v>66.26693103391473</v>
      </c>
      <c r="AK44" s="38"/>
      <c r="AL44" s="396">
        <f>その他の係数!F33</f>
        <v>0.18030603292319261</v>
      </c>
      <c r="AM44" s="38"/>
      <c r="AN44" s="395">
        <f t="shared" si="7"/>
        <v>11.948327448719963</v>
      </c>
      <c r="AO44" s="394"/>
      <c r="AP44" s="394"/>
      <c r="AQ44" s="38"/>
      <c r="AR44" s="394"/>
      <c r="AS44" s="38"/>
      <c r="AT44" s="451">
        <f>その他の係数!H33</f>
        <v>5.5180176731752698E-2</v>
      </c>
      <c r="AU44" s="38"/>
      <c r="AV44" s="171">
        <f t="shared" si="8"/>
        <v>127.25958253703716</v>
      </c>
      <c r="AW44" s="211"/>
      <c r="AX44" s="171">
        <f t="shared" si="9"/>
        <v>79.145357235913195</v>
      </c>
      <c r="AY44" s="211"/>
      <c r="AZ44" s="449">
        <v>107.03236704713783</v>
      </c>
      <c r="BA44" s="211"/>
      <c r="BB44" s="449">
        <f t="shared" si="10"/>
        <v>173.29929808105254</v>
      </c>
      <c r="BC44" s="38"/>
      <c r="BD44" s="449">
        <f>AB44*その他の係数!$D33</f>
        <v>0</v>
      </c>
      <c r="BE44" s="449">
        <f>AH44*その他の係数!$D33</f>
        <v>32.646253610064477</v>
      </c>
      <c r="BF44" s="449">
        <f>AZ44*その他の係数!$D33</f>
        <v>52.729253408733726</v>
      </c>
      <c r="BG44" s="211"/>
      <c r="BH44" s="449">
        <f>AB44*その他の係数!$F33</f>
        <v>0</v>
      </c>
      <c r="BI44" s="449">
        <f>AH44*その他の係数!$F33</f>
        <v>11.948327448719958</v>
      </c>
      <c r="BJ44" s="449">
        <f>AZ44*その他の係数!$F33</f>
        <v>19.298581496648467</v>
      </c>
      <c r="BK44" s="211"/>
      <c r="BL44" s="449">
        <f>AB44*その他の係数!$L33</f>
        <v>0</v>
      </c>
      <c r="BM44" s="449">
        <f>AH44*その他の係数!$L33</f>
        <v>1.1952676155833588</v>
      </c>
      <c r="BN44" s="449">
        <f>AZ44*その他の係数!$L33</f>
        <v>1.9305605398445405</v>
      </c>
      <c r="BO44" s="211"/>
      <c r="BP44" s="449">
        <f>AB44*その他の係数!$N33</f>
        <v>0</v>
      </c>
      <c r="BQ44" s="449">
        <f>AH44*その他の係数!$N33</f>
        <v>1.1938572240870464</v>
      </c>
      <c r="BR44" s="449">
        <f>AZ44*その他の係数!$N33</f>
        <v>1.9282825176401288</v>
      </c>
      <c r="BS44" s="38"/>
    </row>
    <row r="45" spans="1:77" s="10" customFormat="1" ht="18" customHeight="1">
      <c r="A45" s="447" t="s">
        <v>113</v>
      </c>
      <c r="B45" s="175" t="s">
        <v>30</v>
      </c>
      <c r="C45" s="318"/>
      <c r="E45" s="171">
        <f t="shared" si="12"/>
        <v>0</v>
      </c>
      <c r="F45" s="211"/>
      <c r="G45" s="318"/>
      <c r="H45" s="211"/>
      <c r="I45" s="448">
        <f>その他の係数!J34</f>
        <v>1</v>
      </c>
      <c r="J45" s="442"/>
      <c r="K45" s="279"/>
      <c r="L45"/>
      <c r="M45" s="650"/>
      <c r="N45" s="651"/>
      <c r="O45" s="652"/>
      <c r="P45" s="211"/>
      <c r="Q45" s="448">
        <v>0</v>
      </c>
      <c r="R45" s="171">
        <f t="shared" si="11"/>
        <v>0</v>
      </c>
      <c r="S45" s="448">
        <v>0</v>
      </c>
      <c r="T45" s="171">
        <f t="shared" si="13"/>
        <v>0</v>
      </c>
      <c r="U45" s="211"/>
      <c r="V45" s="211"/>
      <c r="W45" s="171">
        <f t="shared" si="3"/>
        <v>0</v>
      </c>
      <c r="X45" s="443"/>
      <c r="Y45" s="448">
        <f t="shared" si="4"/>
        <v>1</v>
      </c>
      <c r="Z45" s="444"/>
      <c r="AA45" s="443"/>
      <c r="AB45" s="171">
        <f t="shared" si="5"/>
        <v>0</v>
      </c>
      <c r="AC45" s="443"/>
      <c r="AD45" s="395">
        <v>0</v>
      </c>
      <c r="AE45" s="211"/>
      <c r="AF45" s="171">
        <f t="shared" si="6"/>
        <v>0</v>
      </c>
      <c r="AG45" s="211"/>
      <c r="AH45" s="171">
        <v>6.8182841862487695</v>
      </c>
      <c r="AI45" s="211"/>
      <c r="AJ45" s="171">
        <v>6.8182841862487695</v>
      </c>
      <c r="AK45" s="38"/>
      <c r="AL45" s="396">
        <f>その他の係数!F34</f>
        <v>0.33769101392230022</v>
      </c>
      <c r="AM45" s="38"/>
      <c r="AN45" s="395">
        <f t="shared" si="7"/>
        <v>2.3024733000647326</v>
      </c>
      <c r="AO45" s="394"/>
      <c r="AP45" s="394"/>
      <c r="AQ45" s="38"/>
      <c r="AR45" s="394"/>
      <c r="AS45" s="38"/>
      <c r="AT45" s="451">
        <f>その他の係数!H34</f>
        <v>3.8552477715478946E-3</v>
      </c>
      <c r="AU45" s="38"/>
      <c r="AV45" s="171">
        <f t="shared" si="8"/>
        <v>8.8911861295599781</v>
      </c>
      <c r="AW45" s="211"/>
      <c r="AX45" s="171">
        <f t="shared" si="9"/>
        <v>8.8911861295599781</v>
      </c>
      <c r="AY45" s="211"/>
      <c r="AZ45" s="449">
        <v>9.3162868728909132</v>
      </c>
      <c r="BA45" s="211"/>
      <c r="BB45" s="449">
        <f t="shared" si="10"/>
        <v>16.134571059139681</v>
      </c>
      <c r="BC45" s="38"/>
      <c r="BD45" s="449">
        <f>AB45*その他の係数!$D34</f>
        <v>0</v>
      </c>
      <c r="BE45" s="449">
        <f>AH45*その他の係数!$D34</f>
        <v>4.8790169963905194</v>
      </c>
      <c r="BF45" s="449">
        <f>AZ45*その他の係数!$D34</f>
        <v>6.6665338015328981</v>
      </c>
      <c r="BG45" s="211"/>
      <c r="BH45" s="449">
        <f>AB45*その他の係数!$F34</f>
        <v>0</v>
      </c>
      <c r="BI45" s="449">
        <f>AH45*その他の係数!$F34</f>
        <v>2.3024733000647326</v>
      </c>
      <c r="BJ45" s="449">
        <f>AZ45*その他の係数!$F34</f>
        <v>3.1460263600975482</v>
      </c>
      <c r="BK45" s="211"/>
      <c r="BL45" s="449">
        <f>AB45*その他の係数!$L34</f>
        <v>0</v>
      </c>
      <c r="BM45" s="449">
        <f>AH45*その他の係数!$L34</f>
        <v>0.33041014258432622</v>
      </c>
      <c r="BN45" s="449">
        <f>AZ45*その他の係数!$L34</f>
        <v>0.45146192061582446</v>
      </c>
      <c r="BO45" s="211"/>
      <c r="BP45" s="449">
        <f>AB45*その他の係数!$N34</f>
        <v>0</v>
      </c>
      <c r="BQ45" s="449">
        <f>AH45*その他の係数!$N34</f>
        <v>0.33041014258432622</v>
      </c>
      <c r="BR45" s="449">
        <f>AZ45*その他の係数!$N34</f>
        <v>0.45146192061582446</v>
      </c>
      <c r="BS45" s="38"/>
    </row>
    <row r="46" spans="1:77" s="10" customFormat="1" ht="18" customHeight="1" thickBot="1">
      <c r="A46" s="447" t="s">
        <v>114</v>
      </c>
      <c r="B46" s="175" t="s">
        <v>31</v>
      </c>
      <c r="C46" s="318"/>
      <c r="E46" s="171">
        <f t="shared" si="12"/>
        <v>0</v>
      </c>
      <c r="F46" s="211"/>
      <c r="G46" s="318"/>
      <c r="H46" s="211"/>
      <c r="I46" s="448">
        <f>その他の係数!J35</f>
        <v>0.65020397566127008</v>
      </c>
      <c r="J46" s="442"/>
      <c r="K46" s="279"/>
      <c r="L46"/>
      <c r="M46" s="658"/>
      <c r="N46" s="659"/>
      <c r="O46" s="660"/>
      <c r="P46" s="211"/>
      <c r="Q46" s="448">
        <v>0</v>
      </c>
      <c r="R46" s="171">
        <f t="shared" si="11"/>
        <v>0</v>
      </c>
      <c r="S46" s="448">
        <v>1.4608411105731505E-5</v>
      </c>
      <c r="T46" s="171">
        <f t="shared" si="13"/>
        <v>0</v>
      </c>
      <c r="U46" s="211"/>
      <c r="V46" s="211"/>
      <c r="W46" s="171">
        <f t="shared" si="3"/>
        <v>0</v>
      </c>
      <c r="X46" s="443"/>
      <c r="Y46" s="448">
        <f t="shared" si="4"/>
        <v>0.65020397566127008</v>
      </c>
      <c r="Z46" s="444"/>
      <c r="AA46" s="443"/>
      <c r="AB46" s="171">
        <f t="shared" si="5"/>
        <v>0</v>
      </c>
      <c r="AC46" s="443"/>
      <c r="AD46" s="395">
        <v>1.357117717382585</v>
      </c>
      <c r="AE46" s="211"/>
      <c r="AF46" s="171">
        <f t="shared" si="6"/>
        <v>0.8824033352825047</v>
      </c>
      <c r="AG46" s="211"/>
      <c r="AH46" s="171">
        <v>1.7381267776200184</v>
      </c>
      <c r="AI46" s="211"/>
      <c r="AJ46" s="171">
        <v>1.7381267776200187</v>
      </c>
      <c r="AK46" s="38"/>
      <c r="AL46" s="396">
        <f>その他の係数!F35</f>
        <v>0.50929011165273941</v>
      </c>
      <c r="AM46" s="38"/>
      <c r="AN46" s="395">
        <f t="shared" si="7"/>
        <v>0.88521078064071546</v>
      </c>
      <c r="AO46" s="394"/>
      <c r="AP46" s="394"/>
      <c r="AQ46" s="38"/>
      <c r="AR46" s="394"/>
      <c r="AS46" s="38"/>
      <c r="AT46" s="451">
        <f>その他の係数!H35</f>
        <v>3.7109647259440944E-2</v>
      </c>
      <c r="AU46" s="38"/>
      <c r="AV46" s="171">
        <f t="shared" si="8"/>
        <v>85.584325713397476</v>
      </c>
      <c r="AW46" s="211"/>
      <c r="AX46" s="171">
        <f t="shared" si="9"/>
        <v>55.647268833140103</v>
      </c>
      <c r="AY46" s="211"/>
      <c r="AZ46" s="449">
        <v>56.17481425030504</v>
      </c>
      <c r="BA46" s="211"/>
      <c r="BB46" s="449">
        <f t="shared" si="10"/>
        <v>57.912941027925058</v>
      </c>
      <c r="BC46" s="38"/>
      <c r="BD46" s="449">
        <f>AB46*その他の係数!$D35</f>
        <v>0</v>
      </c>
      <c r="BE46" s="449">
        <f>AH46*その他の係数!$D35</f>
        <v>1.251706329974644</v>
      </c>
      <c r="BF46" s="449">
        <f>AZ46*その他の係数!$D35</f>
        <v>40.454109267297916</v>
      </c>
      <c r="BG46" s="211"/>
      <c r="BH46" s="449">
        <f>AB46*その他の係数!$F35</f>
        <v>0</v>
      </c>
      <c r="BI46" s="449">
        <f>AH46*その他の係数!$F35</f>
        <v>0.88521078064071534</v>
      </c>
      <c r="BJ46" s="449">
        <f>AZ46*その他の係数!$F35</f>
        <v>28.60927742160975</v>
      </c>
      <c r="BK46" s="211"/>
      <c r="BL46" s="449">
        <f>AB46*その他の係数!$L35</f>
        <v>0</v>
      </c>
      <c r="BM46" s="449">
        <f>AH46*その他の係数!$L35</f>
        <v>0.16894400457322817</v>
      </c>
      <c r="BN46" s="449">
        <f>AZ46*その他の係数!$L35</f>
        <v>5.4601299501287164</v>
      </c>
      <c r="BO46" s="211"/>
      <c r="BP46" s="449">
        <f>AB46*その他の係数!$N35</f>
        <v>0</v>
      </c>
      <c r="BQ46" s="449">
        <f>AH46*その他の係数!$N35</f>
        <v>0.16549687101498642</v>
      </c>
      <c r="BR46" s="449">
        <f>AZ46*その他の係数!$N35</f>
        <v>5.348721455752159</v>
      </c>
      <c r="BS46" s="38"/>
    </row>
    <row r="47" spans="1:77" s="10" customFormat="1" ht="18" customHeight="1">
      <c r="A47" s="447" t="s">
        <v>115</v>
      </c>
      <c r="B47" s="175" t="s">
        <v>116</v>
      </c>
      <c r="C47" s="318"/>
      <c r="E47" s="171">
        <f t="shared" si="12"/>
        <v>0</v>
      </c>
      <c r="F47" s="211"/>
      <c r="G47" s="318"/>
      <c r="H47" s="211"/>
      <c r="I47" s="448">
        <f>その他の係数!J36</f>
        <v>0.80725443067194813</v>
      </c>
      <c r="J47" s="442"/>
      <c r="K47" s="279"/>
      <c r="L47"/>
      <c r="M47" s="211"/>
      <c r="N47" s="211"/>
      <c r="O47" s="211"/>
      <c r="P47" s="211"/>
      <c r="Q47" s="448">
        <v>0</v>
      </c>
      <c r="R47" s="171">
        <f t="shared" si="11"/>
        <v>0</v>
      </c>
      <c r="S47" s="448">
        <v>0</v>
      </c>
      <c r="T47" s="171">
        <f t="shared" si="13"/>
        <v>0</v>
      </c>
      <c r="U47" s="211"/>
      <c r="V47" s="211"/>
      <c r="W47" s="171">
        <f t="shared" si="3"/>
        <v>0</v>
      </c>
      <c r="X47" s="443"/>
      <c r="Y47" s="448">
        <f t="shared" si="4"/>
        <v>0.80725443067194813</v>
      </c>
      <c r="Z47" s="444"/>
      <c r="AA47" s="443"/>
      <c r="AB47" s="171">
        <f t="shared" si="5"/>
        <v>0</v>
      </c>
      <c r="AC47" s="443"/>
      <c r="AD47" s="395">
        <v>1.3671357681574299E-2</v>
      </c>
      <c r="AE47" s="211"/>
      <c r="AF47" s="171">
        <f t="shared" si="6"/>
        <v>1.1036264061751826E-2</v>
      </c>
      <c r="AG47" s="211"/>
      <c r="AH47" s="171">
        <v>0.14180154369795542</v>
      </c>
      <c r="AI47" s="211"/>
      <c r="AJ47" s="171">
        <v>0.14180154369795539</v>
      </c>
      <c r="AK47" s="38"/>
      <c r="AL47" s="396">
        <f>その他の係数!F36</f>
        <v>0.50163478267764716</v>
      </c>
      <c r="AM47" s="38"/>
      <c r="AN47" s="395">
        <f t="shared" si="7"/>
        <v>7.1132586556278743E-2</v>
      </c>
      <c r="AO47" s="394"/>
      <c r="AP47" s="394"/>
      <c r="AQ47" s="38"/>
      <c r="AR47" s="394"/>
      <c r="AS47" s="38"/>
      <c r="AT47" s="451">
        <f>その他の係数!H36</f>
        <v>4.8744090446310853E-2</v>
      </c>
      <c r="AU47" s="38"/>
      <c r="AV47" s="171">
        <f t="shared" si="8"/>
        <v>112.4163235558392</v>
      </c>
      <c r="AW47" s="211"/>
      <c r="AX47" s="171">
        <f t="shared" si="9"/>
        <v>90.748575270302481</v>
      </c>
      <c r="AY47" s="211"/>
      <c r="AZ47" s="449">
        <v>91.627406464822485</v>
      </c>
      <c r="BA47" s="211"/>
      <c r="BB47" s="449">
        <f t="shared" si="10"/>
        <v>91.769208008520437</v>
      </c>
      <c r="BC47" s="38"/>
      <c r="BD47" s="449">
        <f>AB47*その他の係数!$D36</f>
        <v>0</v>
      </c>
      <c r="BE47" s="449">
        <f>AH47*その他の係数!$D36</f>
        <v>8.3155842814177178E-2</v>
      </c>
      <c r="BF47" s="449">
        <f>AZ47*その他の係数!$D36</f>
        <v>53.732519482926904</v>
      </c>
      <c r="BG47" s="211"/>
      <c r="BH47" s="449">
        <f>AB47*その他の係数!$F36</f>
        <v>0</v>
      </c>
      <c r="BI47" s="449">
        <f>AH47*その他の係数!$F36</f>
        <v>7.1132586556278757E-2</v>
      </c>
      <c r="BJ47" s="449">
        <f>AZ47*その他の係数!$F36</f>
        <v>45.963494129297672</v>
      </c>
      <c r="BK47" s="211"/>
      <c r="BL47" s="449">
        <f>AB47*その他の係数!$L36</f>
        <v>0</v>
      </c>
      <c r="BM47" s="449">
        <f>AH47*その他の係数!$L36</f>
        <v>1.7290856624792697E-2</v>
      </c>
      <c r="BN47" s="449">
        <f>AZ47*その他の係数!$L36</f>
        <v>11.172772219317475</v>
      </c>
      <c r="BO47" s="211"/>
      <c r="BP47" s="449">
        <f>AB47*その他の係数!$N36</f>
        <v>0</v>
      </c>
      <c r="BQ47" s="449">
        <f>AH47*その他の係数!$N36</f>
        <v>1.6968105711575865E-2</v>
      </c>
      <c r="BR47" s="449">
        <f>AZ47*その他の係数!$N36</f>
        <v>10.964221392993588</v>
      </c>
      <c r="BS47" s="38"/>
    </row>
    <row r="48" spans="1:77" s="10" customFormat="1" ht="18" customHeight="1">
      <c r="A48" s="447" t="s">
        <v>117</v>
      </c>
      <c r="B48" s="175" t="s">
        <v>447</v>
      </c>
      <c r="C48" s="318"/>
      <c r="E48" s="171">
        <f t="shared" si="12"/>
        <v>0</v>
      </c>
      <c r="F48" s="211"/>
      <c r="G48" s="318"/>
      <c r="H48" s="211"/>
      <c r="I48" s="448">
        <f>その他の係数!J37</f>
        <v>0.75862829148805877</v>
      </c>
      <c r="J48" s="442"/>
      <c r="K48" s="279"/>
      <c r="L48"/>
      <c r="M48" s="104"/>
      <c r="N48" s="104"/>
      <c r="O48" s="104"/>
      <c r="P48" s="211"/>
      <c r="Q48" s="448">
        <v>0</v>
      </c>
      <c r="R48" s="171">
        <f t="shared" si="11"/>
        <v>0</v>
      </c>
      <c r="S48" s="448">
        <v>0</v>
      </c>
      <c r="T48" s="171">
        <f t="shared" si="13"/>
        <v>0</v>
      </c>
      <c r="U48" s="211"/>
      <c r="V48" s="211"/>
      <c r="W48" s="171">
        <f t="shared" si="3"/>
        <v>0</v>
      </c>
      <c r="X48" s="443"/>
      <c r="Y48" s="448">
        <f t="shared" si="4"/>
        <v>0.75862829148805877</v>
      </c>
      <c r="Z48" s="444"/>
      <c r="AA48" s="443"/>
      <c r="AB48" s="171">
        <f t="shared" si="5"/>
        <v>0</v>
      </c>
      <c r="AC48" s="443"/>
      <c r="AD48" s="395">
        <v>4.0057666620079289</v>
      </c>
      <c r="AE48" s="211"/>
      <c r="AF48" s="171">
        <f t="shared" si="6"/>
        <v>3.0388879188988991</v>
      </c>
      <c r="AG48" s="211"/>
      <c r="AH48" s="171">
        <v>4.4697070968649566</v>
      </c>
      <c r="AI48" s="211"/>
      <c r="AJ48" s="171">
        <v>4.4697070968649575</v>
      </c>
      <c r="AK48" s="38"/>
      <c r="AL48" s="396">
        <f>その他の係数!F37</f>
        <v>0.55245867899436385</v>
      </c>
      <c r="AM48" s="38"/>
      <c r="AN48" s="395">
        <f t="shared" si="7"/>
        <v>2.4693284782257474</v>
      </c>
      <c r="AO48" s="394"/>
      <c r="AP48" s="394"/>
      <c r="AQ48" s="38"/>
      <c r="AR48" s="394"/>
      <c r="AS48" s="38"/>
      <c r="AT48" s="451">
        <f>その他の係数!H37</f>
        <v>9.0114660885581288E-3</v>
      </c>
      <c r="AU48" s="38"/>
      <c r="AV48" s="171">
        <f t="shared" si="8"/>
        <v>20.782742651432404</v>
      </c>
      <c r="AW48" s="211"/>
      <c r="AX48" s="171">
        <f t="shared" si="9"/>
        <v>15.766376550092174</v>
      </c>
      <c r="AY48" s="211"/>
      <c r="AZ48" s="449">
        <v>16.579517235627407</v>
      </c>
      <c r="BA48" s="211"/>
      <c r="BB48" s="449">
        <f t="shared" si="10"/>
        <v>21.049224332492365</v>
      </c>
      <c r="BC48" s="38"/>
      <c r="BD48" s="449">
        <f>AB48*その他の係数!$D37</f>
        <v>0</v>
      </c>
      <c r="BE48" s="449">
        <f>AH48*その他の係数!$D37</f>
        <v>2.7590343368566943</v>
      </c>
      <c r="BF48" s="449">
        <f>AZ48*その他の係数!$D37</f>
        <v>10.234106251321874</v>
      </c>
      <c r="BG48" s="211"/>
      <c r="BH48" s="449">
        <f>AB48*その他の係数!$F37</f>
        <v>0</v>
      </c>
      <c r="BI48" s="449">
        <f>AH48*その他の係数!$F37</f>
        <v>2.469328478225747</v>
      </c>
      <c r="BJ48" s="449">
        <f>AZ48*その他の係数!$F37</f>
        <v>9.1594981903590043</v>
      </c>
      <c r="BK48" s="211"/>
      <c r="BL48" s="449">
        <f>AB48*その他の係数!$L37</f>
        <v>0</v>
      </c>
      <c r="BM48" s="449">
        <f>AH48*その他の係数!$L37</f>
        <v>0.63934842030547279</v>
      </c>
      <c r="BN48" s="449">
        <f>AZ48*その他の係数!$L37</f>
        <v>2.371539773033589</v>
      </c>
      <c r="BO48" s="211"/>
      <c r="BP48" s="449">
        <f>AB48*その他の係数!$N37</f>
        <v>0</v>
      </c>
      <c r="BQ48" s="449">
        <f>AH48*その他の係数!$N37</f>
        <v>0.63864078508654032</v>
      </c>
      <c r="BR48" s="449">
        <f>AZ48*その他の係数!$N37</f>
        <v>2.3689149365388089</v>
      </c>
      <c r="BS48" s="38"/>
    </row>
    <row r="49" spans="1:71" s="10" customFormat="1" ht="18" customHeight="1">
      <c r="A49" s="447" t="s">
        <v>118</v>
      </c>
      <c r="B49" s="175" t="s">
        <v>32</v>
      </c>
      <c r="C49" s="318"/>
      <c r="E49" s="171">
        <f t="shared" si="12"/>
        <v>0</v>
      </c>
      <c r="F49" s="211"/>
      <c r="G49" s="318"/>
      <c r="H49" s="211"/>
      <c r="I49" s="448">
        <f>その他の係数!J38</f>
        <v>0.51683979560782412</v>
      </c>
      <c r="J49" s="442"/>
      <c r="K49" s="279"/>
      <c r="L49"/>
      <c r="M49" s="104"/>
      <c r="N49" s="104"/>
      <c r="O49" s="104"/>
      <c r="P49" s="211"/>
      <c r="Q49" s="448">
        <v>0</v>
      </c>
      <c r="R49" s="171">
        <f t="shared" si="11"/>
        <v>0</v>
      </c>
      <c r="S49" s="448">
        <v>0</v>
      </c>
      <c r="T49" s="171">
        <f t="shared" si="13"/>
        <v>0</v>
      </c>
      <c r="U49" s="211"/>
      <c r="V49" s="211"/>
      <c r="W49" s="171">
        <f t="shared" si="3"/>
        <v>0</v>
      </c>
      <c r="X49" s="443"/>
      <c r="Y49" s="448">
        <f t="shared" si="4"/>
        <v>0.51683979560782412</v>
      </c>
      <c r="Z49" s="444"/>
      <c r="AA49" s="443"/>
      <c r="AB49" s="171">
        <f t="shared" si="5"/>
        <v>0</v>
      </c>
      <c r="AC49" s="443"/>
      <c r="AD49" s="395">
        <v>645.6171462765235</v>
      </c>
      <c r="AE49" s="211"/>
      <c r="AF49" s="171">
        <f t="shared" si="6"/>
        <v>333.68063392246506</v>
      </c>
      <c r="AG49" s="211"/>
      <c r="AH49" s="171">
        <v>411.73363679661571</v>
      </c>
      <c r="AI49" s="211"/>
      <c r="AJ49" s="171">
        <v>411.73363679661577</v>
      </c>
      <c r="AK49" s="38"/>
      <c r="AL49" s="396">
        <f>その他の係数!F38</f>
        <v>0.3577225968591336</v>
      </c>
      <c r="AM49" s="38"/>
      <c r="AN49" s="395">
        <f t="shared" si="7"/>
        <v>147.28642576914072</v>
      </c>
      <c r="AO49" s="394"/>
      <c r="AP49" s="394"/>
      <c r="AQ49" s="38"/>
      <c r="AR49" s="394"/>
      <c r="AS49" s="38"/>
      <c r="AT49" s="451">
        <f>その他の係数!H38</f>
        <v>1.4791575105669324E-2</v>
      </c>
      <c r="AU49" s="38"/>
      <c r="AV49" s="171">
        <f t="shared" si="8"/>
        <v>34.113150491769353</v>
      </c>
      <c r="AW49" s="211"/>
      <c r="AX49" s="171">
        <f t="shared" si="9"/>
        <v>17.631033727705017</v>
      </c>
      <c r="AY49" s="211"/>
      <c r="AZ49" s="449">
        <v>59.688660063115172</v>
      </c>
      <c r="BA49" s="211"/>
      <c r="BB49" s="449">
        <f t="shared" si="10"/>
        <v>471.42229685973092</v>
      </c>
      <c r="BC49" s="38"/>
      <c r="BD49" s="449">
        <f>AB49*その他の係数!$D38</f>
        <v>0</v>
      </c>
      <c r="BE49" s="449">
        <f>AH49*その他の係数!$D38</f>
        <v>256.14602480631055</v>
      </c>
      <c r="BF49" s="449">
        <f>AZ49*その他の係数!$D38</f>
        <v>37.133261980085578</v>
      </c>
      <c r="BG49" s="211"/>
      <c r="BH49" s="449">
        <f>AB49*その他の係数!$F38</f>
        <v>0</v>
      </c>
      <c r="BI49" s="449">
        <f>AH49*その他の係数!$F38</f>
        <v>147.28642576914069</v>
      </c>
      <c r="BJ49" s="449">
        <f>AZ49*その他の係数!$F38</f>
        <v>21.351982480819618</v>
      </c>
      <c r="BK49" s="211"/>
      <c r="BL49" s="449">
        <f>AB49*その他の係数!$L38</f>
        <v>0</v>
      </c>
      <c r="BM49" s="449">
        <f>AH49*その他の係数!$L38</f>
        <v>37.23960110915003</v>
      </c>
      <c r="BN49" s="449">
        <f>AZ49*その他の係数!$L38</f>
        <v>5.3985919362426342</v>
      </c>
      <c r="BO49" s="211"/>
      <c r="BP49" s="449">
        <f>AB49*その他の係数!$N38</f>
        <v>0</v>
      </c>
      <c r="BQ49" s="449">
        <f>AH49*その他の係数!$N38</f>
        <v>36.468357337783814</v>
      </c>
      <c r="BR49" s="449">
        <f>AZ49*その他の係数!$N38</f>
        <v>5.2867854109049608</v>
      </c>
      <c r="BS49" s="38"/>
    </row>
    <row r="50" spans="1:71" s="10" customFormat="1" ht="18" customHeight="1">
      <c r="A50" s="447" t="s">
        <v>119</v>
      </c>
      <c r="B50" s="175" t="s">
        <v>33</v>
      </c>
      <c r="C50" s="318"/>
      <c r="E50" s="171">
        <f t="shared" si="12"/>
        <v>0</v>
      </c>
      <c r="F50" s="211"/>
      <c r="G50" s="318"/>
      <c r="H50" s="211"/>
      <c r="I50" s="448">
        <f>その他の係数!J39</f>
        <v>0.17304996959860763</v>
      </c>
      <c r="J50" s="442"/>
      <c r="K50" s="279"/>
      <c r="L50"/>
      <c r="M50" s="104"/>
      <c r="N50" s="104"/>
      <c r="O50" s="104"/>
      <c r="P50" s="211"/>
      <c r="Q50" s="448">
        <v>2.4990378704198883E-5</v>
      </c>
      <c r="R50" s="171">
        <f t="shared" si="11"/>
        <v>0</v>
      </c>
      <c r="S50" s="448">
        <v>9.9961514816795531E-6</v>
      </c>
      <c r="T50" s="171">
        <f t="shared" si="13"/>
        <v>0</v>
      </c>
      <c r="U50" s="211"/>
      <c r="V50" s="211"/>
      <c r="W50" s="171">
        <f t="shared" si="3"/>
        <v>0</v>
      </c>
      <c r="X50" s="443"/>
      <c r="Y50" s="448">
        <f t="shared" si="4"/>
        <v>0.17304996959860763</v>
      </c>
      <c r="Z50" s="444"/>
      <c r="AA50" s="443"/>
      <c r="AB50" s="171">
        <f t="shared" si="5"/>
        <v>0</v>
      </c>
      <c r="AC50" s="443"/>
      <c r="AD50" s="395">
        <v>3.3283710691382895</v>
      </c>
      <c r="AE50" s="211"/>
      <c r="AF50" s="171">
        <f t="shared" si="6"/>
        <v>0.57597451232726615</v>
      </c>
      <c r="AG50" s="211"/>
      <c r="AH50" s="171">
        <v>0.96569703084425107</v>
      </c>
      <c r="AI50" s="211"/>
      <c r="AJ50" s="171">
        <v>0.96569703084425107</v>
      </c>
      <c r="AK50" s="38"/>
      <c r="AL50" s="396">
        <f>その他の係数!F39</f>
        <v>0.31682298040586881</v>
      </c>
      <c r="AM50" s="38"/>
      <c r="AN50" s="395">
        <f t="shared" si="7"/>
        <v>0.30595501148117382</v>
      </c>
      <c r="AO50" s="394"/>
      <c r="AP50" s="394"/>
      <c r="AQ50" s="38"/>
      <c r="AR50" s="394"/>
      <c r="AS50" s="38"/>
      <c r="AT50" s="451">
        <f>その他の係数!H39</f>
        <v>0.10986853693636647</v>
      </c>
      <c r="AU50" s="38"/>
      <c r="AV50" s="171">
        <f t="shared" si="8"/>
        <v>253.38491053493473</v>
      </c>
      <c r="AW50" s="211"/>
      <c r="AX50" s="171">
        <f t="shared" si="9"/>
        <v>43.848251064816374</v>
      </c>
      <c r="AY50" s="211"/>
      <c r="AZ50" s="449">
        <v>44.924644270243768</v>
      </c>
      <c r="BA50" s="211"/>
      <c r="BB50" s="449">
        <f t="shared" si="10"/>
        <v>45.890341301088021</v>
      </c>
      <c r="BC50" s="38"/>
      <c r="BD50" s="449">
        <f>AB50*その他の係数!$D39</f>
        <v>0</v>
      </c>
      <c r="BE50" s="449">
        <f>AH50*その他の係数!$D39</f>
        <v>0.54472486533884623</v>
      </c>
      <c r="BF50" s="449">
        <f>AZ50*その他の係数!$D39</f>
        <v>25.340836741633218</v>
      </c>
      <c r="BG50" s="211"/>
      <c r="BH50" s="449">
        <f>AB50*その他の係数!$F39</f>
        <v>0</v>
      </c>
      <c r="BI50" s="449">
        <f>AH50*その他の係数!$F39</f>
        <v>0.30595501148117382</v>
      </c>
      <c r="BJ50" s="449">
        <f>AZ50*その他の係数!$F39</f>
        <v>14.233159691372068</v>
      </c>
      <c r="BK50" s="211"/>
      <c r="BL50" s="449">
        <f>AB50*その他の係数!$L39</f>
        <v>0</v>
      </c>
      <c r="BM50" s="449">
        <f>AH50*その他の係数!$L39</f>
        <v>0.16232343846260788</v>
      </c>
      <c r="BN50" s="449">
        <f>AZ50*その他の係数!$L39</f>
        <v>7.5513566851088099</v>
      </c>
      <c r="BO50" s="211"/>
      <c r="BP50" s="449">
        <f>AB50*その他の係数!$N39</f>
        <v>0</v>
      </c>
      <c r="BQ50" s="449">
        <f>AH50*その他の係数!$N39</f>
        <v>0.14880973195209413</v>
      </c>
      <c r="BR50" s="449">
        <f>AZ50*その他の係数!$N39</f>
        <v>6.9226932033265811</v>
      </c>
      <c r="BS50" s="38"/>
    </row>
    <row r="51" spans="1:71" s="10" customFormat="1" ht="18" customHeight="1">
      <c r="A51" s="447" t="s">
        <v>120</v>
      </c>
      <c r="B51" s="175" t="s">
        <v>34</v>
      </c>
      <c r="C51" s="318"/>
      <c r="E51" s="171">
        <f t="shared" si="12"/>
        <v>0</v>
      </c>
      <c r="F51" s="211"/>
      <c r="G51" s="318"/>
      <c r="H51" s="211"/>
      <c r="I51" s="448">
        <f>その他の係数!J40</f>
        <v>0.9627899625968005</v>
      </c>
      <c r="J51" s="442"/>
      <c r="K51" s="279"/>
      <c r="L51"/>
      <c r="M51" s="211"/>
      <c r="N51" s="211"/>
      <c r="O51" s="211"/>
      <c r="P51" s="211"/>
      <c r="Q51" s="448">
        <v>0</v>
      </c>
      <c r="R51" s="171">
        <f t="shared" si="11"/>
        <v>0</v>
      </c>
      <c r="S51" s="448">
        <v>0</v>
      </c>
      <c r="T51" s="171">
        <f t="shared" si="13"/>
        <v>0</v>
      </c>
      <c r="U51" s="211"/>
      <c r="V51" s="211"/>
      <c r="W51" s="171">
        <f t="shared" si="3"/>
        <v>0</v>
      </c>
      <c r="X51" s="443"/>
      <c r="Y51" s="448">
        <f t="shared" si="4"/>
        <v>0.9627899625968005</v>
      </c>
      <c r="Z51" s="444"/>
      <c r="AA51" s="443"/>
      <c r="AB51" s="171">
        <f t="shared" si="5"/>
        <v>0</v>
      </c>
      <c r="AC51" s="443"/>
      <c r="AD51" s="395">
        <v>6.6081671090970788</v>
      </c>
      <c r="AE51" s="211"/>
      <c r="AF51" s="171">
        <f t="shared" si="6"/>
        <v>6.3622769638009835</v>
      </c>
      <c r="AG51" s="211"/>
      <c r="AH51" s="171">
        <v>9.1685947666118768</v>
      </c>
      <c r="AI51" s="211"/>
      <c r="AJ51" s="171">
        <v>9.168594766611875</v>
      </c>
      <c r="AK51" s="38"/>
      <c r="AL51" s="396">
        <f>その他の係数!F40</f>
        <v>0</v>
      </c>
      <c r="AM51" s="38"/>
      <c r="AN51" s="395">
        <f t="shared" si="7"/>
        <v>0</v>
      </c>
      <c r="AO51" s="394"/>
      <c r="AP51" s="394"/>
      <c r="AQ51" s="38"/>
      <c r="AR51" s="394"/>
      <c r="AS51" s="38"/>
      <c r="AT51" s="451">
        <f>その他の係数!H40</f>
        <v>0</v>
      </c>
      <c r="AU51" s="38"/>
      <c r="AV51" s="171">
        <f t="shared" si="8"/>
        <v>0</v>
      </c>
      <c r="AW51" s="211"/>
      <c r="AX51" s="171">
        <f t="shared" si="9"/>
        <v>0</v>
      </c>
      <c r="AY51" s="211"/>
      <c r="AZ51" s="449">
        <v>2.3742615287951461</v>
      </c>
      <c r="BA51" s="211"/>
      <c r="BB51" s="449">
        <f t="shared" si="10"/>
        <v>11.54285629540702</v>
      </c>
      <c r="BC51" s="38"/>
      <c r="BD51" s="462">
        <f>AB51*その他の係数!$D40</f>
        <v>0</v>
      </c>
      <c r="BE51" s="462">
        <f>AH51*その他の係数!$D40</f>
        <v>0</v>
      </c>
      <c r="BF51" s="462">
        <f>AZ51*その他の係数!$D40</f>
        <v>0</v>
      </c>
      <c r="BG51" s="211"/>
      <c r="BH51" s="449">
        <f>AB51*その他の係数!$F40</f>
        <v>0</v>
      </c>
      <c r="BI51" s="449">
        <f>AH51*その他の係数!$F40</f>
        <v>0</v>
      </c>
      <c r="BJ51" s="449">
        <f>AZ51*その他の係数!$F40</f>
        <v>0</v>
      </c>
      <c r="BK51" s="211"/>
      <c r="BL51" s="449">
        <f>AB51*その他の係数!$L40</f>
        <v>0</v>
      </c>
      <c r="BM51" s="449">
        <f>AH51*その他の係数!$L40</f>
        <v>0</v>
      </c>
      <c r="BN51" s="449">
        <f>AZ51*その他の係数!$L40</f>
        <v>0</v>
      </c>
      <c r="BO51" s="211"/>
      <c r="BP51" s="449">
        <f>AB51*その他の係数!$N40</f>
        <v>0</v>
      </c>
      <c r="BQ51" s="449">
        <f>AH51*その他の係数!$N40</f>
        <v>0</v>
      </c>
      <c r="BR51" s="449">
        <f>AZ51*その他の係数!$N40</f>
        <v>0</v>
      </c>
      <c r="BS51" s="38"/>
    </row>
    <row r="52" spans="1:71" s="10" customFormat="1" ht="18" customHeight="1" thickBot="1">
      <c r="A52" s="463" t="s">
        <v>121</v>
      </c>
      <c r="B52" s="464" t="s">
        <v>13</v>
      </c>
      <c r="C52" s="320"/>
      <c r="E52" s="171">
        <f t="shared" si="12"/>
        <v>0</v>
      </c>
      <c r="F52" s="211"/>
      <c r="G52" s="320"/>
      <c r="H52" s="211"/>
      <c r="I52" s="465">
        <f>その他の係数!J41</f>
        <v>0.64275512961196368</v>
      </c>
      <c r="J52" s="442"/>
      <c r="K52" s="280"/>
      <c r="L52"/>
      <c r="M52" s="211"/>
      <c r="N52" s="211"/>
      <c r="O52" s="211"/>
      <c r="P52" s="211"/>
      <c r="Q52" s="448">
        <v>1.5758226488978715E-2</v>
      </c>
      <c r="R52" s="172">
        <f t="shared" si="11"/>
        <v>0</v>
      </c>
      <c r="S52" s="448">
        <v>3.6042864060296005E-2</v>
      </c>
      <c r="T52" s="171">
        <f t="shared" si="13"/>
        <v>0</v>
      </c>
      <c r="U52" s="211"/>
      <c r="V52" s="211"/>
      <c r="W52" s="171">
        <f t="shared" si="3"/>
        <v>0</v>
      </c>
      <c r="X52" s="443"/>
      <c r="Y52" s="465">
        <f t="shared" si="4"/>
        <v>0.64275512961196368</v>
      </c>
      <c r="Z52" s="444"/>
      <c r="AA52" s="443"/>
      <c r="AB52" s="172">
        <f t="shared" si="5"/>
        <v>0</v>
      </c>
      <c r="AC52" s="443"/>
      <c r="AD52" s="398">
        <v>112.1456182543735</v>
      </c>
      <c r="AE52" s="211"/>
      <c r="AF52" s="172">
        <f t="shared" si="6"/>
        <v>72.082171396503639</v>
      </c>
      <c r="AG52" s="211"/>
      <c r="AH52" s="172">
        <v>80.546381677589224</v>
      </c>
      <c r="AI52" s="211"/>
      <c r="AJ52" s="172">
        <v>80.54638167758921</v>
      </c>
      <c r="AK52" s="38"/>
      <c r="AL52" s="399">
        <f>その他の係数!F41</f>
        <v>2.1946974872259333E-4</v>
      </c>
      <c r="AM52" s="38"/>
      <c r="AN52" s="398">
        <f t="shared" si="7"/>
        <v>1.7677494147294599E-2</v>
      </c>
      <c r="AO52" s="394"/>
      <c r="AP52" s="394"/>
      <c r="AQ52" s="38"/>
      <c r="AR52" s="394"/>
      <c r="AS52" s="38"/>
      <c r="AT52" s="466">
        <f>その他の係数!H41</f>
        <v>5.9912679267057576E-6</v>
      </c>
      <c r="AU52" s="38"/>
      <c r="AV52" s="172">
        <f t="shared" si="8"/>
        <v>1.3817394223410946E-2</v>
      </c>
      <c r="AW52" s="211"/>
      <c r="AX52" s="172">
        <f t="shared" si="9"/>
        <v>8.8812010149681014E-3</v>
      </c>
      <c r="AY52" s="211"/>
      <c r="AZ52" s="467">
        <v>5.0218391883425335</v>
      </c>
      <c r="BA52" s="211"/>
      <c r="BB52" s="467">
        <f t="shared" si="10"/>
        <v>85.56822086593175</v>
      </c>
      <c r="BC52" s="38"/>
      <c r="BD52" s="468">
        <f>AB52*その他の係数!$D41</f>
        <v>0</v>
      </c>
      <c r="BE52" s="468">
        <f>AH52*その他の係数!$D41</f>
        <v>52.186452510721736</v>
      </c>
      <c r="BF52" s="468">
        <f>AZ52*その他の係数!$D41</f>
        <v>3.2536777799397592</v>
      </c>
      <c r="BG52" s="211"/>
      <c r="BH52" s="467">
        <f>AB52*その他の係数!$F41</f>
        <v>0</v>
      </c>
      <c r="BI52" s="467">
        <f>AH52*その他の係数!$F41</f>
        <v>1.7677494147294602E-2</v>
      </c>
      <c r="BJ52" s="467">
        <f>AZ52*その他の係数!$F41</f>
        <v>1.1021417847908079E-3</v>
      </c>
      <c r="BK52" s="211"/>
      <c r="BL52" s="467">
        <f>AB52*その他の係数!$L41</f>
        <v>0</v>
      </c>
      <c r="BM52" s="467">
        <f>AH52*その他の係数!$L41</f>
        <v>9.7350707205523801E-2</v>
      </c>
      <c r="BN52" s="467">
        <f>AZ52*その他の係数!$L41</f>
        <v>6.0695413782141678E-3</v>
      </c>
      <c r="BO52" s="211"/>
      <c r="BP52" s="467">
        <f>AB52*その他の係数!$N41</f>
        <v>0</v>
      </c>
      <c r="BQ52" s="467">
        <f>AH52*その他の係数!$N41</f>
        <v>9.6603770833102884E-2</v>
      </c>
      <c r="BR52" s="467">
        <f>AZ52*その他の係数!$N41</f>
        <v>6.0229720070258223E-3</v>
      </c>
      <c r="BS52" s="38"/>
    </row>
    <row r="53" spans="1:71" s="10" customFormat="1" ht="18" customHeight="1" thickTop="1">
      <c r="A53" s="452"/>
      <c r="B53" s="401" t="s">
        <v>398</v>
      </c>
      <c r="C53" s="469">
        <f>SUM(C16:C52)</f>
        <v>12500</v>
      </c>
      <c r="E53" s="155">
        <f>SUM(E16:E52)</f>
        <v>12499.999999999998</v>
      </c>
      <c r="F53" s="211"/>
      <c r="G53" s="469">
        <f>SUM(G16:G52)</f>
        <v>0</v>
      </c>
      <c r="H53" s="211"/>
      <c r="I53" s="35" t="s">
        <v>703</v>
      </c>
      <c r="J53" s="22"/>
      <c r="K53" s="22"/>
      <c r="L53"/>
      <c r="M53" s="211"/>
      <c r="N53" s="211"/>
      <c r="O53" s="211"/>
      <c r="P53" s="22"/>
      <c r="Q53" s="470"/>
      <c r="R53" s="471">
        <f>SUM(R16:R52)</f>
        <v>518.9750530766911</v>
      </c>
      <c r="S53" s="472"/>
      <c r="T53" s="471">
        <f>SUM(T16:T52)</f>
        <v>45.913780125586477</v>
      </c>
      <c r="U53" s="211"/>
      <c r="V53" s="211"/>
      <c r="W53" s="471">
        <f>SUM(W16:W52)</f>
        <v>12499.999999999998</v>
      </c>
      <c r="X53" s="473"/>
      <c r="Y53" s="473"/>
      <c r="Z53" s="473"/>
      <c r="AA53" s="473"/>
      <c r="AB53" s="471">
        <f>SUM(AB16:AB52)</f>
        <v>11957.090339425475</v>
      </c>
      <c r="AC53" s="473"/>
      <c r="AD53" s="471">
        <f>SUM(AD16:AD52)</f>
        <v>6266.8085119801326</v>
      </c>
      <c r="AE53" s="211"/>
      <c r="AF53" s="471">
        <f>SUM(AF16:AF52)</f>
        <v>2720.0000226647367</v>
      </c>
      <c r="AG53" s="211"/>
      <c r="AH53" s="471">
        <f>SUM(AH16:AH52)</f>
        <v>3961.2263356808712</v>
      </c>
      <c r="AI53" s="211"/>
      <c r="AJ53" s="471">
        <f>SUM(AJ16:AJ52)</f>
        <v>15918.316675106347</v>
      </c>
      <c r="AK53" s="473"/>
      <c r="AL53" s="400"/>
      <c r="AM53" s="400"/>
      <c r="AN53" s="471">
        <f>SUM(AN16:AN52)</f>
        <v>4731.0568700007134</v>
      </c>
      <c r="AO53" s="473"/>
      <c r="AP53" s="474">
        <f>O19</f>
        <v>0.48747150989505622</v>
      </c>
      <c r="AQ53" s="473"/>
      <c r="AR53" s="471">
        <f>AN53*AP53</f>
        <v>2306.2554358186267</v>
      </c>
      <c r="AS53" s="473"/>
      <c r="AT53" s="475">
        <f>SUM(AT16:AT52)</f>
        <v>1.0000000000000002</v>
      </c>
      <c r="AU53" s="473"/>
      <c r="AV53" s="471">
        <f>SUM(AV16:AV52)</f>
        <v>2306.2554358186267</v>
      </c>
      <c r="AW53" s="211"/>
      <c r="AX53" s="471">
        <f>SUM(AX16:AX52)</f>
        <v>1242.4572547742425</v>
      </c>
      <c r="AY53" s="211"/>
      <c r="AZ53" s="155">
        <f>SUM(AZ16:AZ52)</f>
        <v>1545.7321370797017</v>
      </c>
      <c r="BA53" s="211"/>
      <c r="BB53" s="155">
        <f>SUM(BB16:BB52)</f>
        <v>17464.048812186047</v>
      </c>
      <c r="BC53" s="473"/>
      <c r="BD53" s="212">
        <f>SUM(BD16:BD52)</f>
        <v>5690.281827445343</v>
      </c>
      <c r="BE53" s="212">
        <f>SUM(BE16:BE52)</f>
        <v>1753.1685761761728</v>
      </c>
      <c r="BF53" s="212">
        <f>SUM(BF16:BF52)</f>
        <v>1002.871303524191</v>
      </c>
      <c r="BG53" s="211"/>
      <c r="BH53" s="213">
        <f>SUM(BH16:BH52)</f>
        <v>3972.3066317934049</v>
      </c>
      <c r="BI53" s="213">
        <f>SUM(BI16:BI52)</f>
        <v>758.75023820730871</v>
      </c>
      <c r="BJ53" s="213">
        <f>SUM(BJ16:BJ52)</f>
        <v>346.32512688092396</v>
      </c>
      <c r="BK53" s="211"/>
      <c r="BL53" s="214">
        <f>SUM(BL16:BL52)</f>
        <v>623.46137960200872</v>
      </c>
      <c r="BM53" s="214">
        <f>SUM(BM16:BM52)</f>
        <v>145.10895187676746</v>
      </c>
      <c r="BN53" s="214">
        <f>SUM(BN16:BN52)</f>
        <v>86.471715645193385</v>
      </c>
      <c r="BO53" s="211"/>
      <c r="BP53" s="214">
        <f>SUM(BP16:BP52)</f>
        <v>606.54910394634271</v>
      </c>
      <c r="BQ53" s="214">
        <f>SUM(BQ16:BQ52)</f>
        <v>143.03239447255442</v>
      </c>
      <c r="BR53" s="214">
        <f>SUM(BR16:BR52)</f>
        <v>83.890092459245864</v>
      </c>
      <c r="BS53" s="473"/>
    </row>
    <row r="54" spans="1:71" ht="19.95" customHeight="1">
      <c r="A54" s="38"/>
      <c r="B54" s="22"/>
      <c r="M54" s="211"/>
      <c r="N54" s="211"/>
      <c r="O54" s="211"/>
    </row>
    <row r="55" spans="1:71">
      <c r="A55" s="38"/>
      <c r="B55" s="22"/>
      <c r="AV55" s="476"/>
    </row>
    <row r="56" spans="1:71">
      <c r="A56" s="38"/>
      <c r="B56" s="22"/>
    </row>
    <row r="57" spans="1:71">
      <c r="A57" s="38"/>
      <c r="B57" s="22"/>
    </row>
    <row r="58" spans="1:71">
      <c r="A58" s="38"/>
      <c r="B58" s="22"/>
    </row>
    <row r="59" spans="1:71">
      <c r="A59" s="38"/>
      <c r="B59" s="22"/>
    </row>
    <row r="60" spans="1:71">
      <c r="A60" s="38"/>
      <c r="B60" s="22"/>
    </row>
    <row r="61" spans="1:71">
      <c r="A61" s="38"/>
      <c r="B61" s="22"/>
    </row>
  </sheetData>
  <sheetProtection sheet="1" objects="1" scenarios="1"/>
  <mergeCells count="63">
    <mergeCell ref="S13:T13"/>
    <mergeCell ref="G14:G15"/>
    <mergeCell ref="M26:N26"/>
    <mergeCell ref="A14:A15"/>
    <mergeCell ref="B14:B15"/>
    <mergeCell ref="C14:C15"/>
    <mergeCell ref="E14:E15"/>
    <mergeCell ref="M25:N25"/>
    <mergeCell ref="Y11:Z11"/>
    <mergeCell ref="AP11:AR11"/>
    <mergeCell ref="N20:O23"/>
    <mergeCell ref="BT37:BY38"/>
    <mergeCell ref="BD14:BF14"/>
    <mergeCell ref="BH14:BJ14"/>
    <mergeCell ref="BP14:BR14"/>
    <mergeCell ref="Q14:R14"/>
    <mergeCell ref="S14:T14"/>
    <mergeCell ref="W14:W15"/>
    <mergeCell ref="Y14:Y15"/>
    <mergeCell ref="AL14:AL15"/>
    <mergeCell ref="AJ14:AJ15"/>
    <mergeCell ref="BL14:BN14"/>
    <mergeCell ref="AN14:AN15"/>
    <mergeCell ref="BP11:BR11"/>
    <mergeCell ref="M44:O46"/>
    <mergeCell ref="BL11:BN11"/>
    <mergeCell ref="BH11:BJ11"/>
    <mergeCell ref="BD11:BF11"/>
    <mergeCell ref="AB14:AB15"/>
    <mergeCell ref="AV14:AV15"/>
    <mergeCell ref="AZ14:AZ15"/>
    <mergeCell ref="BB14:BB15"/>
    <mergeCell ref="AF14:AF15"/>
    <mergeCell ref="AD14:AD15"/>
    <mergeCell ref="AH14:AH15"/>
    <mergeCell ref="AP14:AP15"/>
    <mergeCell ref="AT14:AT15"/>
    <mergeCell ref="AX14:AX15"/>
    <mergeCell ref="AR14:AR15"/>
    <mergeCell ref="M36:O37"/>
    <mergeCell ref="M38:O39"/>
    <mergeCell ref="M42:O43"/>
    <mergeCell ref="M40:O41"/>
    <mergeCell ref="M27:N27"/>
    <mergeCell ref="M28:N28"/>
    <mergeCell ref="M29:N29"/>
    <mergeCell ref="M30:N30"/>
    <mergeCell ref="P5:Q5"/>
    <mergeCell ref="P4:Q4"/>
    <mergeCell ref="P3:Q3"/>
    <mergeCell ref="I14:I15"/>
    <mergeCell ref="K14:K15"/>
    <mergeCell ref="M14:O15"/>
    <mergeCell ref="B8:O8"/>
    <mergeCell ref="M11:O11"/>
    <mergeCell ref="I11:K11"/>
    <mergeCell ref="M13:O13"/>
    <mergeCell ref="I3:K3"/>
    <mergeCell ref="I4:K4"/>
    <mergeCell ref="J5:L5"/>
    <mergeCell ref="K6:L6"/>
    <mergeCell ref="Q13:R13"/>
    <mergeCell ref="P6:Q6"/>
  </mergeCells>
  <phoneticPr fontId="5"/>
  <conditionalFormatting sqref="H11:I12 L11:M12 P11:W12 H13:M13 P13:Q13 S13 U13:X53 Y14:BS15 P14:T29 H14:J52 L14:L52 M24:M30 Q41:T43 P44:T52 H53:L53">
    <cfRule type="cellIs" dxfId="13" priority="10" operator="equal">
      <formula>"NO"</formula>
    </cfRule>
  </conditionalFormatting>
  <conditionalFormatting sqref="K14:K15">
    <cfRule type="cellIs" dxfId="12" priority="7" operator="equal">
      <formula>"NO"</formula>
    </cfRule>
  </conditionalFormatting>
  <conditionalFormatting sqref="M14:M20">
    <cfRule type="cellIs" dxfId="11" priority="5" operator="equal">
      <formula>"NO"</formula>
    </cfRule>
  </conditionalFormatting>
  <conditionalFormatting sqref="M48">
    <cfRule type="cellIs" dxfId="10" priority="2" operator="equal">
      <formula>"NO"</formula>
    </cfRule>
  </conditionalFormatting>
  <conditionalFormatting sqref="M33:O33 N34:O34 M35:N35 M47:O54">
    <cfRule type="cellIs" dxfId="9" priority="3" operator="equal">
      <formula>"NO"</formula>
    </cfRule>
  </conditionalFormatting>
  <conditionalFormatting sqref="P33:T36 P41:P42">
    <cfRule type="cellIs" dxfId="8" priority="6" operator="equal">
      <formula>"NO"</formula>
    </cfRule>
  </conditionalFormatting>
  <conditionalFormatting sqref="AB11:AO12">
    <cfRule type="cellIs" dxfId="7" priority="19" operator="equal">
      <formula>"NO"</formula>
    </cfRule>
  </conditionalFormatting>
  <conditionalFormatting sqref="AS11:BP12">
    <cfRule type="cellIs" dxfId="6" priority="17" operator="equal">
      <formula>"NO"</formula>
    </cfRule>
  </conditionalFormatting>
  <conditionalFormatting sqref="BS11:BS13 F11:F53 Y13:BO13 E13:E53 Y16:AD53 AF16:BS53">
    <cfRule type="cellIs" dxfId="5" priority="25" operator="equal">
      <formula>"NO"</formula>
    </cfRule>
  </conditionalFormatting>
  <dataValidations count="3">
    <dataValidation type="custom" showInputMessage="1" showErrorMessage="1" errorTitle="入力不可" error="B欄の生産者価格に入力があります。" sqref="C16:C52" xr:uid="{00000000-0002-0000-0200-000000000000}">
      <formula1>G16=""</formula1>
    </dataValidation>
    <dataValidation type="custom" showInputMessage="1" showErrorMessage="1" errorTitle="入力不可" error="A欄の購入者価格に入力があります。" sqref="G16:G52" xr:uid="{00000000-0002-0000-0200-000001000000}">
      <formula1>C16=""</formula1>
    </dataValidation>
    <dataValidation type="list" allowBlank="1" showInputMessage="1" showErrorMessage="1" promptTitle="消費転換率リスト" sqref="O19" xr:uid="{9B73CC83-DED4-447E-A0FF-537B3F1FF49D}">
      <formula1>$O$26:$O$30</formula1>
    </dataValidation>
  </dataValidations>
  <pageMargins left="0.47244094488188981" right="0.31496062992125984" top="0.78740157480314965" bottom="0.59055118110236227" header="0.19685039370078741" footer="0.19685039370078741"/>
  <pageSetup paperSize="9" scale="39" fitToWidth="8" orientation="portrait" r:id="rId1"/>
  <headerFooter scaleWithDoc="0" alignWithMargins="0">
    <oddFooter>&amp;C&amp;9&amp;P／&amp;N&amp;R&amp;9&amp;F　&amp;A</oddFooter>
  </headerFooter>
  <colBreaks count="1" manualBreakCount="1">
    <brk id="22" max="53"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71</xdr:col>
                <xdr:colOff>464820</xdr:colOff>
                <xdr:row>17</xdr:row>
                <xdr:rowOff>0</xdr:rowOff>
              </from>
              <to>
                <xdr:col>73</xdr:col>
                <xdr:colOff>259080</xdr:colOff>
                <xdr:row>18</xdr:row>
                <xdr:rowOff>60960</xdr:rowOff>
              </to>
            </anchor>
          </objectPr>
        </oleObject>
      </mc:Choice>
      <mc:Fallback>
        <oleObject progId="Equation.3" shapeId="2150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workbookViewId="0"/>
  </sheetViews>
  <sheetFormatPr defaultRowHeight="13.2"/>
  <cols>
    <col min="1" max="1" width="4.77734375" customWidth="1"/>
    <col min="4" max="4" width="13.77734375" customWidth="1"/>
    <col min="5" max="8" width="12.77734375" customWidth="1"/>
  </cols>
  <sheetData>
    <row r="2" spans="1:10" ht="16.2">
      <c r="A2" s="5" t="s">
        <v>720</v>
      </c>
      <c r="B2" s="6"/>
      <c r="C2" s="6"/>
      <c r="D2" s="6"/>
      <c r="E2" s="6"/>
      <c r="F2" s="6"/>
      <c r="G2" s="6"/>
      <c r="H2" s="7"/>
      <c r="I2" s="6"/>
    </row>
    <row r="3" spans="1:10">
      <c r="A3" s="6"/>
      <c r="B3" s="6"/>
      <c r="C3" s="6"/>
      <c r="D3" s="6"/>
      <c r="E3" s="6"/>
      <c r="F3" s="6"/>
      <c r="G3" s="6"/>
      <c r="H3" s="6"/>
      <c r="I3" s="6"/>
    </row>
    <row r="4" spans="1:10">
      <c r="A4" s="6"/>
      <c r="B4" s="6"/>
      <c r="C4" s="6"/>
      <c r="D4" s="6"/>
      <c r="E4" s="6"/>
      <c r="F4" s="6"/>
      <c r="G4" s="6"/>
      <c r="H4" s="6"/>
      <c r="I4" s="6"/>
    </row>
    <row r="5" spans="1:10" ht="19.95" customHeight="1" thickBot="1">
      <c r="A5" s="13"/>
      <c r="B5" s="277" t="s">
        <v>47</v>
      </c>
      <c r="C5" s="13"/>
      <c r="D5" s="13"/>
      <c r="E5" s="14"/>
      <c r="F5" s="14" t="s">
        <v>0</v>
      </c>
      <c r="G5" s="14"/>
      <c r="H5" s="13"/>
      <c r="I5" s="13"/>
    </row>
    <row r="6" spans="1:10" ht="19.95" customHeight="1">
      <c r="A6" s="13"/>
      <c r="B6" s="264" t="s">
        <v>46</v>
      </c>
      <c r="C6" s="265"/>
      <c r="D6" s="266"/>
      <c r="E6" s="271">
        <f>測定表!W53</f>
        <v>12499.999999999998</v>
      </c>
      <c r="F6" s="15"/>
      <c r="G6" s="13"/>
      <c r="H6" s="13"/>
      <c r="I6" s="13"/>
    </row>
    <row r="7" spans="1:10" ht="19.95" customHeight="1" thickBot="1">
      <c r="A7" s="13"/>
      <c r="B7" s="267"/>
      <c r="C7" s="262" t="s">
        <v>48</v>
      </c>
      <c r="D7" s="263"/>
      <c r="E7" s="276">
        <f>測定表!AB53</f>
        <v>11957.090339425475</v>
      </c>
      <c r="F7" s="16"/>
      <c r="G7" s="13"/>
      <c r="H7" s="13"/>
      <c r="I7" s="13"/>
    </row>
    <row r="8" spans="1:10" ht="10.199999999999999" customHeight="1">
      <c r="A8" s="13"/>
      <c r="B8" s="13"/>
      <c r="C8" s="13"/>
      <c r="D8" s="13"/>
      <c r="E8" s="13"/>
      <c r="F8" s="13"/>
      <c r="G8" s="13"/>
      <c r="H8" s="13"/>
      <c r="I8" s="13"/>
    </row>
    <row r="9" spans="1:10" ht="19.95" customHeight="1" thickBot="1">
      <c r="A9" s="13"/>
      <c r="B9" s="277" t="s">
        <v>49</v>
      </c>
      <c r="C9" s="13"/>
      <c r="D9" s="13"/>
      <c r="E9" s="13"/>
      <c r="F9" s="13"/>
      <c r="G9" s="13"/>
      <c r="H9" s="17" t="s">
        <v>0</v>
      </c>
      <c r="I9" s="13"/>
    </row>
    <row r="10" spans="1:10" ht="19.95" customHeight="1">
      <c r="A10" s="13"/>
      <c r="B10" s="722"/>
      <c r="C10" s="723"/>
      <c r="D10" s="724"/>
      <c r="E10" s="268" t="s">
        <v>50</v>
      </c>
      <c r="F10" s="269" t="s">
        <v>51</v>
      </c>
      <c r="G10" s="270" t="s">
        <v>52</v>
      </c>
      <c r="H10" s="272" t="s">
        <v>53</v>
      </c>
      <c r="I10" s="13"/>
    </row>
    <row r="11" spans="1:10" ht="19.95" customHeight="1">
      <c r="A11" s="13"/>
      <c r="B11" s="725" t="s">
        <v>54</v>
      </c>
      <c r="C11" s="726"/>
      <c r="D11" s="727"/>
      <c r="E11" s="273">
        <f>測定表!AJ53+測定表!AZ53</f>
        <v>17464.048812186047</v>
      </c>
      <c r="F11" s="274">
        <f>測定表!AB53</f>
        <v>11957.090339425475</v>
      </c>
      <c r="G11" s="319">
        <f>測定表!AH53</f>
        <v>3961.2263356808712</v>
      </c>
      <c r="H11" s="275">
        <f>測定表!AZ53</f>
        <v>1545.7321370797017</v>
      </c>
      <c r="I11" s="13"/>
    </row>
    <row r="12" spans="1:10" ht="19.95" customHeight="1">
      <c r="A12" s="13"/>
      <c r="B12" s="260"/>
      <c r="C12" s="728" t="s">
        <v>55</v>
      </c>
      <c r="D12" s="729"/>
      <c r="E12" s="102">
        <f>SUM(F12:H12)</f>
        <v>8446.3217071457075</v>
      </c>
      <c r="F12" s="89">
        <f>測定表!BD53</f>
        <v>5690.281827445343</v>
      </c>
      <c r="G12" s="90">
        <f>測定表!BE53</f>
        <v>1753.1685761761728</v>
      </c>
      <c r="H12" s="91">
        <f>測定表!BF53</f>
        <v>1002.871303524191</v>
      </c>
      <c r="I12" s="13"/>
    </row>
    <row r="13" spans="1:10" ht="19.95" customHeight="1" thickBot="1">
      <c r="A13" s="13"/>
      <c r="B13" s="261"/>
      <c r="C13" s="70"/>
      <c r="D13" s="18" t="s">
        <v>56</v>
      </c>
      <c r="E13" s="103">
        <f>SUM(F13:H13)</f>
        <v>5077.381996881637</v>
      </c>
      <c r="F13" s="92">
        <f>測定表!BH53</f>
        <v>3972.3066317934049</v>
      </c>
      <c r="G13" s="93">
        <f>測定表!BI53</f>
        <v>758.75023820730871</v>
      </c>
      <c r="H13" s="94">
        <f>測定表!BJ53</f>
        <v>346.32512688092396</v>
      </c>
      <c r="I13" s="13"/>
    </row>
    <row r="14" spans="1:10" ht="34.950000000000003" customHeight="1">
      <c r="A14" s="13"/>
      <c r="B14" s="9" t="s">
        <v>63</v>
      </c>
      <c r="C14" s="735" t="s">
        <v>434</v>
      </c>
      <c r="D14" s="735"/>
      <c r="E14" s="735"/>
      <c r="F14" s="735"/>
      <c r="G14" s="735"/>
      <c r="H14" s="735"/>
      <c r="I14" s="735"/>
      <c r="J14" s="735"/>
    </row>
    <row r="15" spans="1:10" ht="34.950000000000003" customHeight="1">
      <c r="A15" s="13"/>
      <c r="B15" s="9"/>
      <c r="C15" s="734" t="s">
        <v>435</v>
      </c>
      <c r="D15" s="734"/>
      <c r="E15" s="734"/>
      <c r="F15" s="734"/>
      <c r="G15" s="734"/>
      <c r="H15" s="734"/>
      <c r="I15" s="13"/>
    </row>
    <row r="16" spans="1:10" ht="34.950000000000003" customHeight="1">
      <c r="A16" s="13"/>
      <c r="B16" s="9"/>
      <c r="C16" s="721" t="s">
        <v>436</v>
      </c>
      <c r="D16" s="721"/>
      <c r="E16" s="721"/>
      <c r="F16" s="721"/>
      <c r="G16" s="721"/>
      <c r="H16" s="721"/>
      <c r="I16" s="13"/>
    </row>
    <row r="17" spans="1:10" ht="19.95" customHeight="1" thickBot="1">
      <c r="A17" s="13"/>
      <c r="B17" s="277" t="s">
        <v>57</v>
      </c>
      <c r="C17" s="13"/>
      <c r="D17" s="13"/>
      <c r="E17" s="17" t="s">
        <v>58</v>
      </c>
      <c r="F17" s="13"/>
      <c r="G17" s="13"/>
      <c r="H17" s="13"/>
      <c r="I17" s="13"/>
    </row>
    <row r="18" spans="1:10" ht="19.95" customHeight="1">
      <c r="A18" s="13"/>
      <c r="B18" s="730" t="s">
        <v>59</v>
      </c>
      <c r="C18" s="731"/>
      <c r="D18" s="731"/>
      <c r="E18" s="24">
        <f>IF(ISERROR($E$11/E6),"",$E$11/E6)</f>
        <v>1.397123904974884</v>
      </c>
      <c r="F18" s="13"/>
      <c r="G18" s="13"/>
      <c r="H18" s="13"/>
      <c r="I18" s="13"/>
    </row>
    <row r="19" spans="1:10" ht="19.95" customHeight="1" thickBot="1">
      <c r="A19" s="13"/>
      <c r="B19" s="732" t="s">
        <v>60</v>
      </c>
      <c r="C19" s="733"/>
      <c r="D19" s="733"/>
      <c r="E19" s="25">
        <f>IF(ISERROR($E$11/E7),"",$E$11/E7)</f>
        <v>1.460560079119146</v>
      </c>
      <c r="F19" s="13"/>
      <c r="G19" s="13"/>
      <c r="H19" s="13"/>
      <c r="I19" s="13"/>
    </row>
    <row r="20" spans="1:10" ht="10.199999999999999" customHeight="1">
      <c r="A20" s="13"/>
      <c r="B20" s="13"/>
      <c r="C20" s="13"/>
      <c r="D20" s="13"/>
      <c r="E20" s="13"/>
      <c r="F20" s="13"/>
      <c r="G20" s="13"/>
      <c r="H20" s="13"/>
      <c r="I20" s="13"/>
    </row>
    <row r="21" spans="1:10" ht="19.95" customHeight="1" thickBot="1">
      <c r="A21" s="13"/>
      <c r="B21" s="277" t="s">
        <v>61</v>
      </c>
      <c r="C21" s="13"/>
      <c r="D21" s="13"/>
      <c r="E21" s="13"/>
      <c r="F21" s="13"/>
      <c r="G21" s="13"/>
      <c r="H21" s="13"/>
      <c r="I21" s="13"/>
    </row>
    <row r="22" spans="1:10" ht="19.95" customHeight="1" thickBot="1">
      <c r="A22" s="13"/>
      <c r="B22" s="719">
        <f>測定表!BP53+測定表!BQ53+測定表!BR53</f>
        <v>833.47159087814293</v>
      </c>
      <c r="C22" s="720"/>
      <c r="D22" s="13" t="s">
        <v>62</v>
      </c>
      <c r="E22" s="13"/>
      <c r="F22" s="13"/>
      <c r="G22" s="13"/>
      <c r="H22" s="13"/>
      <c r="I22" s="13"/>
    </row>
    <row r="23" spans="1:10" ht="10.199999999999999" customHeight="1">
      <c r="A23" s="19"/>
      <c r="B23" s="20"/>
      <c r="C23" s="21"/>
      <c r="D23" s="19"/>
      <c r="E23" s="19"/>
      <c r="F23" s="19"/>
      <c r="G23" s="19"/>
      <c r="H23" s="19"/>
      <c r="I23" s="19"/>
    </row>
    <row r="24" spans="1:10" ht="10.199999999999999" customHeight="1">
      <c r="A24" s="10"/>
      <c r="B24" s="12"/>
      <c r="C24" s="11"/>
      <c r="D24" s="10"/>
      <c r="E24" s="10"/>
      <c r="F24" s="10"/>
      <c r="G24" s="10"/>
      <c r="H24" s="10"/>
      <c r="I24" s="10"/>
    </row>
    <row r="25" spans="1:10" ht="34.950000000000003" customHeight="1">
      <c r="A25" s="6"/>
      <c r="B25" s="23" t="s">
        <v>63</v>
      </c>
      <c r="C25" s="721" t="s">
        <v>483</v>
      </c>
      <c r="D25" s="721"/>
      <c r="E25" s="721"/>
      <c r="F25" s="721"/>
      <c r="G25" s="721"/>
      <c r="H25" s="721"/>
      <c r="I25" s="721"/>
      <c r="J25" s="721"/>
    </row>
    <row r="26" spans="1:10">
      <c r="B26" s="22"/>
      <c r="C26" s="126"/>
      <c r="D26" s="126"/>
      <c r="E26" s="126"/>
      <c r="F26" s="126"/>
      <c r="G26" s="126"/>
      <c r="H26" s="126"/>
      <c r="I26" s="126"/>
    </row>
  </sheetData>
  <sheetProtection sheet="1" objects="1" scenarios="1"/>
  <mergeCells count="10">
    <mergeCell ref="B22:C22"/>
    <mergeCell ref="C25:J25"/>
    <mergeCell ref="B10:D10"/>
    <mergeCell ref="B11:D11"/>
    <mergeCell ref="C12:D12"/>
    <mergeCell ref="B18:D18"/>
    <mergeCell ref="B19:D19"/>
    <mergeCell ref="C15:H15"/>
    <mergeCell ref="C16:H16"/>
    <mergeCell ref="C14:J14"/>
  </mergeCells>
  <phoneticPr fontId="5"/>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0"/>
  <sheetViews>
    <sheetView workbookViewId="0"/>
  </sheetViews>
  <sheetFormatPr defaultRowHeight="13.2"/>
  <cols>
    <col min="1" max="1" width="4.6640625" style="35" customWidth="1"/>
    <col min="2" max="2" width="25.77734375" style="75" customWidth="1"/>
    <col min="3" max="4" width="11.77734375" style="37" customWidth="1"/>
    <col min="5" max="6" width="11.77734375" style="22" customWidth="1"/>
    <col min="7" max="7" width="1.77734375" style="22" customWidth="1"/>
    <col min="8" max="10" width="11.77734375" style="22" customWidth="1"/>
    <col min="11" max="11" width="1.77734375" style="22" customWidth="1"/>
    <col min="12" max="14" width="11.77734375" style="22" customWidth="1"/>
    <col min="15" max="15" width="1.77734375" style="22" customWidth="1"/>
    <col min="16" max="18" width="11.77734375" style="22" customWidth="1"/>
    <col min="19" max="19" width="1.77734375" style="22" customWidth="1"/>
    <col min="20" max="22" width="11.77734375" style="22" customWidth="1"/>
  </cols>
  <sheetData>
    <row r="1" spans="1:22" s="34" customFormat="1" ht="27.6" customHeight="1">
      <c r="A1" s="14" t="s">
        <v>397</v>
      </c>
      <c r="B1" s="74"/>
      <c r="C1" s="36"/>
      <c r="D1" s="36"/>
    </row>
    <row r="2" spans="1:22" s="22" customFormat="1" ht="13.2" customHeight="1">
      <c r="A2" s="35"/>
      <c r="B2" s="75"/>
      <c r="C2" s="121" t="str">
        <f>測定表!AB13</f>
        <v>J</v>
      </c>
      <c r="D2" s="35" t="str">
        <f>測定表!AH13</f>
        <v>M</v>
      </c>
      <c r="E2" s="35" t="str">
        <f>測定表!AZ13</f>
        <v>V</v>
      </c>
      <c r="F2" s="35" t="str">
        <f>測定表!BB13</f>
        <v>W</v>
      </c>
      <c r="I2" s="35" t="str">
        <f>測定表!BE13</f>
        <v>X</v>
      </c>
      <c r="M2" s="35" t="str">
        <f>測定表!BI13</f>
        <v>Y</v>
      </c>
      <c r="Q2" s="35" t="str">
        <f>測定表!BM13</f>
        <v>Z</v>
      </c>
      <c r="U2" s="35" t="str">
        <f>測定表!BQ13</f>
        <v>AA</v>
      </c>
    </row>
    <row r="3" spans="1:22" s="22" customFormat="1" ht="13.95" customHeight="1">
      <c r="A3" s="691" t="s">
        <v>474</v>
      </c>
      <c r="B3" s="738" t="s">
        <v>475</v>
      </c>
      <c r="C3" s="740" t="s">
        <v>423</v>
      </c>
      <c r="D3" s="740" t="str">
        <f>測定表!AH14</f>
        <v>1次
生産誘発額</v>
      </c>
      <c r="E3" s="745" t="str">
        <f>測定表!AZ14</f>
        <v>２次
生産誘発額</v>
      </c>
      <c r="F3" s="745" t="str">
        <f>測定表!BB14</f>
        <v>総合
生産誘発額</v>
      </c>
      <c r="G3" s="76"/>
      <c r="H3" s="747" t="str">
        <f>測定表!BD14</f>
        <v>粗付加価値誘発額</v>
      </c>
      <c r="I3" s="747"/>
      <c r="J3" s="747"/>
      <c r="K3" s="76"/>
      <c r="L3" s="748" t="str">
        <f>測定表!BH14</f>
        <v>雇用者所得誘発額</v>
      </c>
      <c r="M3" s="748"/>
      <c r="N3" s="748"/>
      <c r="O3" s="76"/>
      <c r="P3" s="742" t="str">
        <f>測定表!BL14</f>
        <v>就業誘発者数（人）</v>
      </c>
      <c r="Q3" s="743"/>
      <c r="R3" s="744"/>
      <c r="S3" s="76"/>
      <c r="T3" s="742" t="str">
        <f>測定表!BP14</f>
        <v>雇用誘発者数（人）</v>
      </c>
      <c r="U3" s="743"/>
      <c r="V3" s="744"/>
    </row>
    <row r="4" spans="1:22" s="22" customFormat="1" ht="13.95" customHeight="1">
      <c r="A4" s="692"/>
      <c r="B4" s="739"/>
      <c r="C4" s="741"/>
      <c r="D4" s="741"/>
      <c r="E4" s="746"/>
      <c r="F4" s="746"/>
      <c r="G4" s="76"/>
      <c r="H4" s="77" t="s">
        <v>68</v>
      </c>
      <c r="I4" s="77" t="s">
        <v>69</v>
      </c>
      <c r="J4" s="77" t="s">
        <v>70</v>
      </c>
      <c r="K4" s="76"/>
      <c r="L4" s="78" t="s">
        <v>68</v>
      </c>
      <c r="M4" s="78" t="s">
        <v>69</v>
      </c>
      <c r="N4" s="78" t="s">
        <v>70</v>
      </c>
      <c r="O4" s="76"/>
      <c r="P4" s="79" t="s">
        <v>68</v>
      </c>
      <c r="Q4" s="79" t="s">
        <v>69</v>
      </c>
      <c r="R4" s="79" t="s">
        <v>70</v>
      </c>
      <c r="S4" s="76"/>
      <c r="T4" s="79" t="s">
        <v>68</v>
      </c>
      <c r="U4" s="79" t="s">
        <v>69</v>
      </c>
      <c r="V4" s="79" t="s">
        <v>70</v>
      </c>
    </row>
    <row r="5" spans="1:22" s="10" customFormat="1" ht="12.45" customHeight="1">
      <c r="A5" s="160" t="s">
        <v>1</v>
      </c>
      <c r="B5" s="174" t="s">
        <v>444</v>
      </c>
      <c r="C5" s="208">
        <f>測定表!AB16</f>
        <v>0</v>
      </c>
      <c r="D5" s="208">
        <f>測定表!AH16</f>
        <v>0.21640615971141808</v>
      </c>
      <c r="E5" s="208">
        <f>測定表!AZ16</f>
        <v>1.0020359680732909</v>
      </c>
      <c r="F5" s="208">
        <f>測定表!BB16</f>
        <v>1.2184421277847088</v>
      </c>
      <c r="G5" s="211"/>
      <c r="H5" s="163">
        <f>測定表!BD16</f>
        <v>0</v>
      </c>
      <c r="I5" s="163">
        <f>測定表!BE16</f>
        <v>9.8908809386044641E-2</v>
      </c>
      <c r="J5" s="163">
        <f>測定表!BF16</f>
        <v>0.45798227137474851</v>
      </c>
      <c r="K5" s="211"/>
      <c r="L5" s="167">
        <f>測定表!BH16</f>
        <v>0</v>
      </c>
      <c r="M5" s="167">
        <f>測定表!BI16</f>
        <v>3.6808927488034715E-2</v>
      </c>
      <c r="N5" s="167">
        <f>測定表!BJ16</f>
        <v>0.17043816746435408</v>
      </c>
      <c r="O5" s="211"/>
      <c r="P5" s="170">
        <f>測定表!BL16</f>
        <v>0</v>
      </c>
      <c r="Q5" s="170">
        <f>測定表!BM16</f>
        <v>6.6416053849027046E-2</v>
      </c>
      <c r="R5" s="170">
        <f>測定表!BN16</f>
        <v>0.30752948484906845</v>
      </c>
      <c r="S5" s="211"/>
      <c r="T5" s="170">
        <f>測定表!BP16</f>
        <v>0</v>
      </c>
      <c r="U5" s="170">
        <f>測定表!BQ16</f>
        <v>2.3068003137071188E-2</v>
      </c>
      <c r="V5" s="170">
        <f>測定表!BR16</f>
        <v>0.10681289703489545</v>
      </c>
    </row>
    <row r="6" spans="1:22" s="10" customFormat="1" ht="12.45" customHeight="1">
      <c r="A6" s="161" t="s">
        <v>2</v>
      </c>
      <c r="B6" s="175" t="s">
        <v>3</v>
      </c>
      <c r="C6" s="209">
        <f>測定表!AB17</f>
        <v>0</v>
      </c>
      <c r="D6" s="209">
        <f>測定表!AH17</f>
        <v>2.0642118852492444</v>
      </c>
      <c r="E6" s="209">
        <f>測定表!AZ17</f>
        <v>0.45899376274915571</v>
      </c>
      <c r="F6" s="209">
        <f>測定表!BB17</f>
        <v>2.5232056479984002</v>
      </c>
      <c r="G6" s="211"/>
      <c r="H6" s="164">
        <f>測定表!BD17</f>
        <v>0</v>
      </c>
      <c r="I6" s="164">
        <f>測定表!BE17</f>
        <v>1.1757053857804436</v>
      </c>
      <c r="J6" s="164">
        <f>測定表!BF17</f>
        <v>0.26142734801599798</v>
      </c>
      <c r="K6" s="211"/>
      <c r="L6" s="168">
        <f>測定表!BH17</f>
        <v>0</v>
      </c>
      <c r="M6" s="168">
        <f>測定表!BI17</f>
        <v>0.32746041243009716</v>
      </c>
      <c r="N6" s="168">
        <f>測定表!BJ17</f>
        <v>7.281340056548137E-2</v>
      </c>
      <c r="O6" s="211"/>
      <c r="P6" s="171">
        <f>測定表!BL17</f>
        <v>0</v>
      </c>
      <c r="Q6" s="171">
        <f>測定表!BM17</f>
        <v>6.0633170103176884E-2</v>
      </c>
      <c r="R6" s="171">
        <f>測定表!BN17</f>
        <v>1.3482262694028812E-2</v>
      </c>
      <c r="S6" s="211"/>
      <c r="T6" s="171">
        <f>測定表!BP17</f>
        <v>0</v>
      </c>
      <c r="U6" s="171">
        <f>測定表!BQ17</f>
        <v>6.0495523860036871E-2</v>
      </c>
      <c r="V6" s="171">
        <f>測定表!BR17</f>
        <v>1.3451655968276193E-2</v>
      </c>
    </row>
    <row r="7" spans="1:22" s="10" customFormat="1" ht="12.45" customHeight="1">
      <c r="A7" s="161" t="s">
        <v>77</v>
      </c>
      <c r="B7" s="175" t="s">
        <v>78</v>
      </c>
      <c r="C7" s="209">
        <f>測定表!AB18</f>
        <v>0</v>
      </c>
      <c r="D7" s="209">
        <f>測定表!AH18</f>
        <v>9.844357800068064E-2</v>
      </c>
      <c r="E7" s="209">
        <f>測定表!AZ18</f>
        <v>17.347431831221382</v>
      </c>
      <c r="F7" s="209">
        <f>測定表!BB18</f>
        <v>17.445875409222062</v>
      </c>
      <c r="G7" s="211"/>
      <c r="H7" s="164">
        <f>測定表!BD18</f>
        <v>0</v>
      </c>
      <c r="I7" s="164">
        <f>測定表!BE18</f>
        <v>3.4132683841142694E-2</v>
      </c>
      <c r="J7" s="164">
        <f>測定表!BF18</f>
        <v>6.0147590952734422</v>
      </c>
      <c r="K7" s="211"/>
      <c r="L7" s="168">
        <f>測定表!BH18</f>
        <v>0</v>
      </c>
      <c r="M7" s="168">
        <f>測定表!BI18</f>
        <v>1.241705871778763E-2</v>
      </c>
      <c r="N7" s="168">
        <f>測定表!BJ18</f>
        <v>2.1880968167329793</v>
      </c>
      <c r="O7" s="211"/>
      <c r="P7" s="171">
        <f>測定表!BL18</f>
        <v>0</v>
      </c>
      <c r="Q7" s="171">
        <f>測定表!BM18</f>
        <v>3.213666552665727E-3</v>
      </c>
      <c r="R7" s="171">
        <f>測定表!BN18</f>
        <v>0.56630267390585365</v>
      </c>
      <c r="S7" s="211"/>
      <c r="T7" s="171">
        <f>測定表!BP18</f>
        <v>0</v>
      </c>
      <c r="U7" s="171">
        <f>測定表!BQ18</f>
        <v>3.199169457150524E-3</v>
      </c>
      <c r="V7" s="171">
        <f>測定表!BR18</f>
        <v>0.56374803924803019</v>
      </c>
    </row>
    <row r="8" spans="1:22" s="10" customFormat="1" ht="12.45" customHeight="1">
      <c r="A8" s="161" t="s">
        <v>79</v>
      </c>
      <c r="B8" s="175" t="s">
        <v>4</v>
      </c>
      <c r="C8" s="209">
        <f>測定表!AB19</f>
        <v>0</v>
      </c>
      <c r="D8" s="209">
        <f>測定表!AH19</f>
        <v>5.7821987729491792E-2</v>
      </c>
      <c r="E8" s="209">
        <f>測定表!AZ19</f>
        <v>0.23469697438608644</v>
      </c>
      <c r="F8" s="209">
        <f>測定表!BB19</f>
        <v>0.29251896211557826</v>
      </c>
      <c r="G8" s="211"/>
      <c r="H8" s="164">
        <f>測定表!BD19</f>
        <v>0</v>
      </c>
      <c r="I8" s="164">
        <f>測定表!BE19</f>
        <v>2.4868504441832324E-2</v>
      </c>
      <c r="J8" s="164">
        <f>測定表!BF19</f>
        <v>0.10094019557594854</v>
      </c>
      <c r="K8" s="211"/>
      <c r="L8" s="168">
        <f>測定表!BH19</f>
        <v>0</v>
      </c>
      <c r="M8" s="168">
        <f>測定表!BI19</f>
        <v>1.5692134898885463E-2</v>
      </c>
      <c r="N8" s="168">
        <f>測定表!BJ19</f>
        <v>6.3693704195303763E-2</v>
      </c>
      <c r="O8" s="211"/>
      <c r="P8" s="171">
        <f>測定表!BL19</f>
        <v>0</v>
      </c>
      <c r="Q8" s="171">
        <f>測定表!BM19</f>
        <v>8.8017130349803928E-3</v>
      </c>
      <c r="R8" s="171">
        <f>測定表!BN19</f>
        <v>3.5725776643801874E-2</v>
      </c>
      <c r="S8" s="211"/>
      <c r="T8" s="171">
        <f>測定表!BP19</f>
        <v>0</v>
      </c>
      <c r="U8" s="171">
        <f>測定表!BQ19</f>
        <v>8.2180090551775588E-3</v>
      </c>
      <c r="V8" s="171">
        <f>測定表!BR19</f>
        <v>3.3356547162488669E-2</v>
      </c>
    </row>
    <row r="9" spans="1:22" s="10" customFormat="1" ht="12.45" customHeight="1">
      <c r="A9" s="161" t="s">
        <v>80</v>
      </c>
      <c r="B9" s="175" t="s">
        <v>5</v>
      </c>
      <c r="C9" s="209">
        <f>測定表!AB20</f>
        <v>0</v>
      </c>
      <c r="D9" s="209">
        <f>測定表!AH20</f>
        <v>56.667686777686853</v>
      </c>
      <c r="E9" s="209">
        <f>測定表!AZ20</f>
        <v>1.9330828817435473</v>
      </c>
      <c r="F9" s="209">
        <f>測定表!BB20</f>
        <v>58.600769659430355</v>
      </c>
      <c r="G9" s="211"/>
      <c r="H9" s="164">
        <f>測定表!BD20</f>
        <v>0</v>
      </c>
      <c r="I9" s="164">
        <f>測定表!BE20</f>
        <v>23.623763681943014</v>
      </c>
      <c r="J9" s="164">
        <f>測定表!BF20</f>
        <v>0.80586831354302635</v>
      </c>
      <c r="K9" s="211"/>
      <c r="L9" s="168">
        <f>測定表!BH20</f>
        <v>0</v>
      </c>
      <c r="M9" s="168">
        <f>測定表!BI20</f>
        <v>11.32225327448427</v>
      </c>
      <c r="N9" s="168">
        <f>測定表!BJ20</f>
        <v>0.38623164685607758</v>
      </c>
      <c r="O9" s="211"/>
      <c r="P9" s="171">
        <f>測定表!BL20</f>
        <v>0</v>
      </c>
      <c r="Q9" s="171">
        <f>測定表!BM20</f>
        <v>2.048824155565339</v>
      </c>
      <c r="R9" s="171">
        <f>測定表!BN20</f>
        <v>6.9890745997161788E-2</v>
      </c>
      <c r="S9" s="211"/>
      <c r="T9" s="171">
        <f>測定表!BP20</f>
        <v>0</v>
      </c>
      <c r="U9" s="171">
        <f>測定表!BQ20</f>
        <v>2.0033899018201833</v>
      </c>
      <c r="V9" s="171">
        <f>測定表!BR20</f>
        <v>6.8340864871713494E-2</v>
      </c>
    </row>
    <row r="10" spans="1:22" s="10" customFormat="1" ht="12.45" customHeight="1">
      <c r="A10" s="161" t="s">
        <v>81</v>
      </c>
      <c r="B10" s="175" t="s">
        <v>6</v>
      </c>
      <c r="C10" s="209">
        <f>測定表!AB21</f>
        <v>83.307693725397812</v>
      </c>
      <c r="D10" s="209">
        <f>測定表!AH21</f>
        <v>74.43411844198549</v>
      </c>
      <c r="E10" s="209">
        <f>測定表!AZ21</f>
        <v>8.7416548633596189</v>
      </c>
      <c r="F10" s="209">
        <f>測定表!BB21</f>
        <v>166.48346703074293</v>
      </c>
      <c r="G10" s="211"/>
      <c r="H10" s="164">
        <f>測定表!BD21</f>
        <v>23.066050329664037</v>
      </c>
      <c r="I10" s="164">
        <f>測定表!BE21</f>
        <v>20.609154394386792</v>
      </c>
      <c r="J10" s="164">
        <f>測定表!BF21</f>
        <v>2.4203701005989231</v>
      </c>
      <c r="K10" s="211"/>
      <c r="L10" s="168">
        <f>測定表!BH21</f>
        <v>6.8224706987628538</v>
      </c>
      <c r="M10" s="168">
        <f>測定表!BI21</f>
        <v>6.0957706227302566</v>
      </c>
      <c r="N10" s="168">
        <f>測定表!BJ21</f>
        <v>0.7158964736265</v>
      </c>
      <c r="O10" s="211"/>
      <c r="P10" s="171">
        <f>測定表!BL21</f>
        <v>0.74900021332575717</v>
      </c>
      <c r="Q10" s="171">
        <f>測定表!BM21</f>
        <v>0.66921994954668973</v>
      </c>
      <c r="R10" s="171">
        <f>測定表!BN21</f>
        <v>7.8594197782723835E-2</v>
      </c>
      <c r="S10" s="211"/>
      <c r="T10" s="171">
        <f>測定表!BP21</f>
        <v>0.74879789019952114</v>
      </c>
      <c r="U10" s="171">
        <f>測定表!BQ21</f>
        <v>0.66903917700494298</v>
      </c>
      <c r="V10" s="171">
        <f>測定表!BR21</f>
        <v>7.8572967583430839E-2</v>
      </c>
    </row>
    <row r="11" spans="1:22" s="10" customFormat="1" ht="12.45" customHeight="1">
      <c r="A11" s="161" t="s">
        <v>82</v>
      </c>
      <c r="B11" s="175" t="s">
        <v>7</v>
      </c>
      <c r="C11" s="209">
        <f>測定表!AB22</f>
        <v>0</v>
      </c>
      <c r="D11" s="209">
        <f>測定表!AH22</f>
        <v>202.94143801430218</v>
      </c>
      <c r="E11" s="209">
        <f>測定表!AZ22</f>
        <v>41.605554040445909</v>
      </c>
      <c r="F11" s="209">
        <f>測定表!BB22</f>
        <v>244.54699205474799</v>
      </c>
      <c r="G11" s="211"/>
      <c r="H11" s="164">
        <f>測定表!BD22</f>
        <v>0</v>
      </c>
      <c r="I11" s="164">
        <f>測定表!BE22</f>
        <v>82.788938713183299</v>
      </c>
      <c r="J11" s="164">
        <f>測定表!BF22</f>
        <v>16.972776468351249</v>
      </c>
      <c r="K11" s="211"/>
      <c r="L11" s="168">
        <f>測定表!BH22</f>
        <v>0</v>
      </c>
      <c r="M11" s="168">
        <f>測定表!BI22</f>
        <v>2.783354211462211</v>
      </c>
      <c r="N11" s="168">
        <f>測定表!BJ22</f>
        <v>0.57062271358564332</v>
      </c>
      <c r="O11" s="211"/>
      <c r="P11" s="171">
        <f>測定表!BL22</f>
        <v>0</v>
      </c>
      <c r="Q11" s="171">
        <f>測定表!BM22</f>
        <v>0.26455152619586469</v>
      </c>
      <c r="R11" s="171">
        <f>測定表!BN22</f>
        <v>5.4236399068231647E-2</v>
      </c>
      <c r="S11" s="211"/>
      <c r="T11" s="171">
        <f>測定表!BP22</f>
        <v>0</v>
      </c>
      <c r="U11" s="171">
        <f>測定表!BQ22</f>
        <v>0.26447148034830165</v>
      </c>
      <c r="V11" s="171">
        <f>測定表!BR22</f>
        <v>5.4219988660041567E-2</v>
      </c>
    </row>
    <row r="12" spans="1:22" s="10" customFormat="1" ht="12.45" customHeight="1">
      <c r="A12" s="161" t="s">
        <v>83</v>
      </c>
      <c r="B12" s="175" t="s">
        <v>445</v>
      </c>
      <c r="C12" s="209">
        <f>測定表!AB23</f>
        <v>0</v>
      </c>
      <c r="D12" s="209">
        <f>測定表!AH23</f>
        <v>23.0224357430513</v>
      </c>
      <c r="E12" s="209">
        <f>測定表!AZ23</f>
        <v>1.7086720574685776</v>
      </c>
      <c r="F12" s="209">
        <f>測定表!BB23</f>
        <v>24.731107800519879</v>
      </c>
      <c r="G12" s="211"/>
      <c r="H12" s="164">
        <f>測定表!BD23</f>
        <v>0</v>
      </c>
      <c r="I12" s="164">
        <f>測定表!BE23</f>
        <v>9.9301523679446699</v>
      </c>
      <c r="J12" s="164">
        <f>測定表!BF23</f>
        <v>0.73699299530605189</v>
      </c>
      <c r="K12" s="211"/>
      <c r="L12" s="168">
        <f>測定表!BH23</f>
        <v>0</v>
      </c>
      <c r="M12" s="168">
        <f>測定表!BI23</f>
        <v>5.4589385658586176</v>
      </c>
      <c r="N12" s="168">
        <f>測定表!BJ23</f>
        <v>0.40514982406826677</v>
      </c>
      <c r="O12" s="211"/>
      <c r="P12" s="171">
        <f>測定表!BL23</f>
        <v>0</v>
      </c>
      <c r="Q12" s="171">
        <f>測定表!BM23</f>
        <v>1.0492165065993408</v>
      </c>
      <c r="R12" s="171">
        <f>測定表!BN23</f>
        <v>7.7870428093264957E-2</v>
      </c>
      <c r="S12" s="211"/>
      <c r="T12" s="171">
        <f>測定表!BP23</f>
        <v>0</v>
      </c>
      <c r="U12" s="171">
        <f>測定表!BQ23</f>
        <v>1.0407750365781503</v>
      </c>
      <c r="V12" s="171">
        <f>測定表!BR23</f>
        <v>7.7243921666658014E-2</v>
      </c>
    </row>
    <row r="13" spans="1:22" s="10" customFormat="1" ht="12.45" customHeight="1">
      <c r="A13" s="161" t="s">
        <v>84</v>
      </c>
      <c r="B13" s="175" t="s">
        <v>8</v>
      </c>
      <c r="C13" s="209">
        <f>測定表!AB24</f>
        <v>0</v>
      </c>
      <c r="D13" s="209">
        <f>測定表!AH24</f>
        <v>193.44654400910505</v>
      </c>
      <c r="E13" s="209">
        <f>測定表!AZ24</f>
        <v>0.79685105181068538</v>
      </c>
      <c r="F13" s="209">
        <f>測定表!BB24</f>
        <v>194.24339506091562</v>
      </c>
      <c r="G13" s="211"/>
      <c r="H13" s="164">
        <f>測定表!BD24</f>
        <v>0</v>
      </c>
      <c r="I13" s="164">
        <f>測定表!BE24</f>
        <v>96.566166648523989</v>
      </c>
      <c r="J13" s="164">
        <f>測定表!BF24</f>
        <v>0.39777837261119781</v>
      </c>
      <c r="K13" s="211"/>
      <c r="L13" s="168">
        <f>測定表!BH24</f>
        <v>0</v>
      </c>
      <c r="M13" s="168">
        <f>測定表!BI24</f>
        <v>41.787758760956983</v>
      </c>
      <c r="N13" s="168">
        <f>測定表!BJ24</f>
        <v>0.17213344230079641</v>
      </c>
      <c r="O13" s="211"/>
      <c r="P13" s="171">
        <f>測定表!BL24</f>
        <v>0</v>
      </c>
      <c r="Q13" s="171">
        <f>測定表!BM24</f>
        <v>7.607524739997447</v>
      </c>
      <c r="R13" s="171">
        <f>測定表!BN24</f>
        <v>3.1337153743400292E-2</v>
      </c>
      <c r="S13" s="211"/>
      <c r="T13" s="171">
        <f>測定表!BP24</f>
        <v>0</v>
      </c>
      <c r="U13" s="171">
        <f>測定表!BQ24</f>
        <v>7.4738341245308524</v>
      </c>
      <c r="V13" s="171">
        <f>測定表!BR24</f>
        <v>3.0786451180594317E-2</v>
      </c>
    </row>
    <row r="14" spans="1:22" s="10" customFormat="1" ht="12.45" customHeight="1">
      <c r="A14" s="161" t="s">
        <v>85</v>
      </c>
      <c r="B14" s="175" t="s">
        <v>9</v>
      </c>
      <c r="C14" s="209">
        <f>測定表!AB25</f>
        <v>0</v>
      </c>
      <c r="D14" s="209">
        <f>測定表!AH25</f>
        <v>1165.1127734992108</v>
      </c>
      <c r="E14" s="209">
        <f>測定表!AZ25</f>
        <v>3.0814463335711841</v>
      </c>
      <c r="F14" s="209">
        <f>測定表!BB25</f>
        <v>1168.194219832782</v>
      </c>
      <c r="G14" s="211"/>
      <c r="H14" s="164">
        <f>測定表!BD25</f>
        <v>0</v>
      </c>
      <c r="I14" s="164">
        <f>測定表!BE25</f>
        <v>310.6342559098066</v>
      </c>
      <c r="J14" s="164">
        <f>測定表!BF25</f>
        <v>0.82155376777828704</v>
      </c>
      <c r="K14" s="211"/>
      <c r="L14" s="168">
        <f>測定表!BH25</f>
        <v>0</v>
      </c>
      <c r="M14" s="168">
        <f>測定表!BI25</f>
        <v>82.695125416779931</v>
      </c>
      <c r="N14" s="168">
        <f>測定表!BJ25</f>
        <v>0.21870894973920599</v>
      </c>
      <c r="O14" s="211"/>
      <c r="P14" s="171">
        <f>測定表!BL25</f>
        <v>0</v>
      </c>
      <c r="Q14" s="171">
        <f>測定表!BM25</f>
        <v>9.5417655150223659</v>
      </c>
      <c r="R14" s="171">
        <f>測定表!BN25</f>
        <v>2.5235701668394377E-2</v>
      </c>
      <c r="S14" s="211"/>
      <c r="T14" s="171">
        <f>測定表!BP25</f>
        <v>0</v>
      </c>
      <c r="U14" s="171">
        <f>測定表!BQ25</f>
        <v>9.5248970272879472</v>
      </c>
      <c r="V14" s="171">
        <f>測定表!BR25</f>
        <v>2.5191088528049167E-2</v>
      </c>
    </row>
    <row r="15" spans="1:22" s="10" customFormat="1" ht="12.45" customHeight="1">
      <c r="A15" s="161" t="s">
        <v>86</v>
      </c>
      <c r="B15" s="175" t="s">
        <v>10</v>
      </c>
      <c r="C15" s="209">
        <f>測定表!AB26</f>
        <v>0</v>
      </c>
      <c r="D15" s="209">
        <f>測定表!AH26</f>
        <v>28.229854843581812</v>
      </c>
      <c r="E15" s="209">
        <f>測定表!AZ26</f>
        <v>0.21005778981091766</v>
      </c>
      <c r="F15" s="209">
        <f>測定表!BB26</f>
        <v>28.439912633392726</v>
      </c>
      <c r="G15" s="211"/>
      <c r="H15" s="164">
        <f>測定表!BD26</f>
        <v>0</v>
      </c>
      <c r="I15" s="164">
        <f>測定表!BE26</f>
        <v>5.5714854537676697</v>
      </c>
      <c r="J15" s="164">
        <f>測定表!BF26</f>
        <v>4.1457312723242545E-2</v>
      </c>
      <c r="K15" s="211"/>
      <c r="L15" s="168">
        <f>測定表!BH26</f>
        <v>0</v>
      </c>
      <c r="M15" s="168">
        <f>測定表!BI26</f>
        <v>2.3426005095309477</v>
      </c>
      <c r="N15" s="168">
        <f>測定表!BJ26</f>
        <v>1.7431243914237747E-2</v>
      </c>
      <c r="O15" s="211"/>
      <c r="P15" s="171">
        <f>測定表!BL26</f>
        <v>0</v>
      </c>
      <c r="Q15" s="171">
        <f>測定表!BM26</f>
        <v>0.47071186752214966</v>
      </c>
      <c r="R15" s="171">
        <f>測定表!BN26</f>
        <v>3.5025576673112903E-3</v>
      </c>
      <c r="S15" s="211"/>
      <c r="T15" s="171">
        <f>測定表!BP26</f>
        <v>0</v>
      </c>
      <c r="U15" s="171">
        <f>測定表!BQ26</f>
        <v>0.46941751774894486</v>
      </c>
      <c r="V15" s="171">
        <f>測定表!BR26</f>
        <v>3.492926436328766E-3</v>
      </c>
    </row>
    <row r="16" spans="1:22" s="10" customFormat="1" ht="12.45" customHeight="1">
      <c r="A16" s="161" t="s">
        <v>87</v>
      </c>
      <c r="B16" s="175" t="s">
        <v>11</v>
      </c>
      <c r="C16" s="209">
        <f>測定表!AB27</f>
        <v>0</v>
      </c>
      <c r="D16" s="209">
        <f>測定表!AH27</f>
        <v>620.82452080563769</v>
      </c>
      <c r="E16" s="209">
        <f>測定表!AZ27</f>
        <v>2.8665040019415016</v>
      </c>
      <c r="F16" s="209">
        <f>測定表!BB27</f>
        <v>623.69102480757931</v>
      </c>
      <c r="G16" s="211"/>
      <c r="H16" s="164">
        <f>測定表!BD27</f>
        <v>0</v>
      </c>
      <c r="I16" s="164">
        <f>測定表!BE27</f>
        <v>315.84477912778698</v>
      </c>
      <c r="J16" s="164">
        <f>測定表!BF27</f>
        <v>1.4583353154080336</v>
      </c>
      <c r="K16" s="211"/>
      <c r="L16" s="168">
        <f>測定表!BH27</f>
        <v>0</v>
      </c>
      <c r="M16" s="168">
        <f>測定表!BI27</f>
        <v>184.04470234144944</v>
      </c>
      <c r="N16" s="168">
        <f>測定表!BJ27</f>
        <v>0.84978098982508243</v>
      </c>
      <c r="O16" s="211"/>
      <c r="P16" s="171">
        <f>測定表!BL27</f>
        <v>0</v>
      </c>
      <c r="Q16" s="171">
        <f>測定表!BM27</f>
        <v>26.450123442915881</v>
      </c>
      <c r="R16" s="171">
        <f>測定表!BN27</f>
        <v>0.12212691696290451</v>
      </c>
      <c r="S16" s="211"/>
      <c r="T16" s="171">
        <f>測定表!BP27</f>
        <v>0</v>
      </c>
      <c r="U16" s="171">
        <f>測定表!BQ27</f>
        <v>26.161097507817331</v>
      </c>
      <c r="V16" s="171">
        <f>測定表!BR27</f>
        <v>0.12079241104076448</v>
      </c>
    </row>
    <row r="17" spans="1:22" s="10" customFormat="1" ht="12.45" customHeight="1">
      <c r="A17" s="161" t="s">
        <v>88</v>
      </c>
      <c r="B17" s="175" t="s">
        <v>89</v>
      </c>
      <c r="C17" s="209">
        <f>測定表!AB28</f>
        <v>0</v>
      </c>
      <c r="D17" s="209">
        <f>測定表!AH28</f>
        <v>74.30136546355287</v>
      </c>
      <c r="E17" s="209">
        <f>測定表!AZ28</f>
        <v>2.107559393520865</v>
      </c>
      <c r="F17" s="209">
        <f>測定表!BB28</f>
        <v>76.408924857073686</v>
      </c>
      <c r="G17" s="211"/>
      <c r="H17" s="164">
        <f>測定表!BD28</f>
        <v>0</v>
      </c>
      <c r="I17" s="164">
        <f>測定表!BE28</f>
        <v>36.277753661671994</v>
      </c>
      <c r="J17" s="164">
        <f>測定表!BF28</f>
        <v>1.029019050033442</v>
      </c>
      <c r="K17" s="211"/>
      <c r="L17" s="168">
        <f>測定表!BH28</f>
        <v>0</v>
      </c>
      <c r="M17" s="168">
        <f>測定表!BI28</f>
        <v>21.519111021934663</v>
      </c>
      <c r="N17" s="168">
        <f>測定表!BJ28</f>
        <v>0.61038992071745624</v>
      </c>
      <c r="O17" s="211"/>
      <c r="P17" s="171">
        <f>測定表!BL28</f>
        <v>0</v>
      </c>
      <c r="Q17" s="171">
        <f>測定表!BM28</f>
        <v>0.44019796950760842</v>
      </c>
      <c r="R17" s="171">
        <f>測定表!BN28</f>
        <v>1.2486222290216974E-2</v>
      </c>
      <c r="S17" s="211"/>
      <c r="T17" s="171">
        <f>測定表!BP28</f>
        <v>0</v>
      </c>
      <c r="U17" s="171">
        <f>測定表!BQ28</f>
        <v>0.43516217419568703</v>
      </c>
      <c r="V17" s="171">
        <f>測定表!BR28</f>
        <v>1.234338187742948E-2</v>
      </c>
    </row>
    <row r="18" spans="1:22" s="10" customFormat="1" ht="12.45" customHeight="1">
      <c r="A18" s="161" t="s">
        <v>90</v>
      </c>
      <c r="B18" s="175" t="s">
        <v>91</v>
      </c>
      <c r="C18" s="209">
        <f>測定表!AB29</f>
        <v>0</v>
      </c>
      <c r="D18" s="209">
        <f>測定表!AH29</f>
        <v>5.0064652686188801E-2</v>
      </c>
      <c r="E18" s="209">
        <f>測定表!AZ29</f>
        <v>5.3926184326505769E-3</v>
      </c>
      <c r="F18" s="209">
        <f>測定表!BB29</f>
        <v>5.5457271118839378E-2</v>
      </c>
      <c r="G18" s="211"/>
      <c r="H18" s="164">
        <f>測定表!BD29</f>
        <v>0</v>
      </c>
      <c r="I18" s="164">
        <f>測定表!BE29</f>
        <v>2.2712052889682723E-2</v>
      </c>
      <c r="J18" s="164">
        <f>測定表!BF29</f>
        <v>2.4463853933820532E-3</v>
      </c>
      <c r="K18" s="211"/>
      <c r="L18" s="168">
        <f>測定表!BH29</f>
        <v>0</v>
      </c>
      <c r="M18" s="168">
        <f>測定表!BI29</f>
        <v>1.2341727898785725E-2</v>
      </c>
      <c r="N18" s="168">
        <f>測定表!BJ29</f>
        <v>1.329365645956232E-3</v>
      </c>
      <c r="O18" s="211"/>
      <c r="P18" s="171">
        <f>測定表!BL29</f>
        <v>0</v>
      </c>
      <c r="Q18" s="171">
        <f>測定表!BM29</f>
        <v>1.8651764873732525E-3</v>
      </c>
      <c r="R18" s="171">
        <f>測定表!BN29</f>
        <v>2.009039225539296E-4</v>
      </c>
      <c r="S18" s="211"/>
      <c r="T18" s="171">
        <f>測定表!BP29</f>
        <v>0</v>
      </c>
      <c r="U18" s="171">
        <f>測定表!BQ29</f>
        <v>1.8507550196873771E-3</v>
      </c>
      <c r="V18" s="171">
        <f>測定表!BR29</f>
        <v>1.9935054170944045E-4</v>
      </c>
    </row>
    <row r="19" spans="1:22" s="10" customFormat="1" ht="12.45" customHeight="1">
      <c r="A19" s="161" t="s">
        <v>92</v>
      </c>
      <c r="B19" s="175" t="s">
        <v>93</v>
      </c>
      <c r="C19" s="209">
        <f>測定表!AB30</f>
        <v>1555.1425153489477</v>
      </c>
      <c r="D19" s="209">
        <f>測定表!AH30</f>
        <v>1.6012139407903323</v>
      </c>
      <c r="E19" s="209">
        <f>測定表!AZ30</f>
        <v>1.9318701042669691E-2</v>
      </c>
      <c r="F19" s="209">
        <f>測定表!BB30</f>
        <v>1556.7630479907807</v>
      </c>
      <c r="G19" s="211"/>
      <c r="H19" s="164">
        <f>測定表!BD30</f>
        <v>567.76876881679061</v>
      </c>
      <c r="I19" s="164">
        <f>測定表!BE30</f>
        <v>0.58458903849774657</v>
      </c>
      <c r="J19" s="164">
        <f>測定表!BF30</f>
        <v>7.0530867736421322E-3</v>
      </c>
      <c r="K19" s="211"/>
      <c r="L19" s="168">
        <f>測定表!BH30</f>
        <v>380.40633257326471</v>
      </c>
      <c r="M19" s="168">
        <f>測定表!BI30</f>
        <v>0.3916759505122015</v>
      </c>
      <c r="N19" s="168">
        <f>測定表!BJ30</f>
        <v>4.7255837591658285E-3</v>
      </c>
      <c r="O19" s="211"/>
      <c r="P19" s="171">
        <f>測定表!BL30</f>
        <v>47.349311221518235</v>
      </c>
      <c r="Q19" s="171">
        <f>測定表!BM30</f>
        <v>4.8752044565962632E-2</v>
      </c>
      <c r="R19" s="171">
        <f>測定表!BN30</f>
        <v>5.8819508761201011E-4</v>
      </c>
      <c r="S19" s="211"/>
      <c r="T19" s="171">
        <f>測定表!BP30</f>
        <v>47.029228963140035</v>
      </c>
      <c r="U19" s="171">
        <f>測定表!BQ30</f>
        <v>4.8422479803083118E-2</v>
      </c>
      <c r="V19" s="171">
        <f>測定表!BR30</f>
        <v>5.842188774591526E-4</v>
      </c>
    </row>
    <row r="20" spans="1:22" s="10" customFormat="1" ht="12.45" customHeight="1">
      <c r="A20" s="161" t="s">
        <v>94</v>
      </c>
      <c r="B20" s="175" t="s">
        <v>95</v>
      </c>
      <c r="C20" s="209">
        <f>測定表!AB31</f>
        <v>0</v>
      </c>
      <c r="D20" s="209">
        <f>測定表!AH31</f>
        <v>0.56666392537347232</v>
      </c>
      <c r="E20" s="209">
        <f>測定表!AZ31</f>
        <v>2.9308642929800691E-3</v>
      </c>
      <c r="F20" s="209">
        <f>測定表!BB31</f>
        <v>0.56959478966645205</v>
      </c>
      <c r="G20" s="211"/>
      <c r="H20" s="164">
        <f>測定表!BD31</f>
        <v>0</v>
      </c>
      <c r="I20" s="164">
        <f>測定表!BE31</f>
        <v>0.21957639251099242</v>
      </c>
      <c r="J20" s="164">
        <f>測定表!BF31</f>
        <v>1.1356795087453274E-3</v>
      </c>
      <c r="K20" s="211"/>
      <c r="L20" s="168">
        <f>測定表!BH31</f>
        <v>0</v>
      </c>
      <c r="M20" s="168">
        <f>測定表!BI31</f>
        <v>0.10221583798841812</v>
      </c>
      <c r="N20" s="168">
        <f>測定表!BJ31</f>
        <v>5.286744688041418E-4</v>
      </c>
      <c r="O20" s="211"/>
      <c r="P20" s="171">
        <f>測定表!BL31</f>
        <v>0</v>
      </c>
      <c r="Q20" s="171">
        <f>測定表!BM31</f>
        <v>1.2084825394279122E-2</v>
      </c>
      <c r="R20" s="171">
        <f>測定表!BN31</f>
        <v>6.2504390431502771E-5</v>
      </c>
      <c r="S20" s="211"/>
      <c r="T20" s="171">
        <f>測定表!BP31</f>
        <v>0</v>
      </c>
      <c r="U20" s="171">
        <f>測定表!BQ31</f>
        <v>1.2060552584047078E-2</v>
      </c>
      <c r="V20" s="171">
        <f>測定表!BR31</f>
        <v>6.2378848095712668E-5</v>
      </c>
    </row>
    <row r="21" spans="1:22" s="10" customFormat="1" ht="12.45" customHeight="1">
      <c r="A21" s="161" t="s">
        <v>96</v>
      </c>
      <c r="B21" s="175" t="s">
        <v>12</v>
      </c>
      <c r="C21" s="209">
        <f>測定表!AB32</f>
        <v>0</v>
      </c>
      <c r="D21" s="209">
        <f>測定表!AH32</f>
        <v>0.28685973571182199</v>
      </c>
      <c r="E21" s="209">
        <f>測定表!AZ32</f>
        <v>0.1032982650025768</v>
      </c>
      <c r="F21" s="209">
        <f>測定表!BB32</f>
        <v>0.39015800071439866</v>
      </c>
      <c r="G21" s="211"/>
      <c r="H21" s="164">
        <f>測定表!BD32</f>
        <v>0</v>
      </c>
      <c r="I21" s="164">
        <f>測定表!BE32</f>
        <v>0.10506431554646652</v>
      </c>
      <c r="J21" s="164">
        <f>測定表!BF32</f>
        <v>3.7833687194553108E-2</v>
      </c>
      <c r="K21" s="211"/>
      <c r="L21" s="168">
        <f>測定表!BH32</f>
        <v>0</v>
      </c>
      <c r="M21" s="168">
        <f>測定表!BI32</f>
        <v>6.0443169079946631E-2</v>
      </c>
      <c r="N21" s="168">
        <f>測定表!BJ32</f>
        <v>2.1765600814358452E-2</v>
      </c>
      <c r="O21" s="211"/>
      <c r="P21" s="171">
        <f>測定表!BL32</f>
        <v>0</v>
      </c>
      <c r="Q21" s="171">
        <f>測定表!BM32</f>
        <v>1.4545991703137171E-2</v>
      </c>
      <c r="R21" s="171">
        <f>測定表!BN32</f>
        <v>5.238015373427757E-3</v>
      </c>
      <c r="S21" s="211"/>
      <c r="T21" s="171">
        <f>測定表!BP32</f>
        <v>0</v>
      </c>
      <c r="U21" s="171">
        <f>測定表!BQ32</f>
        <v>1.4492744511649676E-2</v>
      </c>
      <c r="V21" s="171">
        <f>測定表!BR32</f>
        <v>5.2188410460050896E-3</v>
      </c>
    </row>
    <row r="22" spans="1:22" s="10" customFormat="1" ht="12.45" customHeight="1">
      <c r="A22" s="161" t="s">
        <v>97</v>
      </c>
      <c r="B22" s="175" t="s">
        <v>446</v>
      </c>
      <c r="C22" s="209">
        <f>測定表!AB33</f>
        <v>0</v>
      </c>
      <c r="D22" s="209">
        <f>測定表!AH33</f>
        <v>0.14290640940074326</v>
      </c>
      <c r="E22" s="209">
        <f>測定表!AZ33</f>
        <v>0.48034201341013483</v>
      </c>
      <c r="F22" s="209">
        <f>測定表!BB33</f>
        <v>0.623248422810878</v>
      </c>
      <c r="G22" s="211"/>
      <c r="H22" s="164">
        <f>測定表!BD33</f>
        <v>0</v>
      </c>
      <c r="I22" s="164">
        <f>測定表!BE33</f>
        <v>4.8093154507633795E-2</v>
      </c>
      <c r="J22" s="164">
        <f>測定表!BF33</f>
        <v>0.1616523902903502</v>
      </c>
      <c r="K22" s="211"/>
      <c r="L22" s="168">
        <f>測定表!BH33</f>
        <v>0</v>
      </c>
      <c r="M22" s="168">
        <f>測定表!BI33</f>
        <v>2.4615862897775068E-2</v>
      </c>
      <c r="N22" s="168">
        <f>測定表!BJ33</f>
        <v>8.273969793046676E-2</v>
      </c>
      <c r="O22" s="211"/>
      <c r="P22" s="171">
        <f>測定表!BL33</f>
        <v>0</v>
      </c>
      <c r="Q22" s="171">
        <f>測定表!BM33</f>
        <v>7.4091740922793458E-3</v>
      </c>
      <c r="R22" s="171">
        <f>測定表!BN33</f>
        <v>2.490397467906124E-2</v>
      </c>
      <c r="S22" s="211"/>
      <c r="T22" s="171">
        <f>測定表!BP33</f>
        <v>0</v>
      </c>
      <c r="U22" s="171">
        <f>測定表!BQ33</f>
        <v>7.4091740922793458E-3</v>
      </c>
      <c r="V22" s="171">
        <f>測定表!BR33</f>
        <v>2.490397467906124E-2</v>
      </c>
    </row>
    <row r="23" spans="1:22" s="10" customFormat="1" ht="12.45" customHeight="1">
      <c r="A23" s="161" t="s">
        <v>98</v>
      </c>
      <c r="B23" s="176" t="s">
        <v>35</v>
      </c>
      <c r="C23" s="209">
        <f>測定表!AB34</f>
        <v>0</v>
      </c>
      <c r="D23" s="209">
        <f>測定表!AH34</f>
        <v>0.35036546867699153</v>
      </c>
      <c r="E23" s="209">
        <f>測定表!AZ34</f>
        <v>2.5387043297897911</v>
      </c>
      <c r="F23" s="209">
        <f>測定表!BB34</f>
        <v>2.8890697984667826</v>
      </c>
      <c r="G23" s="211"/>
      <c r="H23" s="164">
        <f>測定表!BD34</f>
        <v>0</v>
      </c>
      <c r="I23" s="164">
        <f>測定表!BE34</f>
        <v>9.5241468694989437E-2</v>
      </c>
      <c r="J23" s="164">
        <f>測定表!BF34</f>
        <v>0.69010776051797273</v>
      </c>
      <c r="K23" s="211"/>
      <c r="L23" s="168">
        <f>測定表!BH34</f>
        <v>0</v>
      </c>
      <c r="M23" s="168">
        <f>測定表!BI34</f>
        <v>6.2691407349670394E-2</v>
      </c>
      <c r="N23" s="168">
        <f>測定表!BJ34</f>
        <v>0.45425409039368458</v>
      </c>
      <c r="O23" s="211"/>
      <c r="P23" s="171">
        <f>測定表!BL34</f>
        <v>0</v>
      </c>
      <c r="Q23" s="171">
        <f>測定表!BM34</f>
        <v>2.5086284212544715E-2</v>
      </c>
      <c r="R23" s="171">
        <f>測定表!BN34</f>
        <v>0.18177207528244876</v>
      </c>
      <c r="S23" s="211"/>
      <c r="T23" s="171">
        <f>測定表!BP34</f>
        <v>0</v>
      </c>
      <c r="U23" s="171">
        <f>測定表!BQ34</f>
        <v>2.4800046739290704E-2</v>
      </c>
      <c r="V23" s="171">
        <f>測定表!BR34</f>
        <v>0.17969803438041004</v>
      </c>
    </row>
    <row r="24" spans="1:22" s="10" customFormat="1" ht="12.45" customHeight="1">
      <c r="A24" s="161" t="s">
        <v>99</v>
      </c>
      <c r="B24" s="175" t="s">
        <v>25</v>
      </c>
      <c r="C24" s="209">
        <f>測定表!AB35</f>
        <v>0</v>
      </c>
      <c r="D24" s="209">
        <f>測定表!AH35</f>
        <v>2.3478631302992623</v>
      </c>
      <c r="E24" s="209">
        <f>測定表!AZ35</f>
        <v>1.473170844648251</v>
      </c>
      <c r="F24" s="209">
        <f>測定表!BB35</f>
        <v>3.8210339749475128</v>
      </c>
      <c r="G24" s="211"/>
      <c r="H24" s="164">
        <f>測定表!BD35</f>
        <v>0</v>
      </c>
      <c r="I24" s="164">
        <f>測定表!BE35</f>
        <v>1.1247780664743947</v>
      </c>
      <c r="J24" s="164">
        <f>測定表!BF35</f>
        <v>0.70574397325226879</v>
      </c>
      <c r="K24" s="211"/>
      <c r="L24" s="168">
        <f>測定表!BH35</f>
        <v>0</v>
      </c>
      <c r="M24" s="168">
        <f>測定表!BI35</f>
        <v>0.64510694350211351</v>
      </c>
      <c r="N24" s="168">
        <f>測定表!BJ35</f>
        <v>0.40477348469896823</v>
      </c>
      <c r="O24" s="211"/>
      <c r="P24" s="171">
        <f>測定表!BL35</f>
        <v>0</v>
      </c>
      <c r="Q24" s="171">
        <f>測定表!BM35</f>
        <v>0.10548067034233885</v>
      </c>
      <c r="R24" s="171">
        <f>測定表!BN35</f>
        <v>6.6184031861550918E-2</v>
      </c>
      <c r="S24" s="211"/>
      <c r="T24" s="171">
        <f>測定表!BP35</f>
        <v>0</v>
      </c>
      <c r="U24" s="171">
        <f>測定表!BQ35</f>
        <v>0.10236135685161088</v>
      </c>
      <c r="V24" s="171">
        <f>測定表!BR35</f>
        <v>6.4226813133356694E-2</v>
      </c>
    </row>
    <row r="25" spans="1:22" s="10" customFormat="1" ht="12.45" customHeight="1">
      <c r="A25" s="161" t="s">
        <v>100</v>
      </c>
      <c r="B25" s="175" t="s">
        <v>26</v>
      </c>
      <c r="C25" s="209">
        <f>測定表!AB36</f>
        <v>10000</v>
      </c>
      <c r="D25" s="209">
        <f>測定表!AH36</f>
        <v>10.533687707389692</v>
      </c>
      <c r="E25" s="209">
        <f>測定表!AZ36</f>
        <v>7.0259418012333414</v>
      </c>
      <c r="F25" s="209">
        <f>測定表!BB36</f>
        <v>10017.55962950862</v>
      </c>
      <c r="G25" s="211"/>
      <c r="H25" s="164">
        <f>測定表!BD36</f>
        <v>4887.5210257984018</v>
      </c>
      <c r="I25" s="164">
        <f>測定表!BE36</f>
        <v>5.1483620149061275</v>
      </c>
      <c r="J25" s="164">
        <f>測定表!BF36</f>
        <v>3.433943827956385</v>
      </c>
      <c r="K25" s="211"/>
      <c r="L25" s="168">
        <f>測定表!BH36</f>
        <v>3451.639939897339</v>
      </c>
      <c r="M25" s="168">
        <f>測定表!BI36</f>
        <v>3.6358497205231894</v>
      </c>
      <c r="N25" s="168">
        <f>測定表!BJ36</f>
        <v>2.4251021336531253</v>
      </c>
      <c r="O25" s="211"/>
      <c r="P25" s="171">
        <f>測定表!BL36</f>
        <v>529.68003149888966</v>
      </c>
      <c r="Q25" s="171">
        <f>測定表!BM36</f>
        <v>0.5579484036649639</v>
      </c>
      <c r="R25" s="171">
        <f>測定表!BN36</f>
        <v>0.37215010745866423</v>
      </c>
      <c r="S25" s="211"/>
      <c r="T25" s="171">
        <f>測定表!BP36</f>
        <v>514.27800086274533</v>
      </c>
      <c r="U25" s="171">
        <f>測定表!BQ36</f>
        <v>0.54172438558688463</v>
      </c>
      <c r="V25" s="171">
        <f>測定表!BR36</f>
        <v>0.36132873037162788</v>
      </c>
    </row>
    <row r="26" spans="1:22" s="10" customFormat="1" ht="12.45" customHeight="1">
      <c r="A26" s="161" t="s">
        <v>101</v>
      </c>
      <c r="B26" s="175" t="s">
        <v>759</v>
      </c>
      <c r="C26" s="209">
        <f>測定表!AB37</f>
        <v>0</v>
      </c>
      <c r="D26" s="209">
        <f>測定表!AH37</f>
        <v>219.44975957657317</v>
      </c>
      <c r="E26" s="209">
        <f>測定表!AZ37</f>
        <v>90.226786226526599</v>
      </c>
      <c r="F26" s="209">
        <f>測定表!BB37</f>
        <v>309.67654580309971</v>
      </c>
      <c r="G26" s="211"/>
      <c r="H26" s="164">
        <f>測定表!BD37</f>
        <v>0</v>
      </c>
      <c r="I26" s="164">
        <f>測定表!BE37</f>
        <v>94.753268558573893</v>
      </c>
      <c r="J26" s="164">
        <f>測定表!BF37</f>
        <v>38.957813957030048</v>
      </c>
      <c r="K26" s="211"/>
      <c r="L26" s="168">
        <f>測定表!BH37</f>
        <v>0</v>
      </c>
      <c r="M26" s="168">
        <f>測定表!BI37</f>
        <v>15.108959832235731</v>
      </c>
      <c r="N26" s="168">
        <f>測定表!BJ37</f>
        <v>6.212050045161404</v>
      </c>
      <c r="O26" s="211"/>
      <c r="P26" s="171">
        <f>測定表!BL37</f>
        <v>0</v>
      </c>
      <c r="Q26" s="171">
        <f>測定表!BM37</f>
        <v>0.41134460219566588</v>
      </c>
      <c r="R26" s="171">
        <f>測定表!BN37</f>
        <v>0.16912436613900039</v>
      </c>
      <c r="S26" s="211"/>
      <c r="T26" s="171">
        <f>測定表!BP37</f>
        <v>0</v>
      </c>
      <c r="U26" s="171">
        <f>測定表!BQ37</f>
        <v>0.41116930085230524</v>
      </c>
      <c r="V26" s="171">
        <f>測定表!BR37</f>
        <v>0.16905229097763708</v>
      </c>
    </row>
    <row r="27" spans="1:22" s="10" customFormat="1" ht="12.45" customHeight="1">
      <c r="A27" s="161" t="s">
        <v>102</v>
      </c>
      <c r="B27" s="175" t="s">
        <v>103</v>
      </c>
      <c r="C27" s="209">
        <f>測定表!AB38</f>
        <v>0</v>
      </c>
      <c r="D27" s="209">
        <f>測定表!AH38</f>
        <v>16.445852184769112</v>
      </c>
      <c r="E27" s="209">
        <f>測定表!AZ38</f>
        <v>24.135371536741626</v>
      </c>
      <c r="F27" s="209">
        <f>測定表!BB38</f>
        <v>40.581223721510739</v>
      </c>
      <c r="G27" s="211"/>
      <c r="H27" s="164">
        <f>測定表!BD38</f>
        <v>0</v>
      </c>
      <c r="I27" s="164">
        <f>測定表!BE38</f>
        <v>7.840656837536331</v>
      </c>
      <c r="J27" s="164">
        <f>測定表!BF38</f>
        <v>11.506680452916264</v>
      </c>
      <c r="K27" s="211"/>
      <c r="L27" s="168">
        <f>測定表!BH38</f>
        <v>0</v>
      </c>
      <c r="M27" s="168">
        <f>測定表!BI38</f>
        <v>1.9320649368848495</v>
      </c>
      <c r="N27" s="168">
        <f>測定表!BJ38</f>
        <v>2.8354325796514979</v>
      </c>
      <c r="O27" s="211"/>
      <c r="P27" s="171">
        <f>測定表!BL38</f>
        <v>0</v>
      </c>
      <c r="Q27" s="171">
        <f>測定表!BM38</f>
        <v>0.27159320392073921</v>
      </c>
      <c r="R27" s="171">
        <f>測定表!BN38</f>
        <v>0.39858091936104201</v>
      </c>
      <c r="S27" s="211"/>
      <c r="T27" s="171">
        <f>測定表!BP38</f>
        <v>0</v>
      </c>
      <c r="U27" s="171">
        <f>測定表!BQ38</f>
        <v>0.27159320392073921</v>
      </c>
      <c r="V27" s="171">
        <f>測定表!BR38</f>
        <v>0.39858091936104201</v>
      </c>
    </row>
    <row r="28" spans="1:22" s="10" customFormat="1" ht="12.45" customHeight="1">
      <c r="A28" s="161" t="s">
        <v>104</v>
      </c>
      <c r="B28" s="175" t="s">
        <v>105</v>
      </c>
      <c r="C28" s="209">
        <f>測定表!AB39</f>
        <v>0</v>
      </c>
      <c r="D28" s="209">
        <f>測定表!AH39</f>
        <v>31.313569583623778</v>
      </c>
      <c r="E28" s="209">
        <f>測定表!AZ39</f>
        <v>9.9258117112636626</v>
      </c>
      <c r="F28" s="209">
        <f>測定表!BB39</f>
        <v>41.239381294887437</v>
      </c>
      <c r="G28" s="211"/>
      <c r="H28" s="164">
        <f>測定表!BD39</f>
        <v>0</v>
      </c>
      <c r="I28" s="164">
        <f>測定表!BE39</f>
        <v>20.348595427808142</v>
      </c>
      <c r="J28" s="164">
        <f>測定表!BF39</f>
        <v>6.4501214486493064</v>
      </c>
      <c r="K28" s="211"/>
      <c r="L28" s="168">
        <f>測定表!BH39</f>
        <v>0</v>
      </c>
      <c r="M28" s="168">
        <f>測定表!BI39</f>
        <v>14.178895973742833</v>
      </c>
      <c r="N28" s="168">
        <f>測定表!BJ39</f>
        <v>4.4944429389668752</v>
      </c>
      <c r="O28" s="211"/>
      <c r="P28" s="171">
        <f>測定表!BL39</f>
        <v>0</v>
      </c>
      <c r="Q28" s="171">
        <f>測定表!BM39</f>
        <v>1.3144178874335961</v>
      </c>
      <c r="R28" s="171">
        <f>測定表!BN39</f>
        <v>0.41664571091907432</v>
      </c>
      <c r="S28" s="211"/>
      <c r="T28" s="171">
        <f>測定表!BP39</f>
        <v>0</v>
      </c>
      <c r="U28" s="171">
        <f>測定表!BQ39</f>
        <v>1.3131183757100502</v>
      </c>
      <c r="V28" s="171">
        <f>測定表!BR39</f>
        <v>0.41623379018132356</v>
      </c>
    </row>
    <row r="29" spans="1:22" s="10" customFormat="1" ht="12.45" customHeight="1">
      <c r="A29" s="161" t="s">
        <v>106</v>
      </c>
      <c r="B29" s="175" t="s">
        <v>27</v>
      </c>
      <c r="C29" s="209">
        <f>測定表!AB40</f>
        <v>285.56253681637878</v>
      </c>
      <c r="D29" s="209">
        <f>測定表!AH40</f>
        <v>152.1526327506686</v>
      </c>
      <c r="E29" s="209">
        <f>測定表!AZ40</f>
        <v>207.13030929649983</v>
      </c>
      <c r="F29" s="209">
        <f>測定表!BB40</f>
        <v>644.8454788635471</v>
      </c>
      <c r="G29" s="211"/>
      <c r="H29" s="164">
        <f>測定表!BD40</f>
        <v>196.38345099748045</v>
      </c>
      <c r="I29" s="164">
        <f>測定表!BE40</f>
        <v>104.63648149036456</v>
      </c>
      <c r="J29" s="164">
        <f>測定表!BF40</f>
        <v>142.44503287900847</v>
      </c>
      <c r="K29" s="211"/>
      <c r="L29" s="168">
        <f>測定表!BH40</f>
        <v>123.79815885485345</v>
      </c>
      <c r="M29" s="168">
        <f>測定表!BI40</f>
        <v>65.961788998825966</v>
      </c>
      <c r="N29" s="168">
        <f>測定表!BJ40</f>
        <v>89.795920780853166</v>
      </c>
      <c r="O29" s="211"/>
      <c r="P29" s="171">
        <f>測定表!BL40</f>
        <v>43.330630508561178</v>
      </c>
      <c r="Q29" s="171">
        <f>測定表!BM40</f>
        <v>23.087305443232371</v>
      </c>
      <c r="R29" s="171">
        <f>測定表!BN40</f>
        <v>31.429497017746943</v>
      </c>
      <c r="S29" s="211"/>
      <c r="T29" s="171">
        <f>測定表!BP40</f>
        <v>42.143462056587879</v>
      </c>
      <c r="U29" s="171">
        <f>測定表!BQ40</f>
        <v>22.454761666657006</v>
      </c>
      <c r="V29" s="171">
        <f>測定表!BR40</f>
        <v>30.56839467783324</v>
      </c>
    </row>
    <row r="30" spans="1:22" s="10" customFormat="1" ht="12.45" customHeight="1">
      <c r="A30" s="161" t="s">
        <v>107</v>
      </c>
      <c r="B30" s="175" t="s">
        <v>28</v>
      </c>
      <c r="C30" s="209">
        <f>測定表!AB41</f>
        <v>0</v>
      </c>
      <c r="D30" s="209">
        <f>測定表!AH41</f>
        <v>45.035466314652886</v>
      </c>
      <c r="E30" s="209">
        <f>測定表!AZ41</f>
        <v>99.933697038319238</v>
      </c>
      <c r="F30" s="209">
        <f>測定表!BB41</f>
        <v>144.96916335297212</v>
      </c>
      <c r="G30" s="211"/>
      <c r="H30" s="164">
        <f>測定表!BD41</f>
        <v>0</v>
      </c>
      <c r="I30" s="164">
        <f>測定表!BE41</f>
        <v>28.456365702587995</v>
      </c>
      <c r="J30" s="164">
        <f>測定表!BF41</f>
        <v>63.144673779225315</v>
      </c>
      <c r="K30" s="211"/>
      <c r="L30" s="168">
        <f>測定表!BH41</f>
        <v>0</v>
      </c>
      <c r="M30" s="168">
        <f>測定表!BI41</f>
        <v>13.907845293637475</v>
      </c>
      <c r="N30" s="168">
        <f>測定表!BJ41</f>
        <v>30.861507868476789</v>
      </c>
      <c r="O30" s="211"/>
      <c r="P30" s="171">
        <f>測定表!BL41</f>
        <v>0</v>
      </c>
      <c r="Q30" s="171">
        <f>測定表!BM41</f>
        <v>1.8125019407876486</v>
      </c>
      <c r="R30" s="171">
        <f>測定表!BN41</f>
        <v>4.0219416973840785</v>
      </c>
      <c r="S30" s="211"/>
      <c r="T30" s="171">
        <f>測定表!BP41</f>
        <v>0</v>
      </c>
      <c r="U30" s="171">
        <f>測定表!BQ41</f>
        <v>1.8070005882826929</v>
      </c>
      <c r="V30" s="171">
        <f>測定表!BR41</f>
        <v>4.0097341965071003</v>
      </c>
    </row>
    <row r="31" spans="1:22" s="10" customFormat="1" ht="12.45" customHeight="1">
      <c r="A31" s="161" t="s">
        <v>108</v>
      </c>
      <c r="B31" s="175" t="s">
        <v>29</v>
      </c>
      <c r="C31" s="209">
        <f>測定表!AB42</f>
        <v>0</v>
      </c>
      <c r="D31" s="209">
        <f>測定表!AH42</f>
        <v>61.372966542201041</v>
      </c>
      <c r="E31" s="209">
        <f>測定表!AZ42</f>
        <v>522.50061792643419</v>
      </c>
      <c r="F31" s="209">
        <f>測定表!BB42</f>
        <v>583.87358446863527</v>
      </c>
      <c r="G31" s="211"/>
      <c r="H31" s="164">
        <f>測定表!BD42</f>
        <v>0</v>
      </c>
      <c r="I31" s="164">
        <f>測定表!BE42</f>
        <v>49.889982169357694</v>
      </c>
      <c r="J31" s="164">
        <f>測定表!BF42</f>
        <v>424.73988109901308</v>
      </c>
      <c r="K31" s="211"/>
      <c r="L31" s="168">
        <f>測定表!BH42</f>
        <v>0</v>
      </c>
      <c r="M31" s="168">
        <f>測定表!BI42</f>
        <v>3.5015663027915847</v>
      </c>
      <c r="N31" s="168">
        <f>測定表!BJ42</f>
        <v>29.810691253793969</v>
      </c>
      <c r="O31" s="211"/>
      <c r="P31" s="171">
        <f>測定表!BL42</f>
        <v>0</v>
      </c>
      <c r="Q31" s="171">
        <f>測定表!BM42</f>
        <v>0.72220125119744505</v>
      </c>
      <c r="R31" s="171">
        <f>測定表!BN42</f>
        <v>6.1484823250060208</v>
      </c>
      <c r="S31" s="211"/>
      <c r="T31" s="171">
        <f>測定表!BP42</f>
        <v>0</v>
      </c>
      <c r="U31" s="171">
        <f>測定表!BQ42</f>
        <v>0.67419419188187024</v>
      </c>
      <c r="V31" s="171">
        <f>測定表!BR42</f>
        <v>5.7397727649105201</v>
      </c>
    </row>
    <row r="32" spans="1:22" s="10" customFormat="1" ht="12.45" customHeight="1">
      <c r="A32" s="161" t="s">
        <v>109</v>
      </c>
      <c r="B32" s="175" t="s">
        <v>110</v>
      </c>
      <c r="C32" s="209">
        <f>測定表!AB43</f>
        <v>33.077593534752062</v>
      </c>
      <c r="D32" s="209">
        <f>測定表!AH43</f>
        <v>396.30968163924223</v>
      </c>
      <c r="E32" s="209">
        <f>測定表!AZ43</f>
        <v>105.39610603468131</v>
      </c>
      <c r="F32" s="209">
        <f>測定表!BB43</f>
        <v>534.78338120867545</v>
      </c>
      <c r="G32" s="211"/>
      <c r="H32" s="164">
        <f>測定表!BD43</f>
        <v>15.542531503006366</v>
      </c>
      <c r="I32" s="164">
        <f>測定表!BE43</f>
        <v>186.21837484497999</v>
      </c>
      <c r="J32" s="164">
        <f>測定表!BF43</f>
        <v>49.523623797395828</v>
      </c>
      <c r="K32" s="211"/>
      <c r="L32" s="168">
        <f>測定表!BH43</f>
        <v>9.6397297691849673</v>
      </c>
      <c r="M32" s="168">
        <f>測定表!BI43</f>
        <v>115.4956521217394</v>
      </c>
      <c r="N32" s="168">
        <f>測定表!BJ43</f>
        <v>30.715353577075398</v>
      </c>
      <c r="O32" s="211"/>
      <c r="P32" s="171">
        <f>測定表!BL43</f>
        <v>2.3524061597138362</v>
      </c>
      <c r="Q32" s="171">
        <f>測定表!BM43</f>
        <v>28.184678406635207</v>
      </c>
      <c r="R32" s="171">
        <f>測定表!BN43</f>
        <v>7.4955407135453012</v>
      </c>
      <c r="S32" s="211"/>
      <c r="T32" s="171">
        <f>測定表!BP43</f>
        <v>2.3496141736699769</v>
      </c>
      <c r="U32" s="171">
        <f>測定表!BQ43</f>
        <v>28.151227028165955</v>
      </c>
      <c r="V32" s="171">
        <f>測定表!BR43</f>
        <v>7.4866445265594868</v>
      </c>
    </row>
    <row r="33" spans="1:22" s="10" customFormat="1" ht="12.45" customHeight="1">
      <c r="A33" s="161" t="s">
        <v>111</v>
      </c>
      <c r="B33" s="175" t="s">
        <v>112</v>
      </c>
      <c r="C33" s="209">
        <f>測定表!AB44</f>
        <v>0</v>
      </c>
      <c r="D33" s="209">
        <f>測定表!AH44</f>
        <v>66.266931033914702</v>
      </c>
      <c r="E33" s="209">
        <f>測定表!AZ44</f>
        <v>107.03236704713783</v>
      </c>
      <c r="F33" s="209">
        <f>測定表!BB44</f>
        <v>173.29929808105254</v>
      </c>
      <c r="G33" s="211"/>
      <c r="H33" s="164">
        <f>測定表!BD44</f>
        <v>0</v>
      </c>
      <c r="I33" s="164">
        <f>測定表!BE44</f>
        <v>32.646253610064477</v>
      </c>
      <c r="J33" s="164">
        <f>測定表!BF44</f>
        <v>52.729253408733726</v>
      </c>
      <c r="K33" s="211"/>
      <c r="L33" s="168">
        <f>測定表!BH44</f>
        <v>0</v>
      </c>
      <c r="M33" s="168">
        <f>測定表!BI44</f>
        <v>11.948327448719958</v>
      </c>
      <c r="N33" s="168">
        <f>測定表!BJ44</f>
        <v>19.298581496648467</v>
      </c>
      <c r="O33" s="211"/>
      <c r="P33" s="171">
        <f>測定表!BL44</f>
        <v>0</v>
      </c>
      <c r="Q33" s="171">
        <f>測定表!BM44</f>
        <v>1.1952676155833588</v>
      </c>
      <c r="R33" s="171">
        <f>測定表!BN44</f>
        <v>1.9305605398445405</v>
      </c>
      <c r="S33" s="211"/>
      <c r="T33" s="171">
        <f>測定表!BP44</f>
        <v>0</v>
      </c>
      <c r="U33" s="171">
        <f>測定表!BQ44</f>
        <v>1.1938572240870464</v>
      </c>
      <c r="V33" s="171">
        <f>測定表!BR44</f>
        <v>1.9282825176401288</v>
      </c>
    </row>
    <row r="34" spans="1:22" s="10" customFormat="1" ht="12.45" customHeight="1">
      <c r="A34" s="161" t="s">
        <v>113</v>
      </c>
      <c r="B34" s="175" t="s">
        <v>30</v>
      </c>
      <c r="C34" s="209">
        <f>測定表!AB45</f>
        <v>0</v>
      </c>
      <c r="D34" s="209">
        <f>測定表!AH45</f>
        <v>6.8182841862487695</v>
      </c>
      <c r="E34" s="209">
        <f>測定表!AZ45</f>
        <v>9.3162868728909132</v>
      </c>
      <c r="F34" s="209">
        <f>測定表!BB45</f>
        <v>16.134571059139681</v>
      </c>
      <c r="G34" s="211"/>
      <c r="H34" s="164">
        <f>測定表!BD45</f>
        <v>0</v>
      </c>
      <c r="I34" s="164">
        <f>測定表!BE45</f>
        <v>4.8790169963905194</v>
      </c>
      <c r="J34" s="164">
        <f>測定表!BF45</f>
        <v>6.6665338015328981</v>
      </c>
      <c r="K34" s="211"/>
      <c r="L34" s="168">
        <f>測定表!BH45</f>
        <v>0</v>
      </c>
      <c r="M34" s="168">
        <f>測定表!BI45</f>
        <v>2.3024733000647326</v>
      </c>
      <c r="N34" s="168">
        <f>測定表!BJ45</f>
        <v>3.1460263600975482</v>
      </c>
      <c r="O34" s="211"/>
      <c r="P34" s="171">
        <f>測定表!BL45</f>
        <v>0</v>
      </c>
      <c r="Q34" s="171">
        <f>測定表!BM45</f>
        <v>0.33041014258432622</v>
      </c>
      <c r="R34" s="171">
        <f>測定表!BN45</f>
        <v>0.45146192061582446</v>
      </c>
      <c r="S34" s="211"/>
      <c r="T34" s="171">
        <f>測定表!BP45</f>
        <v>0</v>
      </c>
      <c r="U34" s="171">
        <f>測定表!BQ45</f>
        <v>0.33041014258432622</v>
      </c>
      <c r="V34" s="171">
        <f>測定表!BR45</f>
        <v>0.45146192061582446</v>
      </c>
    </row>
    <row r="35" spans="1:22" s="10" customFormat="1" ht="12.45" customHeight="1">
      <c r="A35" s="161" t="s">
        <v>114</v>
      </c>
      <c r="B35" s="175" t="s">
        <v>31</v>
      </c>
      <c r="C35" s="209">
        <f>測定表!AB46</f>
        <v>0</v>
      </c>
      <c r="D35" s="209">
        <f>測定表!AH46</f>
        <v>1.7381267776200184</v>
      </c>
      <c r="E35" s="209">
        <f>測定表!AZ46</f>
        <v>56.17481425030504</v>
      </c>
      <c r="F35" s="209">
        <f>測定表!BB46</f>
        <v>57.912941027925058</v>
      </c>
      <c r="G35" s="211"/>
      <c r="H35" s="164">
        <f>測定表!BD46</f>
        <v>0</v>
      </c>
      <c r="I35" s="164">
        <f>測定表!BE46</f>
        <v>1.251706329974644</v>
      </c>
      <c r="J35" s="164">
        <f>測定表!BF46</f>
        <v>40.454109267297916</v>
      </c>
      <c r="K35" s="211"/>
      <c r="L35" s="168">
        <f>測定表!BH46</f>
        <v>0</v>
      </c>
      <c r="M35" s="168">
        <f>測定表!BI46</f>
        <v>0.88521078064071534</v>
      </c>
      <c r="N35" s="168">
        <f>測定表!BJ46</f>
        <v>28.60927742160975</v>
      </c>
      <c r="O35" s="211"/>
      <c r="P35" s="171">
        <f>測定表!BL46</f>
        <v>0</v>
      </c>
      <c r="Q35" s="171">
        <f>測定表!BM46</f>
        <v>0.16894400457322817</v>
      </c>
      <c r="R35" s="171">
        <f>測定表!BN46</f>
        <v>5.4601299501287164</v>
      </c>
      <c r="S35" s="211"/>
      <c r="T35" s="171">
        <f>測定表!BP46</f>
        <v>0</v>
      </c>
      <c r="U35" s="171">
        <f>測定表!BQ46</f>
        <v>0.16549687101498642</v>
      </c>
      <c r="V35" s="171">
        <f>測定表!BR46</f>
        <v>5.348721455752159</v>
      </c>
    </row>
    <row r="36" spans="1:22" s="10" customFormat="1" ht="12.45" customHeight="1">
      <c r="A36" s="161" t="s">
        <v>115</v>
      </c>
      <c r="B36" s="175" t="s">
        <v>116</v>
      </c>
      <c r="C36" s="209">
        <f>測定表!AB47</f>
        <v>0</v>
      </c>
      <c r="D36" s="209">
        <f>測定表!AH47</f>
        <v>0.14180154369795542</v>
      </c>
      <c r="E36" s="209">
        <f>測定表!AZ47</f>
        <v>91.627406464822485</v>
      </c>
      <c r="F36" s="209">
        <f>測定表!BB47</f>
        <v>91.769208008520437</v>
      </c>
      <c r="G36" s="211"/>
      <c r="H36" s="164">
        <f>測定表!BD47</f>
        <v>0</v>
      </c>
      <c r="I36" s="164">
        <f>測定表!BE47</f>
        <v>8.3155842814177178E-2</v>
      </c>
      <c r="J36" s="164">
        <f>測定表!BF47</f>
        <v>53.732519482926904</v>
      </c>
      <c r="K36" s="211"/>
      <c r="L36" s="168">
        <f>測定表!BH47</f>
        <v>0</v>
      </c>
      <c r="M36" s="168">
        <f>測定表!BI47</f>
        <v>7.1132586556278757E-2</v>
      </c>
      <c r="N36" s="168">
        <f>測定表!BJ47</f>
        <v>45.963494129297672</v>
      </c>
      <c r="O36" s="211"/>
      <c r="P36" s="171">
        <f>測定表!BL47</f>
        <v>0</v>
      </c>
      <c r="Q36" s="171">
        <f>測定表!BM47</f>
        <v>1.7290856624792697E-2</v>
      </c>
      <c r="R36" s="171">
        <f>測定表!BN47</f>
        <v>11.172772219317475</v>
      </c>
      <c r="S36" s="211"/>
      <c r="T36" s="171">
        <f>測定表!BP47</f>
        <v>0</v>
      </c>
      <c r="U36" s="171">
        <f>測定表!BQ47</f>
        <v>1.6968105711575865E-2</v>
      </c>
      <c r="V36" s="171">
        <f>測定表!BR47</f>
        <v>10.964221392993588</v>
      </c>
    </row>
    <row r="37" spans="1:22" s="10" customFormat="1" ht="12.45" customHeight="1">
      <c r="A37" s="161" t="s">
        <v>117</v>
      </c>
      <c r="B37" s="177" t="s">
        <v>447</v>
      </c>
      <c r="C37" s="209">
        <f>測定表!AB48</f>
        <v>0</v>
      </c>
      <c r="D37" s="209">
        <f>測定表!AH48</f>
        <v>4.4697070968649566</v>
      </c>
      <c r="E37" s="209">
        <f>測定表!AZ48</f>
        <v>16.579517235627407</v>
      </c>
      <c r="F37" s="209">
        <f>測定表!BB48</f>
        <v>21.049224332492365</v>
      </c>
      <c r="G37" s="211"/>
      <c r="H37" s="164">
        <f>測定表!BD48</f>
        <v>0</v>
      </c>
      <c r="I37" s="164">
        <f>測定表!BE48</f>
        <v>2.7590343368566943</v>
      </c>
      <c r="J37" s="164">
        <f>測定表!BF48</f>
        <v>10.234106251321874</v>
      </c>
      <c r="K37" s="211"/>
      <c r="L37" s="168">
        <f>測定表!BH48</f>
        <v>0</v>
      </c>
      <c r="M37" s="168">
        <f>測定表!BI48</f>
        <v>2.469328478225747</v>
      </c>
      <c r="N37" s="168">
        <f>測定表!BJ48</f>
        <v>9.1594981903590043</v>
      </c>
      <c r="O37" s="211"/>
      <c r="P37" s="171">
        <f>測定表!BL48</f>
        <v>0</v>
      </c>
      <c r="Q37" s="171">
        <f>測定表!BM48</f>
        <v>0.63934842030547279</v>
      </c>
      <c r="R37" s="171">
        <f>測定表!BN48</f>
        <v>2.371539773033589</v>
      </c>
      <c r="S37" s="211"/>
      <c r="T37" s="171">
        <f>測定表!BP48</f>
        <v>0</v>
      </c>
      <c r="U37" s="171">
        <f>測定表!BQ48</f>
        <v>0.63864078508654032</v>
      </c>
      <c r="V37" s="171">
        <f>測定表!BR48</f>
        <v>2.3689149365388089</v>
      </c>
    </row>
    <row r="38" spans="1:22" s="10" customFormat="1" ht="12.45" customHeight="1">
      <c r="A38" s="161" t="s">
        <v>118</v>
      </c>
      <c r="B38" s="175" t="s">
        <v>32</v>
      </c>
      <c r="C38" s="209">
        <f>測定表!AB49</f>
        <v>0</v>
      </c>
      <c r="D38" s="209">
        <f>測定表!AH49</f>
        <v>411.73363679661571</v>
      </c>
      <c r="E38" s="209">
        <f>測定表!AZ49</f>
        <v>59.688660063115172</v>
      </c>
      <c r="F38" s="209">
        <f>測定表!BB49</f>
        <v>471.42229685973092</v>
      </c>
      <c r="G38" s="211"/>
      <c r="H38" s="164">
        <f>測定表!BD49</f>
        <v>0</v>
      </c>
      <c r="I38" s="164">
        <f>測定表!BE49</f>
        <v>256.14602480631055</v>
      </c>
      <c r="J38" s="164">
        <f>測定表!BF49</f>
        <v>37.133261980085578</v>
      </c>
      <c r="K38" s="211"/>
      <c r="L38" s="168">
        <f>測定表!BH49</f>
        <v>0</v>
      </c>
      <c r="M38" s="168">
        <f>測定表!BI49</f>
        <v>147.28642576914069</v>
      </c>
      <c r="N38" s="168">
        <f>測定表!BJ49</f>
        <v>21.351982480819618</v>
      </c>
      <c r="O38" s="211"/>
      <c r="P38" s="171">
        <f>測定表!BL49</f>
        <v>0</v>
      </c>
      <c r="Q38" s="171">
        <f>測定表!BM49</f>
        <v>37.23960110915003</v>
      </c>
      <c r="R38" s="171">
        <f>測定表!BN49</f>
        <v>5.3985919362426342</v>
      </c>
      <c r="S38" s="211"/>
      <c r="T38" s="171">
        <f>測定表!BP49</f>
        <v>0</v>
      </c>
      <c r="U38" s="171">
        <f>測定表!BQ49</f>
        <v>36.468357337783814</v>
      </c>
      <c r="V38" s="171">
        <f>測定表!BR49</f>
        <v>5.2867854109049608</v>
      </c>
    </row>
    <row r="39" spans="1:22" s="10" customFormat="1" ht="12.45" customHeight="1">
      <c r="A39" s="161" t="s">
        <v>119</v>
      </c>
      <c r="B39" s="175" t="s">
        <v>33</v>
      </c>
      <c r="C39" s="209">
        <f>測定表!AB50</f>
        <v>0</v>
      </c>
      <c r="D39" s="209">
        <f>測定表!AH50</f>
        <v>0.96569703084425107</v>
      </c>
      <c r="E39" s="209">
        <f>測定表!AZ50</f>
        <v>44.924644270243768</v>
      </c>
      <c r="F39" s="209">
        <f>測定表!BB50</f>
        <v>45.890341301088021</v>
      </c>
      <c r="G39" s="211"/>
      <c r="H39" s="164">
        <f>測定表!BD50</f>
        <v>0</v>
      </c>
      <c r="I39" s="164">
        <f>測定表!BE50</f>
        <v>0.54472486533884623</v>
      </c>
      <c r="J39" s="164">
        <f>測定表!BF50</f>
        <v>25.340836741633218</v>
      </c>
      <c r="K39" s="211"/>
      <c r="L39" s="168">
        <f>測定表!BH50</f>
        <v>0</v>
      </c>
      <c r="M39" s="168">
        <f>測定表!BI50</f>
        <v>0.30595501148117382</v>
      </c>
      <c r="N39" s="168">
        <f>測定表!BJ50</f>
        <v>14.233159691372068</v>
      </c>
      <c r="O39" s="211"/>
      <c r="P39" s="171">
        <f>測定表!BL50</f>
        <v>0</v>
      </c>
      <c r="Q39" s="171">
        <f>測定表!BM50</f>
        <v>0.16232343846260788</v>
      </c>
      <c r="R39" s="171">
        <f>測定表!BN50</f>
        <v>7.5513566851088099</v>
      </c>
      <c r="S39" s="211"/>
      <c r="T39" s="171">
        <f>測定表!BP50</f>
        <v>0</v>
      </c>
      <c r="U39" s="171">
        <f>測定表!BQ50</f>
        <v>0.14880973195209413</v>
      </c>
      <c r="V39" s="171">
        <f>測定表!BR50</f>
        <v>6.9226932033265811</v>
      </c>
    </row>
    <row r="40" spans="1:22" s="10" customFormat="1" ht="12.45" customHeight="1">
      <c r="A40" s="161" t="s">
        <v>120</v>
      </c>
      <c r="B40" s="175" t="s">
        <v>34</v>
      </c>
      <c r="C40" s="209">
        <f>測定表!AB51</f>
        <v>0</v>
      </c>
      <c r="D40" s="209">
        <f>測定表!AH51</f>
        <v>9.1685947666118768</v>
      </c>
      <c r="E40" s="209">
        <f>測定表!AZ51</f>
        <v>2.3742615287951461</v>
      </c>
      <c r="F40" s="209">
        <f>測定表!BB51</f>
        <v>11.54285629540702</v>
      </c>
      <c r="G40" s="211"/>
      <c r="H40" s="165">
        <f>測定表!BD51</f>
        <v>0</v>
      </c>
      <c r="I40" s="165">
        <f>測定表!BE51</f>
        <v>0</v>
      </c>
      <c r="J40" s="165">
        <f>測定表!BF51</f>
        <v>0</v>
      </c>
      <c r="K40" s="211"/>
      <c r="L40" s="168">
        <f>測定表!BH51</f>
        <v>0</v>
      </c>
      <c r="M40" s="168">
        <f>測定表!BI51</f>
        <v>0</v>
      </c>
      <c r="N40" s="168">
        <f>測定表!BJ51</f>
        <v>0</v>
      </c>
      <c r="O40" s="211"/>
      <c r="P40" s="171">
        <f>測定表!BL51</f>
        <v>0</v>
      </c>
      <c r="Q40" s="171">
        <f>測定表!BM51</f>
        <v>0</v>
      </c>
      <c r="R40" s="171">
        <f>測定表!BN51</f>
        <v>0</v>
      </c>
      <c r="S40" s="211"/>
      <c r="T40" s="171">
        <f>測定表!BP51</f>
        <v>0</v>
      </c>
      <c r="U40" s="171">
        <f>測定表!BQ51</f>
        <v>0</v>
      </c>
      <c r="V40" s="171">
        <f>測定表!BR51</f>
        <v>0</v>
      </c>
    </row>
    <row r="41" spans="1:22" s="10" customFormat="1" ht="12.45" customHeight="1">
      <c r="A41" s="162" t="s">
        <v>121</v>
      </c>
      <c r="B41" s="175" t="s">
        <v>13</v>
      </c>
      <c r="C41" s="210">
        <f>測定表!AB52</f>
        <v>0</v>
      </c>
      <c r="D41" s="210">
        <f>測定表!AH52</f>
        <v>80.546381677589224</v>
      </c>
      <c r="E41" s="210">
        <f>測定表!AZ52</f>
        <v>5.0218391883425335</v>
      </c>
      <c r="F41" s="210">
        <f>測定表!BB52</f>
        <v>85.56822086593175</v>
      </c>
      <c r="G41" s="211"/>
      <c r="H41" s="166">
        <f>測定表!BD52</f>
        <v>0</v>
      </c>
      <c r="I41" s="166">
        <f>測定表!BE52</f>
        <v>52.186452510721736</v>
      </c>
      <c r="J41" s="166">
        <f>測定表!BF52</f>
        <v>3.2536777799397592</v>
      </c>
      <c r="K41" s="211"/>
      <c r="L41" s="169">
        <f>測定表!BH52</f>
        <v>0</v>
      </c>
      <c r="M41" s="169">
        <f>測定表!BI52</f>
        <v>1.7677494147294602E-2</v>
      </c>
      <c r="N41" s="169">
        <f>測定表!BJ52</f>
        <v>1.1021417847908079E-3</v>
      </c>
      <c r="O41" s="211"/>
      <c r="P41" s="172">
        <f>測定表!BL52</f>
        <v>0</v>
      </c>
      <c r="Q41" s="172">
        <f>測定表!BM52</f>
        <v>9.7350707205523801E-2</v>
      </c>
      <c r="R41" s="172">
        <f>測定表!BN52</f>
        <v>6.0695413782141678E-3</v>
      </c>
      <c r="S41" s="211"/>
      <c r="T41" s="172">
        <f>測定表!BP52</f>
        <v>0</v>
      </c>
      <c r="U41" s="172">
        <f>測定表!BQ52</f>
        <v>9.6603770833102884E-2</v>
      </c>
      <c r="V41" s="172">
        <f>測定表!BR52</f>
        <v>6.0229720070258223E-3</v>
      </c>
    </row>
    <row r="42" spans="1:22" s="10" customFormat="1" ht="12.45" customHeight="1">
      <c r="A42" s="736" t="s">
        <v>390</v>
      </c>
      <c r="B42" s="737"/>
      <c r="C42" s="155">
        <f>SUM(C5:C41)</f>
        <v>11957.090339425475</v>
      </c>
      <c r="D42" s="155">
        <f>SUM(D5:D41)</f>
        <v>3961.2263356808712</v>
      </c>
      <c r="E42" s="155">
        <f>SUM(E5:E41)</f>
        <v>1545.7321370797017</v>
      </c>
      <c r="F42" s="155">
        <f>SUM(F5:F41)</f>
        <v>17464.048812186047</v>
      </c>
      <c r="G42" s="211"/>
      <c r="H42" s="212">
        <f>SUM(H5:H41)</f>
        <v>5690.281827445343</v>
      </c>
      <c r="I42" s="212">
        <f>SUM(I5:I41)</f>
        <v>1753.1685761761728</v>
      </c>
      <c r="J42" s="212">
        <f>SUM(J5:J41)</f>
        <v>1002.871303524191</v>
      </c>
      <c r="K42" s="211"/>
      <c r="L42" s="213">
        <f>SUM(L5:L41)</f>
        <v>3972.3066317934049</v>
      </c>
      <c r="M42" s="213">
        <f>SUM(M5:M41)</f>
        <v>758.75023820730871</v>
      </c>
      <c r="N42" s="213">
        <f>SUM(N5:N41)</f>
        <v>346.32512688092396</v>
      </c>
      <c r="O42" s="211"/>
      <c r="P42" s="214">
        <f>SUM(P5:P41)</f>
        <v>623.46137960200872</v>
      </c>
      <c r="Q42" s="214">
        <f>SUM(Q5:Q41)</f>
        <v>145.10895187676746</v>
      </c>
      <c r="R42" s="214">
        <f>SUM(R5:R41)</f>
        <v>86.471715645193385</v>
      </c>
      <c r="S42" s="211"/>
      <c r="T42" s="214">
        <f>SUM(T5:T41)</f>
        <v>606.54910394634271</v>
      </c>
      <c r="U42" s="214">
        <f>SUM(U5:U41)</f>
        <v>143.03239447255442</v>
      </c>
      <c r="V42" s="214">
        <f>SUM(V5:V41)</f>
        <v>83.890092459245864</v>
      </c>
    </row>
    <row r="43" spans="1:22">
      <c r="B43" s="76"/>
      <c r="C43" s="22"/>
      <c r="D43" s="22"/>
    </row>
    <row r="44" spans="1:22">
      <c r="B44" s="76"/>
      <c r="C44" s="22"/>
      <c r="D44" s="22"/>
    </row>
    <row r="45" spans="1:22">
      <c r="B45" s="76"/>
      <c r="C45" s="22"/>
      <c r="D45" s="22"/>
    </row>
    <row r="46" spans="1:22">
      <c r="B46" s="76"/>
      <c r="C46" s="22"/>
      <c r="D46" s="22"/>
      <c r="E46" s="105"/>
    </row>
    <row r="47" spans="1:22">
      <c r="B47" s="76"/>
      <c r="C47" s="22"/>
      <c r="D47" s="22"/>
    </row>
    <row r="48" spans="1:22">
      <c r="B48" s="76"/>
      <c r="C48" s="22"/>
      <c r="D48" s="22"/>
    </row>
    <row r="49" spans="2:4">
      <c r="B49" s="76"/>
      <c r="C49" s="22"/>
      <c r="D49" s="22"/>
    </row>
    <row r="50" spans="2:4">
      <c r="B50" s="76"/>
      <c r="C50" s="22"/>
      <c r="D50" s="22"/>
    </row>
  </sheetData>
  <sheetProtection sheet="1" objects="1" scenarios="1"/>
  <mergeCells count="11">
    <mergeCell ref="A42:B42"/>
    <mergeCell ref="A3:A4"/>
    <mergeCell ref="B3:B4"/>
    <mergeCell ref="C3:C4"/>
    <mergeCell ref="T3:V3"/>
    <mergeCell ref="P3:R3"/>
    <mergeCell ref="E3:E4"/>
    <mergeCell ref="D3:D4"/>
    <mergeCell ref="F3:F4"/>
    <mergeCell ref="H3:J3"/>
    <mergeCell ref="L3:N3"/>
  </mergeCells>
  <phoneticPr fontId="5"/>
  <conditionalFormatting sqref="C2:E42">
    <cfRule type="cellIs" dxfId="4" priority="1" operator="equal">
      <formula>"NO"</formula>
    </cfRule>
  </conditionalFormatting>
  <conditionalFormatting sqref="O1:Q1 S1:V1 E1:N42 S2:U2 O3:V42">
    <cfRule type="cellIs" dxfId="3" priority="4"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8"/>
  <sheetViews>
    <sheetView workbookViewId="0">
      <selection sqref="A1:E2"/>
    </sheetView>
  </sheetViews>
  <sheetFormatPr defaultColWidth="9" defaultRowHeight="14.4"/>
  <cols>
    <col min="1" max="1" width="1" style="48" customWidth="1"/>
    <col min="2" max="2" width="18.21875" style="48" customWidth="1"/>
    <col min="3" max="3" width="5.109375" style="48" customWidth="1"/>
    <col min="4" max="4" width="2.6640625" style="48" customWidth="1"/>
    <col min="5" max="5" width="17.77734375" style="48" customWidth="1"/>
    <col min="6" max="6" width="17.88671875" style="48" customWidth="1"/>
    <col min="7" max="7" width="22.109375" style="48" customWidth="1"/>
    <col min="8" max="8" width="11.6640625" style="48" customWidth="1"/>
    <col min="9" max="9" width="12.6640625" style="48" customWidth="1"/>
    <col min="10" max="10" width="13.44140625" style="48" customWidth="1"/>
    <col min="11" max="11" width="8.109375" style="48" customWidth="1"/>
    <col min="12" max="12" width="26" style="48" customWidth="1"/>
    <col min="13" max="13" width="13.6640625" style="48" customWidth="1"/>
    <col min="14" max="14" width="7.6640625" style="48" customWidth="1"/>
    <col min="15" max="15" width="11.88671875" style="48" customWidth="1"/>
    <col min="16" max="16" width="6.44140625" style="48" customWidth="1"/>
    <col min="17" max="17" width="5.44140625" style="48" customWidth="1"/>
    <col min="18" max="18" width="2.21875" style="40" customWidth="1"/>
    <col min="19" max="19" width="2.33203125" style="40" customWidth="1"/>
    <col min="20" max="16384" width="9" style="40"/>
  </cols>
  <sheetData>
    <row r="1" spans="1:17" ht="12" customHeight="1" thickBot="1">
      <c r="A1" s="767" t="s">
        <v>393</v>
      </c>
      <c r="B1" s="767"/>
      <c r="C1" s="767"/>
      <c r="D1" s="767"/>
      <c r="E1" s="767"/>
    </row>
    <row r="2" spans="1:17" ht="21.9" customHeight="1">
      <c r="A2" s="767"/>
      <c r="B2" s="767"/>
      <c r="C2" s="767"/>
      <c r="D2" s="767"/>
      <c r="E2" s="767"/>
      <c r="F2" s="49"/>
      <c r="G2" s="751" t="s">
        <v>1034</v>
      </c>
      <c r="H2" s="752"/>
      <c r="I2" s="752"/>
      <c r="J2" s="752"/>
      <c r="K2" s="752"/>
      <c r="L2" s="755">
        <f>測定表!W53</f>
        <v>12499.999999999998</v>
      </c>
      <c r="M2" s="757" t="s">
        <v>170</v>
      </c>
      <c r="N2" s="62"/>
      <c r="O2" s="62"/>
      <c r="P2" s="62"/>
      <c r="Q2" s="63"/>
    </row>
    <row r="3" spans="1:17" ht="21.9" customHeight="1" thickBot="1">
      <c r="G3" s="753"/>
      <c r="H3" s="754"/>
      <c r="I3" s="754"/>
      <c r="J3" s="754"/>
      <c r="K3" s="754"/>
      <c r="L3" s="756"/>
      <c r="M3" s="758"/>
      <c r="N3" s="64"/>
      <c r="O3" s="64"/>
      <c r="P3" s="64"/>
      <c r="Q3" s="65"/>
    </row>
    <row r="4" spans="1:17" ht="16.95" customHeight="1">
      <c r="I4" s="765" t="s">
        <v>171</v>
      </c>
      <c r="L4" s="61"/>
    </row>
    <row r="5" spans="1:17" ht="28.5" customHeight="1" thickBot="1">
      <c r="I5" s="766"/>
      <c r="K5" s="67" t="s">
        <v>392</v>
      </c>
    </row>
    <row r="6" spans="1:17" ht="28.5" customHeight="1">
      <c r="B6" s="759" t="s">
        <v>1043</v>
      </c>
      <c r="C6" s="760"/>
      <c r="E6" s="50" t="s">
        <v>172</v>
      </c>
      <c r="F6" s="49" t="s">
        <v>169</v>
      </c>
      <c r="G6" s="761" t="s">
        <v>1035</v>
      </c>
      <c r="H6" s="762"/>
      <c r="I6" s="770">
        <f>測定表!AB53</f>
        <v>11957.090339425475</v>
      </c>
      <c r="J6" s="772" t="str">
        <f>$M$2</f>
        <v>百万円</v>
      </c>
      <c r="K6" s="84"/>
      <c r="L6" s="749" t="s">
        <v>1049</v>
      </c>
      <c r="M6" s="750"/>
      <c r="N6" s="87"/>
      <c r="O6" s="96">
        <f>測定表!BD53</f>
        <v>5690.281827445343</v>
      </c>
      <c r="P6" s="71" t="str">
        <f>$M$2</f>
        <v>百万円</v>
      </c>
    </row>
    <row r="7" spans="1:17" ht="28.5" customHeight="1" thickBot="1">
      <c r="B7" s="98">
        <f>測定表!BL53</f>
        <v>623.46137960200872</v>
      </c>
      <c r="C7" s="73" t="s">
        <v>62</v>
      </c>
      <c r="G7" s="763"/>
      <c r="H7" s="764"/>
      <c r="I7" s="771"/>
      <c r="J7" s="773"/>
      <c r="K7" s="84"/>
      <c r="L7" s="72"/>
      <c r="M7" s="774" t="s">
        <v>1050</v>
      </c>
      <c r="N7" s="775"/>
      <c r="O7" s="97">
        <f>測定表!BH53</f>
        <v>3972.3066317934049</v>
      </c>
      <c r="P7" s="80" t="str">
        <f>$M$2</f>
        <v>百万円</v>
      </c>
    </row>
    <row r="8" spans="1:17" ht="27.75" customHeight="1">
      <c r="B8" s="759" t="s">
        <v>1044</v>
      </c>
      <c r="C8" s="760"/>
      <c r="G8" s="51"/>
      <c r="H8" s="778" t="s">
        <v>174</v>
      </c>
      <c r="I8" s="52"/>
      <c r="J8" s="52"/>
      <c r="K8" s="57" t="s">
        <v>391</v>
      </c>
    </row>
    <row r="9" spans="1:17" ht="22.95" customHeight="1" thickBot="1">
      <c r="B9" s="98">
        <f>測定表!BP53</f>
        <v>606.54910394634271</v>
      </c>
      <c r="C9" s="73" t="s">
        <v>62</v>
      </c>
      <c r="E9" s="50" t="s">
        <v>173</v>
      </c>
      <c r="H9" s="779"/>
    </row>
    <row r="10" spans="1:17" ht="28.5" customHeight="1">
      <c r="G10" s="780" t="s">
        <v>1036</v>
      </c>
      <c r="H10" s="782">
        <f>測定表!AD53</f>
        <v>6266.8085119801326</v>
      </c>
      <c r="I10" s="784" t="str">
        <f>$M$2</f>
        <v>百万円</v>
      </c>
      <c r="J10" s="88"/>
      <c r="K10" s="88"/>
      <c r="L10" s="88"/>
      <c r="Q10" s="60"/>
    </row>
    <row r="11" spans="1:17" ht="28.5" customHeight="1" thickBot="1">
      <c r="G11" s="781"/>
      <c r="H11" s="783"/>
      <c r="I11" s="785"/>
      <c r="K11" s="85"/>
      <c r="L11" s="86"/>
      <c r="N11" s="69"/>
    </row>
    <row r="12" spans="1:17" ht="16.2" customHeight="1"/>
    <row r="13" spans="1:17" ht="19.2" customHeight="1" thickBot="1">
      <c r="H13" s="53" t="s">
        <v>171</v>
      </c>
      <c r="K13" s="54"/>
      <c r="L13" s="55"/>
    </row>
    <row r="14" spans="1:17" ht="25.5" customHeight="1">
      <c r="F14" s="56"/>
      <c r="G14" s="780" t="s">
        <v>1037</v>
      </c>
      <c r="H14" s="782">
        <f>測定表!AF53</f>
        <v>2720.0000226647367</v>
      </c>
      <c r="I14" s="784" t="str">
        <f>$M$2</f>
        <v>百万円</v>
      </c>
    </row>
    <row r="15" spans="1:17" ht="25.5" customHeight="1" thickBot="1">
      <c r="E15" s="40"/>
      <c r="G15" s="781"/>
      <c r="H15" s="783"/>
      <c r="I15" s="785"/>
    </row>
    <row r="16" spans="1:17" ht="16.2" customHeight="1">
      <c r="H16" s="786" t="s">
        <v>176</v>
      </c>
      <c r="I16" s="786"/>
      <c r="K16" s="66"/>
    </row>
    <row r="17" spans="2:14" ht="28.5" customHeight="1" thickBot="1">
      <c r="H17" s="787"/>
      <c r="I17" s="787"/>
      <c r="J17" s="67" t="s">
        <v>177</v>
      </c>
    </row>
    <row r="18" spans="2:14" ht="28.5" customHeight="1">
      <c r="B18" s="776" t="s">
        <v>1045</v>
      </c>
      <c r="C18" s="777"/>
      <c r="E18" s="50" t="s">
        <v>172</v>
      </c>
      <c r="F18" s="56" t="s">
        <v>175</v>
      </c>
      <c r="G18" s="768" t="s">
        <v>1038</v>
      </c>
      <c r="H18" s="770">
        <f>測定表!AH53</f>
        <v>3961.2263356808712</v>
      </c>
      <c r="I18" s="772" t="str">
        <f>$M$2</f>
        <v>百万円</v>
      </c>
      <c r="J18" s="66" t="s">
        <v>178</v>
      </c>
      <c r="K18" s="749" t="s">
        <v>1051</v>
      </c>
      <c r="L18" s="750"/>
      <c r="M18" s="96">
        <f>測定表!BE53</f>
        <v>1753.1685761761728</v>
      </c>
      <c r="N18" s="71" t="str">
        <f>$M$2</f>
        <v>百万円</v>
      </c>
    </row>
    <row r="19" spans="2:14" ht="28.5" customHeight="1" thickBot="1">
      <c r="B19" s="98">
        <f>測定表!BM53</f>
        <v>145.10895187676746</v>
      </c>
      <c r="C19" s="73" t="s">
        <v>62</v>
      </c>
      <c r="G19" s="769"/>
      <c r="H19" s="771"/>
      <c r="I19" s="773"/>
      <c r="K19" s="72"/>
      <c r="L19" s="216" t="s">
        <v>1052</v>
      </c>
      <c r="M19" s="97">
        <f>測定表!BI53</f>
        <v>758.75023820730871</v>
      </c>
      <c r="N19" s="80" t="str">
        <f>$M$2</f>
        <v>百万円</v>
      </c>
    </row>
    <row r="20" spans="2:14" ht="28.5" customHeight="1" thickBot="1">
      <c r="B20" s="776" t="s">
        <v>1046</v>
      </c>
      <c r="C20" s="777"/>
      <c r="J20" s="57" t="s">
        <v>179</v>
      </c>
      <c r="M20" s="68"/>
      <c r="N20" s="69"/>
    </row>
    <row r="21" spans="2:14" ht="33" customHeight="1" thickBot="1">
      <c r="B21" s="98">
        <f>測定表!BQ53</f>
        <v>143.03239447255442</v>
      </c>
      <c r="C21" s="73" t="s">
        <v>62</v>
      </c>
      <c r="E21" s="50" t="s">
        <v>173</v>
      </c>
      <c r="F21" s="56"/>
      <c r="G21" s="788" t="s">
        <v>1039</v>
      </c>
      <c r="H21" s="782">
        <f>測定表!AN53</f>
        <v>4731.0568700007134</v>
      </c>
      <c r="I21" s="790" t="str">
        <f>$M$2</f>
        <v>百万円</v>
      </c>
    </row>
    <row r="22" spans="2:14" ht="21.9" customHeight="1" thickBot="1">
      <c r="G22" s="789"/>
      <c r="H22" s="783"/>
      <c r="I22" s="791"/>
    </row>
    <row r="23" spans="2:14" ht="36" customHeight="1" thickBot="1">
      <c r="H23" s="48" t="s">
        <v>1056</v>
      </c>
    </row>
    <row r="24" spans="2:14" ht="21.9" customHeight="1">
      <c r="G24" s="780" t="s">
        <v>1040</v>
      </c>
      <c r="H24" s="782">
        <f>測定表!AR53</f>
        <v>2306.2554358186267</v>
      </c>
      <c r="I24" s="790" t="str">
        <f>$M$2</f>
        <v>百万円</v>
      </c>
    </row>
    <row r="25" spans="2:14" ht="21.9" customHeight="1" thickBot="1">
      <c r="G25" s="781"/>
      <c r="H25" s="783"/>
      <c r="I25" s="791"/>
    </row>
    <row r="26" spans="2:14" ht="36" customHeight="1" thickBot="1">
      <c r="H26" s="48" t="s">
        <v>396</v>
      </c>
    </row>
    <row r="27" spans="2:14" ht="21.9" customHeight="1">
      <c r="G27" s="780" t="s">
        <v>1041</v>
      </c>
      <c r="H27" s="782">
        <f>測定表!AX53</f>
        <v>1242.4572547742425</v>
      </c>
      <c r="I27" s="790" t="str">
        <f>$M$2</f>
        <v>百万円</v>
      </c>
    </row>
    <row r="28" spans="2:14" ht="21.9" customHeight="1" thickBot="1">
      <c r="G28" s="781"/>
      <c r="H28" s="783"/>
      <c r="I28" s="791"/>
    </row>
    <row r="29" spans="2:14" ht="17.399999999999999" customHeight="1">
      <c r="H29" s="786" t="s">
        <v>176</v>
      </c>
      <c r="I29" s="792"/>
    </row>
    <row r="30" spans="2:14" ht="20.399999999999999" customHeight="1" thickBot="1">
      <c r="B30" s="95"/>
      <c r="H30" s="793"/>
      <c r="I30" s="793"/>
      <c r="J30" s="58" t="s">
        <v>181</v>
      </c>
    </row>
    <row r="31" spans="2:14" ht="28.5" customHeight="1">
      <c r="B31" s="776" t="s">
        <v>1047</v>
      </c>
      <c r="C31" s="777"/>
      <c r="E31" s="50" t="s">
        <v>172</v>
      </c>
      <c r="F31" s="56" t="s">
        <v>180</v>
      </c>
      <c r="G31" s="768" t="s">
        <v>1042</v>
      </c>
      <c r="H31" s="794">
        <f>測定表!AZ53</f>
        <v>1545.7321370797017</v>
      </c>
      <c r="I31" s="796" t="str">
        <f>$M$2</f>
        <v>百万円</v>
      </c>
      <c r="K31" s="749" t="s">
        <v>1053</v>
      </c>
      <c r="L31" s="750"/>
      <c r="M31" s="96">
        <f>測定表!BF53</f>
        <v>1002.871303524191</v>
      </c>
      <c r="N31" s="71" t="str">
        <f>$M$2</f>
        <v>百万円</v>
      </c>
    </row>
    <row r="32" spans="2:14" ht="28.5" customHeight="1" thickBot="1">
      <c r="B32" s="98">
        <f>測定表!BN53</f>
        <v>86.471715645193385</v>
      </c>
      <c r="C32" s="73" t="s">
        <v>62</v>
      </c>
      <c r="G32" s="769"/>
      <c r="H32" s="795"/>
      <c r="I32" s="797"/>
      <c r="K32" s="72"/>
      <c r="L32" s="216" t="s">
        <v>1054</v>
      </c>
      <c r="M32" s="97">
        <f>測定表!BJ53</f>
        <v>346.32512688092396</v>
      </c>
      <c r="N32" s="80" t="str">
        <f>$M$2</f>
        <v>百万円</v>
      </c>
    </row>
    <row r="33" spans="2:10" ht="28.5" customHeight="1">
      <c r="B33" s="776" t="s">
        <v>1048</v>
      </c>
      <c r="C33" s="777"/>
      <c r="J33" s="57" t="s">
        <v>179</v>
      </c>
    </row>
    <row r="34" spans="2:10" ht="28.2" customHeight="1" thickBot="1">
      <c r="B34" s="98">
        <f>測定表!BR53</f>
        <v>83.890092459245864</v>
      </c>
      <c r="C34" s="73" t="s">
        <v>62</v>
      </c>
      <c r="E34" s="50" t="s">
        <v>173</v>
      </c>
    </row>
    <row r="35" spans="2:10" ht="6" customHeight="1"/>
    <row r="36" spans="2:10" ht="7.95"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5"/>
  <printOptions horizontalCentered="1"/>
  <pageMargins left="0.47244094488188981" right="0.31496062992125984" top="0.78740157480314965" bottom="0.59" header="0.19685039370078741" footer="0.19685039370078741"/>
  <pageSetup paperSize="9" scale="62" orientation="landscape" blackAndWhite="1" r:id="rId1"/>
  <headerFooter scaleWithDoc="0" alignWithMargins="0">
    <oddFooter>&amp;C&amp;9&amp;P／&amp;N&amp;R&amp;9&amp;F　&amp;A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J62"/>
  <sheetViews>
    <sheetView workbookViewId="0"/>
  </sheetViews>
  <sheetFormatPr defaultColWidth="9" defaultRowHeight="13.2"/>
  <cols>
    <col min="1" max="1" width="4.6640625" style="1" customWidth="1"/>
    <col min="2" max="2" width="25.77734375" style="2" customWidth="1"/>
    <col min="3" max="5" width="12.6640625" style="2" customWidth="1"/>
    <col min="6" max="6" width="12.6640625" style="3" customWidth="1"/>
    <col min="7" max="51" width="12.6640625" style="2" customWidth="1"/>
    <col min="52" max="53" width="13.6640625" style="2" customWidth="1"/>
    <col min="54" max="55" width="12.6640625" style="2" customWidth="1"/>
    <col min="56" max="56" width="12.6640625" style="1" customWidth="1"/>
    <col min="57" max="57" width="12.6640625" style="2" customWidth="1"/>
    <col min="58" max="58" width="12.77734375" style="2" customWidth="1"/>
    <col min="59" max="59" width="12.77734375" style="205" customWidth="1"/>
    <col min="60" max="60" width="9" style="205"/>
    <col min="61" max="61" width="12.77734375" style="205" customWidth="1"/>
    <col min="62" max="62" width="12.77734375" style="2" customWidth="1"/>
    <col min="63" max="16384" width="9" style="2"/>
  </cols>
  <sheetData>
    <row r="1" spans="1:62" s="178" customFormat="1" ht="13.5" customHeight="1">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V1" s="27"/>
      <c r="AW1" s="27"/>
      <c r="AX1" s="27"/>
      <c r="AY1" s="27"/>
      <c r="AZ1" s="27"/>
      <c r="BA1" s="27"/>
      <c r="BB1" s="27"/>
      <c r="BC1" s="27"/>
      <c r="BD1" s="27"/>
      <c r="BE1" s="27"/>
      <c r="BF1" s="128"/>
      <c r="BG1" s="200"/>
      <c r="BH1" s="200"/>
      <c r="BI1" s="201"/>
    </row>
    <row r="2" spans="1:62" s="178" customFormat="1" ht="16.2" customHeight="1">
      <c r="A2" s="234" t="s">
        <v>687</v>
      </c>
      <c r="B2" s="235"/>
      <c r="C2" s="10"/>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236" t="s">
        <v>758</v>
      </c>
      <c r="BH2" s="200"/>
      <c r="BI2" s="201"/>
    </row>
    <row r="3" spans="1:62" s="180" customFormat="1" ht="16.2" customHeight="1">
      <c r="A3" s="799" t="s">
        <v>688</v>
      </c>
      <c r="B3" s="800"/>
      <c r="C3" s="237" t="s">
        <v>1</v>
      </c>
      <c r="D3" s="238" t="s">
        <v>2</v>
      </c>
      <c r="E3" s="238" t="s">
        <v>77</v>
      </c>
      <c r="F3" s="238" t="s">
        <v>79</v>
      </c>
      <c r="G3" s="238" t="s">
        <v>80</v>
      </c>
      <c r="H3" s="238" t="s">
        <v>81</v>
      </c>
      <c r="I3" s="238" t="s">
        <v>82</v>
      </c>
      <c r="J3" s="238" t="s">
        <v>83</v>
      </c>
      <c r="K3" s="238" t="s">
        <v>84</v>
      </c>
      <c r="L3" s="238" t="s">
        <v>85</v>
      </c>
      <c r="M3" s="238" t="s">
        <v>86</v>
      </c>
      <c r="N3" s="238" t="s">
        <v>87</v>
      </c>
      <c r="O3" s="238" t="s">
        <v>88</v>
      </c>
      <c r="P3" s="238" t="s">
        <v>90</v>
      </c>
      <c r="Q3" s="238" t="s">
        <v>92</v>
      </c>
      <c r="R3" s="238" t="s">
        <v>94</v>
      </c>
      <c r="S3" s="238" t="s">
        <v>96</v>
      </c>
      <c r="T3" s="238" t="s">
        <v>97</v>
      </c>
      <c r="U3" s="238" t="s">
        <v>98</v>
      </c>
      <c r="V3" s="238" t="s">
        <v>99</v>
      </c>
      <c r="W3" s="238" t="s">
        <v>100</v>
      </c>
      <c r="X3" s="238" t="s">
        <v>101</v>
      </c>
      <c r="Y3" s="238" t="s">
        <v>102</v>
      </c>
      <c r="Z3" s="238" t="s">
        <v>104</v>
      </c>
      <c r="AA3" s="238" t="s">
        <v>106</v>
      </c>
      <c r="AB3" s="238" t="s">
        <v>107</v>
      </c>
      <c r="AC3" s="238" t="s">
        <v>108</v>
      </c>
      <c r="AD3" s="238" t="s">
        <v>109</v>
      </c>
      <c r="AE3" s="238" t="s">
        <v>111</v>
      </c>
      <c r="AF3" s="238" t="s">
        <v>113</v>
      </c>
      <c r="AG3" s="238" t="s">
        <v>114</v>
      </c>
      <c r="AH3" s="238" t="s">
        <v>115</v>
      </c>
      <c r="AI3" s="238" t="s">
        <v>117</v>
      </c>
      <c r="AJ3" s="238" t="s">
        <v>118</v>
      </c>
      <c r="AK3" s="238" t="s">
        <v>119</v>
      </c>
      <c r="AL3" s="238" t="s">
        <v>120</v>
      </c>
      <c r="AM3" s="239" t="s">
        <v>121</v>
      </c>
      <c r="AN3" s="240" t="s">
        <v>122</v>
      </c>
      <c r="AO3" s="241" t="s">
        <v>123</v>
      </c>
      <c r="AP3" s="238" t="s">
        <v>131</v>
      </c>
      <c r="AQ3" s="238" t="s">
        <v>132</v>
      </c>
      <c r="AR3" s="238" t="s">
        <v>133</v>
      </c>
      <c r="AS3" s="238" t="s">
        <v>134</v>
      </c>
      <c r="AT3" s="238" t="s">
        <v>135</v>
      </c>
      <c r="AU3" s="239" t="s">
        <v>689</v>
      </c>
      <c r="AV3" s="241" t="s">
        <v>136</v>
      </c>
      <c r="AW3" s="240" t="s">
        <v>137</v>
      </c>
      <c r="AX3" s="242" t="s">
        <v>452</v>
      </c>
      <c r="AY3" s="242" t="s">
        <v>453</v>
      </c>
      <c r="AZ3" s="240" t="s">
        <v>138</v>
      </c>
      <c r="BA3" s="240" t="s">
        <v>139</v>
      </c>
      <c r="BB3" s="242" t="s">
        <v>454</v>
      </c>
      <c r="BC3" s="242" t="s">
        <v>455</v>
      </c>
      <c r="BD3" s="242" t="s">
        <v>690</v>
      </c>
      <c r="BE3" s="242" t="s">
        <v>456</v>
      </c>
      <c r="BF3" s="241" t="s">
        <v>691</v>
      </c>
      <c r="BG3" s="243" t="s">
        <v>130</v>
      </c>
      <c r="BH3" s="202"/>
      <c r="BI3" s="202"/>
    </row>
    <row r="4" spans="1:62" s="182" customFormat="1" ht="45" customHeight="1">
      <c r="A4" s="801"/>
      <c r="B4" s="802"/>
      <c r="C4" s="325" t="s">
        <v>444</v>
      </c>
      <c r="D4" s="326" t="s">
        <v>3</v>
      </c>
      <c r="E4" s="326" t="s">
        <v>78</v>
      </c>
      <c r="F4" s="326" t="s">
        <v>4</v>
      </c>
      <c r="G4" s="326" t="s">
        <v>748</v>
      </c>
      <c r="H4" s="326" t="s">
        <v>6</v>
      </c>
      <c r="I4" s="326" t="s">
        <v>7</v>
      </c>
      <c r="J4" s="326" t="s">
        <v>736</v>
      </c>
      <c r="K4" s="326" t="s">
        <v>737</v>
      </c>
      <c r="L4" s="326" t="s">
        <v>9</v>
      </c>
      <c r="M4" s="326" t="s">
        <v>10</v>
      </c>
      <c r="N4" s="326" t="s">
        <v>11</v>
      </c>
      <c r="O4" s="326" t="s">
        <v>89</v>
      </c>
      <c r="P4" s="326" t="s">
        <v>91</v>
      </c>
      <c r="Q4" s="326" t="s">
        <v>93</v>
      </c>
      <c r="R4" s="326" t="s">
        <v>95</v>
      </c>
      <c r="S4" s="326" t="s">
        <v>12</v>
      </c>
      <c r="T4" s="326" t="s">
        <v>446</v>
      </c>
      <c r="U4" s="326" t="s">
        <v>35</v>
      </c>
      <c r="V4" s="326" t="s">
        <v>738</v>
      </c>
      <c r="W4" s="326" t="s">
        <v>26</v>
      </c>
      <c r="X4" s="326" t="s">
        <v>760</v>
      </c>
      <c r="Y4" s="326" t="s">
        <v>103</v>
      </c>
      <c r="Z4" s="326" t="s">
        <v>105</v>
      </c>
      <c r="AA4" s="326" t="s">
        <v>27</v>
      </c>
      <c r="AB4" s="326" t="s">
        <v>28</v>
      </c>
      <c r="AC4" s="326" t="s">
        <v>29</v>
      </c>
      <c r="AD4" s="326" t="s">
        <v>110</v>
      </c>
      <c r="AE4" s="326" t="s">
        <v>112</v>
      </c>
      <c r="AF4" s="326" t="s">
        <v>30</v>
      </c>
      <c r="AG4" s="326" t="s">
        <v>31</v>
      </c>
      <c r="AH4" s="326" t="s">
        <v>116</v>
      </c>
      <c r="AI4" s="327" t="s">
        <v>447</v>
      </c>
      <c r="AJ4" s="326" t="s">
        <v>739</v>
      </c>
      <c r="AK4" s="326" t="s">
        <v>740</v>
      </c>
      <c r="AL4" s="326" t="s">
        <v>34</v>
      </c>
      <c r="AM4" s="328" t="s">
        <v>13</v>
      </c>
      <c r="AN4" s="329" t="s">
        <v>14</v>
      </c>
      <c r="AO4" s="332" t="s">
        <v>749</v>
      </c>
      <c r="AP4" s="326" t="s">
        <v>15</v>
      </c>
      <c r="AQ4" s="326" t="s">
        <v>741</v>
      </c>
      <c r="AR4" s="327" t="s">
        <v>742</v>
      </c>
      <c r="AS4" s="327" t="s">
        <v>743</v>
      </c>
      <c r="AT4" s="326" t="s">
        <v>16</v>
      </c>
      <c r="AU4" s="328" t="s">
        <v>744</v>
      </c>
      <c r="AV4" s="325" t="s">
        <v>449</v>
      </c>
      <c r="AW4" s="329" t="s">
        <v>692</v>
      </c>
      <c r="AX4" s="329" t="s">
        <v>450</v>
      </c>
      <c r="AY4" s="329" t="s">
        <v>693</v>
      </c>
      <c r="AZ4" s="329" t="s">
        <v>17</v>
      </c>
      <c r="BA4" s="329" t="s">
        <v>18</v>
      </c>
      <c r="BB4" s="329" t="s">
        <v>694</v>
      </c>
      <c r="BC4" s="329" t="s">
        <v>451</v>
      </c>
      <c r="BD4" s="330" t="s">
        <v>745</v>
      </c>
      <c r="BE4" s="329" t="s">
        <v>746</v>
      </c>
      <c r="BF4" s="325" t="s">
        <v>747</v>
      </c>
      <c r="BG4" s="331" t="s">
        <v>448</v>
      </c>
      <c r="BI4" s="183" t="s">
        <v>757</v>
      </c>
      <c r="BJ4" s="255" t="s">
        <v>697</v>
      </c>
    </row>
    <row r="5" spans="1:62" s="178" customFormat="1" ht="16.2">
      <c r="A5" s="237" t="s">
        <v>1</v>
      </c>
      <c r="B5" s="245" t="s">
        <v>444</v>
      </c>
      <c r="C5" s="291">
        <v>46597</v>
      </c>
      <c r="D5" s="292">
        <v>0</v>
      </c>
      <c r="E5" s="292">
        <v>217471</v>
      </c>
      <c r="F5" s="292">
        <v>134</v>
      </c>
      <c r="G5" s="292">
        <v>564</v>
      </c>
      <c r="H5" s="292">
        <v>387</v>
      </c>
      <c r="I5" s="292">
        <v>0</v>
      </c>
      <c r="J5" s="292">
        <v>53</v>
      </c>
      <c r="K5" s="292">
        <v>15</v>
      </c>
      <c r="L5" s="292">
        <v>0</v>
      </c>
      <c r="M5" s="292">
        <v>0</v>
      </c>
      <c r="N5" s="292">
        <v>0</v>
      </c>
      <c r="O5" s="292">
        <v>0</v>
      </c>
      <c r="P5" s="292">
        <v>0</v>
      </c>
      <c r="Q5" s="292">
        <v>0</v>
      </c>
      <c r="R5" s="292">
        <v>0</v>
      </c>
      <c r="S5" s="292">
        <v>0</v>
      </c>
      <c r="T5" s="292">
        <v>0</v>
      </c>
      <c r="U5" s="292">
        <v>0</v>
      </c>
      <c r="V5" s="292">
        <v>238</v>
      </c>
      <c r="W5" s="292">
        <v>1918</v>
      </c>
      <c r="X5" s="292">
        <v>0</v>
      </c>
      <c r="Y5" s="292">
        <v>0</v>
      </c>
      <c r="Z5" s="292">
        <v>0</v>
      </c>
      <c r="AA5" s="292">
        <v>500</v>
      </c>
      <c r="AB5" s="292">
        <v>0</v>
      </c>
      <c r="AC5" s="292">
        <v>34</v>
      </c>
      <c r="AD5" s="292">
        <v>87</v>
      </c>
      <c r="AE5" s="292">
        <v>0</v>
      </c>
      <c r="AF5" s="292">
        <v>30</v>
      </c>
      <c r="AG5" s="292">
        <v>1531</v>
      </c>
      <c r="AH5" s="292">
        <v>5631</v>
      </c>
      <c r="AI5" s="292">
        <v>234</v>
      </c>
      <c r="AJ5" s="292">
        <v>34</v>
      </c>
      <c r="AK5" s="292">
        <v>19071</v>
      </c>
      <c r="AL5" s="292">
        <v>0</v>
      </c>
      <c r="AM5" s="293">
        <v>0</v>
      </c>
      <c r="AN5" s="294">
        <v>294529</v>
      </c>
      <c r="AO5" s="291">
        <v>2443</v>
      </c>
      <c r="AP5" s="292">
        <v>199328</v>
      </c>
      <c r="AQ5" s="292">
        <v>0</v>
      </c>
      <c r="AR5" s="292">
        <v>0</v>
      </c>
      <c r="AS5" s="292">
        <v>11942</v>
      </c>
      <c r="AT5" s="292">
        <v>9178</v>
      </c>
      <c r="AU5" s="293">
        <v>222891</v>
      </c>
      <c r="AV5" s="291">
        <v>517420</v>
      </c>
      <c r="AW5" s="294">
        <v>412359</v>
      </c>
      <c r="AX5" s="294">
        <v>4230</v>
      </c>
      <c r="AY5" s="294">
        <v>416589</v>
      </c>
      <c r="AZ5" s="294">
        <v>639480</v>
      </c>
      <c r="BA5" s="294">
        <v>934009</v>
      </c>
      <c r="BB5" s="294">
        <v>-379160</v>
      </c>
      <c r="BC5" s="294">
        <v>-117517</v>
      </c>
      <c r="BD5" s="294">
        <v>-5289</v>
      </c>
      <c r="BE5" s="294">
        <v>-501966</v>
      </c>
      <c r="BF5" s="291">
        <v>137514</v>
      </c>
      <c r="BG5" s="295">
        <v>432043</v>
      </c>
      <c r="BH5" s="215"/>
      <c r="BI5" s="321">
        <f>AP5/(AP$42-$AP$6-AP$14)</f>
        <v>1.3269193925493391E-2</v>
      </c>
      <c r="BJ5" s="256">
        <f>1-ABS(BE5/AV5)</f>
        <v>2.9867419117931227E-2</v>
      </c>
    </row>
    <row r="6" spans="1:62" s="178" customFormat="1" ht="16.2">
      <c r="A6" s="246" t="s">
        <v>2</v>
      </c>
      <c r="B6" s="247" t="s">
        <v>3</v>
      </c>
      <c r="C6" s="291">
        <v>6</v>
      </c>
      <c r="D6" s="292">
        <v>15</v>
      </c>
      <c r="E6" s="292">
        <v>388</v>
      </c>
      <c r="F6" s="292">
        <v>2</v>
      </c>
      <c r="G6" s="292">
        <v>100</v>
      </c>
      <c r="H6" s="292">
        <v>2497</v>
      </c>
      <c r="I6" s="292">
        <v>1020561</v>
      </c>
      <c r="J6" s="292">
        <v>1</v>
      </c>
      <c r="K6" s="292">
        <v>4626</v>
      </c>
      <c r="L6" s="292">
        <v>24185</v>
      </c>
      <c r="M6" s="292">
        <v>10387</v>
      </c>
      <c r="N6" s="292">
        <v>12</v>
      </c>
      <c r="O6" s="292">
        <v>13</v>
      </c>
      <c r="P6" s="292">
        <v>2</v>
      </c>
      <c r="Q6" s="292">
        <v>1</v>
      </c>
      <c r="R6" s="292">
        <v>14</v>
      </c>
      <c r="S6" s="292">
        <v>2</v>
      </c>
      <c r="T6" s="292">
        <v>0</v>
      </c>
      <c r="U6" s="292">
        <v>5</v>
      </c>
      <c r="V6" s="292">
        <v>16</v>
      </c>
      <c r="W6" s="292">
        <v>4396</v>
      </c>
      <c r="X6" s="292">
        <v>527545</v>
      </c>
      <c r="Y6" s="292">
        <v>0</v>
      </c>
      <c r="Z6" s="292">
        <v>0</v>
      </c>
      <c r="AA6" s="292">
        <v>5</v>
      </c>
      <c r="AB6" s="292">
        <v>0</v>
      </c>
      <c r="AC6" s="292">
        <v>6</v>
      </c>
      <c r="AD6" s="292">
        <v>17</v>
      </c>
      <c r="AE6" s="292">
        <v>0</v>
      </c>
      <c r="AF6" s="292">
        <v>11</v>
      </c>
      <c r="AG6" s="292">
        <v>55</v>
      </c>
      <c r="AH6" s="292">
        <v>35</v>
      </c>
      <c r="AI6" s="292">
        <v>8</v>
      </c>
      <c r="AJ6" s="292">
        <v>20</v>
      </c>
      <c r="AK6" s="292">
        <v>19</v>
      </c>
      <c r="AL6" s="292">
        <v>0</v>
      </c>
      <c r="AM6" s="293">
        <v>3</v>
      </c>
      <c r="AN6" s="294">
        <v>1594953</v>
      </c>
      <c r="AO6" s="291">
        <v>-170</v>
      </c>
      <c r="AP6" s="292">
        <v>-267</v>
      </c>
      <c r="AQ6" s="292">
        <v>0</v>
      </c>
      <c r="AR6" s="292">
        <v>0</v>
      </c>
      <c r="AS6" s="292">
        <v>-227</v>
      </c>
      <c r="AT6" s="292">
        <v>-332</v>
      </c>
      <c r="AU6" s="293">
        <v>-996</v>
      </c>
      <c r="AV6" s="291">
        <v>1593957</v>
      </c>
      <c r="AW6" s="294">
        <v>8865</v>
      </c>
      <c r="AX6" s="294">
        <v>718</v>
      </c>
      <c r="AY6" s="294">
        <v>9583</v>
      </c>
      <c r="AZ6" s="294">
        <v>8587</v>
      </c>
      <c r="BA6" s="294">
        <v>1603540</v>
      </c>
      <c r="BB6" s="294">
        <v>-39785</v>
      </c>
      <c r="BC6" s="294">
        <v>-1283990</v>
      </c>
      <c r="BD6" s="294">
        <v>-249772</v>
      </c>
      <c r="BE6" s="294">
        <v>-1573547</v>
      </c>
      <c r="BF6" s="291">
        <v>-1564960</v>
      </c>
      <c r="BG6" s="295">
        <v>29993</v>
      </c>
      <c r="BH6" s="215"/>
      <c r="BI6" s="322"/>
      <c r="BJ6" s="257">
        <f t="shared" ref="BJ6:BJ41" si="0">1-ABS(BE6/AV6)</f>
        <v>1.2804611416744605E-2</v>
      </c>
    </row>
    <row r="7" spans="1:62" s="178" customFormat="1" ht="16.2">
      <c r="A7" s="246" t="s">
        <v>77</v>
      </c>
      <c r="B7" s="247" t="s">
        <v>78</v>
      </c>
      <c r="C7" s="291">
        <v>33999</v>
      </c>
      <c r="D7" s="292">
        <v>0</v>
      </c>
      <c r="E7" s="292">
        <v>436099</v>
      </c>
      <c r="F7" s="292">
        <v>67</v>
      </c>
      <c r="G7" s="292">
        <v>381</v>
      </c>
      <c r="H7" s="292">
        <v>8945</v>
      </c>
      <c r="I7" s="292">
        <v>25</v>
      </c>
      <c r="J7" s="292">
        <v>1</v>
      </c>
      <c r="K7" s="292">
        <v>104</v>
      </c>
      <c r="L7" s="292">
        <v>0</v>
      </c>
      <c r="M7" s="292">
        <v>0</v>
      </c>
      <c r="N7" s="292">
        <v>0</v>
      </c>
      <c r="O7" s="292">
        <v>0</v>
      </c>
      <c r="P7" s="292">
        <v>0</v>
      </c>
      <c r="Q7" s="292">
        <v>0</v>
      </c>
      <c r="R7" s="292">
        <v>0</v>
      </c>
      <c r="S7" s="292">
        <v>0</v>
      </c>
      <c r="T7" s="292">
        <v>0</v>
      </c>
      <c r="U7" s="292">
        <v>0</v>
      </c>
      <c r="V7" s="292">
        <v>271</v>
      </c>
      <c r="W7" s="292">
        <v>19</v>
      </c>
      <c r="X7" s="292">
        <v>0</v>
      </c>
      <c r="Y7" s="292">
        <v>0</v>
      </c>
      <c r="Z7" s="292">
        <v>0</v>
      </c>
      <c r="AA7" s="292">
        <v>305</v>
      </c>
      <c r="AB7" s="292">
        <v>0</v>
      </c>
      <c r="AC7" s="292">
        <v>0</v>
      </c>
      <c r="AD7" s="292">
        <v>399</v>
      </c>
      <c r="AE7" s="292">
        <v>0</v>
      </c>
      <c r="AF7" s="292">
        <v>1164</v>
      </c>
      <c r="AG7" s="292">
        <v>7076</v>
      </c>
      <c r="AH7" s="292">
        <v>27583</v>
      </c>
      <c r="AI7" s="292">
        <v>236</v>
      </c>
      <c r="AJ7" s="292">
        <v>10</v>
      </c>
      <c r="AK7" s="292">
        <v>187573</v>
      </c>
      <c r="AL7" s="292">
        <v>0</v>
      </c>
      <c r="AM7" s="293">
        <v>1560</v>
      </c>
      <c r="AN7" s="294">
        <v>705817</v>
      </c>
      <c r="AO7" s="291">
        <v>31779</v>
      </c>
      <c r="AP7" s="292">
        <v>1604988</v>
      </c>
      <c r="AQ7" s="292">
        <v>0</v>
      </c>
      <c r="AR7" s="292">
        <v>0</v>
      </c>
      <c r="AS7" s="292">
        <v>0</v>
      </c>
      <c r="AT7" s="292">
        <v>-5965</v>
      </c>
      <c r="AU7" s="293">
        <v>1630802</v>
      </c>
      <c r="AV7" s="291">
        <v>2336619</v>
      </c>
      <c r="AW7" s="294">
        <v>1640901</v>
      </c>
      <c r="AX7" s="294">
        <v>27665</v>
      </c>
      <c r="AY7" s="294">
        <v>1668566</v>
      </c>
      <c r="AZ7" s="294">
        <v>3299368</v>
      </c>
      <c r="BA7" s="294">
        <v>4005185</v>
      </c>
      <c r="BB7" s="294">
        <v>-1766182</v>
      </c>
      <c r="BC7" s="294">
        <v>-368691</v>
      </c>
      <c r="BD7" s="294">
        <v>-43648</v>
      </c>
      <c r="BE7" s="294">
        <v>-2178521</v>
      </c>
      <c r="BF7" s="291">
        <v>1120847</v>
      </c>
      <c r="BG7" s="295">
        <v>1826664</v>
      </c>
      <c r="BH7" s="215"/>
      <c r="BI7" s="321">
        <f>AP7/(AP$42-$AP$6-AP$14)</f>
        <v>0.10684347919052911</v>
      </c>
      <c r="BJ7" s="257">
        <f t="shared" si="0"/>
        <v>6.7661009347266265E-2</v>
      </c>
    </row>
    <row r="8" spans="1:62" s="178" customFormat="1" ht="16.2">
      <c r="A8" s="246" t="s">
        <v>79</v>
      </c>
      <c r="B8" s="247" t="s">
        <v>4</v>
      </c>
      <c r="C8" s="291">
        <v>465</v>
      </c>
      <c r="D8" s="292">
        <v>7</v>
      </c>
      <c r="E8" s="292">
        <v>150</v>
      </c>
      <c r="F8" s="292">
        <v>2319</v>
      </c>
      <c r="G8" s="292">
        <v>373</v>
      </c>
      <c r="H8" s="292">
        <v>57</v>
      </c>
      <c r="I8" s="292">
        <v>3</v>
      </c>
      <c r="J8" s="292">
        <v>9</v>
      </c>
      <c r="K8" s="292">
        <v>99</v>
      </c>
      <c r="L8" s="292">
        <v>33</v>
      </c>
      <c r="M8" s="292">
        <v>18</v>
      </c>
      <c r="N8" s="292">
        <v>36</v>
      </c>
      <c r="O8" s="292">
        <v>41</v>
      </c>
      <c r="P8" s="292">
        <v>48</v>
      </c>
      <c r="Q8" s="292">
        <v>18</v>
      </c>
      <c r="R8" s="292">
        <v>141</v>
      </c>
      <c r="S8" s="292">
        <v>9</v>
      </c>
      <c r="T8" s="292">
        <v>2</v>
      </c>
      <c r="U8" s="292">
        <v>15</v>
      </c>
      <c r="V8" s="292">
        <v>447</v>
      </c>
      <c r="W8" s="292">
        <v>1908</v>
      </c>
      <c r="X8" s="292">
        <v>49</v>
      </c>
      <c r="Y8" s="292">
        <v>28</v>
      </c>
      <c r="Z8" s="292">
        <v>99</v>
      </c>
      <c r="AA8" s="292">
        <v>1917</v>
      </c>
      <c r="AB8" s="292">
        <v>215</v>
      </c>
      <c r="AC8" s="292">
        <v>31</v>
      </c>
      <c r="AD8" s="292">
        <v>1478</v>
      </c>
      <c r="AE8" s="292">
        <v>263</v>
      </c>
      <c r="AF8" s="292">
        <v>952</v>
      </c>
      <c r="AG8" s="292">
        <v>89</v>
      </c>
      <c r="AH8" s="292">
        <v>2406</v>
      </c>
      <c r="AI8" s="292">
        <v>292</v>
      </c>
      <c r="AJ8" s="292">
        <v>964</v>
      </c>
      <c r="AK8" s="292">
        <v>1610</v>
      </c>
      <c r="AL8" s="292">
        <v>1071</v>
      </c>
      <c r="AM8" s="293">
        <v>10</v>
      </c>
      <c r="AN8" s="294">
        <v>17672</v>
      </c>
      <c r="AO8" s="291">
        <v>4374</v>
      </c>
      <c r="AP8" s="292">
        <v>214449</v>
      </c>
      <c r="AQ8" s="292">
        <v>0</v>
      </c>
      <c r="AR8" s="292">
        <v>37</v>
      </c>
      <c r="AS8" s="292">
        <v>11910</v>
      </c>
      <c r="AT8" s="292">
        <v>-3331</v>
      </c>
      <c r="AU8" s="293">
        <v>227439</v>
      </c>
      <c r="AV8" s="291">
        <v>245111</v>
      </c>
      <c r="AW8" s="294">
        <v>18843</v>
      </c>
      <c r="AX8" s="294">
        <v>734</v>
      </c>
      <c r="AY8" s="294">
        <v>19577</v>
      </c>
      <c r="AZ8" s="294">
        <v>247016</v>
      </c>
      <c r="BA8" s="294">
        <v>264688</v>
      </c>
      <c r="BB8" s="294">
        <v>-105354</v>
      </c>
      <c r="BC8" s="294">
        <v>-134696</v>
      </c>
      <c r="BD8" s="294">
        <v>-3340</v>
      </c>
      <c r="BE8" s="294">
        <v>-243390</v>
      </c>
      <c r="BF8" s="291">
        <v>3626</v>
      </c>
      <c r="BG8" s="295">
        <v>21298</v>
      </c>
      <c r="BH8" s="215"/>
      <c r="BI8" s="321">
        <f t="shared" ref="BI8:BI41" si="1">AP8/(AP$42-$AP$6-AP$14)</f>
        <v>1.4275793506823588E-2</v>
      </c>
      <c r="BJ8" s="257">
        <f t="shared" si="0"/>
        <v>7.0213087131952845E-3</v>
      </c>
    </row>
    <row r="9" spans="1:62" s="178" customFormat="1" ht="16.2">
      <c r="A9" s="246" t="s">
        <v>80</v>
      </c>
      <c r="B9" s="247" t="s">
        <v>5</v>
      </c>
      <c r="C9" s="291">
        <v>14711</v>
      </c>
      <c r="D9" s="292">
        <v>84</v>
      </c>
      <c r="E9" s="292">
        <v>28776</v>
      </c>
      <c r="F9" s="292">
        <v>94</v>
      </c>
      <c r="G9" s="292">
        <v>31573</v>
      </c>
      <c r="H9" s="292">
        <v>7553</v>
      </c>
      <c r="I9" s="292">
        <v>42</v>
      </c>
      <c r="J9" s="292">
        <v>155</v>
      </c>
      <c r="K9" s="292">
        <v>1738</v>
      </c>
      <c r="L9" s="292">
        <v>404</v>
      </c>
      <c r="M9" s="292">
        <v>232</v>
      </c>
      <c r="N9" s="292">
        <v>403</v>
      </c>
      <c r="O9" s="292">
        <v>678</v>
      </c>
      <c r="P9" s="292">
        <v>201</v>
      </c>
      <c r="Q9" s="292">
        <v>312</v>
      </c>
      <c r="R9" s="292">
        <v>531</v>
      </c>
      <c r="S9" s="292">
        <v>283</v>
      </c>
      <c r="T9" s="292">
        <v>116</v>
      </c>
      <c r="U9" s="292">
        <v>115</v>
      </c>
      <c r="V9" s="292">
        <v>5662</v>
      </c>
      <c r="W9" s="292">
        <v>82572</v>
      </c>
      <c r="X9" s="292">
        <v>3884</v>
      </c>
      <c r="Y9" s="292">
        <v>1057</v>
      </c>
      <c r="Z9" s="292">
        <v>1737</v>
      </c>
      <c r="AA9" s="292">
        <v>23321</v>
      </c>
      <c r="AB9" s="292">
        <v>7797</v>
      </c>
      <c r="AC9" s="292">
        <v>5350</v>
      </c>
      <c r="AD9" s="292">
        <v>8849</v>
      </c>
      <c r="AE9" s="292">
        <v>9413</v>
      </c>
      <c r="AF9" s="292">
        <v>2434</v>
      </c>
      <c r="AG9" s="292">
        <v>10487</v>
      </c>
      <c r="AH9" s="292">
        <v>24109</v>
      </c>
      <c r="AI9" s="292">
        <v>3693</v>
      </c>
      <c r="AJ9" s="292">
        <v>8499</v>
      </c>
      <c r="AK9" s="292">
        <v>8550</v>
      </c>
      <c r="AL9" s="292">
        <v>11061</v>
      </c>
      <c r="AM9" s="293">
        <v>92</v>
      </c>
      <c r="AN9" s="294">
        <v>306568</v>
      </c>
      <c r="AO9" s="291">
        <v>3397</v>
      </c>
      <c r="AP9" s="292">
        <v>22468</v>
      </c>
      <c r="AQ9" s="292">
        <v>100</v>
      </c>
      <c r="AR9" s="292">
        <v>436</v>
      </c>
      <c r="AS9" s="292">
        <v>14065</v>
      </c>
      <c r="AT9" s="292">
        <v>-8125</v>
      </c>
      <c r="AU9" s="293">
        <v>32341</v>
      </c>
      <c r="AV9" s="291">
        <v>338909</v>
      </c>
      <c r="AW9" s="294">
        <v>239865</v>
      </c>
      <c r="AX9" s="294">
        <v>4561</v>
      </c>
      <c r="AY9" s="294">
        <v>244426</v>
      </c>
      <c r="AZ9" s="294">
        <v>276767</v>
      </c>
      <c r="BA9" s="294">
        <v>583335</v>
      </c>
      <c r="BB9" s="294">
        <v>-163753</v>
      </c>
      <c r="BC9" s="294">
        <v>-108490</v>
      </c>
      <c r="BD9" s="294">
        <v>-6764</v>
      </c>
      <c r="BE9" s="294">
        <v>-279007</v>
      </c>
      <c r="BF9" s="291">
        <v>-2240</v>
      </c>
      <c r="BG9" s="295">
        <v>304328</v>
      </c>
      <c r="BH9" s="215"/>
      <c r="BI9" s="321">
        <f t="shared" si="1"/>
        <v>1.4956867530802774E-3</v>
      </c>
      <c r="BJ9" s="257">
        <f t="shared" si="0"/>
        <v>0.17674951093066282</v>
      </c>
    </row>
    <row r="10" spans="1:62" s="178" customFormat="1" ht="16.2">
      <c r="A10" s="246" t="s">
        <v>81</v>
      </c>
      <c r="B10" s="247" t="s">
        <v>6</v>
      </c>
      <c r="C10" s="291">
        <v>9821</v>
      </c>
      <c r="D10" s="292">
        <v>125</v>
      </c>
      <c r="E10" s="292">
        <v>58651</v>
      </c>
      <c r="F10" s="292">
        <v>4331</v>
      </c>
      <c r="G10" s="292">
        <v>47586</v>
      </c>
      <c r="H10" s="292">
        <v>1248372</v>
      </c>
      <c r="I10" s="292">
        <v>13170</v>
      </c>
      <c r="J10" s="292">
        <v>164909</v>
      </c>
      <c r="K10" s="292">
        <v>19599</v>
      </c>
      <c r="L10" s="292">
        <v>20755</v>
      </c>
      <c r="M10" s="292">
        <v>19951</v>
      </c>
      <c r="N10" s="292">
        <v>5690</v>
      </c>
      <c r="O10" s="292">
        <v>3463</v>
      </c>
      <c r="P10" s="292">
        <v>1928</v>
      </c>
      <c r="Q10" s="292">
        <v>8654</v>
      </c>
      <c r="R10" s="292">
        <v>29132</v>
      </c>
      <c r="S10" s="292">
        <v>7487</v>
      </c>
      <c r="T10" s="292">
        <v>1484</v>
      </c>
      <c r="U10" s="292">
        <v>4512</v>
      </c>
      <c r="V10" s="292">
        <v>39717</v>
      </c>
      <c r="W10" s="292">
        <v>26426</v>
      </c>
      <c r="X10" s="292">
        <v>4319</v>
      </c>
      <c r="Y10" s="292">
        <v>3654</v>
      </c>
      <c r="Z10" s="292">
        <v>6339</v>
      </c>
      <c r="AA10" s="292">
        <v>85</v>
      </c>
      <c r="AB10" s="292">
        <v>84</v>
      </c>
      <c r="AC10" s="292">
        <v>648</v>
      </c>
      <c r="AD10" s="292">
        <v>2666</v>
      </c>
      <c r="AE10" s="292">
        <v>1255</v>
      </c>
      <c r="AF10" s="292">
        <v>2054</v>
      </c>
      <c r="AG10" s="292">
        <v>43687</v>
      </c>
      <c r="AH10" s="292">
        <v>260428</v>
      </c>
      <c r="AI10" s="292">
        <v>533</v>
      </c>
      <c r="AJ10" s="292">
        <v>29546</v>
      </c>
      <c r="AK10" s="292">
        <v>26779</v>
      </c>
      <c r="AL10" s="292">
        <v>1405</v>
      </c>
      <c r="AM10" s="293">
        <v>8439</v>
      </c>
      <c r="AN10" s="294">
        <v>2127684</v>
      </c>
      <c r="AO10" s="291">
        <v>7400</v>
      </c>
      <c r="AP10" s="292">
        <v>135447</v>
      </c>
      <c r="AQ10" s="292">
        <v>0</v>
      </c>
      <c r="AR10" s="292">
        <v>0</v>
      </c>
      <c r="AS10" s="292">
        <v>0</v>
      </c>
      <c r="AT10" s="292">
        <v>3027</v>
      </c>
      <c r="AU10" s="293">
        <v>145874</v>
      </c>
      <c r="AV10" s="291">
        <v>2273558</v>
      </c>
      <c r="AW10" s="294">
        <v>1669566</v>
      </c>
      <c r="AX10" s="294">
        <v>302493</v>
      </c>
      <c r="AY10" s="294">
        <v>1972059</v>
      </c>
      <c r="AZ10" s="294">
        <v>2117933</v>
      </c>
      <c r="BA10" s="294">
        <v>4245617</v>
      </c>
      <c r="BB10" s="294">
        <v>-1304548</v>
      </c>
      <c r="BC10" s="294">
        <v>-351850</v>
      </c>
      <c r="BD10" s="294">
        <v>-118685</v>
      </c>
      <c r="BE10" s="294">
        <v>-1775083</v>
      </c>
      <c r="BF10" s="291">
        <v>342850</v>
      </c>
      <c r="BG10" s="295">
        <v>2470534</v>
      </c>
      <c r="BH10" s="215"/>
      <c r="BI10" s="321">
        <f t="shared" si="1"/>
        <v>9.0166585207612747E-3</v>
      </c>
      <c r="BJ10" s="257">
        <f t="shared" si="0"/>
        <v>0.21924886015663558</v>
      </c>
    </row>
    <row r="11" spans="1:62" s="178" customFormat="1" ht="16.2">
      <c r="A11" s="246" t="s">
        <v>82</v>
      </c>
      <c r="B11" s="247" t="s">
        <v>7</v>
      </c>
      <c r="C11" s="291">
        <v>16679</v>
      </c>
      <c r="D11" s="292">
        <v>759</v>
      </c>
      <c r="E11" s="292">
        <v>20921</v>
      </c>
      <c r="F11" s="292">
        <v>253</v>
      </c>
      <c r="G11" s="292">
        <v>2109</v>
      </c>
      <c r="H11" s="292">
        <v>352414</v>
      </c>
      <c r="I11" s="292">
        <v>375767</v>
      </c>
      <c r="J11" s="292">
        <v>107</v>
      </c>
      <c r="K11" s="292">
        <v>8960</v>
      </c>
      <c r="L11" s="292">
        <v>79810</v>
      </c>
      <c r="M11" s="292">
        <v>3547</v>
      </c>
      <c r="N11" s="292">
        <v>2070</v>
      </c>
      <c r="O11" s="292">
        <v>1437</v>
      </c>
      <c r="P11" s="292">
        <v>441</v>
      </c>
      <c r="Q11" s="292">
        <v>158</v>
      </c>
      <c r="R11" s="292">
        <v>616</v>
      </c>
      <c r="S11" s="292">
        <v>165</v>
      </c>
      <c r="T11" s="292">
        <v>29</v>
      </c>
      <c r="U11" s="292">
        <v>427</v>
      </c>
      <c r="V11" s="292">
        <v>1872</v>
      </c>
      <c r="W11" s="292">
        <v>36189</v>
      </c>
      <c r="X11" s="292">
        <v>153085</v>
      </c>
      <c r="Y11" s="292">
        <v>7749</v>
      </c>
      <c r="Z11" s="292">
        <v>13920</v>
      </c>
      <c r="AA11" s="292">
        <v>16446</v>
      </c>
      <c r="AB11" s="292">
        <v>2237</v>
      </c>
      <c r="AC11" s="292">
        <v>7880</v>
      </c>
      <c r="AD11" s="292">
        <v>582232</v>
      </c>
      <c r="AE11" s="292">
        <v>4238</v>
      </c>
      <c r="AF11" s="292">
        <v>53221</v>
      </c>
      <c r="AG11" s="292">
        <v>15764</v>
      </c>
      <c r="AH11" s="292">
        <v>34645</v>
      </c>
      <c r="AI11" s="292">
        <v>1589</v>
      </c>
      <c r="AJ11" s="292">
        <v>19492</v>
      </c>
      <c r="AK11" s="292">
        <v>21912</v>
      </c>
      <c r="AL11" s="292">
        <v>0</v>
      </c>
      <c r="AM11" s="293">
        <v>8819</v>
      </c>
      <c r="AN11" s="294">
        <v>1847959</v>
      </c>
      <c r="AO11" s="291">
        <v>568</v>
      </c>
      <c r="AP11" s="292">
        <v>189925</v>
      </c>
      <c r="AQ11" s="292">
        <v>0</v>
      </c>
      <c r="AR11" s="292">
        <v>0</v>
      </c>
      <c r="AS11" s="292">
        <v>0</v>
      </c>
      <c r="AT11" s="292">
        <v>554</v>
      </c>
      <c r="AU11" s="293">
        <v>191047</v>
      </c>
      <c r="AV11" s="291">
        <v>2039006</v>
      </c>
      <c r="AW11" s="294">
        <v>1291057</v>
      </c>
      <c r="AX11" s="294">
        <v>83441</v>
      </c>
      <c r="AY11" s="294">
        <v>1374498</v>
      </c>
      <c r="AZ11" s="294">
        <v>1565545</v>
      </c>
      <c r="BA11" s="294">
        <v>3413504</v>
      </c>
      <c r="BB11" s="294">
        <v>-768796</v>
      </c>
      <c r="BC11" s="294">
        <v>-48963</v>
      </c>
      <c r="BD11" s="294">
        <v>-60430</v>
      </c>
      <c r="BE11" s="294">
        <v>-878189</v>
      </c>
      <c r="BF11" s="291">
        <v>687356</v>
      </c>
      <c r="BG11" s="295">
        <v>2535315</v>
      </c>
      <c r="BH11" s="215"/>
      <c r="BI11" s="321">
        <f t="shared" si="1"/>
        <v>1.2643239566439899E-2</v>
      </c>
      <c r="BJ11" s="257">
        <f t="shared" si="0"/>
        <v>0.56930533799312011</v>
      </c>
    </row>
    <row r="12" spans="1:62" s="178" customFormat="1" ht="16.2">
      <c r="A12" s="246" t="s">
        <v>83</v>
      </c>
      <c r="B12" s="247" t="s">
        <v>445</v>
      </c>
      <c r="C12" s="291">
        <v>6707</v>
      </c>
      <c r="D12" s="292">
        <v>153</v>
      </c>
      <c r="E12" s="292">
        <v>45875</v>
      </c>
      <c r="F12" s="292">
        <v>277</v>
      </c>
      <c r="G12" s="292">
        <v>8985</v>
      </c>
      <c r="H12" s="292">
        <v>17525</v>
      </c>
      <c r="I12" s="292">
        <v>234</v>
      </c>
      <c r="J12" s="292">
        <v>8269</v>
      </c>
      <c r="K12" s="292">
        <v>1608</v>
      </c>
      <c r="L12" s="292">
        <v>1144</v>
      </c>
      <c r="M12" s="292">
        <v>879</v>
      </c>
      <c r="N12" s="292">
        <v>642</v>
      </c>
      <c r="O12" s="292">
        <v>2956</v>
      </c>
      <c r="P12" s="292">
        <v>3132</v>
      </c>
      <c r="Q12" s="292">
        <v>2939</v>
      </c>
      <c r="R12" s="292">
        <v>3447</v>
      </c>
      <c r="S12" s="292">
        <v>2374</v>
      </c>
      <c r="T12" s="292">
        <v>1366</v>
      </c>
      <c r="U12" s="292">
        <v>2304</v>
      </c>
      <c r="V12" s="292">
        <v>14890</v>
      </c>
      <c r="W12" s="292">
        <v>37031</v>
      </c>
      <c r="X12" s="292">
        <v>0</v>
      </c>
      <c r="Y12" s="292">
        <v>9465</v>
      </c>
      <c r="Z12" s="292">
        <v>6397</v>
      </c>
      <c r="AA12" s="292">
        <v>24511</v>
      </c>
      <c r="AB12" s="292">
        <v>5498</v>
      </c>
      <c r="AC12" s="292">
        <v>6034</v>
      </c>
      <c r="AD12" s="292">
        <v>4355</v>
      </c>
      <c r="AE12" s="292">
        <v>6437</v>
      </c>
      <c r="AF12" s="292">
        <v>2951</v>
      </c>
      <c r="AG12" s="292">
        <v>6347</v>
      </c>
      <c r="AH12" s="292">
        <v>13584</v>
      </c>
      <c r="AI12" s="292">
        <v>1158</v>
      </c>
      <c r="AJ12" s="292">
        <v>12402</v>
      </c>
      <c r="AK12" s="292">
        <v>5825</v>
      </c>
      <c r="AL12" s="292">
        <v>5881</v>
      </c>
      <c r="AM12" s="293">
        <v>709</v>
      </c>
      <c r="AN12" s="294">
        <v>274291</v>
      </c>
      <c r="AO12" s="291">
        <v>890</v>
      </c>
      <c r="AP12" s="292">
        <v>42737</v>
      </c>
      <c r="AQ12" s="292">
        <v>150</v>
      </c>
      <c r="AR12" s="292">
        <v>0</v>
      </c>
      <c r="AS12" s="292">
        <v>-27</v>
      </c>
      <c r="AT12" s="292">
        <v>-6064</v>
      </c>
      <c r="AU12" s="293">
        <v>37686</v>
      </c>
      <c r="AV12" s="291">
        <v>311977</v>
      </c>
      <c r="AW12" s="294">
        <v>245739</v>
      </c>
      <c r="AX12" s="294">
        <v>31448</v>
      </c>
      <c r="AY12" s="294">
        <v>277187</v>
      </c>
      <c r="AZ12" s="294">
        <v>314873</v>
      </c>
      <c r="BA12" s="294">
        <v>589164</v>
      </c>
      <c r="BB12" s="294">
        <v>-172962</v>
      </c>
      <c r="BC12" s="294">
        <v>-94815</v>
      </c>
      <c r="BD12" s="294">
        <v>-5020</v>
      </c>
      <c r="BE12" s="294">
        <v>-272797</v>
      </c>
      <c r="BF12" s="291">
        <v>42076</v>
      </c>
      <c r="BG12" s="295">
        <v>316367</v>
      </c>
      <c r="BH12" s="215"/>
      <c r="BI12" s="321">
        <f t="shared" si="1"/>
        <v>2.8449868598180439E-3</v>
      </c>
      <c r="BJ12" s="257">
        <f t="shared" si="0"/>
        <v>0.12558618103257613</v>
      </c>
    </row>
    <row r="13" spans="1:62" s="178" customFormat="1" ht="16.2">
      <c r="A13" s="246" t="s">
        <v>84</v>
      </c>
      <c r="B13" s="247" t="s">
        <v>8</v>
      </c>
      <c r="C13" s="291">
        <v>1290</v>
      </c>
      <c r="D13" s="292">
        <v>34</v>
      </c>
      <c r="E13" s="292">
        <v>7871</v>
      </c>
      <c r="F13" s="292">
        <v>27</v>
      </c>
      <c r="G13" s="292">
        <v>1108</v>
      </c>
      <c r="H13" s="292">
        <v>5960</v>
      </c>
      <c r="I13" s="292">
        <v>639</v>
      </c>
      <c r="J13" s="292">
        <v>182</v>
      </c>
      <c r="K13" s="292">
        <v>22638</v>
      </c>
      <c r="L13" s="292">
        <v>6978</v>
      </c>
      <c r="M13" s="292">
        <v>3412</v>
      </c>
      <c r="N13" s="292">
        <v>1316</v>
      </c>
      <c r="O13" s="292">
        <v>9041</v>
      </c>
      <c r="P13" s="292">
        <v>846</v>
      </c>
      <c r="Q13" s="292">
        <v>1026</v>
      </c>
      <c r="R13" s="292">
        <v>3191</v>
      </c>
      <c r="S13" s="292">
        <v>462</v>
      </c>
      <c r="T13" s="292">
        <v>53</v>
      </c>
      <c r="U13" s="292">
        <v>391</v>
      </c>
      <c r="V13" s="292">
        <v>1114</v>
      </c>
      <c r="W13" s="292">
        <v>139329</v>
      </c>
      <c r="X13" s="292">
        <v>161</v>
      </c>
      <c r="Y13" s="292">
        <v>909</v>
      </c>
      <c r="Z13" s="292">
        <v>142</v>
      </c>
      <c r="AA13" s="292">
        <v>634</v>
      </c>
      <c r="AB13" s="292">
        <v>20</v>
      </c>
      <c r="AC13" s="292">
        <v>564</v>
      </c>
      <c r="AD13" s="292">
        <v>100</v>
      </c>
      <c r="AE13" s="292">
        <v>4</v>
      </c>
      <c r="AF13" s="292">
        <v>403</v>
      </c>
      <c r="AG13" s="292">
        <v>4539</v>
      </c>
      <c r="AH13" s="292">
        <v>3763</v>
      </c>
      <c r="AI13" s="292">
        <v>85</v>
      </c>
      <c r="AJ13" s="292">
        <v>7621</v>
      </c>
      <c r="AK13" s="292">
        <v>1642</v>
      </c>
      <c r="AL13" s="292">
        <v>534</v>
      </c>
      <c r="AM13" s="293">
        <v>911</v>
      </c>
      <c r="AN13" s="294">
        <v>228940</v>
      </c>
      <c r="AO13" s="291">
        <v>356</v>
      </c>
      <c r="AP13" s="292">
        <v>5616</v>
      </c>
      <c r="AQ13" s="292">
        <v>0</v>
      </c>
      <c r="AR13" s="292">
        <v>0</v>
      </c>
      <c r="AS13" s="292">
        <v>0</v>
      </c>
      <c r="AT13" s="292">
        <v>-1953</v>
      </c>
      <c r="AU13" s="293">
        <v>4019</v>
      </c>
      <c r="AV13" s="291">
        <v>232959</v>
      </c>
      <c r="AW13" s="294">
        <v>150010</v>
      </c>
      <c r="AX13" s="294">
        <v>22951</v>
      </c>
      <c r="AY13" s="294">
        <v>172961</v>
      </c>
      <c r="AZ13" s="294">
        <v>176980</v>
      </c>
      <c r="BA13" s="294">
        <v>405920</v>
      </c>
      <c r="BB13" s="294">
        <v>-117889</v>
      </c>
      <c r="BC13" s="294">
        <v>-29705</v>
      </c>
      <c r="BD13" s="294">
        <v>-2212</v>
      </c>
      <c r="BE13" s="294">
        <v>-149806</v>
      </c>
      <c r="BF13" s="291">
        <v>27174</v>
      </c>
      <c r="BG13" s="295">
        <v>256114</v>
      </c>
      <c r="BH13" s="215"/>
      <c r="BI13" s="321">
        <f t="shared" si="1"/>
        <v>3.7385511862643927E-4</v>
      </c>
      <c r="BJ13" s="257">
        <f t="shared" si="0"/>
        <v>0.35694263797492265</v>
      </c>
    </row>
    <row r="14" spans="1:62" s="178" customFormat="1" ht="16.2">
      <c r="A14" s="246" t="s">
        <v>85</v>
      </c>
      <c r="B14" s="247" t="s">
        <v>9</v>
      </c>
      <c r="C14" s="291">
        <v>219</v>
      </c>
      <c r="D14" s="292">
        <v>631</v>
      </c>
      <c r="E14" s="292">
        <v>0</v>
      </c>
      <c r="F14" s="292">
        <v>38</v>
      </c>
      <c r="G14" s="292">
        <v>25667</v>
      </c>
      <c r="H14" s="292">
        <v>81</v>
      </c>
      <c r="I14" s="292">
        <v>0</v>
      </c>
      <c r="J14" s="292">
        <v>641</v>
      </c>
      <c r="K14" s="292">
        <v>7115</v>
      </c>
      <c r="L14" s="292">
        <v>1160113</v>
      </c>
      <c r="M14" s="292">
        <v>1070</v>
      </c>
      <c r="N14" s="292">
        <v>212536</v>
      </c>
      <c r="O14" s="292">
        <v>149858</v>
      </c>
      <c r="P14" s="292">
        <v>70837</v>
      </c>
      <c r="Q14" s="292">
        <v>8120</v>
      </c>
      <c r="R14" s="292">
        <v>4441</v>
      </c>
      <c r="S14" s="292">
        <v>17259</v>
      </c>
      <c r="T14" s="292">
        <v>1488</v>
      </c>
      <c r="U14" s="292">
        <v>14231</v>
      </c>
      <c r="V14" s="292">
        <v>3509</v>
      </c>
      <c r="W14" s="292">
        <v>207334</v>
      </c>
      <c r="X14" s="292">
        <v>0</v>
      </c>
      <c r="Y14" s="292">
        <v>11</v>
      </c>
      <c r="Z14" s="292">
        <v>0</v>
      </c>
      <c r="AA14" s="292">
        <v>0</v>
      </c>
      <c r="AB14" s="292">
        <v>0</v>
      </c>
      <c r="AC14" s="292">
        <v>0</v>
      </c>
      <c r="AD14" s="292">
        <v>3209</v>
      </c>
      <c r="AE14" s="292">
        <v>0</v>
      </c>
      <c r="AF14" s="292">
        <v>257</v>
      </c>
      <c r="AG14" s="292">
        <v>0</v>
      </c>
      <c r="AH14" s="292">
        <v>21</v>
      </c>
      <c r="AI14" s="292">
        <v>0</v>
      </c>
      <c r="AJ14" s="292">
        <v>2815</v>
      </c>
      <c r="AK14" s="292">
        <v>499</v>
      </c>
      <c r="AL14" s="292">
        <v>0</v>
      </c>
      <c r="AM14" s="293">
        <v>3667</v>
      </c>
      <c r="AN14" s="294">
        <v>1895667</v>
      </c>
      <c r="AO14" s="291">
        <v>0</v>
      </c>
      <c r="AP14" s="292">
        <v>-1736</v>
      </c>
      <c r="AQ14" s="292">
        <v>0</v>
      </c>
      <c r="AR14" s="292">
        <v>-1226</v>
      </c>
      <c r="AS14" s="292">
        <v>-7349</v>
      </c>
      <c r="AT14" s="292">
        <v>-16439</v>
      </c>
      <c r="AU14" s="293">
        <v>-26750</v>
      </c>
      <c r="AV14" s="291">
        <v>1868917</v>
      </c>
      <c r="AW14" s="294">
        <v>717748</v>
      </c>
      <c r="AX14" s="294">
        <v>213500</v>
      </c>
      <c r="AY14" s="294">
        <v>931248</v>
      </c>
      <c r="AZ14" s="294">
        <v>904498</v>
      </c>
      <c r="BA14" s="294">
        <v>2800165</v>
      </c>
      <c r="BB14" s="294">
        <v>-544013</v>
      </c>
      <c r="BC14" s="294">
        <v>-37051</v>
      </c>
      <c r="BD14" s="294">
        <v>-8849</v>
      </c>
      <c r="BE14" s="294">
        <v>-589913</v>
      </c>
      <c r="BF14" s="291">
        <v>314585</v>
      </c>
      <c r="BG14" s="295">
        <v>2210252</v>
      </c>
      <c r="BH14" s="215"/>
      <c r="BI14" s="322"/>
      <c r="BJ14" s="257">
        <f t="shared" si="0"/>
        <v>0.68435569904923543</v>
      </c>
    </row>
    <row r="15" spans="1:62" s="178" customFormat="1" ht="16.2">
      <c r="A15" s="246" t="s">
        <v>86</v>
      </c>
      <c r="B15" s="247" t="s">
        <v>10</v>
      </c>
      <c r="C15" s="291">
        <v>0</v>
      </c>
      <c r="D15" s="292">
        <v>113</v>
      </c>
      <c r="E15" s="292">
        <v>1863</v>
      </c>
      <c r="F15" s="292">
        <v>0</v>
      </c>
      <c r="G15" s="292">
        <v>990</v>
      </c>
      <c r="H15" s="292">
        <v>11247</v>
      </c>
      <c r="I15" s="292">
        <v>27</v>
      </c>
      <c r="J15" s="292">
        <v>121</v>
      </c>
      <c r="K15" s="292">
        <v>4258</v>
      </c>
      <c r="L15" s="292">
        <v>44438</v>
      </c>
      <c r="M15" s="292">
        <v>154416</v>
      </c>
      <c r="N15" s="292">
        <v>12656</v>
      </c>
      <c r="O15" s="292">
        <v>13945</v>
      </c>
      <c r="P15" s="292">
        <v>4433</v>
      </c>
      <c r="Q15" s="292">
        <v>6223</v>
      </c>
      <c r="R15" s="292">
        <v>21698</v>
      </c>
      <c r="S15" s="292">
        <v>8901</v>
      </c>
      <c r="T15" s="292">
        <v>2868</v>
      </c>
      <c r="U15" s="292">
        <v>2870</v>
      </c>
      <c r="V15" s="292">
        <v>4525</v>
      </c>
      <c r="W15" s="292">
        <v>61792</v>
      </c>
      <c r="X15" s="292">
        <v>1095</v>
      </c>
      <c r="Y15" s="292">
        <v>60</v>
      </c>
      <c r="Z15" s="292">
        <v>0</v>
      </c>
      <c r="AA15" s="292">
        <v>38</v>
      </c>
      <c r="AB15" s="292">
        <v>0</v>
      </c>
      <c r="AC15" s="292">
        <v>0</v>
      </c>
      <c r="AD15" s="292">
        <v>18</v>
      </c>
      <c r="AE15" s="292">
        <v>48</v>
      </c>
      <c r="AF15" s="292">
        <v>831</v>
      </c>
      <c r="AG15" s="292">
        <v>296</v>
      </c>
      <c r="AH15" s="292">
        <v>9550</v>
      </c>
      <c r="AI15" s="292">
        <v>30</v>
      </c>
      <c r="AJ15" s="292">
        <v>2212</v>
      </c>
      <c r="AK15" s="292">
        <v>597</v>
      </c>
      <c r="AL15" s="292">
        <v>98</v>
      </c>
      <c r="AM15" s="293">
        <v>1823</v>
      </c>
      <c r="AN15" s="294">
        <v>374080</v>
      </c>
      <c r="AO15" s="291">
        <v>49</v>
      </c>
      <c r="AP15" s="292">
        <v>9811</v>
      </c>
      <c r="AQ15" s="292">
        <v>0</v>
      </c>
      <c r="AR15" s="292">
        <v>0</v>
      </c>
      <c r="AS15" s="292">
        <v>-3128</v>
      </c>
      <c r="AT15" s="292">
        <v>-522</v>
      </c>
      <c r="AU15" s="293">
        <v>6210</v>
      </c>
      <c r="AV15" s="291">
        <v>380290</v>
      </c>
      <c r="AW15" s="294">
        <v>283541</v>
      </c>
      <c r="AX15" s="294">
        <v>13048</v>
      </c>
      <c r="AY15" s="294">
        <v>296589</v>
      </c>
      <c r="AZ15" s="294">
        <v>302799</v>
      </c>
      <c r="BA15" s="294">
        <v>676879</v>
      </c>
      <c r="BB15" s="294">
        <v>-127048</v>
      </c>
      <c r="BC15" s="294">
        <v>-207978</v>
      </c>
      <c r="BD15" s="294">
        <v>-14702</v>
      </c>
      <c r="BE15" s="294">
        <v>-349728</v>
      </c>
      <c r="BF15" s="291">
        <v>-46929</v>
      </c>
      <c r="BG15" s="295">
        <v>327151</v>
      </c>
      <c r="BH15" s="215"/>
      <c r="BI15" s="321">
        <f t="shared" si="1"/>
        <v>6.5311477365455762E-4</v>
      </c>
      <c r="BJ15" s="257">
        <f t="shared" si="0"/>
        <v>8.036498461700281E-2</v>
      </c>
    </row>
    <row r="16" spans="1:62" s="178" customFormat="1" ht="16.2">
      <c r="A16" s="246" t="s">
        <v>87</v>
      </c>
      <c r="B16" s="247" t="s">
        <v>11</v>
      </c>
      <c r="C16" s="291">
        <v>3215</v>
      </c>
      <c r="D16" s="292">
        <v>702</v>
      </c>
      <c r="E16" s="292">
        <v>40772</v>
      </c>
      <c r="F16" s="292">
        <v>49</v>
      </c>
      <c r="G16" s="292">
        <v>9134</v>
      </c>
      <c r="H16" s="292">
        <v>10577</v>
      </c>
      <c r="I16" s="292">
        <v>1370</v>
      </c>
      <c r="J16" s="292">
        <v>353</v>
      </c>
      <c r="K16" s="292">
        <v>2748</v>
      </c>
      <c r="L16" s="292">
        <v>1493</v>
      </c>
      <c r="M16" s="292">
        <v>540</v>
      </c>
      <c r="N16" s="292">
        <v>23923</v>
      </c>
      <c r="O16" s="292">
        <v>19106</v>
      </c>
      <c r="P16" s="292">
        <v>10278</v>
      </c>
      <c r="Q16" s="292">
        <v>5708</v>
      </c>
      <c r="R16" s="292">
        <v>4648</v>
      </c>
      <c r="S16" s="292">
        <v>3334</v>
      </c>
      <c r="T16" s="292">
        <v>1374</v>
      </c>
      <c r="U16" s="292">
        <v>1226</v>
      </c>
      <c r="V16" s="292">
        <v>3114</v>
      </c>
      <c r="W16" s="292">
        <v>338228</v>
      </c>
      <c r="X16" s="292">
        <v>2320</v>
      </c>
      <c r="Y16" s="292">
        <v>269</v>
      </c>
      <c r="Z16" s="292">
        <v>90</v>
      </c>
      <c r="AA16" s="292">
        <v>14518</v>
      </c>
      <c r="AB16" s="292">
        <v>348</v>
      </c>
      <c r="AC16" s="292">
        <v>3328</v>
      </c>
      <c r="AD16" s="292">
        <v>5467</v>
      </c>
      <c r="AE16" s="292">
        <v>1600</v>
      </c>
      <c r="AF16" s="292">
        <v>11551</v>
      </c>
      <c r="AG16" s="292">
        <v>589</v>
      </c>
      <c r="AH16" s="292">
        <v>3405</v>
      </c>
      <c r="AI16" s="292">
        <v>617</v>
      </c>
      <c r="AJ16" s="292">
        <v>4847</v>
      </c>
      <c r="AK16" s="292">
        <v>8176</v>
      </c>
      <c r="AL16" s="292">
        <v>80</v>
      </c>
      <c r="AM16" s="293">
        <v>1478</v>
      </c>
      <c r="AN16" s="294">
        <v>540575</v>
      </c>
      <c r="AO16" s="291">
        <v>1143</v>
      </c>
      <c r="AP16" s="292">
        <v>12828</v>
      </c>
      <c r="AQ16" s="292">
        <v>23</v>
      </c>
      <c r="AR16" s="292">
        <v>1258</v>
      </c>
      <c r="AS16" s="292">
        <v>18941</v>
      </c>
      <c r="AT16" s="292">
        <v>-6418</v>
      </c>
      <c r="AU16" s="293">
        <v>27775</v>
      </c>
      <c r="AV16" s="291">
        <v>568350</v>
      </c>
      <c r="AW16" s="294">
        <v>301700</v>
      </c>
      <c r="AX16" s="294">
        <v>16725</v>
      </c>
      <c r="AY16" s="294">
        <v>318425</v>
      </c>
      <c r="AZ16" s="294">
        <v>346200</v>
      </c>
      <c r="BA16" s="294">
        <v>886775</v>
      </c>
      <c r="BB16" s="294">
        <v>-249356</v>
      </c>
      <c r="BC16" s="294">
        <v>-47695</v>
      </c>
      <c r="BD16" s="294">
        <v>-5471</v>
      </c>
      <c r="BE16" s="294">
        <v>-302522</v>
      </c>
      <c r="BF16" s="291">
        <v>43678</v>
      </c>
      <c r="BG16" s="295">
        <v>584253</v>
      </c>
      <c r="BH16" s="215"/>
      <c r="BI16" s="321">
        <f t="shared" si="1"/>
        <v>8.5395538848646055E-4</v>
      </c>
      <c r="BJ16" s="257">
        <f t="shared" si="0"/>
        <v>0.46771883522477342</v>
      </c>
    </row>
    <row r="17" spans="1:62" s="178" customFormat="1" ht="16.2">
      <c r="A17" s="246" t="s">
        <v>88</v>
      </c>
      <c r="B17" s="247" t="s">
        <v>89</v>
      </c>
      <c r="C17" s="291">
        <v>0</v>
      </c>
      <c r="D17" s="292">
        <v>647</v>
      </c>
      <c r="E17" s="292">
        <v>0</v>
      </c>
      <c r="F17" s="292">
        <v>0</v>
      </c>
      <c r="G17" s="292">
        <v>471</v>
      </c>
      <c r="H17" s="292">
        <v>55</v>
      </c>
      <c r="I17" s="292">
        <v>0</v>
      </c>
      <c r="J17" s="292">
        <v>136</v>
      </c>
      <c r="K17" s="292">
        <v>2853</v>
      </c>
      <c r="L17" s="292">
        <v>584</v>
      </c>
      <c r="M17" s="292">
        <v>7</v>
      </c>
      <c r="N17" s="292">
        <v>2333</v>
      </c>
      <c r="O17" s="292">
        <v>403907</v>
      </c>
      <c r="P17" s="292">
        <v>47518</v>
      </c>
      <c r="Q17" s="292">
        <v>3951</v>
      </c>
      <c r="R17" s="292">
        <v>3341</v>
      </c>
      <c r="S17" s="292">
        <v>6709</v>
      </c>
      <c r="T17" s="292">
        <v>477</v>
      </c>
      <c r="U17" s="292">
        <v>5292</v>
      </c>
      <c r="V17" s="292">
        <v>522</v>
      </c>
      <c r="W17" s="292">
        <v>29408</v>
      </c>
      <c r="X17" s="292">
        <v>0</v>
      </c>
      <c r="Y17" s="292">
        <v>24474</v>
      </c>
      <c r="Z17" s="292">
        <v>0</v>
      </c>
      <c r="AA17" s="292">
        <v>165</v>
      </c>
      <c r="AB17" s="292">
        <v>0</v>
      </c>
      <c r="AC17" s="292">
        <v>0</v>
      </c>
      <c r="AD17" s="292">
        <v>3120</v>
      </c>
      <c r="AE17" s="292">
        <v>17</v>
      </c>
      <c r="AF17" s="292">
        <v>4074</v>
      </c>
      <c r="AG17" s="292">
        <v>0</v>
      </c>
      <c r="AH17" s="292">
        <v>0</v>
      </c>
      <c r="AI17" s="292">
        <v>0</v>
      </c>
      <c r="AJ17" s="292">
        <v>77744</v>
      </c>
      <c r="AK17" s="292">
        <v>524</v>
      </c>
      <c r="AL17" s="292">
        <v>0</v>
      </c>
      <c r="AM17" s="293">
        <v>0</v>
      </c>
      <c r="AN17" s="294">
        <v>618329</v>
      </c>
      <c r="AO17" s="291">
        <v>0</v>
      </c>
      <c r="AP17" s="292">
        <v>721</v>
      </c>
      <c r="AQ17" s="292">
        <v>0</v>
      </c>
      <c r="AR17" s="292">
        <v>14661</v>
      </c>
      <c r="AS17" s="292">
        <v>399603</v>
      </c>
      <c r="AT17" s="292">
        <v>-1780</v>
      </c>
      <c r="AU17" s="293">
        <v>413205</v>
      </c>
      <c r="AV17" s="291">
        <v>1031534</v>
      </c>
      <c r="AW17" s="294">
        <v>814348</v>
      </c>
      <c r="AX17" s="294">
        <v>77239</v>
      </c>
      <c r="AY17" s="294">
        <v>891587</v>
      </c>
      <c r="AZ17" s="294">
        <v>1304792</v>
      </c>
      <c r="BA17" s="294">
        <v>1923121</v>
      </c>
      <c r="BB17" s="294">
        <v>-562211</v>
      </c>
      <c r="BC17" s="294">
        <v>-58044</v>
      </c>
      <c r="BD17" s="294">
        <v>-19212</v>
      </c>
      <c r="BE17" s="294">
        <v>-639467</v>
      </c>
      <c r="BF17" s="291">
        <v>665325</v>
      </c>
      <c r="BG17" s="295">
        <v>1283654</v>
      </c>
      <c r="BH17" s="215"/>
      <c r="BI17" s="321">
        <f t="shared" si="1"/>
        <v>4.799671305727612E-5</v>
      </c>
      <c r="BJ17" s="257">
        <f t="shared" si="0"/>
        <v>0.38008150967394194</v>
      </c>
    </row>
    <row r="18" spans="1:62" s="178" customFormat="1" ht="16.2">
      <c r="A18" s="246" t="s">
        <v>90</v>
      </c>
      <c r="B18" s="247" t="s">
        <v>91</v>
      </c>
      <c r="C18" s="291">
        <v>0</v>
      </c>
      <c r="D18" s="292">
        <v>35</v>
      </c>
      <c r="E18" s="292">
        <v>0</v>
      </c>
      <c r="F18" s="292">
        <v>0</v>
      </c>
      <c r="G18" s="292">
        <v>36</v>
      </c>
      <c r="H18" s="292">
        <v>0</v>
      </c>
      <c r="I18" s="292">
        <v>13</v>
      </c>
      <c r="J18" s="292">
        <v>84</v>
      </c>
      <c r="K18" s="292">
        <v>159</v>
      </c>
      <c r="L18" s="292">
        <v>55</v>
      </c>
      <c r="M18" s="292">
        <v>12</v>
      </c>
      <c r="N18" s="292">
        <v>77</v>
      </c>
      <c r="O18" s="292">
        <v>2006</v>
      </c>
      <c r="P18" s="292">
        <v>66540</v>
      </c>
      <c r="Q18" s="292">
        <v>121</v>
      </c>
      <c r="R18" s="292">
        <v>460</v>
      </c>
      <c r="S18" s="292">
        <v>141</v>
      </c>
      <c r="T18" s="292">
        <v>18</v>
      </c>
      <c r="U18" s="292">
        <v>77</v>
      </c>
      <c r="V18" s="292">
        <v>13</v>
      </c>
      <c r="W18" s="292">
        <v>86</v>
      </c>
      <c r="X18" s="292">
        <v>10</v>
      </c>
      <c r="Y18" s="292">
        <v>53</v>
      </c>
      <c r="Z18" s="292">
        <v>0</v>
      </c>
      <c r="AA18" s="292">
        <v>8</v>
      </c>
      <c r="AB18" s="292">
        <v>0</v>
      </c>
      <c r="AC18" s="292">
        <v>0</v>
      </c>
      <c r="AD18" s="292">
        <v>149</v>
      </c>
      <c r="AE18" s="292">
        <v>14</v>
      </c>
      <c r="AF18" s="292">
        <v>33</v>
      </c>
      <c r="AG18" s="292">
        <v>0</v>
      </c>
      <c r="AH18" s="292">
        <v>0</v>
      </c>
      <c r="AI18" s="292">
        <v>0</v>
      </c>
      <c r="AJ18" s="292">
        <v>26957</v>
      </c>
      <c r="AK18" s="292">
        <v>14</v>
      </c>
      <c r="AL18" s="292">
        <v>0</v>
      </c>
      <c r="AM18" s="293">
        <v>0</v>
      </c>
      <c r="AN18" s="294">
        <v>97171</v>
      </c>
      <c r="AO18" s="291">
        <v>0</v>
      </c>
      <c r="AP18" s="292">
        <v>223</v>
      </c>
      <c r="AQ18" s="292">
        <v>0</v>
      </c>
      <c r="AR18" s="292">
        <v>2629</v>
      </c>
      <c r="AS18" s="292">
        <v>392052</v>
      </c>
      <c r="AT18" s="292">
        <v>-4652</v>
      </c>
      <c r="AU18" s="293">
        <v>390252</v>
      </c>
      <c r="AV18" s="291">
        <v>487423</v>
      </c>
      <c r="AW18" s="294">
        <v>296260</v>
      </c>
      <c r="AX18" s="294">
        <v>127054</v>
      </c>
      <c r="AY18" s="294">
        <v>423314</v>
      </c>
      <c r="AZ18" s="294">
        <v>813566</v>
      </c>
      <c r="BA18" s="294">
        <v>910737</v>
      </c>
      <c r="BB18" s="294">
        <v>-408682</v>
      </c>
      <c r="BC18" s="294">
        <v>-70017</v>
      </c>
      <c r="BD18" s="294">
        <v>-5039</v>
      </c>
      <c r="BE18" s="294">
        <v>-483738</v>
      </c>
      <c r="BF18" s="291">
        <v>329828</v>
      </c>
      <c r="BG18" s="295">
        <v>426999</v>
      </c>
      <c r="BH18" s="215"/>
      <c r="BI18" s="321">
        <f t="shared" si="1"/>
        <v>1.4845030529504264E-5</v>
      </c>
      <c r="BJ18" s="257">
        <f t="shared" si="0"/>
        <v>7.5601684778928702E-3</v>
      </c>
    </row>
    <row r="19" spans="1:62" s="178" customFormat="1" ht="16.2">
      <c r="A19" s="246" t="s">
        <v>92</v>
      </c>
      <c r="B19" s="247" t="s">
        <v>93</v>
      </c>
      <c r="C19" s="291">
        <v>1</v>
      </c>
      <c r="D19" s="292">
        <v>0</v>
      </c>
      <c r="E19" s="292">
        <v>0</v>
      </c>
      <c r="F19" s="292">
        <v>0</v>
      </c>
      <c r="G19" s="292">
        <v>0</v>
      </c>
      <c r="H19" s="292">
        <v>0</v>
      </c>
      <c r="I19" s="292">
        <v>0</v>
      </c>
      <c r="J19" s="292">
        <v>0</v>
      </c>
      <c r="K19" s="292">
        <v>0</v>
      </c>
      <c r="L19" s="292">
        <v>0</v>
      </c>
      <c r="M19" s="292">
        <v>0</v>
      </c>
      <c r="N19" s="292">
        <v>3</v>
      </c>
      <c r="O19" s="292">
        <v>219</v>
      </c>
      <c r="P19" s="292">
        <v>474</v>
      </c>
      <c r="Q19" s="292">
        <v>11356</v>
      </c>
      <c r="R19" s="292">
        <v>5</v>
      </c>
      <c r="S19" s="292">
        <v>23</v>
      </c>
      <c r="T19" s="292">
        <v>3</v>
      </c>
      <c r="U19" s="292">
        <v>8</v>
      </c>
      <c r="V19" s="292">
        <v>7</v>
      </c>
      <c r="W19" s="292">
        <v>231</v>
      </c>
      <c r="X19" s="292">
        <v>0</v>
      </c>
      <c r="Y19" s="292">
        <v>9</v>
      </c>
      <c r="Z19" s="292">
        <v>3</v>
      </c>
      <c r="AA19" s="292">
        <v>1151</v>
      </c>
      <c r="AB19" s="292">
        <v>9</v>
      </c>
      <c r="AC19" s="292">
        <v>0</v>
      </c>
      <c r="AD19" s="292">
        <v>31</v>
      </c>
      <c r="AE19" s="292">
        <v>53</v>
      </c>
      <c r="AF19" s="292">
        <v>523</v>
      </c>
      <c r="AG19" s="292">
        <v>0</v>
      </c>
      <c r="AH19" s="292">
        <v>23935</v>
      </c>
      <c r="AI19" s="292">
        <v>0</v>
      </c>
      <c r="AJ19" s="292">
        <v>2583</v>
      </c>
      <c r="AK19" s="292">
        <v>3073</v>
      </c>
      <c r="AL19" s="292">
        <v>177</v>
      </c>
      <c r="AM19" s="293">
        <v>0</v>
      </c>
      <c r="AN19" s="294">
        <v>43877</v>
      </c>
      <c r="AO19" s="291">
        <v>84</v>
      </c>
      <c r="AP19" s="292">
        <v>4066</v>
      </c>
      <c r="AQ19" s="292">
        <v>10</v>
      </c>
      <c r="AR19" s="292">
        <v>22971</v>
      </c>
      <c r="AS19" s="292">
        <v>141557</v>
      </c>
      <c r="AT19" s="292">
        <v>-3313</v>
      </c>
      <c r="AU19" s="293">
        <v>165375</v>
      </c>
      <c r="AV19" s="291">
        <v>209252</v>
      </c>
      <c r="AW19" s="294">
        <v>120384</v>
      </c>
      <c r="AX19" s="294">
        <v>13107</v>
      </c>
      <c r="AY19" s="294">
        <v>133491</v>
      </c>
      <c r="AZ19" s="294">
        <v>298866</v>
      </c>
      <c r="BA19" s="294">
        <v>342743</v>
      </c>
      <c r="BB19" s="294">
        <v>-83725</v>
      </c>
      <c r="BC19" s="294">
        <v>-117917</v>
      </c>
      <c r="BD19" s="294">
        <v>-5061</v>
      </c>
      <c r="BE19" s="294">
        <v>-206703</v>
      </c>
      <c r="BF19" s="291">
        <v>92163</v>
      </c>
      <c r="BG19" s="295">
        <v>136040</v>
      </c>
      <c r="BH19" s="215"/>
      <c r="BI19" s="321">
        <f t="shared" si="1"/>
        <v>2.7067217099984011E-4</v>
      </c>
      <c r="BJ19" s="257">
        <f t="shared" si="0"/>
        <v>1.2181484525834896E-2</v>
      </c>
    </row>
    <row r="20" spans="1:62" s="178" customFormat="1" ht="16.2">
      <c r="A20" s="246" t="s">
        <v>94</v>
      </c>
      <c r="B20" s="247" t="s">
        <v>95</v>
      </c>
      <c r="C20" s="291">
        <v>0</v>
      </c>
      <c r="D20" s="292">
        <v>0</v>
      </c>
      <c r="E20" s="292">
        <v>0</v>
      </c>
      <c r="F20" s="292">
        <v>0</v>
      </c>
      <c r="G20" s="292">
        <v>4</v>
      </c>
      <c r="H20" s="292">
        <v>1</v>
      </c>
      <c r="I20" s="292">
        <v>0</v>
      </c>
      <c r="J20" s="292">
        <v>0</v>
      </c>
      <c r="K20" s="292">
        <v>0</v>
      </c>
      <c r="L20" s="292">
        <v>0</v>
      </c>
      <c r="M20" s="292">
        <v>19</v>
      </c>
      <c r="N20" s="292">
        <v>97</v>
      </c>
      <c r="O20" s="292">
        <v>2338</v>
      </c>
      <c r="P20" s="292">
        <v>3287</v>
      </c>
      <c r="Q20" s="292">
        <v>29159</v>
      </c>
      <c r="R20" s="292">
        <v>130634</v>
      </c>
      <c r="S20" s="292">
        <v>30790</v>
      </c>
      <c r="T20" s="292">
        <v>26326</v>
      </c>
      <c r="U20" s="292">
        <v>2179</v>
      </c>
      <c r="V20" s="292">
        <v>3710</v>
      </c>
      <c r="W20" s="292">
        <v>991</v>
      </c>
      <c r="X20" s="292">
        <v>9</v>
      </c>
      <c r="Y20" s="292">
        <v>5</v>
      </c>
      <c r="Z20" s="292">
        <v>0</v>
      </c>
      <c r="AA20" s="292">
        <v>99</v>
      </c>
      <c r="AB20" s="292">
        <v>71</v>
      </c>
      <c r="AC20" s="292">
        <v>0</v>
      </c>
      <c r="AD20" s="292">
        <v>15</v>
      </c>
      <c r="AE20" s="292">
        <v>1107</v>
      </c>
      <c r="AF20" s="292">
        <v>3201</v>
      </c>
      <c r="AG20" s="292">
        <v>1282</v>
      </c>
      <c r="AH20" s="292">
        <v>9</v>
      </c>
      <c r="AI20" s="292">
        <v>0</v>
      </c>
      <c r="AJ20" s="292">
        <v>34028</v>
      </c>
      <c r="AK20" s="292">
        <v>54</v>
      </c>
      <c r="AL20" s="292">
        <v>3698</v>
      </c>
      <c r="AM20" s="293">
        <v>0</v>
      </c>
      <c r="AN20" s="294">
        <v>273113</v>
      </c>
      <c r="AO20" s="291">
        <v>15</v>
      </c>
      <c r="AP20" s="292">
        <v>2025</v>
      </c>
      <c r="AQ20" s="292">
        <v>0</v>
      </c>
      <c r="AR20" s="292">
        <v>0</v>
      </c>
      <c r="AS20" s="292">
        <v>0</v>
      </c>
      <c r="AT20" s="292">
        <v>4865</v>
      </c>
      <c r="AU20" s="293">
        <v>6905</v>
      </c>
      <c r="AV20" s="291">
        <v>280018</v>
      </c>
      <c r="AW20" s="294">
        <v>35600</v>
      </c>
      <c r="AX20" s="294">
        <v>337469</v>
      </c>
      <c r="AY20" s="294">
        <v>373069</v>
      </c>
      <c r="AZ20" s="294">
        <v>379974</v>
      </c>
      <c r="BA20" s="294">
        <v>653087</v>
      </c>
      <c r="BB20" s="294">
        <v>-65154</v>
      </c>
      <c r="BC20" s="294">
        <v>-200537</v>
      </c>
      <c r="BD20" s="294">
        <v>-13866</v>
      </c>
      <c r="BE20" s="294">
        <v>-279557</v>
      </c>
      <c r="BF20" s="291">
        <v>100417</v>
      </c>
      <c r="BG20" s="295">
        <v>373530</v>
      </c>
      <c r="BH20" s="215"/>
      <c r="BI20" s="321">
        <f t="shared" si="1"/>
        <v>1.3480352835087953E-4</v>
      </c>
      <c r="BJ20" s="257">
        <f t="shared" si="0"/>
        <v>1.6463227363955335E-3</v>
      </c>
    </row>
    <row r="21" spans="1:62" s="178" customFormat="1" ht="16.2">
      <c r="A21" s="246" t="s">
        <v>96</v>
      </c>
      <c r="B21" s="247" t="s">
        <v>12</v>
      </c>
      <c r="C21" s="291">
        <v>44</v>
      </c>
      <c r="D21" s="292">
        <v>2</v>
      </c>
      <c r="E21" s="292">
        <v>0</v>
      </c>
      <c r="F21" s="292">
        <v>0</v>
      </c>
      <c r="G21" s="292">
        <v>32</v>
      </c>
      <c r="H21" s="292">
        <v>1</v>
      </c>
      <c r="I21" s="292">
        <v>0</v>
      </c>
      <c r="J21" s="292">
        <v>0</v>
      </c>
      <c r="K21" s="292">
        <v>1</v>
      </c>
      <c r="L21" s="292">
        <v>0</v>
      </c>
      <c r="M21" s="292">
        <v>3</v>
      </c>
      <c r="N21" s="292">
        <v>43</v>
      </c>
      <c r="O21" s="292">
        <v>6328</v>
      </c>
      <c r="P21" s="292">
        <v>3491</v>
      </c>
      <c r="Q21" s="292">
        <v>1544</v>
      </c>
      <c r="R21" s="292">
        <v>829</v>
      </c>
      <c r="S21" s="292">
        <v>10462</v>
      </c>
      <c r="T21" s="292">
        <v>465</v>
      </c>
      <c r="U21" s="292">
        <v>2687</v>
      </c>
      <c r="V21" s="292">
        <v>109</v>
      </c>
      <c r="W21" s="292">
        <v>13433</v>
      </c>
      <c r="X21" s="292">
        <v>4</v>
      </c>
      <c r="Y21" s="292">
        <v>25</v>
      </c>
      <c r="Z21" s="292">
        <v>0</v>
      </c>
      <c r="AA21" s="292">
        <v>326</v>
      </c>
      <c r="AB21" s="292">
        <v>2</v>
      </c>
      <c r="AC21" s="292">
        <v>65</v>
      </c>
      <c r="AD21" s="292">
        <v>328</v>
      </c>
      <c r="AE21" s="292">
        <v>73</v>
      </c>
      <c r="AF21" s="292">
        <v>1294</v>
      </c>
      <c r="AG21" s="292">
        <v>658</v>
      </c>
      <c r="AH21" s="292">
        <v>206</v>
      </c>
      <c r="AI21" s="292">
        <v>0</v>
      </c>
      <c r="AJ21" s="292">
        <v>14668</v>
      </c>
      <c r="AK21" s="292">
        <v>116</v>
      </c>
      <c r="AL21" s="292">
        <v>0</v>
      </c>
      <c r="AM21" s="293">
        <v>46</v>
      </c>
      <c r="AN21" s="294">
        <v>57285</v>
      </c>
      <c r="AO21" s="291">
        <v>2610</v>
      </c>
      <c r="AP21" s="292">
        <v>158739</v>
      </c>
      <c r="AQ21" s="292">
        <v>0</v>
      </c>
      <c r="AR21" s="292">
        <v>22550</v>
      </c>
      <c r="AS21" s="292">
        <v>216585</v>
      </c>
      <c r="AT21" s="292">
        <v>-2858</v>
      </c>
      <c r="AU21" s="293">
        <v>397626</v>
      </c>
      <c r="AV21" s="291">
        <v>454911</v>
      </c>
      <c r="AW21" s="294">
        <v>119312</v>
      </c>
      <c r="AX21" s="294">
        <v>29652</v>
      </c>
      <c r="AY21" s="294">
        <v>148964</v>
      </c>
      <c r="AZ21" s="294">
        <v>546590</v>
      </c>
      <c r="BA21" s="294">
        <v>603875</v>
      </c>
      <c r="BB21" s="294">
        <v>-228839</v>
      </c>
      <c r="BC21" s="294">
        <v>-220447</v>
      </c>
      <c r="BD21" s="294">
        <v>-3744</v>
      </c>
      <c r="BE21" s="294">
        <v>-453030</v>
      </c>
      <c r="BF21" s="291">
        <v>93560</v>
      </c>
      <c r="BG21" s="295">
        <v>150845</v>
      </c>
      <c r="BH21" s="215"/>
      <c r="BI21" s="321">
        <f t="shared" si="1"/>
        <v>1.0567198660192725E-2</v>
      </c>
      <c r="BJ21" s="257">
        <f t="shared" si="0"/>
        <v>4.1348747337390801E-3</v>
      </c>
    </row>
    <row r="22" spans="1:62" s="178" customFormat="1" ht="16.2">
      <c r="A22" s="246" t="s">
        <v>97</v>
      </c>
      <c r="B22" s="247" t="s">
        <v>446</v>
      </c>
      <c r="C22" s="291">
        <v>0</v>
      </c>
      <c r="D22" s="292">
        <v>0</v>
      </c>
      <c r="E22" s="292">
        <v>18</v>
      </c>
      <c r="F22" s="292">
        <v>0</v>
      </c>
      <c r="G22" s="292">
        <v>0</v>
      </c>
      <c r="H22" s="292">
        <v>8</v>
      </c>
      <c r="I22" s="292">
        <v>13</v>
      </c>
      <c r="J22" s="292">
        <v>0</v>
      </c>
      <c r="K22" s="292">
        <v>4</v>
      </c>
      <c r="L22" s="292">
        <v>0</v>
      </c>
      <c r="M22" s="292">
        <v>0</v>
      </c>
      <c r="N22" s="292">
        <v>8</v>
      </c>
      <c r="O22" s="292">
        <v>70</v>
      </c>
      <c r="P22" s="292">
        <v>11</v>
      </c>
      <c r="Q22" s="292">
        <v>0</v>
      </c>
      <c r="R22" s="292">
        <v>5</v>
      </c>
      <c r="S22" s="292">
        <v>2</v>
      </c>
      <c r="T22" s="292">
        <v>305</v>
      </c>
      <c r="U22" s="292">
        <v>40</v>
      </c>
      <c r="V22" s="292">
        <v>4</v>
      </c>
      <c r="W22" s="292">
        <v>2484</v>
      </c>
      <c r="X22" s="292">
        <v>10</v>
      </c>
      <c r="Y22" s="292">
        <v>0</v>
      </c>
      <c r="Z22" s="292">
        <v>7</v>
      </c>
      <c r="AA22" s="292">
        <v>432</v>
      </c>
      <c r="AB22" s="292">
        <v>115</v>
      </c>
      <c r="AC22" s="292">
        <v>214</v>
      </c>
      <c r="AD22" s="292">
        <v>110</v>
      </c>
      <c r="AE22" s="292">
        <v>148</v>
      </c>
      <c r="AF22" s="292">
        <v>2053</v>
      </c>
      <c r="AG22" s="292">
        <v>81</v>
      </c>
      <c r="AH22" s="292">
        <v>57</v>
      </c>
      <c r="AI22" s="292">
        <v>4</v>
      </c>
      <c r="AJ22" s="292">
        <v>1998</v>
      </c>
      <c r="AK22" s="292">
        <v>82</v>
      </c>
      <c r="AL22" s="292">
        <v>0</v>
      </c>
      <c r="AM22" s="293">
        <v>0</v>
      </c>
      <c r="AN22" s="294">
        <v>8283</v>
      </c>
      <c r="AO22" s="291">
        <v>1315</v>
      </c>
      <c r="AP22" s="292">
        <v>206022</v>
      </c>
      <c r="AQ22" s="292">
        <v>0</v>
      </c>
      <c r="AR22" s="292">
        <v>69646</v>
      </c>
      <c r="AS22" s="292">
        <v>224992</v>
      </c>
      <c r="AT22" s="292">
        <v>-1498</v>
      </c>
      <c r="AU22" s="293">
        <v>500477</v>
      </c>
      <c r="AV22" s="291">
        <v>508760</v>
      </c>
      <c r="AW22" s="294">
        <v>50301</v>
      </c>
      <c r="AX22" s="294">
        <v>1129</v>
      </c>
      <c r="AY22" s="294">
        <v>51430</v>
      </c>
      <c r="AZ22" s="294">
        <v>551907</v>
      </c>
      <c r="BA22" s="294">
        <v>560190</v>
      </c>
      <c r="BB22" s="294">
        <v>-91309</v>
      </c>
      <c r="BC22" s="294">
        <v>-402033</v>
      </c>
      <c r="BD22" s="294">
        <v>-7731</v>
      </c>
      <c r="BE22" s="294">
        <v>-501073</v>
      </c>
      <c r="BF22" s="291">
        <v>50834</v>
      </c>
      <c r="BG22" s="295">
        <v>59117</v>
      </c>
      <c r="BH22" s="215"/>
      <c r="BI22" s="321">
        <f t="shared" si="1"/>
        <v>1.3714811119953039E-2</v>
      </c>
      <c r="BJ22" s="257">
        <f t="shared" si="0"/>
        <v>1.510928532117306E-2</v>
      </c>
    </row>
    <row r="23" spans="1:62" s="178" customFormat="1" ht="16.2">
      <c r="A23" s="246" t="s">
        <v>98</v>
      </c>
      <c r="B23" s="247" t="s">
        <v>35</v>
      </c>
      <c r="C23" s="291">
        <v>83</v>
      </c>
      <c r="D23" s="292">
        <v>0</v>
      </c>
      <c r="E23" s="292">
        <v>0</v>
      </c>
      <c r="F23" s="292">
        <v>0</v>
      </c>
      <c r="G23" s="292">
        <v>0</v>
      </c>
      <c r="H23" s="292">
        <v>0</v>
      </c>
      <c r="I23" s="292">
        <v>0</v>
      </c>
      <c r="J23" s="292">
        <v>0</v>
      </c>
      <c r="K23" s="292">
        <v>0</v>
      </c>
      <c r="L23" s="292">
        <v>0</v>
      </c>
      <c r="M23" s="292">
        <v>0</v>
      </c>
      <c r="N23" s="292">
        <v>0</v>
      </c>
      <c r="O23" s="292">
        <v>0</v>
      </c>
      <c r="P23" s="292">
        <v>61</v>
      </c>
      <c r="Q23" s="292">
        <v>0</v>
      </c>
      <c r="R23" s="292">
        <v>0</v>
      </c>
      <c r="S23" s="292">
        <v>0</v>
      </c>
      <c r="T23" s="292">
        <v>0</v>
      </c>
      <c r="U23" s="292">
        <v>5063</v>
      </c>
      <c r="V23" s="292">
        <v>0</v>
      </c>
      <c r="W23" s="292">
        <v>0</v>
      </c>
      <c r="X23" s="292">
        <v>0</v>
      </c>
      <c r="Y23" s="292">
        <v>0</v>
      </c>
      <c r="Z23" s="292">
        <v>0</v>
      </c>
      <c r="AA23" s="292">
        <v>0</v>
      </c>
      <c r="AB23" s="292">
        <v>0</v>
      </c>
      <c r="AC23" s="292">
        <v>0</v>
      </c>
      <c r="AD23" s="292">
        <v>5228</v>
      </c>
      <c r="AE23" s="292">
        <v>0</v>
      </c>
      <c r="AF23" s="292">
        <v>701</v>
      </c>
      <c r="AG23" s="292">
        <v>16</v>
      </c>
      <c r="AH23" s="292">
        <v>0</v>
      </c>
      <c r="AI23" s="292">
        <v>0</v>
      </c>
      <c r="AJ23" s="292">
        <v>29659</v>
      </c>
      <c r="AK23" s="292">
        <v>91</v>
      </c>
      <c r="AL23" s="292">
        <v>0</v>
      </c>
      <c r="AM23" s="293">
        <v>0</v>
      </c>
      <c r="AN23" s="294">
        <v>40902</v>
      </c>
      <c r="AO23" s="291">
        <v>0</v>
      </c>
      <c r="AP23" s="292">
        <v>269289</v>
      </c>
      <c r="AQ23" s="292">
        <v>0</v>
      </c>
      <c r="AR23" s="292">
        <v>37963</v>
      </c>
      <c r="AS23" s="292">
        <v>359851</v>
      </c>
      <c r="AT23" s="292">
        <v>-3083</v>
      </c>
      <c r="AU23" s="293">
        <v>664020</v>
      </c>
      <c r="AV23" s="291">
        <v>704922</v>
      </c>
      <c r="AW23" s="294">
        <v>22482</v>
      </c>
      <c r="AX23" s="294">
        <v>264</v>
      </c>
      <c r="AY23" s="294">
        <v>22746</v>
      </c>
      <c r="AZ23" s="294">
        <v>686766</v>
      </c>
      <c r="BA23" s="294">
        <v>727668</v>
      </c>
      <c r="BB23" s="294">
        <v>-435114</v>
      </c>
      <c r="BC23" s="294">
        <v>-227309</v>
      </c>
      <c r="BD23" s="294">
        <v>-371</v>
      </c>
      <c r="BE23" s="294">
        <v>-662794</v>
      </c>
      <c r="BF23" s="291">
        <v>23972</v>
      </c>
      <c r="BG23" s="295">
        <v>64874</v>
      </c>
      <c r="BH23" s="215"/>
      <c r="BI23" s="321">
        <f t="shared" si="1"/>
        <v>1.7926472763496296E-2</v>
      </c>
      <c r="BJ23" s="257">
        <f t="shared" si="0"/>
        <v>5.9762640405605194E-2</v>
      </c>
    </row>
    <row r="24" spans="1:62" s="178" customFormat="1" ht="16.2">
      <c r="A24" s="246" t="s">
        <v>99</v>
      </c>
      <c r="B24" s="247" t="s">
        <v>25</v>
      </c>
      <c r="C24" s="291">
        <v>621</v>
      </c>
      <c r="D24" s="292">
        <v>54</v>
      </c>
      <c r="E24" s="292">
        <v>11812</v>
      </c>
      <c r="F24" s="292">
        <v>306</v>
      </c>
      <c r="G24" s="292">
        <v>1591</v>
      </c>
      <c r="H24" s="292">
        <v>2063</v>
      </c>
      <c r="I24" s="292">
        <v>744</v>
      </c>
      <c r="J24" s="292">
        <v>134</v>
      </c>
      <c r="K24" s="292">
        <v>1233</v>
      </c>
      <c r="L24" s="292">
        <v>16683</v>
      </c>
      <c r="M24" s="292">
        <v>10158</v>
      </c>
      <c r="N24" s="292">
        <v>156</v>
      </c>
      <c r="O24" s="292">
        <v>260</v>
      </c>
      <c r="P24" s="292">
        <v>332</v>
      </c>
      <c r="Q24" s="292">
        <v>204</v>
      </c>
      <c r="R24" s="292">
        <v>443</v>
      </c>
      <c r="S24" s="292">
        <v>158</v>
      </c>
      <c r="T24" s="292">
        <v>111</v>
      </c>
      <c r="U24" s="292">
        <v>73</v>
      </c>
      <c r="V24" s="292">
        <v>10074</v>
      </c>
      <c r="W24" s="292">
        <v>5238</v>
      </c>
      <c r="X24" s="292">
        <v>14058</v>
      </c>
      <c r="Y24" s="292">
        <v>662</v>
      </c>
      <c r="Z24" s="292">
        <v>1837</v>
      </c>
      <c r="AA24" s="292">
        <v>18684</v>
      </c>
      <c r="AB24" s="292">
        <v>24442</v>
      </c>
      <c r="AC24" s="292">
        <v>335</v>
      </c>
      <c r="AD24" s="292">
        <v>4124</v>
      </c>
      <c r="AE24" s="292">
        <v>24404</v>
      </c>
      <c r="AF24" s="292">
        <v>11309</v>
      </c>
      <c r="AG24" s="292">
        <v>21073</v>
      </c>
      <c r="AH24" s="292">
        <v>14958</v>
      </c>
      <c r="AI24" s="292">
        <v>5998</v>
      </c>
      <c r="AJ24" s="292">
        <v>14769</v>
      </c>
      <c r="AK24" s="292">
        <v>9169</v>
      </c>
      <c r="AL24" s="292">
        <v>11743</v>
      </c>
      <c r="AM24" s="293">
        <v>178</v>
      </c>
      <c r="AN24" s="294">
        <v>240191</v>
      </c>
      <c r="AO24" s="291">
        <v>7608</v>
      </c>
      <c r="AP24" s="292">
        <v>120361</v>
      </c>
      <c r="AQ24" s="292">
        <v>0</v>
      </c>
      <c r="AR24" s="292">
        <v>4467</v>
      </c>
      <c r="AS24" s="292">
        <v>50655</v>
      </c>
      <c r="AT24" s="292">
        <v>-4062</v>
      </c>
      <c r="AU24" s="293">
        <v>179029</v>
      </c>
      <c r="AV24" s="291">
        <v>419220</v>
      </c>
      <c r="AW24" s="294">
        <v>269343</v>
      </c>
      <c r="AX24" s="294">
        <v>22156</v>
      </c>
      <c r="AY24" s="294">
        <v>291499</v>
      </c>
      <c r="AZ24" s="294">
        <v>470528</v>
      </c>
      <c r="BA24" s="294">
        <v>710719</v>
      </c>
      <c r="BB24" s="294">
        <v>-265294</v>
      </c>
      <c r="BC24" s="294">
        <v>-122077</v>
      </c>
      <c r="BD24" s="294">
        <v>-9478</v>
      </c>
      <c r="BE24" s="294">
        <v>-396849</v>
      </c>
      <c r="BF24" s="291">
        <v>73679</v>
      </c>
      <c r="BG24" s="295">
        <v>313870</v>
      </c>
      <c r="BH24" s="215"/>
      <c r="BI24" s="321">
        <f t="shared" si="1"/>
        <v>8.0123888769581299E-3</v>
      </c>
      <c r="BJ24" s="257">
        <f t="shared" si="0"/>
        <v>5.3363389151280916E-2</v>
      </c>
    </row>
    <row r="25" spans="1:62" s="178" customFormat="1" ht="16.2">
      <c r="A25" s="246" t="s">
        <v>100</v>
      </c>
      <c r="B25" s="247" t="s">
        <v>26</v>
      </c>
      <c r="C25" s="291">
        <v>711</v>
      </c>
      <c r="D25" s="292">
        <v>29</v>
      </c>
      <c r="E25" s="292">
        <v>516</v>
      </c>
      <c r="F25" s="292">
        <v>26</v>
      </c>
      <c r="G25" s="292">
        <v>403</v>
      </c>
      <c r="H25" s="292">
        <v>1326</v>
      </c>
      <c r="I25" s="292">
        <v>254</v>
      </c>
      <c r="J25" s="292">
        <v>56</v>
      </c>
      <c r="K25" s="292">
        <v>429</v>
      </c>
      <c r="L25" s="292">
        <v>3527</v>
      </c>
      <c r="M25" s="292">
        <v>423</v>
      </c>
      <c r="N25" s="292">
        <v>287</v>
      </c>
      <c r="O25" s="292">
        <v>312</v>
      </c>
      <c r="P25" s="292">
        <v>128</v>
      </c>
      <c r="Q25" s="292">
        <v>32</v>
      </c>
      <c r="R25" s="292">
        <v>189</v>
      </c>
      <c r="S25" s="292">
        <v>54</v>
      </c>
      <c r="T25" s="292">
        <v>24</v>
      </c>
      <c r="U25" s="292">
        <v>27</v>
      </c>
      <c r="V25" s="292">
        <v>176</v>
      </c>
      <c r="W25" s="292">
        <v>614</v>
      </c>
      <c r="X25" s="292">
        <v>16696</v>
      </c>
      <c r="Y25" s="292">
        <v>3532</v>
      </c>
      <c r="Z25" s="292">
        <v>344</v>
      </c>
      <c r="AA25" s="292">
        <v>4272</v>
      </c>
      <c r="AB25" s="292">
        <v>1997</v>
      </c>
      <c r="AC25" s="292">
        <v>34098</v>
      </c>
      <c r="AD25" s="292">
        <v>8636</v>
      </c>
      <c r="AE25" s="292">
        <v>3852</v>
      </c>
      <c r="AF25" s="292">
        <v>4850</v>
      </c>
      <c r="AG25" s="292">
        <v>4732</v>
      </c>
      <c r="AH25" s="292">
        <v>5006</v>
      </c>
      <c r="AI25" s="292">
        <v>81</v>
      </c>
      <c r="AJ25" s="292">
        <v>1751</v>
      </c>
      <c r="AK25" s="292">
        <v>1974</v>
      </c>
      <c r="AL25" s="292">
        <v>0</v>
      </c>
      <c r="AM25" s="293">
        <v>1431</v>
      </c>
      <c r="AN25" s="294">
        <v>102795</v>
      </c>
      <c r="AO25" s="291">
        <v>0</v>
      </c>
      <c r="AP25" s="292">
        <v>0</v>
      </c>
      <c r="AQ25" s="292">
        <v>0</v>
      </c>
      <c r="AR25" s="292">
        <v>787187</v>
      </c>
      <c r="AS25" s="292">
        <v>1873290</v>
      </c>
      <c r="AT25" s="292">
        <v>0</v>
      </c>
      <c r="AU25" s="293">
        <v>2660477</v>
      </c>
      <c r="AV25" s="291">
        <v>2763272</v>
      </c>
      <c r="AW25" s="294">
        <v>0</v>
      </c>
      <c r="AX25" s="294">
        <v>0</v>
      </c>
      <c r="AY25" s="294">
        <v>0</v>
      </c>
      <c r="AZ25" s="294">
        <v>2660477</v>
      </c>
      <c r="BA25" s="294">
        <v>2763272</v>
      </c>
      <c r="BB25" s="294">
        <v>0</v>
      </c>
      <c r="BC25" s="294">
        <v>0</v>
      </c>
      <c r="BD25" s="294">
        <v>0</v>
      </c>
      <c r="BE25" s="294">
        <v>0</v>
      </c>
      <c r="BF25" s="291">
        <v>2660477</v>
      </c>
      <c r="BG25" s="295">
        <v>2763272</v>
      </c>
      <c r="BH25" s="215"/>
      <c r="BI25" s="321">
        <f t="shared" si="1"/>
        <v>0</v>
      </c>
      <c r="BJ25" s="257">
        <f t="shared" si="0"/>
        <v>1</v>
      </c>
    </row>
    <row r="26" spans="1:62" s="178" customFormat="1" ht="16.2">
      <c r="A26" s="246" t="s">
        <v>101</v>
      </c>
      <c r="B26" s="247" t="s">
        <v>759</v>
      </c>
      <c r="C26" s="291">
        <v>11280</v>
      </c>
      <c r="D26" s="292">
        <v>2510</v>
      </c>
      <c r="E26" s="292">
        <v>56806</v>
      </c>
      <c r="F26" s="292">
        <v>1115</v>
      </c>
      <c r="G26" s="292">
        <v>11800</v>
      </c>
      <c r="H26" s="292">
        <v>53598</v>
      </c>
      <c r="I26" s="292">
        <v>21722</v>
      </c>
      <c r="J26" s="292">
        <v>1816</v>
      </c>
      <c r="K26" s="292">
        <v>19618</v>
      </c>
      <c r="L26" s="292">
        <v>162644</v>
      </c>
      <c r="M26" s="292">
        <v>27200</v>
      </c>
      <c r="N26" s="292">
        <v>6673</v>
      </c>
      <c r="O26" s="292">
        <v>10528</v>
      </c>
      <c r="P26" s="292">
        <v>3242</v>
      </c>
      <c r="Q26" s="292">
        <v>959</v>
      </c>
      <c r="R26" s="292">
        <v>10105</v>
      </c>
      <c r="S26" s="292">
        <v>1100</v>
      </c>
      <c r="T26" s="292">
        <v>285</v>
      </c>
      <c r="U26" s="292">
        <v>1601</v>
      </c>
      <c r="V26" s="292">
        <v>11663</v>
      </c>
      <c r="W26" s="292">
        <v>14539</v>
      </c>
      <c r="X26" s="292">
        <v>410587</v>
      </c>
      <c r="Y26" s="292">
        <v>21656</v>
      </c>
      <c r="Z26" s="292">
        <v>45311</v>
      </c>
      <c r="AA26" s="292">
        <v>184556</v>
      </c>
      <c r="AB26" s="292">
        <v>18892</v>
      </c>
      <c r="AC26" s="292">
        <v>52109</v>
      </c>
      <c r="AD26" s="292">
        <v>71274</v>
      </c>
      <c r="AE26" s="292">
        <v>27321</v>
      </c>
      <c r="AF26" s="292">
        <v>39242</v>
      </c>
      <c r="AG26" s="292">
        <v>47887</v>
      </c>
      <c r="AH26" s="292">
        <v>116406</v>
      </c>
      <c r="AI26" s="292">
        <v>1327</v>
      </c>
      <c r="AJ26" s="292">
        <v>32456</v>
      </c>
      <c r="AK26" s="292">
        <v>110877</v>
      </c>
      <c r="AL26" s="292">
        <v>0</v>
      </c>
      <c r="AM26" s="293">
        <v>1597</v>
      </c>
      <c r="AN26" s="294">
        <v>1612302</v>
      </c>
      <c r="AO26" s="291">
        <v>220</v>
      </c>
      <c r="AP26" s="292">
        <v>367132</v>
      </c>
      <c r="AQ26" s="292">
        <v>0</v>
      </c>
      <c r="AR26" s="292">
        <v>0</v>
      </c>
      <c r="AS26" s="292">
        <v>0</v>
      </c>
      <c r="AT26" s="292">
        <v>0</v>
      </c>
      <c r="AU26" s="293">
        <v>367352</v>
      </c>
      <c r="AV26" s="291">
        <v>1979654</v>
      </c>
      <c r="AW26" s="294">
        <v>897721</v>
      </c>
      <c r="AX26" s="294">
        <v>1798</v>
      </c>
      <c r="AY26" s="294">
        <v>899519</v>
      </c>
      <c r="AZ26" s="294">
        <v>1266871</v>
      </c>
      <c r="BA26" s="294">
        <v>2879173</v>
      </c>
      <c r="BB26" s="294">
        <v>-375296</v>
      </c>
      <c r="BC26" s="294">
        <v>-191</v>
      </c>
      <c r="BD26" s="294">
        <v>0</v>
      </c>
      <c r="BE26" s="294">
        <v>-375487</v>
      </c>
      <c r="BF26" s="291">
        <v>891384</v>
      </c>
      <c r="BG26" s="295">
        <v>2503686</v>
      </c>
      <c r="BH26" s="215"/>
      <c r="BI26" s="321">
        <f t="shared" si="1"/>
        <v>2.4439846405192645E-2</v>
      </c>
      <c r="BJ26" s="257">
        <f t="shared" si="0"/>
        <v>0.81032695612465611</v>
      </c>
    </row>
    <row r="27" spans="1:62" s="178" customFormat="1" ht="16.2">
      <c r="A27" s="246" t="s">
        <v>102</v>
      </c>
      <c r="B27" s="247" t="s">
        <v>103</v>
      </c>
      <c r="C27" s="291">
        <v>360</v>
      </c>
      <c r="D27" s="292">
        <v>101</v>
      </c>
      <c r="E27" s="292">
        <v>3914</v>
      </c>
      <c r="F27" s="292">
        <v>31</v>
      </c>
      <c r="G27" s="292">
        <v>383</v>
      </c>
      <c r="H27" s="292">
        <v>2216</v>
      </c>
      <c r="I27" s="292">
        <v>1116</v>
      </c>
      <c r="J27" s="292">
        <v>25</v>
      </c>
      <c r="K27" s="292">
        <v>190</v>
      </c>
      <c r="L27" s="292">
        <v>3891</v>
      </c>
      <c r="M27" s="292">
        <v>218</v>
      </c>
      <c r="N27" s="292">
        <v>102</v>
      </c>
      <c r="O27" s="292">
        <v>243</v>
      </c>
      <c r="P27" s="292">
        <v>82</v>
      </c>
      <c r="Q27" s="292">
        <v>21</v>
      </c>
      <c r="R27" s="292">
        <v>217</v>
      </c>
      <c r="S27" s="292">
        <v>30</v>
      </c>
      <c r="T27" s="292">
        <v>7</v>
      </c>
      <c r="U27" s="292">
        <v>35</v>
      </c>
      <c r="V27" s="292">
        <v>144</v>
      </c>
      <c r="W27" s="292">
        <v>2124</v>
      </c>
      <c r="X27" s="292">
        <v>2345</v>
      </c>
      <c r="Y27" s="292">
        <v>19771</v>
      </c>
      <c r="Z27" s="292">
        <v>3064</v>
      </c>
      <c r="AA27" s="292">
        <v>10239</v>
      </c>
      <c r="AB27" s="292">
        <v>2225</v>
      </c>
      <c r="AC27" s="292">
        <v>3042</v>
      </c>
      <c r="AD27" s="292">
        <v>10650</v>
      </c>
      <c r="AE27" s="292">
        <v>5135</v>
      </c>
      <c r="AF27" s="292">
        <v>7139</v>
      </c>
      <c r="AG27" s="292">
        <v>14242</v>
      </c>
      <c r="AH27" s="292">
        <v>23957</v>
      </c>
      <c r="AI27" s="292">
        <v>364</v>
      </c>
      <c r="AJ27" s="292">
        <v>2773</v>
      </c>
      <c r="AK27" s="292">
        <v>15642</v>
      </c>
      <c r="AL27" s="292">
        <v>0</v>
      </c>
      <c r="AM27" s="293">
        <v>255</v>
      </c>
      <c r="AN27" s="294">
        <v>136293</v>
      </c>
      <c r="AO27" s="291">
        <v>98</v>
      </c>
      <c r="AP27" s="292">
        <v>118916</v>
      </c>
      <c r="AQ27" s="292">
        <v>-6187</v>
      </c>
      <c r="AR27" s="292">
        <v>0</v>
      </c>
      <c r="AS27" s="292">
        <v>0</v>
      </c>
      <c r="AT27" s="292">
        <v>0</v>
      </c>
      <c r="AU27" s="293">
        <v>112827</v>
      </c>
      <c r="AV27" s="291">
        <v>249120</v>
      </c>
      <c r="AW27" s="294">
        <v>0</v>
      </c>
      <c r="AX27" s="294">
        <v>623</v>
      </c>
      <c r="AY27" s="294">
        <v>623</v>
      </c>
      <c r="AZ27" s="294">
        <v>113450</v>
      </c>
      <c r="BA27" s="294">
        <v>249743</v>
      </c>
      <c r="BB27" s="294">
        <v>-1244</v>
      </c>
      <c r="BC27" s="294">
        <v>-49</v>
      </c>
      <c r="BD27" s="294">
        <v>0</v>
      </c>
      <c r="BE27" s="294">
        <v>-1293</v>
      </c>
      <c r="BF27" s="291">
        <v>112157</v>
      </c>
      <c r="BG27" s="295">
        <v>248450</v>
      </c>
      <c r="BH27" s="215"/>
      <c r="BI27" s="321">
        <f t="shared" si="1"/>
        <v>7.9161957419126867E-3</v>
      </c>
      <c r="BJ27" s="257">
        <f t="shared" si="0"/>
        <v>0.99480973025048169</v>
      </c>
    </row>
    <row r="28" spans="1:62" s="178" customFormat="1" ht="16.2">
      <c r="A28" s="246" t="s">
        <v>104</v>
      </c>
      <c r="B28" s="247" t="s">
        <v>105</v>
      </c>
      <c r="C28" s="291">
        <v>166</v>
      </c>
      <c r="D28" s="292">
        <v>109</v>
      </c>
      <c r="E28" s="292">
        <v>3275</v>
      </c>
      <c r="F28" s="292">
        <v>21</v>
      </c>
      <c r="G28" s="292">
        <v>246</v>
      </c>
      <c r="H28" s="292">
        <v>3172</v>
      </c>
      <c r="I28" s="292">
        <v>21</v>
      </c>
      <c r="J28" s="292">
        <v>4</v>
      </c>
      <c r="K28" s="292">
        <v>737</v>
      </c>
      <c r="L28" s="292">
        <v>625</v>
      </c>
      <c r="M28" s="292">
        <v>28</v>
      </c>
      <c r="N28" s="292">
        <v>29</v>
      </c>
      <c r="O28" s="292">
        <v>146</v>
      </c>
      <c r="P28" s="292">
        <v>8</v>
      </c>
      <c r="Q28" s="292">
        <v>18</v>
      </c>
      <c r="R28" s="292">
        <v>259</v>
      </c>
      <c r="S28" s="292">
        <v>23</v>
      </c>
      <c r="T28" s="292">
        <v>9</v>
      </c>
      <c r="U28" s="292">
        <v>121</v>
      </c>
      <c r="V28" s="292">
        <v>175</v>
      </c>
      <c r="W28" s="292">
        <v>6839</v>
      </c>
      <c r="X28" s="292">
        <v>40020</v>
      </c>
      <c r="Y28" s="292">
        <v>798</v>
      </c>
      <c r="Z28" s="292">
        <v>0</v>
      </c>
      <c r="AA28" s="292">
        <v>6546</v>
      </c>
      <c r="AB28" s="292">
        <v>9846</v>
      </c>
      <c r="AC28" s="292">
        <v>167</v>
      </c>
      <c r="AD28" s="292">
        <v>36183</v>
      </c>
      <c r="AE28" s="292">
        <v>18133</v>
      </c>
      <c r="AF28" s="292">
        <v>66860</v>
      </c>
      <c r="AG28" s="292">
        <v>16705</v>
      </c>
      <c r="AH28" s="292">
        <v>32141</v>
      </c>
      <c r="AI28" s="292">
        <v>12</v>
      </c>
      <c r="AJ28" s="292">
        <v>6979</v>
      </c>
      <c r="AK28" s="292">
        <v>46979</v>
      </c>
      <c r="AL28" s="292">
        <v>0</v>
      </c>
      <c r="AM28" s="293">
        <v>4614</v>
      </c>
      <c r="AN28" s="294">
        <v>302014</v>
      </c>
      <c r="AO28" s="291">
        <v>0</v>
      </c>
      <c r="AP28" s="292">
        <v>25652</v>
      </c>
      <c r="AQ28" s="292">
        <v>29835</v>
      </c>
      <c r="AR28" s="292">
        <v>0</v>
      </c>
      <c r="AS28" s="292">
        <v>0</v>
      </c>
      <c r="AT28" s="292">
        <v>0</v>
      </c>
      <c r="AU28" s="293">
        <v>55487</v>
      </c>
      <c r="AV28" s="291">
        <v>357501</v>
      </c>
      <c r="AW28" s="294">
        <v>132054</v>
      </c>
      <c r="AX28" s="294">
        <v>330</v>
      </c>
      <c r="AY28" s="294">
        <v>132384</v>
      </c>
      <c r="AZ28" s="294">
        <v>187871</v>
      </c>
      <c r="BA28" s="294">
        <v>489885</v>
      </c>
      <c r="BB28" s="294">
        <v>-80231</v>
      </c>
      <c r="BC28" s="294">
        <v>-15</v>
      </c>
      <c r="BD28" s="294">
        <v>0</v>
      </c>
      <c r="BE28" s="294">
        <v>-80246</v>
      </c>
      <c r="BF28" s="291">
        <v>107625</v>
      </c>
      <c r="BG28" s="295">
        <v>409639</v>
      </c>
      <c r="BH28" s="215"/>
      <c r="BI28" s="321">
        <f t="shared" si="1"/>
        <v>1.707644498398401E-3</v>
      </c>
      <c r="BJ28" s="257">
        <f t="shared" si="0"/>
        <v>0.7755362922061757</v>
      </c>
    </row>
    <row r="29" spans="1:62" s="178" customFormat="1" ht="16.2">
      <c r="A29" s="246" t="s">
        <v>106</v>
      </c>
      <c r="B29" s="247" t="s">
        <v>27</v>
      </c>
      <c r="C29" s="291">
        <v>27648</v>
      </c>
      <c r="D29" s="292">
        <v>185</v>
      </c>
      <c r="E29" s="292">
        <v>73781</v>
      </c>
      <c r="F29" s="292">
        <v>1201</v>
      </c>
      <c r="G29" s="292">
        <v>11244</v>
      </c>
      <c r="H29" s="292">
        <v>12846</v>
      </c>
      <c r="I29" s="292">
        <v>5971</v>
      </c>
      <c r="J29" s="292">
        <v>945</v>
      </c>
      <c r="K29" s="292">
        <v>3285</v>
      </c>
      <c r="L29" s="292">
        <v>11854</v>
      </c>
      <c r="M29" s="292">
        <v>2256</v>
      </c>
      <c r="N29" s="292">
        <v>2916</v>
      </c>
      <c r="O29" s="292">
        <v>6929</v>
      </c>
      <c r="P29" s="292">
        <v>3696</v>
      </c>
      <c r="Q29" s="292">
        <v>1795</v>
      </c>
      <c r="R29" s="292">
        <v>4131</v>
      </c>
      <c r="S29" s="292">
        <v>1672</v>
      </c>
      <c r="T29" s="292">
        <v>653</v>
      </c>
      <c r="U29" s="292">
        <v>1268</v>
      </c>
      <c r="V29" s="292">
        <v>7721</v>
      </c>
      <c r="W29" s="292">
        <v>61010</v>
      </c>
      <c r="X29" s="292">
        <v>5976</v>
      </c>
      <c r="Y29" s="292">
        <v>2200</v>
      </c>
      <c r="Z29" s="292">
        <v>3955</v>
      </c>
      <c r="AA29" s="292">
        <v>20479</v>
      </c>
      <c r="AB29" s="292">
        <v>5892</v>
      </c>
      <c r="AC29" s="292">
        <v>8110</v>
      </c>
      <c r="AD29" s="292">
        <v>30953</v>
      </c>
      <c r="AE29" s="292">
        <v>9856</v>
      </c>
      <c r="AF29" s="292">
        <v>11570</v>
      </c>
      <c r="AG29" s="292">
        <v>17577</v>
      </c>
      <c r="AH29" s="292">
        <v>132799</v>
      </c>
      <c r="AI29" s="292">
        <v>3955</v>
      </c>
      <c r="AJ29" s="292">
        <v>34806</v>
      </c>
      <c r="AK29" s="292">
        <v>77702</v>
      </c>
      <c r="AL29" s="292">
        <v>19544</v>
      </c>
      <c r="AM29" s="293">
        <v>589</v>
      </c>
      <c r="AN29" s="294">
        <v>628970</v>
      </c>
      <c r="AO29" s="291">
        <v>62019</v>
      </c>
      <c r="AP29" s="292">
        <v>2351382</v>
      </c>
      <c r="AQ29" s="292">
        <v>436</v>
      </c>
      <c r="AR29" s="292">
        <v>27888</v>
      </c>
      <c r="AS29" s="292">
        <v>332919</v>
      </c>
      <c r="AT29" s="292">
        <v>7439</v>
      </c>
      <c r="AU29" s="293">
        <v>2782083</v>
      </c>
      <c r="AV29" s="291">
        <v>3411053</v>
      </c>
      <c r="AW29" s="294">
        <v>667874</v>
      </c>
      <c r="AX29" s="294">
        <v>400640</v>
      </c>
      <c r="AY29" s="294">
        <v>1068514</v>
      </c>
      <c r="AZ29" s="294">
        <v>3850597</v>
      </c>
      <c r="BA29" s="294">
        <v>4479567</v>
      </c>
      <c r="BB29" s="294">
        <v>-1528431</v>
      </c>
      <c r="BC29" s="294">
        <v>-5713</v>
      </c>
      <c r="BD29" s="294">
        <v>0</v>
      </c>
      <c r="BE29" s="294">
        <v>-1534144</v>
      </c>
      <c r="BF29" s="291">
        <v>2316453</v>
      </c>
      <c r="BG29" s="295">
        <v>2945423</v>
      </c>
      <c r="BH29" s="215"/>
      <c r="BI29" s="321">
        <f t="shared" si="1"/>
        <v>0.15653066177814709</v>
      </c>
      <c r="BJ29" s="257">
        <f t="shared" si="0"/>
        <v>0.55024328264615063</v>
      </c>
    </row>
    <row r="30" spans="1:62" s="178" customFormat="1" ht="16.2">
      <c r="A30" s="246" t="s">
        <v>107</v>
      </c>
      <c r="B30" s="247" t="s">
        <v>28</v>
      </c>
      <c r="C30" s="291">
        <v>1930</v>
      </c>
      <c r="D30" s="292">
        <v>498</v>
      </c>
      <c r="E30" s="292">
        <v>7878</v>
      </c>
      <c r="F30" s="292">
        <v>233</v>
      </c>
      <c r="G30" s="292">
        <v>1641</v>
      </c>
      <c r="H30" s="292">
        <v>2898</v>
      </c>
      <c r="I30" s="292">
        <v>3597</v>
      </c>
      <c r="J30" s="292">
        <v>79</v>
      </c>
      <c r="K30" s="292">
        <v>945</v>
      </c>
      <c r="L30" s="292">
        <v>4433</v>
      </c>
      <c r="M30" s="292">
        <v>1366</v>
      </c>
      <c r="N30" s="292">
        <v>1070</v>
      </c>
      <c r="O30" s="292">
        <v>1217</v>
      </c>
      <c r="P30" s="292">
        <v>631</v>
      </c>
      <c r="Q30" s="292">
        <v>305</v>
      </c>
      <c r="R30" s="292">
        <v>577</v>
      </c>
      <c r="S30" s="292">
        <v>231</v>
      </c>
      <c r="T30" s="292">
        <v>108</v>
      </c>
      <c r="U30" s="292">
        <v>186</v>
      </c>
      <c r="V30" s="292">
        <v>2229</v>
      </c>
      <c r="W30" s="292">
        <v>11952</v>
      </c>
      <c r="X30" s="292">
        <v>18506</v>
      </c>
      <c r="Y30" s="292">
        <v>1697</v>
      </c>
      <c r="Z30" s="292">
        <v>4095</v>
      </c>
      <c r="AA30" s="292">
        <v>27815</v>
      </c>
      <c r="AB30" s="292">
        <v>77575</v>
      </c>
      <c r="AC30" s="292">
        <v>263718</v>
      </c>
      <c r="AD30" s="292">
        <v>42438</v>
      </c>
      <c r="AE30" s="292">
        <v>6743</v>
      </c>
      <c r="AF30" s="292">
        <v>13292</v>
      </c>
      <c r="AG30" s="292">
        <v>6806</v>
      </c>
      <c r="AH30" s="292">
        <v>16143</v>
      </c>
      <c r="AI30" s="292">
        <v>1792</v>
      </c>
      <c r="AJ30" s="292">
        <v>20440</v>
      </c>
      <c r="AK30" s="292">
        <v>11420</v>
      </c>
      <c r="AL30" s="292">
        <v>0</v>
      </c>
      <c r="AM30" s="293">
        <v>4526</v>
      </c>
      <c r="AN30" s="294">
        <v>561010</v>
      </c>
      <c r="AO30" s="291">
        <v>11</v>
      </c>
      <c r="AP30" s="292">
        <v>798801</v>
      </c>
      <c r="AQ30" s="292">
        <v>0</v>
      </c>
      <c r="AR30" s="292">
        <v>0</v>
      </c>
      <c r="AS30" s="292">
        <v>0</v>
      </c>
      <c r="AT30" s="292">
        <v>0</v>
      </c>
      <c r="AU30" s="293">
        <v>798812</v>
      </c>
      <c r="AV30" s="291">
        <v>1359822</v>
      </c>
      <c r="AW30" s="294">
        <v>287193</v>
      </c>
      <c r="AX30" s="294">
        <v>81956</v>
      </c>
      <c r="AY30" s="294">
        <v>369149</v>
      </c>
      <c r="AZ30" s="294">
        <v>1167961</v>
      </c>
      <c r="BA30" s="294">
        <v>1728971</v>
      </c>
      <c r="BB30" s="294">
        <v>-445233</v>
      </c>
      <c r="BC30" s="294">
        <v>-121290</v>
      </c>
      <c r="BD30" s="294">
        <v>0</v>
      </c>
      <c r="BE30" s="294">
        <v>-566523</v>
      </c>
      <c r="BF30" s="291">
        <v>601438</v>
      </c>
      <c r="BG30" s="295">
        <v>1162448</v>
      </c>
      <c r="BH30" s="215"/>
      <c r="BI30" s="321">
        <f t="shared" si="1"/>
        <v>5.3175897901338726E-2</v>
      </c>
      <c r="BJ30" s="257">
        <f t="shared" si="0"/>
        <v>0.5833844429638585</v>
      </c>
    </row>
    <row r="31" spans="1:62" s="178" customFormat="1" ht="16.2">
      <c r="A31" s="246" t="s">
        <v>108</v>
      </c>
      <c r="B31" s="247" t="s">
        <v>29</v>
      </c>
      <c r="C31" s="291">
        <v>105</v>
      </c>
      <c r="D31" s="292">
        <v>310</v>
      </c>
      <c r="E31" s="292">
        <v>4138</v>
      </c>
      <c r="F31" s="292">
        <v>71</v>
      </c>
      <c r="G31" s="292">
        <v>561</v>
      </c>
      <c r="H31" s="292">
        <v>1365</v>
      </c>
      <c r="I31" s="292">
        <v>575</v>
      </c>
      <c r="J31" s="292">
        <v>90</v>
      </c>
      <c r="K31" s="292">
        <v>487</v>
      </c>
      <c r="L31" s="292">
        <v>1585</v>
      </c>
      <c r="M31" s="292">
        <v>129</v>
      </c>
      <c r="N31" s="292">
        <v>720</v>
      </c>
      <c r="O31" s="292">
        <v>777</v>
      </c>
      <c r="P31" s="292">
        <v>249</v>
      </c>
      <c r="Q31" s="292">
        <v>75</v>
      </c>
      <c r="R31" s="292">
        <v>166</v>
      </c>
      <c r="S31" s="292">
        <v>94</v>
      </c>
      <c r="T31" s="292">
        <v>38</v>
      </c>
      <c r="U31" s="292">
        <v>30</v>
      </c>
      <c r="V31" s="292">
        <v>710</v>
      </c>
      <c r="W31" s="292">
        <v>8722</v>
      </c>
      <c r="X31" s="292">
        <v>10759</v>
      </c>
      <c r="Y31" s="292">
        <v>165</v>
      </c>
      <c r="Z31" s="292">
        <v>330</v>
      </c>
      <c r="AA31" s="292">
        <v>72934</v>
      </c>
      <c r="AB31" s="292">
        <v>18427</v>
      </c>
      <c r="AC31" s="292">
        <v>213227</v>
      </c>
      <c r="AD31" s="292">
        <v>55420</v>
      </c>
      <c r="AE31" s="292">
        <v>40890</v>
      </c>
      <c r="AF31" s="292">
        <v>3794</v>
      </c>
      <c r="AG31" s="292">
        <v>6780</v>
      </c>
      <c r="AH31" s="292">
        <v>70353</v>
      </c>
      <c r="AI31" s="292">
        <v>1647</v>
      </c>
      <c r="AJ31" s="292">
        <v>22773</v>
      </c>
      <c r="AK31" s="292">
        <v>38084</v>
      </c>
      <c r="AL31" s="292">
        <v>0</v>
      </c>
      <c r="AM31" s="293">
        <v>3439</v>
      </c>
      <c r="AN31" s="294">
        <v>580019</v>
      </c>
      <c r="AO31" s="291">
        <v>0</v>
      </c>
      <c r="AP31" s="292">
        <v>3374584</v>
      </c>
      <c r="AQ31" s="292">
        <v>186</v>
      </c>
      <c r="AR31" s="292">
        <v>0</v>
      </c>
      <c r="AS31" s="292">
        <v>242135</v>
      </c>
      <c r="AT31" s="292">
        <v>0</v>
      </c>
      <c r="AU31" s="293">
        <v>3616905</v>
      </c>
      <c r="AV31" s="291">
        <v>4196924</v>
      </c>
      <c r="AW31" s="294">
        <v>53730</v>
      </c>
      <c r="AX31" s="294">
        <v>1549</v>
      </c>
      <c r="AY31" s="294">
        <v>55279</v>
      </c>
      <c r="AZ31" s="294">
        <v>3672184</v>
      </c>
      <c r="BA31" s="294">
        <v>4252203</v>
      </c>
      <c r="BB31" s="294">
        <v>-297989</v>
      </c>
      <c r="BC31" s="294">
        <v>-75</v>
      </c>
      <c r="BD31" s="294">
        <v>0</v>
      </c>
      <c r="BE31" s="294">
        <v>-298064</v>
      </c>
      <c r="BF31" s="291">
        <v>3374120</v>
      </c>
      <c r="BG31" s="295">
        <v>3954139</v>
      </c>
      <c r="BH31" s="215"/>
      <c r="BI31" s="321">
        <f t="shared" si="1"/>
        <v>0.22464485427971578</v>
      </c>
      <c r="BJ31" s="257">
        <f t="shared" si="0"/>
        <v>0.92898036752631219</v>
      </c>
    </row>
    <row r="32" spans="1:62" s="178" customFormat="1" ht="16.2">
      <c r="A32" s="246" t="s">
        <v>109</v>
      </c>
      <c r="B32" s="247" t="s">
        <v>110</v>
      </c>
      <c r="C32" s="291">
        <v>41671</v>
      </c>
      <c r="D32" s="292">
        <v>3933</v>
      </c>
      <c r="E32" s="292">
        <v>109508</v>
      </c>
      <c r="F32" s="292">
        <v>871</v>
      </c>
      <c r="G32" s="292">
        <v>13590</v>
      </c>
      <c r="H32" s="292">
        <v>22250</v>
      </c>
      <c r="I32" s="292">
        <v>46884</v>
      </c>
      <c r="J32" s="292">
        <v>697</v>
      </c>
      <c r="K32" s="292">
        <v>14157</v>
      </c>
      <c r="L32" s="292">
        <v>51336</v>
      </c>
      <c r="M32" s="292">
        <v>22350</v>
      </c>
      <c r="N32" s="292">
        <v>7334</v>
      </c>
      <c r="O32" s="292">
        <v>8935</v>
      </c>
      <c r="P32" s="292">
        <v>4210</v>
      </c>
      <c r="Q32" s="292">
        <v>1884</v>
      </c>
      <c r="R32" s="292">
        <v>3331</v>
      </c>
      <c r="S32" s="292">
        <v>1500</v>
      </c>
      <c r="T32" s="292">
        <v>608</v>
      </c>
      <c r="U32" s="292">
        <v>1085</v>
      </c>
      <c r="V32" s="292">
        <v>40577</v>
      </c>
      <c r="W32" s="292">
        <v>102769</v>
      </c>
      <c r="X32" s="292">
        <v>81797</v>
      </c>
      <c r="Y32" s="292">
        <v>5982</v>
      </c>
      <c r="Z32" s="292">
        <v>35032</v>
      </c>
      <c r="AA32" s="292">
        <v>193520</v>
      </c>
      <c r="AB32" s="292">
        <v>71300</v>
      </c>
      <c r="AC32" s="292">
        <v>21268</v>
      </c>
      <c r="AD32" s="292">
        <v>228681</v>
      </c>
      <c r="AE32" s="292">
        <v>59023</v>
      </c>
      <c r="AF32" s="292">
        <v>71588</v>
      </c>
      <c r="AG32" s="292">
        <v>66521</v>
      </c>
      <c r="AH32" s="292">
        <v>101586</v>
      </c>
      <c r="AI32" s="292">
        <v>9747</v>
      </c>
      <c r="AJ32" s="292">
        <v>71117</v>
      </c>
      <c r="AK32" s="292">
        <v>74957</v>
      </c>
      <c r="AL32" s="292">
        <v>6646</v>
      </c>
      <c r="AM32" s="293">
        <v>17229</v>
      </c>
      <c r="AN32" s="294">
        <v>1615474</v>
      </c>
      <c r="AO32" s="291">
        <v>13922</v>
      </c>
      <c r="AP32" s="292">
        <v>601761</v>
      </c>
      <c r="AQ32" s="292">
        <v>3882</v>
      </c>
      <c r="AR32" s="292">
        <v>3527</v>
      </c>
      <c r="AS32" s="292">
        <v>37881</v>
      </c>
      <c r="AT32" s="292">
        <v>3109</v>
      </c>
      <c r="AU32" s="293">
        <v>664082</v>
      </c>
      <c r="AV32" s="291">
        <v>2279556</v>
      </c>
      <c r="AW32" s="294">
        <v>710249</v>
      </c>
      <c r="AX32" s="294">
        <v>265755</v>
      </c>
      <c r="AY32" s="294">
        <v>976004</v>
      </c>
      <c r="AZ32" s="294">
        <v>1640086</v>
      </c>
      <c r="BA32" s="294">
        <v>3255560</v>
      </c>
      <c r="BB32" s="294">
        <v>-538109</v>
      </c>
      <c r="BC32" s="294">
        <v>-99190</v>
      </c>
      <c r="BD32" s="294">
        <v>0</v>
      </c>
      <c r="BE32" s="294">
        <v>-637299</v>
      </c>
      <c r="BF32" s="291">
        <v>1002787</v>
      </c>
      <c r="BG32" s="295">
        <v>2618261</v>
      </c>
      <c r="BH32" s="215"/>
      <c r="BI32" s="321">
        <f t="shared" si="1"/>
        <v>4.0059015320470924E-2</v>
      </c>
      <c r="BJ32" s="257">
        <f t="shared" si="0"/>
        <v>0.72042845185641413</v>
      </c>
    </row>
    <row r="33" spans="1:62" s="178" customFormat="1" ht="16.2">
      <c r="A33" s="246" t="s">
        <v>111</v>
      </c>
      <c r="B33" s="247" t="s">
        <v>112</v>
      </c>
      <c r="C33" s="291">
        <v>924</v>
      </c>
      <c r="D33" s="292">
        <v>242</v>
      </c>
      <c r="E33" s="292">
        <v>5829</v>
      </c>
      <c r="F33" s="292">
        <v>50</v>
      </c>
      <c r="G33" s="292">
        <v>629</v>
      </c>
      <c r="H33" s="292">
        <v>3369</v>
      </c>
      <c r="I33" s="292">
        <v>794</v>
      </c>
      <c r="J33" s="292">
        <v>75</v>
      </c>
      <c r="K33" s="292">
        <v>527</v>
      </c>
      <c r="L33" s="292">
        <v>1854</v>
      </c>
      <c r="M33" s="292">
        <v>178</v>
      </c>
      <c r="N33" s="292">
        <v>832</v>
      </c>
      <c r="O33" s="292">
        <v>1398</v>
      </c>
      <c r="P33" s="292">
        <v>886</v>
      </c>
      <c r="Q33" s="292">
        <v>192</v>
      </c>
      <c r="R33" s="292">
        <v>397</v>
      </c>
      <c r="S33" s="292">
        <v>300</v>
      </c>
      <c r="T33" s="292">
        <v>202</v>
      </c>
      <c r="U33" s="292">
        <v>97</v>
      </c>
      <c r="V33" s="292">
        <v>799</v>
      </c>
      <c r="W33" s="292">
        <v>12461</v>
      </c>
      <c r="X33" s="292">
        <v>9743</v>
      </c>
      <c r="Y33" s="292">
        <v>2849</v>
      </c>
      <c r="Z33" s="292">
        <v>2400</v>
      </c>
      <c r="AA33" s="292">
        <v>116099</v>
      </c>
      <c r="AB33" s="292">
        <v>50702</v>
      </c>
      <c r="AC33" s="292">
        <v>11601</v>
      </c>
      <c r="AD33" s="292">
        <v>16731</v>
      </c>
      <c r="AE33" s="292">
        <v>374300</v>
      </c>
      <c r="AF33" s="292">
        <v>28304</v>
      </c>
      <c r="AG33" s="292">
        <v>19124</v>
      </c>
      <c r="AH33" s="292">
        <v>30745</v>
      </c>
      <c r="AI33" s="292">
        <v>4381</v>
      </c>
      <c r="AJ33" s="292">
        <v>81247</v>
      </c>
      <c r="AK33" s="292">
        <v>40891</v>
      </c>
      <c r="AL33" s="292">
        <v>0</v>
      </c>
      <c r="AM33" s="293">
        <v>17882</v>
      </c>
      <c r="AN33" s="294">
        <v>839034</v>
      </c>
      <c r="AO33" s="291">
        <v>6866</v>
      </c>
      <c r="AP33" s="292">
        <v>828909</v>
      </c>
      <c r="AQ33" s="292">
        <v>1870</v>
      </c>
      <c r="AR33" s="292">
        <v>69900</v>
      </c>
      <c r="AS33" s="292">
        <v>535251</v>
      </c>
      <c r="AT33" s="292">
        <v>-1711</v>
      </c>
      <c r="AU33" s="293">
        <v>1441085</v>
      </c>
      <c r="AV33" s="291">
        <v>2280119</v>
      </c>
      <c r="AW33" s="294">
        <v>223665</v>
      </c>
      <c r="AX33" s="294">
        <v>49734</v>
      </c>
      <c r="AY33" s="294">
        <v>273399</v>
      </c>
      <c r="AZ33" s="294">
        <v>1714484</v>
      </c>
      <c r="BA33" s="294">
        <v>2553518</v>
      </c>
      <c r="BB33" s="294">
        <v>-675941</v>
      </c>
      <c r="BC33" s="294">
        <v>-186084</v>
      </c>
      <c r="BD33" s="294">
        <v>-41</v>
      </c>
      <c r="BE33" s="294">
        <v>-862066</v>
      </c>
      <c r="BF33" s="291">
        <v>852418</v>
      </c>
      <c r="BG33" s="295">
        <v>1691452</v>
      </c>
      <c r="BH33" s="215"/>
      <c r="BI33" s="321">
        <f t="shared" si="1"/>
        <v>5.5180176731752698E-2</v>
      </c>
      <c r="BJ33" s="257">
        <f t="shared" si="0"/>
        <v>0.62192061028393697</v>
      </c>
    </row>
    <row r="34" spans="1:62" s="178" customFormat="1" ht="16.2">
      <c r="A34" s="246" t="s">
        <v>113</v>
      </c>
      <c r="B34" s="247" t="s">
        <v>30</v>
      </c>
      <c r="C34" s="291">
        <v>0</v>
      </c>
      <c r="D34" s="292">
        <v>0</v>
      </c>
      <c r="E34" s="292">
        <v>0</v>
      </c>
      <c r="F34" s="292">
        <v>0</v>
      </c>
      <c r="G34" s="292">
        <v>0</v>
      </c>
      <c r="H34" s="292">
        <v>0</v>
      </c>
      <c r="I34" s="292">
        <v>0</v>
      </c>
      <c r="J34" s="292">
        <v>0</v>
      </c>
      <c r="K34" s="292">
        <v>0</v>
      </c>
      <c r="L34" s="292">
        <v>0</v>
      </c>
      <c r="M34" s="292">
        <v>0</v>
      </c>
      <c r="N34" s="292">
        <v>0</v>
      </c>
      <c r="O34" s="292">
        <v>0</v>
      </c>
      <c r="P34" s="292">
        <v>0</v>
      </c>
      <c r="Q34" s="292">
        <v>0</v>
      </c>
      <c r="R34" s="292">
        <v>0</v>
      </c>
      <c r="S34" s="292">
        <v>0</v>
      </c>
      <c r="T34" s="292">
        <v>0</v>
      </c>
      <c r="U34" s="292">
        <v>0</v>
      </c>
      <c r="V34" s="292">
        <v>0</v>
      </c>
      <c r="W34" s="292">
        <v>0</v>
      </c>
      <c r="X34" s="292">
        <v>0</v>
      </c>
      <c r="Y34" s="292">
        <v>0</v>
      </c>
      <c r="Z34" s="292">
        <v>0</v>
      </c>
      <c r="AA34" s="292">
        <v>0</v>
      </c>
      <c r="AB34" s="292">
        <v>0</v>
      </c>
      <c r="AC34" s="292">
        <v>0</v>
      </c>
      <c r="AD34" s="292">
        <v>0</v>
      </c>
      <c r="AE34" s="292">
        <v>0</v>
      </c>
      <c r="AF34" s="292">
        <v>0</v>
      </c>
      <c r="AG34" s="292">
        <v>0</v>
      </c>
      <c r="AH34" s="292">
        <v>0</v>
      </c>
      <c r="AI34" s="292">
        <v>0</v>
      </c>
      <c r="AJ34" s="292">
        <v>0</v>
      </c>
      <c r="AK34" s="292">
        <v>0</v>
      </c>
      <c r="AL34" s="292">
        <v>0</v>
      </c>
      <c r="AM34" s="293">
        <v>27385</v>
      </c>
      <c r="AN34" s="294">
        <v>27385</v>
      </c>
      <c r="AO34" s="291">
        <v>0</v>
      </c>
      <c r="AP34" s="292">
        <v>57913</v>
      </c>
      <c r="AQ34" s="292">
        <v>1539649</v>
      </c>
      <c r="AR34" s="292">
        <v>0</v>
      </c>
      <c r="AS34" s="292">
        <v>0</v>
      </c>
      <c r="AT34" s="292">
        <v>0</v>
      </c>
      <c r="AU34" s="293">
        <v>1597562</v>
      </c>
      <c r="AV34" s="291">
        <v>1624947</v>
      </c>
      <c r="AW34" s="294">
        <v>0</v>
      </c>
      <c r="AX34" s="294">
        <v>0</v>
      </c>
      <c r="AY34" s="294">
        <v>0</v>
      </c>
      <c r="AZ34" s="294">
        <v>1597562</v>
      </c>
      <c r="BA34" s="294">
        <v>1624947</v>
      </c>
      <c r="BB34" s="294">
        <v>0</v>
      </c>
      <c r="BC34" s="294">
        <v>0</v>
      </c>
      <c r="BD34" s="294">
        <v>0</v>
      </c>
      <c r="BE34" s="294">
        <v>0</v>
      </c>
      <c r="BF34" s="291">
        <v>1597562</v>
      </c>
      <c r="BG34" s="295">
        <v>1624947</v>
      </c>
      <c r="BH34" s="215"/>
      <c r="BI34" s="321">
        <f t="shared" si="1"/>
        <v>3.8552477715478946E-3</v>
      </c>
      <c r="BJ34" s="257">
        <f t="shared" si="0"/>
        <v>1</v>
      </c>
    </row>
    <row r="35" spans="1:62" s="178" customFormat="1" ht="16.2">
      <c r="A35" s="246" t="s">
        <v>114</v>
      </c>
      <c r="B35" s="247" t="s">
        <v>31</v>
      </c>
      <c r="C35" s="291">
        <v>0</v>
      </c>
      <c r="D35" s="292">
        <v>1</v>
      </c>
      <c r="E35" s="292">
        <v>363</v>
      </c>
      <c r="F35" s="292">
        <v>0</v>
      </c>
      <c r="G35" s="292">
        <v>26</v>
      </c>
      <c r="H35" s="292">
        <v>148</v>
      </c>
      <c r="I35" s="292">
        <v>15</v>
      </c>
      <c r="J35" s="292">
        <v>4</v>
      </c>
      <c r="K35" s="292">
        <v>46</v>
      </c>
      <c r="L35" s="292">
        <v>50</v>
      </c>
      <c r="M35" s="292">
        <v>1</v>
      </c>
      <c r="N35" s="292">
        <v>103</v>
      </c>
      <c r="O35" s="292">
        <v>170</v>
      </c>
      <c r="P35" s="292">
        <v>76</v>
      </c>
      <c r="Q35" s="292">
        <v>13</v>
      </c>
      <c r="R35" s="292">
        <v>129</v>
      </c>
      <c r="S35" s="292">
        <v>47</v>
      </c>
      <c r="T35" s="292">
        <v>43</v>
      </c>
      <c r="U35" s="292">
        <v>8</v>
      </c>
      <c r="V35" s="292">
        <v>7</v>
      </c>
      <c r="W35" s="292">
        <v>311</v>
      </c>
      <c r="X35" s="292">
        <v>1004</v>
      </c>
      <c r="Y35" s="292">
        <v>16</v>
      </c>
      <c r="Z35" s="292">
        <v>59</v>
      </c>
      <c r="AA35" s="292">
        <v>524</v>
      </c>
      <c r="AB35" s="292">
        <v>260</v>
      </c>
      <c r="AC35" s="292">
        <v>4</v>
      </c>
      <c r="AD35" s="292">
        <v>2156</v>
      </c>
      <c r="AE35" s="292">
        <v>8715</v>
      </c>
      <c r="AF35" s="292">
        <v>168</v>
      </c>
      <c r="AG35" s="292">
        <v>3</v>
      </c>
      <c r="AH35" s="292">
        <v>427</v>
      </c>
      <c r="AI35" s="292">
        <v>0</v>
      </c>
      <c r="AJ35" s="292">
        <v>1191</v>
      </c>
      <c r="AK35" s="292">
        <v>687</v>
      </c>
      <c r="AL35" s="292">
        <v>0</v>
      </c>
      <c r="AM35" s="293">
        <v>496</v>
      </c>
      <c r="AN35" s="294">
        <v>17271</v>
      </c>
      <c r="AO35" s="291">
        <v>0</v>
      </c>
      <c r="AP35" s="292">
        <v>557456</v>
      </c>
      <c r="AQ35" s="292">
        <v>820720</v>
      </c>
      <c r="AR35" s="292">
        <v>122234</v>
      </c>
      <c r="AS35" s="292">
        <v>708565</v>
      </c>
      <c r="AT35" s="292">
        <v>0</v>
      </c>
      <c r="AU35" s="293">
        <v>2208975</v>
      </c>
      <c r="AV35" s="291">
        <v>2226246</v>
      </c>
      <c r="AW35" s="294">
        <v>83148</v>
      </c>
      <c r="AX35" s="294">
        <v>32936</v>
      </c>
      <c r="AY35" s="294">
        <v>116084</v>
      </c>
      <c r="AZ35" s="294">
        <v>2325059</v>
      </c>
      <c r="BA35" s="294">
        <v>2342330</v>
      </c>
      <c r="BB35" s="294">
        <v>-677072</v>
      </c>
      <c r="BC35" s="294">
        <v>-101660</v>
      </c>
      <c r="BD35" s="294">
        <v>0</v>
      </c>
      <c r="BE35" s="294">
        <v>-778732</v>
      </c>
      <c r="BF35" s="291">
        <v>1546327</v>
      </c>
      <c r="BG35" s="295">
        <v>1563598</v>
      </c>
      <c r="BH35" s="215"/>
      <c r="BI35" s="321">
        <f t="shared" si="1"/>
        <v>3.7109647259440944E-2</v>
      </c>
      <c r="BJ35" s="257">
        <f t="shared" si="0"/>
        <v>0.65020397566127008</v>
      </c>
    </row>
    <row r="36" spans="1:62" s="178" customFormat="1" ht="16.2">
      <c r="A36" s="246" t="s">
        <v>115</v>
      </c>
      <c r="B36" s="247" t="s">
        <v>116</v>
      </c>
      <c r="C36" s="291">
        <v>0</v>
      </c>
      <c r="D36" s="292">
        <v>0</v>
      </c>
      <c r="E36" s="292">
        <v>0</v>
      </c>
      <c r="F36" s="292">
        <v>0</v>
      </c>
      <c r="G36" s="292">
        <v>0</v>
      </c>
      <c r="H36" s="292">
        <v>0</v>
      </c>
      <c r="I36" s="292">
        <v>0</v>
      </c>
      <c r="J36" s="292">
        <v>0</v>
      </c>
      <c r="K36" s="292">
        <v>0</v>
      </c>
      <c r="L36" s="292">
        <v>0</v>
      </c>
      <c r="M36" s="292">
        <v>0</v>
      </c>
      <c r="N36" s="292">
        <v>0</v>
      </c>
      <c r="O36" s="292">
        <v>0</v>
      </c>
      <c r="P36" s="292">
        <v>0</v>
      </c>
      <c r="Q36" s="292">
        <v>0</v>
      </c>
      <c r="R36" s="292">
        <v>0</v>
      </c>
      <c r="S36" s="292">
        <v>0</v>
      </c>
      <c r="T36" s="292">
        <v>0</v>
      </c>
      <c r="U36" s="292">
        <v>0</v>
      </c>
      <c r="V36" s="292">
        <v>0</v>
      </c>
      <c r="W36" s="292">
        <v>0</v>
      </c>
      <c r="X36" s="292">
        <v>13</v>
      </c>
      <c r="Y36" s="292">
        <v>9</v>
      </c>
      <c r="Z36" s="292">
        <v>0</v>
      </c>
      <c r="AA36" s="292">
        <v>21</v>
      </c>
      <c r="AB36" s="292">
        <v>59</v>
      </c>
      <c r="AC36" s="292">
        <v>19</v>
      </c>
      <c r="AD36" s="292">
        <v>921</v>
      </c>
      <c r="AE36" s="292">
        <v>224</v>
      </c>
      <c r="AF36" s="292">
        <v>11</v>
      </c>
      <c r="AG36" s="292">
        <v>5</v>
      </c>
      <c r="AH36" s="292">
        <v>33748</v>
      </c>
      <c r="AI36" s="292">
        <v>0</v>
      </c>
      <c r="AJ36" s="292">
        <v>22</v>
      </c>
      <c r="AK36" s="292">
        <v>182</v>
      </c>
      <c r="AL36" s="292">
        <v>0</v>
      </c>
      <c r="AM36" s="293">
        <v>12</v>
      </c>
      <c r="AN36" s="294">
        <v>35246</v>
      </c>
      <c r="AO36" s="291">
        <v>23837</v>
      </c>
      <c r="AP36" s="292">
        <v>732227</v>
      </c>
      <c r="AQ36" s="292">
        <v>2791273</v>
      </c>
      <c r="AR36" s="292">
        <v>0</v>
      </c>
      <c r="AS36" s="292">
        <v>0</v>
      </c>
      <c r="AT36" s="292">
        <v>0</v>
      </c>
      <c r="AU36" s="293">
        <v>3547337</v>
      </c>
      <c r="AV36" s="291">
        <v>3582583</v>
      </c>
      <c r="AW36" s="294">
        <v>134590</v>
      </c>
      <c r="AX36" s="294">
        <v>56</v>
      </c>
      <c r="AY36" s="294">
        <v>134646</v>
      </c>
      <c r="AZ36" s="294">
        <v>3681983</v>
      </c>
      <c r="BA36" s="294">
        <v>3717229</v>
      </c>
      <c r="BB36" s="294">
        <v>-690287</v>
      </c>
      <c r="BC36" s="294">
        <v>-240</v>
      </c>
      <c r="BD36" s="294">
        <v>0</v>
      </c>
      <c r="BE36" s="294">
        <v>-690527</v>
      </c>
      <c r="BF36" s="291">
        <v>2991456</v>
      </c>
      <c r="BG36" s="295">
        <v>3026702</v>
      </c>
      <c r="BH36" s="215"/>
      <c r="BI36" s="321">
        <f t="shared" si="1"/>
        <v>4.8744090446310853E-2</v>
      </c>
      <c r="BJ36" s="257">
        <f t="shared" si="0"/>
        <v>0.80725443067194813</v>
      </c>
    </row>
    <row r="37" spans="1:62" s="178" customFormat="1" ht="16.2">
      <c r="A37" s="246" t="s">
        <v>117</v>
      </c>
      <c r="B37" s="247" t="s">
        <v>447</v>
      </c>
      <c r="C37" s="291">
        <v>807</v>
      </c>
      <c r="D37" s="292">
        <v>60</v>
      </c>
      <c r="E37" s="292">
        <v>1640</v>
      </c>
      <c r="F37" s="292">
        <v>13</v>
      </c>
      <c r="G37" s="292">
        <v>85</v>
      </c>
      <c r="H37" s="292">
        <v>386</v>
      </c>
      <c r="I37" s="292">
        <v>163</v>
      </c>
      <c r="J37" s="292">
        <v>8</v>
      </c>
      <c r="K37" s="292">
        <v>84</v>
      </c>
      <c r="L37" s="292">
        <v>794</v>
      </c>
      <c r="M37" s="292">
        <v>108</v>
      </c>
      <c r="N37" s="292">
        <v>32</v>
      </c>
      <c r="O37" s="292">
        <v>348</v>
      </c>
      <c r="P37" s="292">
        <v>45</v>
      </c>
      <c r="Q37" s="292">
        <v>17</v>
      </c>
      <c r="R37" s="292">
        <v>32</v>
      </c>
      <c r="S37" s="292">
        <v>14</v>
      </c>
      <c r="T37" s="292">
        <v>4</v>
      </c>
      <c r="U37" s="292">
        <v>4</v>
      </c>
      <c r="V37" s="292">
        <v>120</v>
      </c>
      <c r="W37" s="292">
        <v>1014</v>
      </c>
      <c r="X37" s="292">
        <v>2246</v>
      </c>
      <c r="Y37" s="292">
        <v>970</v>
      </c>
      <c r="Z37" s="292">
        <v>337</v>
      </c>
      <c r="AA37" s="292">
        <v>1104</v>
      </c>
      <c r="AB37" s="292">
        <v>2820</v>
      </c>
      <c r="AC37" s="292">
        <v>726</v>
      </c>
      <c r="AD37" s="292">
        <v>1727</v>
      </c>
      <c r="AE37" s="292">
        <v>967</v>
      </c>
      <c r="AF37" s="292">
        <v>2</v>
      </c>
      <c r="AG37" s="292">
        <v>1646</v>
      </c>
      <c r="AH37" s="292">
        <v>3551</v>
      </c>
      <c r="AI37" s="292">
        <v>0</v>
      </c>
      <c r="AJ37" s="292">
        <v>3062</v>
      </c>
      <c r="AK37" s="292">
        <v>2959</v>
      </c>
      <c r="AL37" s="292">
        <v>0</v>
      </c>
      <c r="AM37" s="293">
        <v>36</v>
      </c>
      <c r="AN37" s="294">
        <v>27931</v>
      </c>
      <c r="AO37" s="291">
        <v>0</v>
      </c>
      <c r="AP37" s="292">
        <v>135369</v>
      </c>
      <c r="AQ37" s="292">
        <v>0</v>
      </c>
      <c r="AR37" s="292">
        <v>0</v>
      </c>
      <c r="AS37" s="292">
        <v>0</v>
      </c>
      <c r="AT37" s="292">
        <v>0</v>
      </c>
      <c r="AU37" s="293">
        <v>135369</v>
      </c>
      <c r="AV37" s="291">
        <v>163300</v>
      </c>
      <c r="AW37" s="294">
        <v>1653</v>
      </c>
      <c r="AX37" s="294">
        <v>791</v>
      </c>
      <c r="AY37" s="294">
        <v>2444</v>
      </c>
      <c r="AZ37" s="294">
        <v>137813</v>
      </c>
      <c r="BA37" s="294">
        <v>165744</v>
      </c>
      <c r="BB37" s="294">
        <v>-35638</v>
      </c>
      <c r="BC37" s="294">
        <v>-3778</v>
      </c>
      <c r="BD37" s="294">
        <v>0</v>
      </c>
      <c r="BE37" s="294">
        <v>-39416</v>
      </c>
      <c r="BF37" s="291">
        <v>98397</v>
      </c>
      <c r="BG37" s="295">
        <v>126328</v>
      </c>
      <c r="BH37" s="215"/>
      <c r="BI37" s="321">
        <f t="shared" si="1"/>
        <v>9.0114660885581288E-3</v>
      </c>
      <c r="BJ37" s="257">
        <f t="shared" si="0"/>
        <v>0.75862829148805877</v>
      </c>
    </row>
    <row r="38" spans="1:62" s="178" customFormat="1" ht="16.2">
      <c r="A38" s="246" t="s">
        <v>118</v>
      </c>
      <c r="B38" s="247" t="s">
        <v>32</v>
      </c>
      <c r="C38" s="291">
        <v>10000</v>
      </c>
      <c r="D38" s="292">
        <v>1330</v>
      </c>
      <c r="E38" s="292">
        <v>41521</v>
      </c>
      <c r="F38" s="292">
        <v>517</v>
      </c>
      <c r="G38" s="292">
        <v>5037</v>
      </c>
      <c r="H38" s="292">
        <v>14244</v>
      </c>
      <c r="I38" s="292">
        <v>6291</v>
      </c>
      <c r="J38" s="292">
        <v>888</v>
      </c>
      <c r="K38" s="292">
        <v>7687</v>
      </c>
      <c r="L38" s="292">
        <v>13969</v>
      </c>
      <c r="M38" s="292">
        <v>2419</v>
      </c>
      <c r="N38" s="292">
        <v>3990</v>
      </c>
      <c r="O38" s="292">
        <v>7813</v>
      </c>
      <c r="P38" s="292">
        <v>4936</v>
      </c>
      <c r="Q38" s="292">
        <v>1374</v>
      </c>
      <c r="R38" s="292">
        <v>5354</v>
      </c>
      <c r="S38" s="292">
        <v>1750</v>
      </c>
      <c r="T38" s="292">
        <v>655</v>
      </c>
      <c r="U38" s="292">
        <v>1071</v>
      </c>
      <c r="V38" s="292">
        <v>8246</v>
      </c>
      <c r="W38" s="292">
        <v>168846</v>
      </c>
      <c r="X38" s="292">
        <v>109986</v>
      </c>
      <c r="Y38" s="292">
        <v>20291</v>
      </c>
      <c r="Z38" s="292">
        <v>14645</v>
      </c>
      <c r="AA38" s="292">
        <v>157932</v>
      </c>
      <c r="AB38" s="292">
        <v>105975</v>
      </c>
      <c r="AC38" s="292">
        <v>80185</v>
      </c>
      <c r="AD38" s="292">
        <v>243936</v>
      </c>
      <c r="AE38" s="292">
        <v>222477</v>
      </c>
      <c r="AF38" s="292">
        <v>110578</v>
      </c>
      <c r="AG38" s="292">
        <v>91952</v>
      </c>
      <c r="AH38" s="292">
        <v>164339</v>
      </c>
      <c r="AI38" s="292">
        <v>7661</v>
      </c>
      <c r="AJ38" s="292">
        <v>338560</v>
      </c>
      <c r="AK38" s="292">
        <v>37962</v>
      </c>
      <c r="AL38" s="292">
        <v>0</v>
      </c>
      <c r="AM38" s="293">
        <v>5098</v>
      </c>
      <c r="AN38" s="294">
        <v>2019515</v>
      </c>
      <c r="AO38" s="291">
        <v>2984</v>
      </c>
      <c r="AP38" s="292">
        <v>222197</v>
      </c>
      <c r="AQ38" s="292">
        <v>585</v>
      </c>
      <c r="AR38" s="292">
        <v>9205</v>
      </c>
      <c r="AS38" s="292">
        <v>94919</v>
      </c>
      <c r="AT38" s="292">
        <v>0</v>
      </c>
      <c r="AU38" s="293">
        <v>329890</v>
      </c>
      <c r="AV38" s="291">
        <v>2349405</v>
      </c>
      <c r="AW38" s="294">
        <v>1184198</v>
      </c>
      <c r="AX38" s="294">
        <v>56209</v>
      </c>
      <c r="AY38" s="294">
        <v>1240407</v>
      </c>
      <c r="AZ38" s="294">
        <v>1570297</v>
      </c>
      <c r="BA38" s="294">
        <v>3589812</v>
      </c>
      <c r="BB38" s="294">
        <v>-930549</v>
      </c>
      <c r="BC38" s="294">
        <v>-204590</v>
      </c>
      <c r="BD38" s="294">
        <v>0</v>
      </c>
      <c r="BE38" s="294">
        <v>-1135139</v>
      </c>
      <c r="BF38" s="291">
        <v>435158</v>
      </c>
      <c r="BG38" s="295">
        <v>2454673</v>
      </c>
      <c r="BH38" s="215"/>
      <c r="BI38" s="321">
        <f t="shared" si="1"/>
        <v>1.4791575105669324E-2</v>
      </c>
      <c r="BJ38" s="257">
        <f t="shared" si="0"/>
        <v>0.51683979560782412</v>
      </c>
    </row>
    <row r="39" spans="1:62" s="178" customFormat="1" ht="16.2">
      <c r="A39" s="246" t="s">
        <v>119</v>
      </c>
      <c r="B39" s="247" t="s">
        <v>33</v>
      </c>
      <c r="C39" s="291">
        <v>1396</v>
      </c>
      <c r="D39" s="292">
        <v>0</v>
      </c>
      <c r="E39" s="292">
        <v>711</v>
      </c>
      <c r="F39" s="292">
        <v>3</v>
      </c>
      <c r="G39" s="292">
        <v>33</v>
      </c>
      <c r="H39" s="292">
        <v>118</v>
      </c>
      <c r="I39" s="292">
        <v>105</v>
      </c>
      <c r="J39" s="292">
        <v>3</v>
      </c>
      <c r="K39" s="292">
        <v>47</v>
      </c>
      <c r="L39" s="292">
        <v>110</v>
      </c>
      <c r="M39" s="292">
        <v>18</v>
      </c>
      <c r="N39" s="292">
        <v>18</v>
      </c>
      <c r="O39" s="292">
        <v>57</v>
      </c>
      <c r="P39" s="292">
        <v>47</v>
      </c>
      <c r="Q39" s="292">
        <v>7</v>
      </c>
      <c r="R39" s="292">
        <v>40</v>
      </c>
      <c r="S39" s="292">
        <v>9</v>
      </c>
      <c r="T39" s="292">
        <v>6</v>
      </c>
      <c r="U39" s="292">
        <v>7</v>
      </c>
      <c r="V39" s="292">
        <v>333</v>
      </c>
      <c r="W39" s="292">
        <v>828</v>
      </c>
      <c r="X39" s="292">
        <v>191</v>
      </c>
      <c r="Y39" s="292">
        <v>90</v>
      </c>
      <c r="Z39" s="292">
        <v>14</v>
      </c>
      <c r="AA39" s="292">
        <v>2362</v>
      </c>
      <c r="AB39" s="292">
        <v>467</v>
      </c>
      <c r="AC39" s="292">
        <v>6026</v>
      </c>
      <c r="AD39" s="292">
        <v>1498</v>
      </c>
      <c r="AE39" s="292">
        <v>16414</v>
      </c>
      <c r="AF39" s="292">
        <v>791</v>
      </c>
      <c r="AG39" s="292">
        <v>15133</v>
      </c>
      <c r="AH39" s="292">
        <v>75744</v>
      </c>
      <c r="AI39" s="292">
        <v>433</v>
      </c>
      <c r="AJ39" s="292">
        <v>4016</v>
      </c>
      <c r="AK39" s="292">
        <v>44472</v>
      </c>
      <c r="AL39" s="292">
        <v>0</v>
      </c>
      <c r="AM39" s="293">
        <v>991</v>
      </c>
      <c r="AN39" s="294">
        <v>172538</v>
      </c>
      <c r="AO39" s="291">
        <v>179485</v>
      </c>
      <c r="AP39" s="292">
        <v>1650430</v>
      </c>
      <c r="AQ39" s="292">
        <v>0</v>
      </c>
      <c r="AR39" s="292">
        <v>0</v>
      </c>
      <c r="AS39" s="292">
        <v>18836</v>
      </c>
      <c r="AT39" s="292">
        <v>0</v>
      </c>
      <c r="AU39" s="293">
        <v>1848751</v>
      </c>
      <c r="AV39" s="291">
        <v>2021289</v>
      </c>
      <c r="AW39" s="294">
        <v>1471296</v>
      </c>
      <c r="AX39" s="294">
        <v>37895</v>
      </c>
      <c r="AY39" s="294">
        <v>1509191</v>
      </c>
      <c r="AZ39" s="294">
        <v>3357942</v>
      </c>
      <c r="BA39" s="294">
        <v>3530480</v>
      </c>
      <c r="BB39" s="294">
        <v>-1649775</v>
      </c>
      <c r="BC39" s="294">
        <v>-21678</v>
      </c>
      <c r="BD39" s="294">
        <v>-52</v>
      </c>
      <c r="BE39" s="294">
        <v>-1671505</v>
      </c>
      <c r="BF39" s="291">
        <v>1686437</v>
      </c>
      <c r="BG39" s="295">
        <v>1858975</v>
      </c>
      <c r="BH39" s="215"/>
      <c r="BI39" s="321">
        <f t="shared" si="1"/>
        <v>0.10986853693636647</v>
      </c>
      <c r="BJ39" s="257">
        <f t="shared" si="0"/>
        <v>0.17304996959860763</v>
      </c>
    </row>
    <row r="40" spans="1:62" s="178" customFormat="1" ht="16.2">
      <c r="A40" s="246" t="s">
        <v>120</v>
      </c>
      <c r="B40" s="247" t="s">
        <v>34</v>
      </c>
      <c r="C40" s="291">
        <v>174</v>
      </c>
      <c r="D40" s="292">
        <v>17</v>
      </c>
      <c r="E40" s="292">
        <v>1408</v>
      </c>
      <c r="F40" s="292">
        <v>22</v>
      </c>
      <c r="G40" s="292">
        <v>222</v>
      </c>
      <c r="H40" s="292">
        <v>350</v>
      </c>
      <c r="I40" s="292">
        <v>39</v>
      </c>
      <c r="J40" s="292">
        <v>5</v>
      </c>
      <c r="K40" s="292">
        <v>192</v>
      </c>
      <c r="L40" s="292">
        <v>190</v>
      </c>
      <c r="M40" s="292">
        <v>63</v>
      </c>
      <c r="N40" s="292">
        <v>144</v>
      </c>
      <c r="O40" s="292">
        <v>199</v>
      </c>
      <c r="P40" s="292">
        <v>133</v>
      </c>
      <c r="Q40" s="292">
        <v>45</v>
      </c>
      <c r="R40" s="292">
        <v>171</v>
      </c>
      <c r="S40" s="292">
        <v>53</v>
      </c>
      <c r="T40" s="292">
        <v>23</v>
      </c>
      <c r="U40" s="292">
        <v>32</v>
      </c>
      <c r="V40" s="292">
        <v>256</v>
      </c>
      <c r="W40" s="292">
        <v>1495</v>
      </c>
      <c r="X40" s="292">
        <v>122</v>
      </c>
      <c r="Y40" s="292">
        <v>180</v>
      </c>
      <c r="Z40" s="292">
        <v>925</v>
      </c>
      <c r="AA40" s="292">
        <v>6252</v>
      </c>
      <c r="AB40" s="292">
        <v>5477</v>
      </c>
      <c r="AC40" s="292">
        <v>1915</v>
      </c>
      <c r="AD40" s="292">
        <v>5189</v>
      </c>
      <c r="AE40" s="292">
        <v>3736</v>
      </c>
      <c r="AF40" s="292">
        <v>4388</v>
      </c>
      <c r="AG40" s="292">
        <v>5230</v>
      </c>
      <c r="AH40" s="292">
        <v>9745</v>
      </c>
      <c r="AI40" s="292">
        <v>669</v>
      </c>
      <c r="AJ40" s="292">
        <v>4687</v>
      </c>
      <c r="AK40" s="292">
        <v>3167</v>
      </c>
      <c r="AL40" s="292">
        <v>0</v>
      </c>
      <c r="AM40" s="293">
        <v>32</v>
      </c>
      <c r="AN40" s="294">
        <v>56947</v>
      </c>
      <c r="AO40" s="291">
        <v>0</v>
      </c>
      <c r="AP40" s="292">
        <v>0</v>
      </c>
      <c r="AQ40" s="292">
        <v>0</v>
      </c>
      <c r="AR40" s="292">
        <v>0</v>
      </c>
      <c r="AS40" s="292">
        <v>0</v>
      </c>
      <c r="AT40" s="292">
        <v>0</v>
      </c>
      <c r="AU40" s="293">
        <v>0</v>
      </c>
      <c r="AV40" s="291">
        <v>56947</v>
      </c>
      <c r="AW40" s="294">
        <v>7157</v>
      </c>
      <c r="AX40" s="294">
        <v>0</v>
      </c>
      <c r="AY40" s="294">
        <v>7157</v>
      </c>
      <c r="AZ40" s="294">
        <v>7157</v>
      </c>
      <c r="BA40" s="294">
        <v>64104</v>
      </c>
      <c r="BB40" s="294">
        <v>-2119</v>
      </c>
      <c r="BC40" s="294">
        <v>0</v>
      </c>
      <c r="BD40" s="294">
        <v>0</v>
      </c>
      <c r="BE40" s="294">
        <v>-2119</v>
      </c>
      <c r="BF40" s="291">
        <v>5038</v>
      </c>
      <c r="BG40" s="295">
        <v>61985</v>
      </c>
      <c r="BH40" s="215"/>
      <c r="BI40" s="321">
        <f t="shared" si="1"/>
        <v>0</v>
      </c>
      <c r="BJ40" s="257">
        <f t="shared" si="0"/>
        <v>0.9627899625968005</v>
      </c>
    </row>
    <row r="41" spans="1:62" s="178" customFormat="1" ht="16.2">
      <c r="A41" s="246" t="s">
        <v>121</v>
      </c>
      <c r="B41" s="247" t="s">
        <v>13</v>
      </c>
      <c r="C41" s="291">
        <v>2947</v>
      </c>
      <c r="D41" s="292">
        <v>224</v>
      </c>
      <c r="E41" s="292">
        <v>11362</v>
      </c>
      <c r="F41" s="292">
        <v>67</v>
      </c>
      <c r="G41" s="292">
        <v>855</v>
      </c>
      <c r="H41" s="292">
        <v>469</v>
      </c>
      <c r="I41" s="292">
        <v>891</v>
      </c>
      <c r="J41" s="292">
        <v>60</v>
      </c>
      <c r="K41" s="292">
        <v>2076</v>
      </c>
      <c r="L41" s="292">
        <v>7433</v>
      </c>
      <c r="M41" s="292">
        <v>1176</v>
      </c>
      <c r="N41" s="292">
        <v>763</v>
      </c>
      <c r="O41" s="292">
        <v>2170</v>
      </c>
      <c r="P41" s="292">
        <v>1060</v>
      </c>
      <c r="Q41" s="292">
        <v>142</v>
      </c>
      <c r="R41" s="292">
        <v>117</v>
      </c>
      <c r="S41" s="292">
        <v>159</v>
      </c>
      <c r="T41" s="292">
        <v>72</v>
      </c>
      <c r="U41" s="292">
        <v>152</v>
      </c>
      <c r="V41" s="292">
        <v>536</v>
      </c>
      <c r="W41" s="292">
        <v>30180</v>
      </c>
      <c r="X41" s="292">
        <v>6113</v>
      </c>
      <c r="Y41" s="292">
        <v>1364</v>
      </c>
      <c r="Z41" s="292">
        <v>2360</v>
      </c>
      <c r="AA41" s="292">
        <v>12034</v>
      </c>
      <c r="AB41" s="292">
        <v>15185</v>
      </c>
      <c r="AC41" s="292">
        <v>19122</v>
      </c>
      <c r="AD41" s="292">
        <v>9615</v>
      </c>
      <c r="AE41" s="292">
        <v>11302</v>
      </c>
      <c r="AF41" s="292">
        <v>546</v>
      </c>
      <c r="AG41" s="292">
        <v>9665</v>
      </c>
      <c r="AH41" s="292">
        <v>10756</v>
      </c>
      <c r="AI41" s="292">
        <v>1803</v>
      </c>
      <c r="AJ41" s="292">
        <v>10834</v>
      </c>
      <c r="AK41" s="292">
        <v>7044</v>
      </c>
      <c r="AL41" s="292">
        <v>47</v>
      </c>
      <c r="AM41" s="293">
        <v>558</v>
      </c>
      <c r="AN41" s="294">
        <v>181259</v>
      </c>
      <c r="AO41" s="291">
        <v>0</v>
      </c>
      <c r="AP41" s="292">
        <v>90</v>
      </c>
      <c r="AQ41" s="292">
        <v>0</v>
      </c>
      <c r="AR41" s="292">
        <v>0</v>
      </c>
      <c r="AS41" s="292">
        <v>0</v>
      </c>
      <c r="AT41" s="292">
        <v>0</v>
      </c>
      <c r="AU41" s="293">
        <v>90</v>
      </c>
      <c r="AV41" s="291">
        <v>181349</v>
      </c>
      <c r="AW41" s="294">
        <v>26844</v>
      </c>
      <c r="AX41" s="294">
        <v>180100</v>
      </c>
      <c r="AY41" s="294">
        <v>206944</v>
      </c>
      <c r="AZ41" s="294">
        <v>207034</v>
      </c>
      <c r="BA41" s="294">
        <v>388293</v>
      </c>
      <c r="BB41" s="294">
        <v>-1166</v>
      </c>
      <c r="BC41" s="294">
        <v>-58023</v>
      </c>
      <c r="BD41" s="294">
        <v>-5597</v>
      </c>
      <c r="BE41" s="294">
        <v>-64786</v>
      </c>
      <c r="BF41" s="291">
        <v>142248</v>
      </c>
      <c r="BG41" s="295">
        <v>323507</v>
      </c>
      <c r="BH41" s="215"/>
      <c r="BI41" s="323">
        <f t="shared" si="1"/>
        <v>5.9912679267057576E-6</v>
      </c>
      <c r="BJ41" s="258">
        <f t="shared" si="0"/>
        <v>0.64275512961196368</v>
      </c>
    </row>
    <row r="42" spans="1:62" s="178" customFormat="1" ht="16.2">
      <c r="A42" s="248" t="s">
        <v>122</v>
      </c>
      <c r="B42" s="249" t="s">
        <v>14</v>
      </c>
      <c r="C42" s="296">
        <v>234577</v>
      </c>
      <c r="D42" s="297">
        <v>12910</v>
      </c>
      <c r="E42" s="297">
        <v>1193317</v>
      </c>
      <c r="F42" s="297">
        <v>12138</v>
      </c>
      <c r="G42" s="297">
        <v>177459</v>
      </c>
      <c r="H42" s="297">
        <v>1786498</v>
      </c>
      <c r="I42" s="297">
        <v>1501046</v>
      </c>
      <c r="J42" s="297">
        <v>179910</v>
      </c>
      <c r="K42" s="297">
        <v>128265</v>
      </c>
      <c r="L42" s="297">
        <v>1620970</v>
      </c>
      <c r="M42" s="297">
        <v>262584</v>
      </c>
      <c r="N42" s="297">
        <v>287014</v>
      </c>
      <c r="O42" s="297">
        <v>656908</v>
      </c>
      <c r="P42" s="297">
        <v>233289</v>
      </c>
      <c r="Q42" s="297">
        <v>86373</v>
      </c>
      <c r="R42" s="297">
        <v>228791</v>
      </c>
      <c r="S42" s="297">
        <v>95597</v>
      </c>
      <c r="T42" s="297">
        <v>39222</v>
      </c>
      <c r="U42" s="297">
        <v>47239</v>
      </c>
      <c r="V42" s="297">
        <v>163506</v>
      </c>
      <c r="W42" s="297">
        <v>1412717</v>
      </c>
      <c r="X42" s="297">
        <v>1422653</v>
      </c>
      <c r="Y42" s="297">
        <v>130000</v>
      </c>
      <c r="Z42" s="297">
        <v>143442</v>
      </c>
      <c r="AA42" s="297">
        <v>919834</v>
      </c>
      <c r="AB42" s="297">
        <v>427937</v>
      </c>
      <c r="AC42" s="297">
        <v>739826</v>
      </c>
      <c r="AD42" s="297">
        <v>1387990</v>
      </c>
      <c r="AE42" s="297">
        <v>858162</v>
      </c>
      <c r="AF42" s="297">
        <v>462170</v>
      </c>
      <c r="AG42" s="297">
        <v>437578</v>
      </c>
      <c r="AH42" s="297">
        <v>1251771</v>
      </c>
      <c r="AI42" s="297">
        <v>48349</v>
      </c>
      <c r="AJ42" s="297">
        <v>927582</v>
      </c>
      <c r="AK42" s="297">
        <v>810375</v>
      </c>
      <c r="AL42" s="297">
        <v>61985</v>
      </c>
      <c r="AM42" s="298">
        <v>113905</v>
      </c>
      <c r="AN42" s="299">
        <v>20503889</v>
      </c>
      <c r="AO42" s="296">
        <v>353303</v>
      </c>
      <c r="AP42" s="297">
        <v>15019859</v>
      </c>
      <c r="AQ42" s="297">
        <v>5182532</v>
      </c>
      <c r="AR42" s="297">
        <v>1195333</v>
      </c>
      <c r="AS42" s="297">
        <v>5675218</v>
      </c>
      <c r="AT42" s="297">
        <v>-43934</v>
      </c>
      <c r="AU42" s="298">
        <v>27382311</v>
      </c>
      <c r="AV42" s="296">
        <v>47886200</v>
      </c>
      <c r="AW42" s="299">
        <v>14589596</v>
      </c>
      <c r="AX42" s="299">
        <v>2439956</v>
      </c>
      <c r="AY42" s="299">
        <v>17029552</v>
      </c>
      <c r="AZ42" s="299">
        <v>44411863</v>
      </c>
      <c r="BA42" s="299">
        <v>64915752</v>
      </c>
      <c r="BB42" s="299">
        <v>-15808254</v>
      </c>
      <c r="BC42" s="299">
        <v>-5052398</v>
      </c>
      <c r="BD42" s="299">
        <v>-594374</v>
      </c>
      <c r="BE42" s="299">
        <v>-21455026</v>
      </c>
      <c r="BF42" s="296">
        <v>22956837</v>
      </c>
      <c r="BG42" s="300">
        <v>43460726</v>
      </c>
      <c r="BH42" s="215"/>
      <c r="BI42" s="324">
        <f>SUM(BI5:BI41)</f>
        <v>1.0000000000000002</v>
      </c>
    </row>
    <row r="43" spans="1:62" s="178" customFormat="1" ht="18">
      <c r="A43" s="241" t="s">
        <v>123</v>
      </c>
      <c r="B43" s="250" t="s">
        <v>19</v>
      </c>
      <c r="C43" s="301">
        <v>1545</v>
      </c>
      <c r="D43" s="302">
        <v>606</v>
      </c>
      <c r="E43" s="302">
        <v>9921</v>
      </c>
      <c r="F43" s="302">
        <v>200</v>
      </c>
      <c r="G43" s="302">
        <v>3254</v>
      </c>
      <c r="H43" s="302">
        <v>14881</v>
      </c>
      <c r="I43" s="302">
        <v>4703</v>
      </c>
      <c r="J43" s="302">
        <v>4419</v>
      </c>
      <c r="K43" s="302">
        <v>3035</v>
      </c>
      <c r="L43" s="302">
        <v>9653</v>
      </c>
      <c r="M43" s="302">
        <v>2050</v>
      </c>
      <c r="N43" s="302">
        <v>7423</v>
      </c>
      <c r="O43" s="302">
        <v>13331</v>
      </c>
      <c r="P43" s="302">
        <v>3418</v>
      </c>
      <c r="Q43" s="302">
        <v>1660</v>
      </c>
      <c r="R43" s="302">
        <v>4234</v>
      </c>
      <c r="S43" s="302">
        <v>1696</v>
      </c>
      <c r="T43" s="302">
        <v>762</v>
      </c>
      <c r="U43" s="302">
        <v>358</v>
      </c>
      <c r="V43" s="302">
        <v>3918</v>
      </c>
      <c r="W43" s="302">
        <v>33606</v>
      </c>
      <c r="X43" s="302">
        <v>13700</v>
      </c>
      <c r="Y43" s="302">
        <v>2161</v>
      </c>
      <c r="Z43" s="302">
        <v>7075</v>
      </c>
      <c r="AA43" s="302">
        <v>39611</v>
      </c>
      <c r="AB43" s="302">
        <v>28879</v>
      </c>
      <c r="AC43" s="302">
        <v>6719</v>
      </c>
      <c r="AD43" s="302">
        <v>22861</v>
      </c>
      <c r="AE43" s="302">
        <v>8649</v>
      </c>
      <c r="AF43" s="302">
        <v>15308</v>
      </c>
      <c r="AG43" s="302">
        <v>5910</v>
      </c>
      <c r="AH43" s="302">
        <v>24794</v>
      </c>
      <c r="AI43" s="302">
        <v>4426</v>
      </c>
      <c r="AJ43" s="302">
        <v>20913</v>
      </c>
      <c r="AK43" s="302">
        <v>26976</v>
      </c>
      <c r="AL43" s="302">
        <v>0</v>
      </c>
      <c r="AM43" s="303">
        <v>648</v>
      </c>
      <c r="AN43" s="304">
        <v>353303</v>
      </c>
      <c r="AO43" s="305"/>
      <c r="AP43" s="305"/>
      <c r="AQ43" s="305"/>
      <c r="AR43" s="305"/>
      <c r="AS43" s="305"/>
      <c r="AT43" s="305"/>
      <c r="AU43" s="305"/>
      <c r="AV43" s="305"/>
      <c r="AW43" s="305"/>
      <c r="AX43" s="305"/>
      <c r="AY43" s="305"/>
      <c r="AZ43" s="305"/>
      <c r="BA43" s="305"/>
      <c r="BB43" s="305"/>
      <c r="BC43" s="305"/>
      <c r="BD43" s="305"/>
      <c r="BE43" s="305"/>
      <c r="BF43" s="305"/>
      <c r="BG43" s="305"/>
      <c r="BH43" s="203"/>
      <c r="BI43" s="203"/>
    </row>
    <row r="44" spans="1:62" s="178" customFormat="1" ht="16.2">
      <c r="A44" s="246" t="s">
        <v>124</v>
      </c>
      <c r="B44" s="251" t="s">
        <v>20</v>
      </c>
      <c r="C44" s="291">
        <v>73487</v>
      </c>
      <c r="D44" s="292">
        <v>4758</v>
      </c>
      <c r="E44" s="292">
        <v>230404</v>
      </c>
      <c r="F44" s="292">
        <v>5780</v>
      </c>
      <c r="G44" s="292">
        <v>60805</v>
      </c>
      <c r="H44" s="292">
        <v>202324</v>
      </c>
      <c r="I44" s="292">
        <v>34772</v>
      </c>
      <c r="J44" s="292">
        <v>75015</v>
      </c>
      <c r="K44" s="292">
        <v>55325</v>
      </c>
      <c r="L44" s="292">
        <v>156875</v>
      </c>
      <c r="M44" s="292">
        <v>27148</v>
      </c>
      <c r="N44" s="292">
        <v>173203</v>
      </c>
      <c r="O44" s="292">
        <v>371771</v>
      </c>
      <c r="P44" s="292">
        <v>105262</v>
      </c>
      <c r="Q44" s="292">
        <v>33277</v>
      </c>
      <c r="R44" s="292">
        <v>67378</v>
      </c>
      <c r="S44" s="292">
        <v>31784</v>
      </c>
      <c r="T44" s="292">
        <v>10183</v>
      </c>
      <c r="U44" s="292">
        <v>11608</v>
      </c>
      <c r="V44" s="292">
        <v>86240</v>
      </c>
      <c r="W44" s="292">
        <v>953782</v>
      </c>
      <c r="X44" s="292">
        <v>172377</v>
      </c>
      <c r="Y44" s="292">
        <v>29188</v>
      </c>
      <c r="Z44" s="292">
        <v>185486</v>
      </c>
      <c r="AA44" s="292">
        <v>1276911</v>
      </c>
      <c r="AB44" s="292">
        <v>358987</v>
      </c>
      <c r="AC44" s="292">
        <v>225599</v>
      </c>
      <c r="AD44" s="292">
        <v>763034</v>
      </c>
      <c r="AE44" s="292">
        <v>304979</v>
      </c>
      <c r="AF44" s="292">
        <v>548730</v>
      </c>
      <c r="AG44" s="292">
        <v>796325</v>
      </c>
      <c r="AH44" s="292">
        <v>1518299</v>
      </c>
      <c r="AI44" s="292">
        <v>69791</v>
      </c>
      <c r="AJ44" s="292">
        <v>878092</v>
      </c>
      <c r="AK44" s="292">
        <v>588966</v>
      </c>
      <c r="AL44" s="292">
        <v>0</v>
      </c>
      <c r="AM44" s="293">
        <v>71</v>
      </c>
      <c r="AN44" s="294">
        <v>10488016</v>
      </c>
      <c r="AO44" s="252"/>
      <c r="AP44" s="252"/>
      <c r="AQ44" s="252"/>
      <c r="AR44" s="252"/>
      <c r="AS44" s="252"/>
      <c r="AT44" s="252"/>
      <c r="AU44" s="252"/>
      <c r="AV44" s="252"/>
      <c r="AW44" s="252"/>
      <c r="AX44" s="252"/>
      <c r="AY44" s="252"/>
      <c r="AZ44" s="252"/>
      <c r="BA44" s="252"/>
      <c r="BB44" s="252"/>
      <c r="BC44" s="252"/>
      <c r="BD44" s="252"/>
      <c r="BE44" s="252"/>
      <c r="BF44" s="252"/>
      <c r="BG44" s="10"/>
      <c r="BH44" s="204"/>
      <c r="BI44" s="204"/>
    </row>
    <row r="45" spans="1:62" s="178" customFormat="1" ht="16.2">
      <c r="A45" s="246" t="s">
        <v>125</v>
      </c>
      <c r="B45" s="251" t="s">
        <v>21</v>
      </c>
      <c r="C45" s="291">
        <v>68104</v>
      </c>
      <c r="D45" s="292">
        <v>3926</v>
      </c>
      <c r="E45" s="292">
        <v>162004</v>
      </c>
      <c r="F45" s="292">
        <v>105</v>
      </c>
      <c r="G45" s="292">
        <v>32127</v>
      </c>
      <c r="H45" s="292">
        <v>171133</v>
      </c>
      <c r="I45" s="292">
        <v>212327</v>
      </c>
      <c r="J45" s="292">
        <v>18780</v>
      </c>
      <c r="K45" s="292">
        <v>29277</v>
      </c>
      <c r="L45" s="292">
        <v>276238</v>
      </c>
      <c r="M45" s="292">
        <v>20417</v>
      </c>
      <c r="N45" s="292">
        <v>42256</v>
      </c>
      <c r="O45" s="292">
        <v>101801</v>
      </c>
      <c r="P45" s="292">
        <v>33574</v>
      </c>
      <c r="Q45" s="292">
        <v>-1376</v>
      </c>
      <c r="R45" s="292">
        <v>8585</v>
      </c>
      <c r="S45" s="292">
        <v>-1637</v>
      </c>
      <c r="T45" s="292">
        <v>-1</v>
      </c>
      <c r="U45" s="292">
        <v>-750</v>
      </c>
      <c r="V45" s="292">
        <v>16430</v>
      </c>
      <c r="W45" s="292">
        <v>109569</v>
      </c>
      <c r="X45" s="292">
        <v>196416</v>
      </c>
      <c r="Y45" s="292">
        <v>32877</v>
      </c>
      <c r="Z45" s="292">
        <v>23678</v>
      </c>
      <c r="AA45" s="292">
        <v>240965</v>
      </c>
      <c r="AB45" s="292">
        <v>253811</v>
      </c>
      <c r="AC45" s="292">
        <v>1375139</v>
      </c>
      <c r="AD45" s="292">
        <v>-168169</v>
      </c>
      <c r="AE45" s="292">
        <v>241348</v>
      </c>
      <c r="AF45" s="292">
        <v>0</v>
      </c>
      <c r="AG45" s="292">
        <v>24762</v>
      </c>
      <c r="AH45" s="292">
        <v>45649</v>
      </c>
      <c r="AI45" s="292">
        <v>-661</v>
      </c>
      <c r="AJ45" s="292">
        <v>191785</v>
      </c>
      <c r="AK45" s="292">
        <v>72111</v>
      </c>
      <c r="AL45" s="292">
        <v>0</v>
      </c>
      <c r="AM45" s="293">
        <v>187658</v>
      </c>
      <c r="AN45" s="294">
        <v>4020258</v>
      </c>
      <c r="AO45" s="252"/>
      <c r="AP45" s="252"/>
      <c r="AQ45" s="252"/>
      <c r="AR45" s="252"/>
      <c r="AS45" s="252"/>
      <c r="AT45" s="252"/>
      <c r="AU45" s="252"/>
      <c r="AV45" s="252"/>
      <c r="AW45" s="252"/>
      <c r="AX45" s="252"/>
      <c r="AY45" s="252"/>
      <c r="AZ45" s="252"/>
      <c r="BA45" s="252"/>
      <c r="BB45" s="252"/>
      <c r="BC45" s="252"/>
      <c r="BD45" s="252"/>
      <c r="BE45" s="252"/>
      <c r="BF45" s="252"/>
      <c r="BG45" s="10"/>
      <c r="BH45" s="204"/>
      <c r="BI45" s="204"/>
    </row>
    <row r="46" spans="1:62" s="178" customFormat="1" ht="16.2">
      <c r="A46" s="246" t="s">
        <v>126</v>
      </c>
      <c r="B46" s="251" t="s">
        <v>22</v>
      </c>
      <c r="C46" s="291">
        <v>75200</v>
      </c>
      <c r="D46" s="292">
        <v>5360</v>
      </c>
      <c r="E46" s="292">
        <v>117490</v>
      </c>
      <c r="F46" s="292">
        <v>3075</v>
      </c>
      <c r="G46" s="292">
        <v>18693</v>
      </c>
      <c r="H46" s="292">
        <v>310073</v>
      </c>
      <c r="I46" s="292">
        <v>67442</v>
      </c>
      <c r="J46" s="292">
        <v>30341</v>
      </c>
      <c r="K46" s="292">
        <v>29815</v>
      </c>
      <c r="L46" s="292">
        <v>114337</v>
      </c>
      <c r="M46" s="292">
        <v>14324</v>
      </c>
      <c r="N46" s="292">
        <v>50204</v>
      </c>
      <c r="O46" s="292">
        <v>137763</v>
      </c>
      <c r="P46" s="292">
        <v>49461</v>
      </c>
      <c r="Q46" s="292">
        <v>20022</v>
      </c>
      <c r="R46" s="292">
        <v>85036</v>
      </c>
      <c r="S46" s="292">
        <v>27080</v>
      </c>
      <c r="T46" s="292">
        <v>11758</v>
      </c>
      <c r="U46" s="292">
        <v>6719</v>
      </c>
      <c r="V46" s="292">
        <v>34673</v>
      </c>
      <c r="W46" s="292">
        <v>135524</v>
      </c>
      <c r="X46" s="292">
        <v>602203</v>
      </c>
      <c r="Y46" s="292">
        <v>54937</v>
      </c>
      <c r="Z46" s="292">
        <v>31872</v>
      </c>
      <c r="AA46" s="292">
        <v>295280</v>
      </c>
      <c r="AB46" s="292">
        <v>87592</v>
      </c>
      <c r="AC46" s="292">
        <v>1327114</v>
      </c>
      <c r="AD46" s="292">
        <v>565000</v>
      </c>
      <c r="AE46" s="292">
        <v>224909</v>
      </c>
      <c r="AF46" s="292">
        <v>595848</v>
      </c>
      <c r="AG46" s="292">
        <v>288531</v>
      </c>
      <c r="AH46" s="292">
        <v>192100</v>
      </c>
      <c r="AI46" s="292">
        <v>3303</v>
      </c>
      <c r="AJ46" s="292">
        <v>301054</v>
      </c>
      <c r="AK46" s="292">
        <v>238069</v>
      </c>
      <c r="AL46" s="292">
        <v>0</v>
      </c>
      <c r="AM46" s="293">
        <v>11466</v>
      </c>
      <c r="AN46" s="294">
        <v>6163668</v>
      </c>
      <c r="AO46" s="252"/>
      <c r="AP46" s="252"/>
      <c r="AQ46" s="252"/>
      <c r="AR46" s="252"/>
      <c r="AS46" s="252"/>
      <c r="AT46" s="252"/>
      <c r="AU46" s="252"/>
      <c r="AV46" s="252"/>
      <c r="AW46" s="252"/>
      <c r="AX46" s="252"/>
      <c r="AY46" s="252"/>
      <c r="AZ46" s="252"/>
      <c r="BA46" s="252"/>
      <c r="BB46" s="252"/>
      <c r="BC46" s="252"/>
      <c r="BD46" s="252"/>
      <c r="BE46" s="252"/>
      <c r="BF46" s="252"/>
      <c r="BG46" s="10"/>
      <c r="BH46" s="204"/>
      <c r="BI46" s="204"/>
    </row>
    <row r="47" spans="1:62" s="178" customFormat="1" ht="32.4">
      <c r="A47" s="246" t="s">
        <v>127</v>
      </c>
      <c r="B47" s="251" t="s">
        <v>695</v>
      </c>
      <c r="C47" s="291">
        <v>10548</v>
      </c>
      <c r="D47" s="292">
        <v>2463</v>
      </c>
      <c r="E47" s="292">
        <v>118046</v>
      </c>
      <c r="F47" s="292">
        <v>0</v>
      </c>
      <c r="G47" s="292">
        <v>11990</v>
      </c>
      <c r="H47" s="292">
        <v>-14375</v>
      </c>
      <c r="I47" s="292">
        <v>728527</v>
      </c>
      <c r="J47" s="292">
        <v>7902</v>
      </c>
      <c r="K47" s="292">
        <v>10397</v>
      </c>
      <c r="L47" s="292">
        <v>32179</v>
      </c>
      <c r="M47" s="292">
        <v>628</v>
      </c>
      <c r="N47" s="292">
        <v>24157</v>
      </c>
      <c r="O47" s="292">
        <v>2080</v>
      </c>
      <c r="P47" s="292">
        <v>1995</v>
      </c>
      <c r="Q47" s="292">
        <v>-3916</v>
      </c>
      <c r="R47" s="292">
        <v>-20493</v>
      </c>
      <c r="S47" s="292">
        <v>-3675</v>
      </c>
      <c r="T47" s="292">
        <v>-2807</v>
      </c>
      <c r="U47" s="292">
        <v>-300</v>
      </c>
      <c r="V47" s="292">
        <v>9103</v>
      </c>
      <c r="W47" s="292">
        <v>133704</v>
      </c>
      <c r="X47" s="292">
        <v>96760</v>
      </c>
      <c r="Y47" s="292">
        <v>9142</v>
      </c>
      <c r="Z47" s="292">
        <v>18086</v>
      </c>
      <c r="AA47" s="292">
        <v>175022</v>
      </c>
      <c r="AB47" s="292">
        <v>18534</v>
      </c>
      <c r="AC47" s="292">
        <v>280737</v>
      </c>
      <c r="AD47" s="292">
        <v>55295</v>
      </c>
      <c r="AE47" s="292">
        <v>53415</v>
      </c>
      <c r="AF47" s="292">
        <v>2891</v>
      </c>
      <c r="AG47" s="292">
        <v>15446</v>
      </c>
      <c r="AH47" s="292">
        <v>36506</v>
      </c>
      <c r="AI47" s="292">
        <v>2409</v>
      </c>
      <c r="AJ47" s="292">
        <v>135338</v>
      </c>
      <c r="AK47" s="292">
        <v>122488</v>
      </c>
      <c r="AL47" s="292">
        <v>0</v>
      </c>
      <c r="AM47" s="293">
        <v>10724</v>
      </c>
      <c r="AN47" s="294">
        <v>2080946</v>
      </c>
      <c r="AO47" s="252"/>
      <c r="AP47" s="252"/>
      <c r="AQ47" s="252"/>
      <c r="AR47" s="252"/>
      <c r="AS47" s="252"/>
      <c r="AT47" s="252"/>
      <c r="AU47" s="252"/>
      <c r="AV47" s="252"/>
      <c r="AW47" s="252"/>
      <c r="AX47" s="252"/>
      <c r="AY47" s="252"/>
      <c r="AZ47" s="252"/>
      <c r="BA47" s="252"/>
      <c r="BB47" s="252"/>
      <c r="BC47" s="252"/>
      <c r="BD47" s="252"/>
      <c r="BE47" s="252"/>
      <c r="BF47" s="252"/>
      <c r="BG47" s="10"/>
      <c r="BH47" s="204"/>
      <c r="BI47" s="204"/>
    </row>
    <row r="48" spans="1:62" s="178" customFormat="1" ht="16.2">
      <c r="A48" s="253" t="s">
        <v>128</v>
      </c>
      <c r="B48" s="244" t="s">
        <v>23</v>
      </c>
      <c r="C48" s="306">
        <v>-31418</v>
      </c>
      <c r="D48" s="307">
        <v>-30</v>
      </c>
      <c r="E48" s="307">
        <v>-4518</v>
      </c>
      <c r="F48" s="307">
        <v>0</v>
      </c>
      <c r="G48" s="307">
        <v>0</v>
      </c>
      <c r="H48" s="307">
        <v>0</v>
      </c>
      <c r="I48" s="307">
        <v>-13502</v>
      </c>
      <c r="J48" s="307">
        <v>0</v>
      </c>
      <c r="K48" s="307">
        <v>0</v>
      </c>
      <c r="L48" s="307">
        <v>0</v>
      </c>
      <c r="M48" s="307">
        <v>0</v>
      </c>
      <c r="N48" s="307">
        <v>-4</v>
      </c>
      <c r="O48" s="307">
        <v>0</v>
      </c>
      <c r="P48" s="307">
        <v>0</v>
      </c>
      <c r="Q48" s="307">
        <v>0</v>
      </c>
      <c r="R48" s="307">
        <v>-1</v>
      </c>
      <c r="S48" s="307">
        <v>0</v>
      </c>
      <c r="T48" s="307">
        <v>0</v>
      </c>
      <c r="U48" s="307">
        <v>0</v>
      </c>
      <c r="V48" s="307">
        <v>0</v>
      </c>
      <c r="W48" s="307">
        <v>-15630</v>
      </c>
      <c r="X48" s="307">
        <v>-423</v>
      </c>
      <c r="Y48" s="307">
        <v>-9855</v>
      </c>
      <c r="Z48" s="307">
        <v>0</v>
      </c>
      <c r="AA48" s="307">
        <v>-2200</v>
      </c>
      <c r="AB48" s="307">
        <v>-13292</v>
      </c>
      <c r="AC48" s="307">
        <v>-995</v>
      </c>
      <c r="AD48" s="307">
        <v>-7750</v>
      </c>
      <c r="AE48" s="307">
        <v>-10</v>
      </c>
      <c r="AF48" s="307">
        <v>0</v>
      </c>
      <c r="AG48" s="307">
        <v>-4954</v>
      </c>
      <c r="AH48" s="307">
        <v>-42417</v>
      </c>
      <c r="AI48" s="307">
        <v>-1289</v>
      </c>
      <c r="AJ48" s="307">
        <v>-91</v>
      </c>
      <c r="AK48" s="307">
        <v>-10</v>
      </c>
      <c r="AL48" s="307">
        <v>0</v>
      </c>
      <c r="AM48" s="308">
        <v>-965</v>
      </c>
      <c r="AN48" s="309">
        <v>-149354</v>
      </c>
      <c r="AO48" s="252"/>
      <c r="AP48" s="252"/>
      <c r="AQ48" s="252"/>
      <c r="AR48" s="252"/>
      <c r="AS48" s="252"/>
      <c r="AT48" s="252"/>
      <c r="AU48" s="252"/>
      <c r="AV48" s="252"/>
      <c r="AW48" s="252"/>
      <c r="AX48" s="252"/>
      <c r="AY48" s="252"/>
      <c r="AZ48" s="252"/>
      <c r="BA48" s="252"/>
      <c r="BB48" s="252"/>
      <c r="BC48" s="252"/>
      <c r="BD48" s="252"/>
      <c r="BE48" s="252"/>
      <c r="BF48" s="252"/>
      <c r="BG48" s="10"/>
      <c r="BH48" s="204"/>
      <c r="BI48" s="204"/>
    </row>
    <row r="49" spans="1:61" s="178" customFormat="1" ht="16.2">
      <c r="A49" s="248" t="s">
        <v>129</v>
      </c>
      <c r="B49" s="254" t="s">
        <v>24</v>
      </c>
      <c r="C49" s="296">
        <v>197466</v>
      </c>
      <c r="D49" s="297">
        <v>17083</v>
      </c>
      <c r="E49" s="297">
        <v>633347</v>
      </c>
      <c r="F49" s="297">
        <v>9160</v>
      </c>
      <c r="G49" s="297">
        <v>126869</v>
      </c>
      <c r="H49" s="297">
        <v>684036</v>
      </c>
      <c r="I49" s="297">
        <v>1034269</v>
      </c>
      <c r="J49" s="297">
        <v>136457</v>
      </c>
      <c r="K49" s="297">
        <v>127849</v>
      </c>
      <c r="L49" s="297">
        <v>589282</v>
      </c>
      <c r="M49" s="297">
        <v>64567</v>
      </c>
      <c r="N49" s="297">
        <v>297239</v>
      </c>
      <c r="O49" s="297">
        <v>626746</v>
      </c>
      <c r="P49" s="297">
        <v>193710</v>
      </c>
      <c r="Q49" s="297">
        <v>49667</v>
      </c>
      <c r="R49" s="297">
        <v>144739</v>
      </c>
      <c r="S49" s="297">
        <v>55248</v>
      </c>
      <c r="T49" s="297">
        <v>19895</v>
      </c>
      <c r="U49" s="297">
        <v>17635</v>
      </c>
      <c r="V49" s="297">
        <v>150364</v>
      </c>
      <c r="W49" s="297">
        <v>1350555</v>
      </c>
      <c r="X49" s="297">
        <v>1081033</v>
      </c>
      <c r="Y49" s="297">
        <v>118450</v>
      </c>
      <c r="Z49" s="297">
        <v>266197</v>
      </c>
      <c r="AA49" s="297">
        <v>2025589</v>
      </c>
      <c r="AB49" s="297">
        <v>734511</v>
      </c>
      <c r="AC49" s="297">
        <v>3214313</v>
      </c>
      <c r="AD49" s="297">
        <v>1230271</v>
      </c>
      <c r="AE49" s="297">
        <v>833290</v>
      </c>
      <c r="AF49" s="297">
        <v>1162777</v>
      </c>
      <c r="AG49" s="297">
        <v>1126020</v>
      </c>
      <c r="AH49" s="297">
        <v>1774931</v>
      </c>
      <c r="AI49" s="297">
        <v>77979</v>
      </c>
      <c r="AJ49" s="297">
        <v>1527091</v>
      </c>
      <c r="AK49" s="297">
        <v>1048600</v>
      </c>
      <c r="AL49" s="297">
        <v>0</v>
      </c>
      <c r="AM49" s="298">
        <v>209602</v>
      </c>
      <c r="AN49" s="299">
        <v>22956837</v>
      </c>
      <c r="AO49" s="252"/>
      <c r="AP49" s="252"/>
      <c r="AQ49" s="252"/>
      <c r="AR49" s="252"/>
      <c r="AS49" s="252"/>
      <c r="AT49" s="252"/>
      <c r="AU49" s="252"/>
      <c r="AV49" s="252"/>
      <c r="AW49" s="252"/>
      <c r="AX49" s="252"/>
      <c r="AY49" s="252"/>
      <c r="AZ49" s="252"/>
      <c r="BA49" s="252"/>
      <c r="BB49" s="252"/>
      <c r="BC49" s="252"/>
      <c r="BD49" s="252"/>
      <c r="BE49" s="252"/>
      <c r="BF49" s="252"/>
      <c r="BG49" s="10"/>
      <c r="BH49" s="204"/>
      <c r="BI49" s="204"/>
    </row>
    <row r="50" spans="1:61" s="178" customFormat="1" ht="18">
      <c r="A50" s="248" t="s">
        <v>130</v>
      </c>
      <c r="B50" s="254" t="s">
        <v>696</v>
      </c>
      <c r="C50" s="296">
        <v>432043</v>
      </c>
      <c r="D50" s="297">
        <v>29993</v>
      </c>
      <c r="E50" s="297">
        <v>1826664</v>
      </c>
      <c r="F50" s="297">
        <v>21298</v>
      </c>
      <c r="G50" s="297">
        <v>304328</v>
      </c>
      <c r="H50" s="297">
        <v>2470534</v>
      </c>
      <c r="I50" s="297">
        <v>2535315</v>
      </c>
      <c r="J50" s="297">
        <v>316367</v>
      </c>
      <c r="K50" s="297">
        <v>256114</v>
      </c>
      <c r="L50" s="297">
        <v>2210252</v>
      </c>
      <c r="M50" s="297">
        <v>327151</v>
      </c>
      <c r="N50" s="297">
        <v>584253</v>
      </c>
      <c r="O50" s="297">
        <v>1283654</v>
      </c>
      <c r="P50" s="297">
        <v>426999</v>
      </c>
      <c r="Q50" s="297">
        <v>136040</v>
      </c>
      <c r="R50" s="297">
        <v>373530</v>
      </c>
      <c r="S50" s="297">
        <v>150845</v>
      </c>
      <c r="T50" s="297">
        <v>59117</v>
      </c>
      <c r="U50" s="297">
        <v>64874</v>
      </c>
      <c r="V50" s="297">
        <v>313870</v>
      </c>
      <c r="W50" s="297">
        <v>2763272</v>
      </c>
      <c r="X50" s="297">
        <v>2503686</v>
      </c>
      <c r="Y50" s="297">
        <v>248450</v>
      </c>
      <c r="Z50" s="297">
        <v>409639</v>
      </c>
      <c r="AA50" s="297">
        <v>2945423</v>
      </c>
      <c r="AB50" s="297">
        <v>1162448</v>
      </c>
      <c r="AC50" s="297">
        <v>3954139</v>
      </c>
      <c r="AD50" s="297">
        <v>2618261</v>
      </c>
      <c r="AE50" s="297">
        <v>1691452</v>
      </c>
      <c r="AF50" s="297">
        <v>1624947</v>
      </c>
      <c r="AG50" s="297">
        <v>1563598</v>
      </c>
      <c r="AH50" s="297">
        <v>3026702</v>
      </c>
      <c r="AI50" s="297">
        <v>126328</v>
      </c>
      <c r="AJ50" s="297">
        <v>2454673</v>
      </c>
      <c r="AK50" s="297">
        <v>1858975</v>
      </c>
      <c r="AL50" s="297">
        <v>61985</v>
      </c>
      <c r="AM50" s="298">
        <v>323507</v>
      </c>
      <c r="AN50" s="299">
        <v>43460726</v>
      </c>
      <c r="AO50" s="284"/>
      <c r="AP50" s="284"/>
      <c r="AQ50" s="10"/>
      <c r="AR50" s="10"/>
      <c r="AS50" s="10"/>
      <c r="AT50" s="10"/>
      <c r="AU50" s="10"/>
      <c r="AV50" s="10"/>
      <c r="AW50" s="10"/>
      <c r="AX50" s="10"/>
      <c r="AY50" s="10"/>
      <c r="AZ50" s="10"/>
      <c r="BA50" s="10"/>
      <c r="BB50" s="10"/>
      <c r="BC50" s="10"/>
      <c r="BD50" s="10"/>
      <c r="BE50" s="10"/>
      <c r="BF50" s="10"/>
      <c r="BG50" s="10"/>
      <c r="BH50" s="204"/>
      <c r="BI50" s="204"/>
    </row>
    <row r="51" spans="1:61" s="178" customFormat="1">
      <c r="A51" s="27"/>
      <c r="B51" s="175"/>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30"/>
      <c r="AP51" s="30"/>
      <c r="AQ51" s="30"/>
      <c r="AR51" s="30"/>
      <c r="AS51" s="30"/>
      <c r="AT51" s="30"/>
      <c r="AU51" s="30"/>
      <c r="AV51" s="30"/>
      <c r="AW51" s="30"/>
      <c r="AX51" s="30"/>
      <c r="AY51" s="30"/>
      <c r="AZ51" s="30"/>
      <c r="BA51" s="30"/>
      <c r="BB51" s="30"/>
      <c r="BC51" s="30"/>
      <c r="BD51" s="30"/>
      <c r="BE51" s="30"/>
      <c r="BF51" s="158"/>
      <c r="BG51" s="197"/>
      <c r="BH51" s="204"/>
      <c r="BI51" s="204"/>
    </row>
    <row r="52" spans="1:61" s="178" customFormat="1">
      <c r="A52" s="27"/>
      <c r="B52" s="27"/>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27"/>
      <c r="BG52" s="198"/>
      <c r="BH52" s="204"/>
      <c r="BI52" s="204"/>
    </row>
    <row r="53" spans="1:61" s="178" customFormat="1">
      <c r="A53" s="176"/>
      <c r="B53" s="176" t="s">
        <v>433</v>
      </c>
      <c r="C53" s="259">
        <f>C49/C50</f>
        <v>0.45705172864738003</v>
      </c>
      <c r="D53" s="259">
        <f t="shared" ref="D53:AM53" si="2">D49/D50</f>
        <v>0.56956623212082824</v>
      </c>
      <c r="E53" s="259">
        <f t="shared" si="2"/>
        <v>0.34672331638440346</v>
      </c>
      <c r="F53" s="259">
        <f t="shared" si="2"/>
        <v>0.4300873321438633</v>
      </c>
      <c r="G53" s="259">
        <f t="shared" si="2"/>
        <v>0.4168824426276912</v>
      </c>
      <c r="H53" s="259">
        <f t="shared" si="2"/>
        <v>0.27687779241249055</v>
      </c>
      <c r="I53" s="259">
        <f t="shared" si="2"/>
        <v>0.40794496936278135</v>
      </c>
      <c r="J53" s="259">
        <f t="shared" si="2"/>
        <v>0.4313250117743001</v>
      </c>
      <c r="K53" s="259">
        <f t="shared" si="2"/>
        <v>0.49918786165535661</v>
      </c>
      <c r="L53" s="259">
        <f t="shared" si="2"/>
        <v>0.26661303778935613</v>
      </c>
      <c r="M53" s="259">
        <f t="shared" si="2"/>
        <v>0.1973614630552864</v>
      </c>
      <c r="N53" s="259">
        <f t="shared" si="2"/>
        <v>0.50875048994185734</v>
      </c>
      <c r="O53" s="259">
        <f t="shared" si="2"/>
        <v>0.48825150702603659</v>
      </c>
      <c r="P53" s="259">
        <f t="shared" si="2"/>
        <v>0.4536544582071621</v>
      </c>
      <c r="Q53" s="259">
        <f t="shared" si="2"/>
        <v>0.36509114966186418</v>
      </c>
      <c r="R53" s="259">
        <f t="shared" si="2"/>
        <v>0.38748962600058895</v>
      </c>
      <c r="S53" s="259">
        <f t="shared" si="2"/>
        <v>0.36625675362126686</v>
      </c>
      <c r="T53" s="259">
        <f t="shared" si="2"/>
        <v>0.33653602178730313</v>
      </c>
      <c r="U53" s="259">
        <f t="shared" si="2"/>
        <v>0.27183463328914509</v>
      </c>
      <c r="V53" s="259">
        <f t="shared" si="2"/>
        <v>0.47906458087743331</v>
      </c>
      <c r="W53" s="259">
        <f t="shared" si="2"/>
        <v>0.48875210257984014</v>
      </c>
      <c r="X53" s="259">
        <f t="shared" si="2"/>
        <v>0.43177658859777146</v>
      </c>
      <c r="Y53" s="259">
        <f t="shared" si="2"/>
        <v>0.47675588649627693</v>
      </c>
      <c r="Z53" s="259">
        <f t="shared" si="2"/>
        <v>0.64983314576981199</v>
      </c>
      <c r="AA53" s="259">
        <f t="shared" si="2"/>
        <v>0.68770733439645171</v>
      </c>
      <c r="AB53" s="259">
        <f t="shared" si="2"/>
        <v>0.63186568345422767</v>
      </c>
      <c r="AC53" s="259">
        <f t="shared" si="2"/>
        <v>0.81289833260793309</v>
      </c>
      <c r="AD53" s="259">
        <f t="shared" si="2"/>
        <v>0.46988096297504334</v>
      </c>
      <c r="AE53" s="259">
        <f t="shared" si="2"/>
        <v>0.49264773697391356</v>
      </c>
      <c r="AF53" s="259">
        <f t="shared" si="2"/>
        <v>0.71557841578833037</v>
      </c>
      <c r="AG53" s="259">
        <f t="shared" si="2"/>
        <v>0.72014673848393262</v>
      </c>
      <c r="AH53" s="259">
        <f t="shared" si="2"/>
        <v>0.58642410121643951</v>
      </c>
      <c r="AI53" s="259">
        <f t="shared" si="2"/>
        <v>0.61727408017225005</v>
      </c>
      <c r="AJ53" s="259">
        <f t="shared" si="2"/>
        <v>0.62211585820188675</v>
      </c>
      <c r="AK53" s="259">
        <f t="shared" si="2"/>
        <v>0.56407428825024541</v>
      </c>
      <c r="AL53" s="259">
        <f t="shared" si="2"/>
        <v>0</v>
      </c>
      <c r="AM53" s="259">
        <f t="shared" si="2"/>
        <v>0.64790560946130993</v>
      </c>
      <c r="AN53" s="143"/>
      <c r="AO53" s="143"/>
      <c r="AP53" s="143"/>
      <c r="AQ53" s="143"/>
      <c r="AR53" s="143"/>
      <c r="AS53" s="143"/>
      <c r="AT53" s="143"/>
      <c r="AU53" s="143"/>
      <c r="AV53" s="143"/>
      <c r="AW53" s="143"/>
      <c r="AX53" s="143"/>
      <c r="AY53" s="143"/>
      <c r="AZ53" s="143"/>
      <c r="BA53" s="143"/>
      <c r="BB53" s="143"/>
      <c r="BC53" s="143"/>
      <c r="BD53" s="143"/>
      <c r="BE53" s="143"/>
      <c r="BF53" s="27"/>
      <c r="BG53" s="199"/>
      <c r="BH53" s="204"/>
      <c r="BI53" s="204"/>
    </row>
    <row r="54" spans="1:61" s="178" customFormat="1">
      <c r="A54" s="798" t="s">
        <v>140</v>
      </c>
      <c r="B54" s="798"/>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143"/>
      <c r="AO54" s="143"/>
      <c r="AP54" s="143"/>
      <c r="AQ54" s="143"/>
      <c r="AR54" s="143"/>
      <c r="AS54" s="143"/>
      <c r="AT54" s="143"/>
      <c r="AU54" s="143"/>
      <c r="AV54" s="143"/>
      <c r="AW54" s="143"/>
      <c r="AX54" s="143"/>
      <c r="AY54" s="143"/>
      <c r="AZ54" s="143"/>
      <c r="BA54" s="143"/>
      <c r="BB54" s="143"/>
      <c r="BC54" s="143"/>
      <c r="BD54" s="143"/>
      <c r="BE54" s="143"/>
      <c r="BF54" s="27"/>
      <c r="BG54" s="199"/>
      <c r="BH54" s="204"/>
      <c r="BI54" s="204"/>
    </row>
    <row r="55" spans="1:61" s="178" customFormat="1">
      <c r="A55" s="127"/>
      <c r="B55" s="127"/>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143"/>
      <c r="AO55" s="143"/>
      <c r="AP55" s="143"/>
      <c r="AQ55" s="143"/>
      <c r="AR55" s="143"/>
      <c r="AS55" s="143"/>
      <c r="AT55" s="143"/>
      <c r="AU55" s="143"/>
      <c r="AV55" s="143"/>
      <c r="AW55" s="143"/>
      <c r="AX55" s="143"/>
      <c r="AY55" s="143"/>
      <c r="AZ55" s="143"/>
      <c r="BA55" s="143"/>
      <c r="BB55" s="143"/>
      <c r="BC55" s="143"/>
      <c r="BD55" s="143"/>
      <c r="BE55" s="143"/>
      <c r="BF55" s="27"/>
      <c r="BG55" s="199"/>
      <c r="BH55" s="204"/>
      <c r="BI55" s="204"/>
    </row>
    <row r="56" spans="1:61" s="178" customFormat="1">
      <c r="A56" s="127"/>
      <c r="B56" s="127"/>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143"/>
      <c r="AO56" s="143"/>
      <c r="AP56" s="143"/>
      <c r="AQ56" s="143"/>
      <c r="AR56" s="143"/>
      <c r="AS56" s="143"/>
      <c r="AT56" s="143"/>
      <c r="AU56" s="143"/>
      <c r="AV56" s="143"/>
      <c r="AW56" s="143"/>
      <c r="AX56" s="143"/>
      <c r="AY56" s="143"/>
      <c r="AZ56" s="143"/>
      <c r="BA56" s="143"/>
      <c r="BB56" s="143"/>
      <c r="BC56" s="143"/>
      <c r="BD56" s="143"/>
      <c r="BE56" s="143"/>
      <c r="BF56" s="27"/>
      <c r="BG56" s="199"/>
      <c r="BH56" s="204"/>
      <c r="BI56" s="204"/>
    </row>
    <row r="57" spans="1:61" s="178" customFormat="1">
      <c r="A57" s="127"/>
      <c r="B57" s="127" t="s">
        <v>71</v>
      </c>
      <c r="C57" s="259">
        <f>C44/C50</f>
        <v>0.17009186585594491</v>
      </c>
      <c r="D57" s="259">
        <f t="shared" ref="D57:AM57" si="3">D44/D50</f>
        <v>0.15863701530357083</v>
      </c>
      <c r="E57" s="259">
        <f t="shared" si="3"/>
        <v>0.12613376077921282</v>
      </c>
      <c r="F57" s="259">
        <f t="shared" si="3"/>
        <v>0.27138698469339845</v>
      </c>
      <c r="G57" s="259">
        <f t="shared" si="3"/>
        <v>0.19980087274256722</v>
      </c>
      <c r="H57" s="259">
        <f t="shared" si="3"/>
        <v>8.1894845405892008E-2</v>
      </c>
      <c r="I57" s="259">
        <f t="shared" si="3"/>
        <v>1.3715061047641024E-2</v>
      </c>
      <c r="J57" s="259">
        <f t="shared" si="3"/>
        <v>0.23711385827219653</v>
      </c>
      <c r="K57" s="259">
        <f t="shared" si="3"/>
        <v>0.2160170861413277</v>
      </c>
      <c r="L57" s="259">
        <f t="shared" si="3"/>
        <v>7.097606969703002E-2</v>
      </c>
      <c r="M57" s="259">
        <f t="shared" si="3"/>
        <v>8.2983087320533944E-2</v>
      </c>
      <c r="N57" s="259">
        <f t="shared" si="3"/>
        <v>0.29645205073829317</v>
      </c>
      <c r="O57" s="259">
        <f t="shared" si="3"/>
        <v>0.2896193210943136</v>
      </c>
      <c r="P57" s="259">
        <f t="shared" si="3"/>
        <v>0.24651579980280985</v>
      </c>
      <c r="Q57" s="259">
        <f t="shared" si="3"/>
        <v>0.24461187885915908</v>
      </c>
      <c r="R57" s="259">
        <f t="shared" si="3"/>
        <v>0.18038176317832572</v>
      </c>
      <c r="S57" s="259">
        <f t="shared" si="3"/>
        <v>0.21070635420464714</v>
      </c>
      <c r="T57" s="259">
        <f t="shared" si="3"/>
        <v>0.17225163658507706</v>
      </c>
      <c r="U57" s="259">
        <f t="shared" si="3"/>
        <v>0.17893146715170946</v>
      </c>
      <c r="V57" s="259">
        <f t="shared" si="3"/>
        <v>0.27476343709178958</v>
      </c>
      <c r="W57" s="259">
        <f t="shared" si="3"/>
        <v>0.34516399398973391</v>
      </c>
      <c r="X57" s="259">
        <f t="shared" si="3"/>
        <v>6.884928860887507E-2</v>
      </c>
      <c r="Y57" s="259">
        <f t="shared" si="3"/>
        <v>0.11748037834574361</v>
      </c>
      <c r="Z57" s="259">
        <f t="shared" si="3"/>
        <v>0.45280356606670752</v>
      </c>
      <c r="AA57" s="259">
        <f t="shared" si="3"/>
        <v>0.43352380965314657</v>
      </c>
      <c r="AB57" s="259">
        <f t="shared" si="3"/>
        <v>0.30881983538188373</v>
      </c>
      <c r="AC57" s="259">
        <f t="shared" si="3"/>
        <v>5.7053887078830565E-2</v>
      </c>
      <c r="AD57" s="259">
        <f t="shared" si="3"/>
        <v>0.29142778355557369</v>
      </c>
      <c r="AE57" s="259">
        <f t="shared" si="3"/>
        <v>0.18030603292319261</v>
      </c>
      <c r="AF57" s="259">
        <f t="shared" si="3"/>
        <v>0.33769101392230022</v>
      </c>
      <c r="AG57" s="259">
        <f t="shared" si="3"/>
        <v>0.50929011165273941</v>
      </c>
      <c r="AH57" s="259">
        <f t="shared" si="3"/>
        <v>0.50163478267764716</v>
      </c>
      <c r="AI57" s="259">
        <f t="shared" si="3"/>
        <v>0.55245867899436385</v>
      </c>
      <c r="AJ57" s="259">
        <f t="shared" si="3"/>
        <v>0.3577225968591336</v>
      </c>
      <c r="AK57" s="259">
        <f t="shared" si="3"/>
        <v>0.31682298040586881</v>
      </c>
      <c r="AL57" s="259">
        <f t="shared" si="3"/>
        <v>0</v>
      </c>
      <c r="AM57" s="259">
        <f t="shared" si="3"/>
        <v>2.1946974872259333E-4</v>
      </c>
      <c r="AN57" s="143"/>
      <c r="AO57" s="143"/>
      <c r="AP57" s="143"/>
      <c r="AQ57" s="143"/>
      <c r="AR57" s="143"/>
      <c r="AS57" s="143"/>
      <c r="AT57" s="143"/>
      <c r="AU57" s="143"/>
      <c r="AV57" s="143"/>
      <c r="AW57" s="143"/>
      <c r="AX57" s="143"/>
      <c r="AY57" s="143"/>
      <c r="AZ57" s="143"/>
      <c r="BA57" s="143"/>
      <c r="BB57" s="143"/>
      <c r="BC57" s="143"/>
      <c r="BD57" s="143"/>
      <c r="BE57" s="143"/>
      <c r="BF57" s="27"/>
      <c r="BG57" s="199"/>
      <c r="BH57" s="204"/>
      <c r="BI57" s="204"/>
    </row>
    <row r="58" spans="1:61" s="178" customFormat="1">
      <c r="A58" s="798" t="s">
        <v>141</v>
      </c>
      <c r="B58" s="798"/>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27"/>
      <c r="BG58" s="199"/>
      <c r="BH58" s="201"/>
      <c r="BI58" s="201"/>
    </row>
    <row r="59" spans="1:61" s="178" customFormat="1">
      <c r="A59" s="180"/>
      <c r="C59" s="185"/>
      <c r="D59" s="185"/>
      <c r="E59" s="185"/>
      <c r="F59" s="186"/>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7"/>
      <c r="BE59" s="185"/>
      <c r="BG59" s="201"/>
      <c r="BH59" s="201"/>
      <c r="BI59" s="201"/>
    </row>
    <row r="60" spans="1:61">
      <c r="C60" s="144"/>
      <c r="D60" s="144"/>
      <c r="E60" s="144"/>
      <c r="F60" s="145"/>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6"/>
      <c r="BE60" s="144"/>
    </row>
    <row r="61" spans="1:61">
      <c r="C61" s="144"/>
      <c r="D61" s="144"/>
      <c r="E61" s="144"/>
      <c r="F61" s="145"/>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6"/>
      <c r="BE61" s="144"/>
    </row>
    <row r="62" spans="1:61">
      <c r="C62" s="144"/>
      <c r="D62" s="144"/>
      <c r="E62" s="144"/>
      <c r="F62" s="145"/>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6"/>
      <c r="BE62" s="144"/>
    </row>
  </sheetData>
  <sheetProtection sheet="1" objects="1" scenarios="1"/>
  <mergeCells count="3">
    <mergeCell ref="A54:B54"/>
    <mergeCell ref="A58:B58"/>
    <mergeCell ref="A3:B4"/>
  </mergeCells>
  <phoneticPr fontId="5"/>
  <conditionalFormatting sqref="AO43:BG43">
    <cfRule type="cellIs" dxfId="2" priority="3" operator="equal">
      <formula>"NG"</formula>
    </cfRule>
  </conditionalFormatting>
  <printOptions horizontalCentered="1"/>
  <pageMargins left="0.47244094488188981" right="0.31496062992125984" top="0.78740157480314965" bottom="0.47244094488188981" header="0.51181102362204722" footer="0.27559055118110237"/>
  <pageSetup paperSize="9" scale="52" fitToWidth="0"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N52"/>
  <sheetViews>
    <sheetView workbookViewId="0"/>
  </sheetViews>
  <sheetFormatPr defaultColWidth="9" defaultRowHeight="13.2"/>
  <cols>
    <col min="1" max="1" width="4.6640625" style="4" customWidth="1"/>
    <col min="2" max="2" width="25.77734375" style="4" customWidth="1"/>
    <col min="3" max="39" width="11.6640625" style="4" customWidth="1"/>
    <col min="40" max="40" width="11.6640625" style="1" customWidth="1"/>
    <col min="41" max="16384" width="9" style="4"/>
  </cols>
  <sheetData>
    <row r="2" spans="1:40" ht="16.2">
      <c r="A2" s="140" t="s">
        <v>430</v>
      </c>
      <c r="B2" s="101"/>
      <c r="C2" s="122"/>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0" s="1"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row>
    <row r="4" spans="1:40" s="1" customFormat="1" ht="45" customHeight="1">
      <c r="A4" s="193"/>
      <c r="B4" s="194"/>
      <c r="C4" s="325" t="s">
        <v>444</v>
      </c>
      <c r="D4" s="326" t="s">
        <v>3</v>
      </c>
      <c r="E4" s="326" t="s">
        <v>78</v>
      </c>
      <c r="F4" s="326" t="s">
        <v>4</v>
      </c>
      <c r="G4" s="326" t="s">
        <v>750</v>
      </c>
      <c r="H4" s="326" t="s">
        <v>6</v>
      </c>
      <c r="I4" s="326" t="s">
        <v>751</v>
      </c>
      <c r="J4" s="327" t="s">
        <v>752</v>
      </c>
      <c r="K4" s="326" t="s">
        <v>753</v>
      </c>
      <c r="L4" s="326" t="s">
        <v>9</v>
      </c>
      <c r="M4" s="326" t="s">
        <v>10</v>
      </c>
      <c r="N4" s="326" t="s">
        <v>11</v>
      </c>
      <c r="O4" s="326" t="s">
        <v>89</v>
      </c>
      <c r="P4" s="326" t="s">
        <v>91</v>
      </c>
      <c r="Q4" s="326" t="s">
        <v>93</v>
      </c>
      <c r="R4" s="326" t="s">
        <v>95</v>
      </c>
      <c r="S4" s="326" t="s">
        <v>12</v>
      </c>
      <c r="T4" s="326" t="s">
        <v>446</v>
      </c>
      <c r="U4" s="326" t="s">
        <v>35</v>
      </c>
      <c r="V4" s="327" t="s">
        <v>754</v>
      </c>
      <c r="W4" s="326" t="s">
        <v>26</v>
      </c>
      <c r="X4" s="327" t="s">
        <v>760</v>
      </c>
      <c r="Y4" s="326" t="s">
        <v>103</v>
      </c>
      <c r="Z4" s="326" t="s">
        <v>105</v>
      </c>
      <c r="AA4" s="326" t="s">
        <v>27</v>
      </c>
      <c r="AB4" s="326" t="s">
        <v>28</v>
      </c>
      <c r="AC4" s="326" t="s">
        <v>29</v>
      </c>
      <c r="AD4" s="326" t="s">
        <v>110</v>
      </c>
      <c r="AE4" s="326" t="s">
        <v>112</v>
      </c>
      <c r="AF4" s="326" t="s">
        <v>30</v>
      </c>
      <c r="AG4" s="326" t="s">
        <v>31</v>
      </c>
      <c r="AH4" s="326" t="s">
        <v>116</v>
      </c>
      <c r="AI4" s="333" t="s">
        <v>447</v>
      </c>
      <c r="AJ4" s="326" t="s">
        <v>755</v>
      </c>
      <c r="AK4" s="326" t="s">
        <v>756</v>
      </c>
      <c r="AL4" s="326" t="s">
        <v>34</v>
      </c>
      <c r="AM4" s="328" t="s">
        <v>13</v>
      </c>
      <c r="AN4" s="156" t="s">
        <v>457</v>
      </c>
    </row>
    <row r="5" spans="1:40">
      <c r="A5" s="129" t="s">
        <v>1</v>
      </c>
      <c r="B5" s="130" t="s">
        <v>444</v>
      </c>
      <c r="C5" s="311">
        <v>0.10785269058866825</v>
      </c>
      <c r="D5" s="312">
        <v>0</v>
      </c>
      <c r="E5" s="312">
        <v>0.11905364095422037</v>
      </c>
      <c r="F5" s="312">
        <v>6.2916705793971267E-3</v>
      </c>
      <c r="G5" s="312">
        <v>1.8532635840277595E-3</v>
      </c>
      <c r="H5" s="312">
        <v>1.5664629590201955E-4</v>
      </c>
      <c r="I5" s="223">
        <v>0</v>
      </c>
      <c r="J5" s="223">
        <v>1.6752695445479459E-4</v>
      </c>
      <c r="K5" s="223">
        <v>5.8567669084860647E-5</v>
      </c>
      <c r="L5" s="223">
        <v>0</v>
      </c>
      <c r="M5" s="223">
        <v>0</v>
      </c>
      <c r="N5" s="223">
        <v>0</v>
      </c>
      <c r="O5" s="223">
        <v>0</v>
      </c>
      <c r="P5" s="223">
        <v>0</v>
      </c>
      <c r="Q5" s="223">
        <v>0</v>
      </c>
      <c r="R5" s="223">
        <v>0</v>
      </c>
      <c r="S5" s="223">
        <v>0</v>
      </c>
      <c r="T5" s="223">
        <v>0</v>
      </c>
      <c r="U5" s="223">
        <v>0</v>
      </c>
      <c r="V5" s="223">
        <v>7.5827571924682192E-4</v>
      </c>
      <c r="W5" s="223">
        <v>6.9410467011571787E-4</v>
      </c>
      <c r="X5" s="223">
        <v>0</v>
      </c>
      <c r="Y5" s="223">
        <v>0</v>
      </c>
      <c r="Z5" s="223">
        <v>0</v>
      </c>
      <c r="AA5" s="223">
        <v>1.6975490447382259E-4</v>
      </c>
      <c r="AB5" s="223">
        <v>0</v>
      </c>
      <c r="AC5" s="223">
        <v>8.598584925820766E-6</v>
      </c>
      <c r="AD5" s="223">
        <v>3.3228161745524988E-5</v>
      </c>
      <c r="AE5" s="223">
        <v>0</v>
      </c>
      <c r="AF5" s="223">
        <v>1.8462140611355323E-5</v>
      </c>
      <c r="AG5" s="223">
        <v>9.7915193035550047E-4</v>
      </c>
      <c r="AH5" s="223">
        <v>1.8604408362633653E-3</v>
      </c>
      <c r="AI5" s="223">
        <v>1.8523209423089101E-3</v>
      </c>
      <c r="AJ5" s="223">
        <v>1.3851132105987233E-5</v>
      </c>
      <c r="AK5" s="223">
        <v>1.025887922107613E-2</v>
      </c>
      <c r="AL5" s="223">
        <v>0</v>
      </c>
      <c r="AM5" s="286">
        <v>0</v>
      </c>
      <c r="AN5" s="219">
        <v>6.776900137379205E-3</v>
      </c>
    </row>
    <row r="6" spans="1:40">
      <c r="A6" s="133" t="s">
        <v>2</v>
      </c>
      <c r="B6" s="104" t="s">
        <v>3</v>
      </c>
      <c r="C6" s="285">
        <v>1.3887506567633314E-5</v>
      </c>
      <c r="D6" s="223">
        <v>5.0011669389524226E-4</v>
      </c>
      <c r="E6" s="223">
        <v>2.1240906921032E-4</v>
      </c>
      <c r="F6" s="223">
        <v>9.3905531035778003E-5</v>
      </c>
      <c r="G6" s="223">
        <v>3.2859283404747507E-4</v>
      </c>
      <c r="H6" s="223">
        <v>1.0107126637399039E-3</v>
      </c>
      <c r="I6" s="223">
        <v>0.40253814614752015</v>
      </c>
      <c r="J6" s="223">
        <v>3.1608859331093318E-6</v>
      </c>
      <c r="K6" s="223">
        <v>1.8062269145771023E-2</v>
      </c>
      <c r="L6" s="223">
        <v>1.0942191207156469E-2</v>
      </c>
      <c r="M6" s="223">
        <v>3.1749864741357964E-2</v>
      </c>
      <c r="N6" s="223">
        <v>2.0539047296291162E-5</v>
      </c>
      <c r="O6" s="223">
        <v>1.0127339610206488E-5</v>
      </c>
      <c r="P6" s="223">
        <v>4.683851718622292E-6</v>
      </c>
      <c r="Q6" s="223">
        <v>7.3507791825933551E-6</v>
      </c>
      <c r="R6" s="223">
        <v>3.7480255936604823E-5</v>
      </c>
      <c r="S6" s="223">
        <v>1.3258642977891213E-5</v>
      </c>
      <c r="T6" s="223">
        <v>0</v>
      </c>
      <c r="U6" s="223">
        <v>7.7072478959213243E-5</v>
      </c>
      <c r="V6" s="223">
        <v>5.0976518940962821E-5</v>
      </c>
      <c r="W6" s="223">
        <v>1.5908676380754409E-3</v>
      </c>
      <c r="X6" s="223">
        <v>0.21070733310806547</v>
      </c>
      <c r="Y6" s="223">
        <v>0</v>
      </c>
      <c r="Z6" s="223">
        <v>0</v>
      </c>
      <c r="AA6" s="223">
        <v>1.6975490447382261E-6</v>
      </c>
      <c r="AB6" s="223">
        <v>0</v>
      </c>
      <c r="AC6" s="223">
        <v>1.5173973398507235E-6</v>
      </c>
      <c r="AD6" s="223">
        <v>6.4928591916543075E-6</v>
      </c>
      <c r="AE6" s="223">
        <v>0</v>
      </c>
      <c r="AF6" s="223">
        <v>6.7694515574969522E-6</v>
      </c>
      <c r="AG6" s="223">
        <v>3.5175281626095709E-5</v>
      </c>
      <c r="AH6" s="223">
        <v>1.1563741656760395E-5</v>
      </c>
      <c r="AI6" s="223">
        <v>6.3327211702868721E-5</v>
      </c>
      <c r="AJ6" s="223">
        <v>8.1477247682277841E-6</v>
      </c>
      <c r="AK6" s="223">
        <v>1.0220686130797886E-5</v>
      </c>
      <c r="AL6" s="223">
        <v>0</v>
      </c>
      <c r="AM6" s="286">
        <v>9.2733696643349288E-6</v>
      </c>
      <c r="AN6" s="220">
        <v>3.6698719667039158E-2</v>
      </c>
    </row>
    <row r="7" spans="1:40">
      <c r="A7" s="133" t="s">
        <v>77</v>
      </c>
      <c r="B7" s="104" t="s">
        <v>78</v>
      </c>
      <c r="C7" s="285">
        <v>7.8693555965494169E-2</v>
      </c>
      <c r="D7" s="223">
        <v>0</v>
      </c>
      <c r="E7" s="223">
        <v>0.23874067699368903</v>
      </c>
      <c r="F7" s="223">
        <v>3.1458352896985634E-3</v>
      </c>
      <c r="G7" s="223">
        <v>1.2519386977208802E-3</v>
      </c>
      <c r="H7" s="223">
        <v>3.6206747205260077E-3</v>
      </c>
      <c r="I7" s="223">
        <v>9.8607076438233509E-6</v>
      </c>
      <c r="J7" s="223">
        <v>3.1608859331093318E-6</v>
      </c>
      <c r="K7" s="223">
        <v>4.0606917232170048E-4</v>
      </c>
      <c r="L7" s="223">
        <v>0</v>
      </c>
      <c r="M7" s="223">
        <v>0</v>
      </c>
      <c r="N7" s="223">
        <v>0</v>
      </c>
      <c r="O7" s="223">
        <v>0</v>
      </c>
      <c r="P7" s="223">
        <v>0</v>
      </c>
      <c r="Q7" s="223">
        <v>0</v>
      </c>
      <c r="R7" s="223">
        <v>0</v>
      </c>
      <c r="S7" s="223">
        <v>0</v>
      </c>
      <c r="T7" s="223">
        <v>0</v>
      </c>
      <c r="U7" s="223">
        <v>0</v>
      </c>
      <c r="V7" s="223">
        <v>8.6341478956255776E-4</v>
      </c>
      <c r="W7" s="223">
        <v>6.8759065339930347E-6</v>
      </c>
      <c r="X7" s="223">
        <v>0</v>
      </c>
      <c r="Y7" s="223">
        <v>0</v>
      </c>
      <c r="Z7" s="223">
        <v>0</v>
      </c>
      <c r="AA7" s="223">
        <v>1.0355049172903178E-4</v>
      </c>
      <c r="AB7" s="223">
        <v>0</v>
      </c>
      <c r="AC7" s="223">
        <v>0</v>
      </c>
      <c r="AD7" s="223">
        <v>1.5239122455706287E-4</v>
      </c>
      <c r="AE7" s="223">
        <v>0</v>
      </c>
      <c r="AF7" s="223">
        <v>7.1633105572058663E-4</v>
      </c>
      <c r="AG7" s="223">
        <v>4.5254598688409678E-3</v>
      </c>
      <c r="AH7" s="223">
        <v>9.1132196033834843E-3</v>
      </c>
      <c r="AI7" s="223">
        <v>1.8681527452346274E-3</v>
      </c>
      <c r="AJ7" s="223">
        <v>4.073862384113892E-6</v>
      </c>
      <c r="AK7" s="223">
        <v>0.10090130313748168</v>
      </c>
      <c r="AL7" s="223">
        <v>0</v>
      </c>
      <c r="AM7" s="286">
        <v>4.8221522254541637E-3</v>
      </c>
      <c r="AN7" s="220">
        <v>1.6240340761909961E-2</v>
      </c>
    </row>
    <row r="8" spans="1:40">
      <c r="A8" s="133" t="s">
        <v>79</v>
      </c>
      <c r="B8" s="104" t="s">
        <v>4</v>
      </c>
      <c r="C8" s="285">
        <v>1.0762817589915819E-3</v>
      </c>
      <c r="D8" s="223">
        <v>2.3338779048444637E-4</v>
      </c>
      <c r="E8" s="223">
        <v>8.2116908199865991E-5</v>
      </c>
      <c r="F8" s="223">
        <v>0.10888346323598459</v>
      </c>
      <c r="G8" s="223">
        <v>1.2256512709970821E-3</v>
      </c>
      <c r="H8" s="223">
        <v>2.3071935055336216E-5</v>
      </c>
      <c r="I8" s="223">
        <v>1.1832849172588022E-6</v>
      </c>
      <c r="J8" s="223">
        <v>2.8447973397983986E-5</v>
      </c>
      <c r="K8" s="223">
        <v>3.8654661596008029E-4</v>
      </c>
      <c r="L8" s="223">
        <v>1.493042422312026E-5</v>
      </c>
      <c r="M8" s="223">
        <v>5.5020464556122403E-5</v>
      </c>
      <c r="N8" s="223">
        <v>6.1617141888873484E-5</v>
      </c>
      <c r="O8" s="223">
        <v>3.1940071078343544E-5</v>
      </c>
      <c r="P8" s="223">
        <v>1.1241244124693501E-4</v>
      </c>
      <c r="Q8" s="223">
        <v>1.3231402528668038E-4</v>
      </c>
      <c r="R8" s="223">
        <v>3.7747972050437714E-4</v>
      </c>
      <c r="S8" s="223">
        <v>5.966389340051046E-5</v>
      </c>
      <c r="T8" s="223">
        <v>3.3831216063061385E-5</v>
      </c>
      <c r="U8" s="223">
        <v>2.3121743687763973E-4</v>
      </c>
      <c r="V8" s="223">
        <v>1.4241564979131489E-3</v>
      </c>
      <c r="W8" s="223">
        <v>6.9048577193993213E-4</v>
      </c>
      <c r="X8" s="223">
        <v>1.9571144304836949E-5</v>
      </c>
      <c r="Y8" s="223">
        <v>1.1269873213926344E-4</v>
      </c>
      <c r="Z8" s="223">
        <v>2.4167620758765645E-4</v>
      </c>
      <c r="AA8" s="223">
        <v>6.5084030375263586E-4</v>
      </c>
      <c r="AB8" s="223">
        <v>1.8495450979312623E-4</v>
      </c>
      <c r="AC8" s="223">
        <v>7.8398862558954052E-6</v>
      </c>
      <c r="AD8" s="223">
        <v>5.6449681678029807E-4</v>
      </c>
      <c r="AE8" s="223">
        <v>1.554877111499469E-4</v>
      </c>
      <c r="AF8" s="223">
        <v>5.8586526206700891E-4</v>
      </c>
      <c r="AG8" s="223">
        <v>5.6920001176773059E-5</v>
      </c>
      <c r="AH8" s="223">
        <v>7.9492464074758598E-4</v>
      </c>
      <c r="AI8" s="223">
        <v>2.3114432271547085E-3</v>
      </c>
      <c r="AJ8" s="223">
        <v>3.9272033382857919E-4</v>
      </c>
      <c r="AK8" s="223">
        <v>8.6606866687287344E-4</v>
      </c>
      <c r="AL8" s="223">
        <v>1.727837380011293E-2</v>
      </c>
      <c r="AM8" s="286">
        <v>3.0911232214449766E-5</v>
      </c>
      <c r="AN8" s="220">
        <v>4.0661999065547133E-4</v>
      </c>
    </row>
    <row r="9" spans="1:40">
      <c r="A9" s="133" t="s">
        <v>80</v>
      </c>
      <c r="B9" s="104" t="s">
        <v>5</v>
      </c>
      <c r="C9" s="285">
        <v>3.4049851519408945E-2</v>
      </c>
      <c r="D9" s="223">
        <v>2.8006534858133563E-3</v>
      </c>
      <c r="E9" s="223">
        <v>1.5753307669062289E-2</v>
      </c>
      <c r="F9" s="223">
        <v>4.4135599586815665E-3</v>
      </c>
      <c r="G9" s="223">
        <v>0.10374661549380931</v>
      </c>
      <c r="H9" s="223">
        <v>3.0572337802272707E-3</v>
      </c>
      <c r="I9" s="223">
        <v>1.656598884162323E-5</v>
      </c>
      <c r="J9" s="223">
        <v>4.8993731963194642E-4</v>
      </c>
      <c r="K9" s="223">
        <v>6.7860405912991868E-3</v>
      </c>
      <c r="L9" s="223">
        <v>1.827845874588056E-4</v>
      </c>
      <c r="M9" s="223">
        <v>7.09152654278911E-4</v>
      </c>
      <c r="N9" s="223">
        <v>6.8976967170044485E-4</v>
      </c>
      <c r="O9" s="223">
        <v>5.2817971197846147E-4</v>
      </c>
      <c r="P9" s="223">
        <v>4.7072709772154033E-4</v>
      </c>
      <c r="Q9" s="223">
        <v>2.2934431049691268E-3</v>
      </c>
      <c r="R9" s="223">
        <v>1.4215725644526544E-3</v>
      </c>
      <c r="S9" s="223">
        <v>1.8760979813716066E-3</v>
      </c>
      <c r="T9" s="223">
        <v>1.9622105316575602E-3</v>
      </c>
      <c r="U9" s="223">
        <v>1.7726670160619045E-3</v>
      </c>
      <c r="V9" s="223">
        <v>1.8039315640233217E-2</v>
      </c>
      <c r="W9" s="223">
        <v>2.9881966017098568E-2</v>
      </c>
      <c r="X9" s="223">
        <v>1.5513127444895247E-3</v>
      </c>
      <c r="Y9" s="223">
        <v>4.2543771382571949E-3</v>
      </c>
      <c r="Z9" s="223">
        <v>4.2403189149470633E-3</v>
      </c>
      <c r="AA9" s="223">
        <v>7.9177082544680342E-3</v>
      </c>
      <c r="AB9" s="223">
        <v>6.7073968039860704E-3</v>
      </c>
      <c r="AC9" s="223">
        <v>1.3530126280335618E-3</v>
      </c>
      <c r="AD9" s="223">
        <v>3.3797241757028808E-3</v>
      </c>
      <c r="AE9" s="223">
        <v>5.5650411599028528E-3</v>
      </c>
      <c r="AF9" s="223">
        <v>1.497895008267962E-3</v>
      </c>
      <c r="AG9" s="223">
        <v>6.7069668802339222E-3</v>
      </c>
      <c r="AH9" s="223">
        <v>7.9654356457953251E-3</v>
      </c>
      <c r="AI9" s="223">
        <v>2.9233424102336775E-2</v>
      </c>
      <c r="AJ9" s="223">
        <v>3.4623756402583968E-3</v>
      </c>
      <c r="AK9" s="223">
        <v>4.5993087588590484E-3</v>
      </c>
      <c r="AL9" s="223">
        <v>0.17844639832217471</v>
      </c>
      <c r="AM9" s="286">
        <v>2.8438333637293784E-4</v>
      </c>
      <c r="AN9" s="220">
        <v>7.053908855549261E-3</v>
      </c>
    </row>
    <row r="10" spans="1:40">
      <c r="A10" s="133" t="s">
        <v>81</v>
      </c>
      <c r="B10" s="104" t="s">
        <v>6</v>
      </c>
      <c r="C10" s="285">
        <v>2.2731533666787797E-2</v>
      </c>
      <c r="D10" s="223">
        <v>4.1676391157936853E-3</v>
      </c>
      <c r="E10" s="223">
        <v>3.2108258552202264E-2</v>
      </c>
      <c r="F10" s="223">
        <v>0.20335242745797727</v>
      </c>
      <c r="G10" s="223">
        <v>0.15636418600983149</v>
      </c>
      <c r="H10" s="223">
        <v>0.50530452120877511</v>
      </c>
      <c r="I10" s="223">
        <v>5.1946207867661414E-3</v>
      </c>
      <c r="J10" s="223">
        <v>0.52125853834312685</v>
      </c>
      <c r="K10" s="223">
        <v>7.652451642627893E-2</v>
      </c>
      <c r="L10" s="223">
        <v>9.3903319621473028E-3</v>
      </c>
      <c r="M10" s="223">
        <v>6.0984071575511001E-2</v>
      </c>
      <c r="N10" s="223">
        <v>9.7389315929913931E-3</v>
      </c>
      <c r="O10" s="223">
        <v>2.6977674669342363E-3</v>
      </c>
      <c r="P10" s="223">
        <v>4.5152330567518892E-3</v>
      </c>
      <c r="Q10" s="223">
        <v>6.361364304616289E-2</v>
      </c>
      <c r="R10" s="223">
        <v>7.7991058281797976E-2</v>
      </c>
      <c r="S10" s="223">
        <v>4.9633729987735756E-2</v>
      </c>
      <c r="T10" s="223">
        <v>2.5102762318791549E-2</v>
      </c>
      <c r="U10" s="223">
        <v>6.9550205012794034E-2</v>
      </c>
      <c r="V10" s="223">
        <v>0.12653965017363877</v>
      </c>
      <c r="W10" s="223">
        <v>9.5633003193315753E-3</v>
      </c>
      <c r="X10" s="223">
        <v>1.7250565765834854E-3</v>
      </c>
      <c r="Y10" s="223">
        <v>1.4707184544173878E-2</v>
      </c>
      <c r="Z10" s="223">
        <v>1.5474600807052062E-2</v>
      </c>
      <c r="AA10" s="223">
        <v>2.8858333760549841E-5</v>
      </c>
      <c r="AB10" s="223">
        <v>7.226129684940746E-5</v>
      </c>
      <c r="AC10" s="223">
        <v>1.6387891270387814E-4</v>
      </c>
      <c r="AD10" s="223">
        <v>1.0182330944088461E-3</v>
      </c>
      <c r="AE10" s="223">
        <v>7.4196607411856799E-4</v>
      </c>
      <c r="AF10" s="223">
        <v>1.2640412271907944E-3</v>
      </c>
      <c r="AG10" s="223">
        <v>2.7940045970895333E-2</v>
      </c>
      <c r="AH10" s="223">
        <v>8.604348891962274E-2</v>
      </c>
      <c r="AI10" s="223">
        <v>4.2191754797036287E-3</v>
      </c>
      <c r="AJ10" s="223">
        <v>1.2036633800102906E-2</v>
      </c>
      <c r="AK10" s="223">
        <v>1.4405250205086137E-2</v>
      </c>
      <c r="AL10" s="223">
        <v>2.2666774219569252E-2</v>
      </c>
      <c r="AM10" s="286">
        <v>2.6085988865774155E-2</v>
      </c>
      <c r="AN10" s="220">
        <v>4.8956476244782471E-2</v>
      </c>
    </row>
    <row r="11" spans="1:40">
      <c r="A11" s="133" t="s">
        <v>82</v>
      </c>
      <c r="B11" s="104" t="s">
        <v>7</v>
      </c>
      <c r="C11" s="285">
        <v>3.8604953673592672E-2</v>
      </c>
      <c r="D11" s="223">
        <v>2.5305904711099256E-2</v>
      </c>
      <c r="E11" s="223">
        <v>1.1453118909662642E-2</v>
      </c>
      <c r="F11" s="223">
        <v>1.1879049676025918E-2</v>
      </c>
      <c r="G11" s="223">
        <v>6.9300228700612497E-3</v>
      </c>
      <c r="H11" s="223">
        <v>0.14264689334370625</v>
      </c>
      <c r="I11" s="223">
        <v>0.14821314116786277</v>
      </c>
      <c r="J11" s="223">
        <v>3.3821479484269853E-4</v>
      </c>
      <c r="K11" s="223">
        <v>3.4984421000023427E-2</v>
      </c>
      <c r="L11" s="223">
        <v>3.6109004765067509E-2</v>
      </c>
      <c r="M11" s="223">
        <v>1.0842088210031454E-2</v>
      </c>
      <c r="N11" s="223">
        <v>3.5429856586102252E-3</v>
      </c>
      <c r="O11" s="223">
        <v>1.1194605399897481E-3</v>
      </c>
      <c r="P11" s="223">
        <v>1.0327893039562153E-3</v>
      </c>
      <c r="Q11" s="223">
        <v>1.1614231108497501E-3</v>
      </c>
      <c r="R11" s="223">
        <v>1.6491312612106122E-3</v>
      </c>
      <c r="S11" s="223">
        <v>1.093838045676025E-3</v>
      </c>
      <c r="T11" s="223">
        <v>4.9055263291439006E-4</v>
      </c>
      <c r="U11" s="223">
        <v>6.5819897031168112E-3</v>
      </c>
      <c r="V11" s="223">
        <v>5.9642527160926502E-3</v>
      </c>
      <c r="W11" s="223">
        <v>1.3096430608351259E-2</v>
      </c>
      <c r="X11" s="223">
        <v>6.1143849508284984E-2</v>
      </c>
      <c r="Y11" s="223">
        <v>3.1189374119541154E-2</v>
      </c>
      <c r="Z11" s="223">
        <v>3.3981139491112908E-2</v>
      </c>
      <c r="AA11" s="223">
        <v>5.5835783179529735E-3</v>
      </c>
      <c r="AB11" s="223">
        <v>1.9243871553824344E-3</v>
      </c>
      <c r="AC11" s="223">
        <v>1.9928485063372835E-3</v>
      </c>
      <c r="AD11" s="223">
        <v>0.22237355252207477</v>
      </c>
      <c r="AE11" s="223">
        <v>2.5055396192147339E-3</v>
      </c>
      <c r="AF11" s="223">
        <v>3.2752452849231388E-2</v>
      </c>
      <c r="AG11" s="223">
        <v>1.008187526461405E-2</v>
      </c>
      <c r="AH11" s="223">
        <v>1.1446452277098968E-2</v>
      </c>
      <c r="AI11" s="223">
        <v>1.25783674244823E-2</v>
      </c>
      <c r="AJ11" s="223">
        <v>7.9407725591147983E-3</v>
      </c>
      <c r="AK11" s="223">
        <v>1.1787140763054909E-2</v>
      </c>
      <c r="AL11" s="223">
        <v>0</v>
      </c>
      <c r="AM11" s="286">
        <v>2.7260615689923249E-2</v>
      </c>
      <c r="AN11" s="220">
        <v>4.2520205483912075E-2</v>
      </c>
    </row>
    <row r="12" spans="1:40">
      <c r="A12" s="133" t="s">
        <v>83</v>
      </c>
      <c r="B12" s="104" t="s">
        <v>445</v>
      </c>
      <c r="C12" s="285">
        <v>1.5523917758186106E-2</v>
      </c>
      <c r="D12" s="223">
        <v>5.1011902777314709E-3</v>
      </c>
      <c r="E12" s="223">
        <v>2.5114087757792346E-2</v>
      </c>
      <c r="F12" s="223">
        <v>1.3005916048455255E-2</v>
      </c>
      <c r="G12" s="223">
        <v>2.9524066139165635E-2</v>
      </c>
      <c r="H12" s="223">
        <v>7.0936081025397748E-3</v>
      </c>
      <c r="I12" s="223">
        <v>9.2296223546186565E-5</v>
      </c>
      <c r="J12" s="223">
        <v>2.6137365780881064E-2</v>
      </c>
      <c r="K12" s="223">
        <v>6.2784541258970612E-3</v>
      </c>
      <c r="L12" s="223">
        <v>5.1758803973483568E-4</v>
      </c>
      <c r="M12" s="223">
        <v>2.6868326858239771E-3</v>
      </c>
      <c r="N12" s="223">
        <v>1.098839030351577E-3</v>
      </c>
      <c r="O12" s="223">
        <v>2.3028012221361833E-3</v>
      </c>
      <c r="P12" s="223">
        <v>7.3349117913625089E-3</v>
      </c>
      <c r="Q12" s="223">
        <v>2.1603940017641869E-2</v>
      </c>
      <c r="R12" s="223">
        <v>9.228174443819773E-3</v>
      </c>
      <c r="S12" s="223">
        <v>1.5738009214756869E-2</v>
      </c>
      <c r="T12" s="223">
        <v>2.3106720571070927E-2</v>
      </c>
      <c r="U12" s="223">
        <v>3.5514998304405465E-2</v>
      </c>
      <c r="V12" s="223">
        <v>4.7440022939433522E-2</v>
      </c>
      <c r="W12" s="223">
        <v>1.3401141834752424E-2</v>
      </c>
      <c r="X12" s="223">
        <v>0</v>
      </c>
      <c r="Y12" s="223">
        <v>3.8096196417790301E-2</v>
      </c>
      <c r="Z12" s="223">
        <v>1.5616188888265034E-2</v>
      </c>
      <c r="AA12" s="223">
        <v>8.3217249271157322E-3</v>
      </c>
      <c r="AB12" s="223">
        <v>4.7296739295005028E-3</v>
      </c>
      <c r="AC12" s="223">
        <v>1.5259959247765442E-3</v>
      </c>
      <c r="AD12" s="223">
        <v>1.663317751744383E-3</v>
      </c>
      <c r="AE12" s="223">
        <v>3.8056060709969895E-3</v>
      </c>
      <c r="AF12" s="223">
        <v>1.8160592314703187E-3</v>
      </c>
      <c r="AG12" s="223">
        <v>4.0592274996514447E-3</v>
      </c>
      <c r="AH12" s="223">
        <v>4.488053333298091E-3</v>
      </c>
      <c r="AI12" s="223">
        <v>9.166613893990247E-3</v>
      </c>
      <c r="AJ12" s="223">
        <v>5.0524041287780489E-3</v>
      </c>
      <c r="AK12" s="223">
        <v>3.1334471953630362E-3</v>
      </c>
      <c r="AL12" s="223">
        <v>9.487779301443898E-2</v>
      </c>
      <c r="AM12" s="286">
        <v>2.1916063640044885E-3</v>
      </c>
      <c r="AN12" s="220">
        <v>6.3112383350429997E-3</v>
      </c>
    </row>
    <row r="13" spans="1:40">
      <c r="A13" s="133" t="s">
        <v>84</v>
      </c>
      <c r="B13" s="104" t="s">
        <v>8</v>
      </c>
      <c r="C13" s="285">
        <v>2.9858139120411626E-3</v>
      </c>
      <c r="D13" s="223">
        <v>1.1335978394958824E-3</v>
      </c>
      <c r="E13" s="223">
        <v>4.3089478962743009E-3</v>
      </c>
      <c r="F13" s="223">
        <v>1.2677246689830031E-3</v>
      </c>
      <c r="G13" s="223">
        <v>3.640808601246024E-3</v>
      </c>
      <c r="H13" s="223">
        <v>2.4124339110491904E-3</v>
      </c>
      <c r="I13" s="223">
        <v>2.5203968737612484E-4</v>
      </c>
      <c r="J13" s="223">
        <v>5.7528123982589837E-4</v>
      </c>
      <c r="K13" s="223">
        <v>8.8390326182871695E-2</v>
      </c>
      <c r="L13" s="223">
        <v>3.1571060675434294E-3</v>
      </c>
      <c r="M13" s="223">
        <v>1.0429434725860536E-2</v>
      </c>
      <c r="N13" s="223">
        <v>2.2524488534932641E-3</v>
      </c>
      <c r="O13" s="223">
        <v>7.0431751858366816E-3</v>
      </c>
      <c r="P13" s="223">
        <v>1.9812692769772293E-3</v>
      </c>
      <c r="Q13" s="223">
        <v>7.541899441340782E-3</v>
      </c>
      <c r="R13" s="223">
        <v>8.5428211924075716E-3</v>
      </c>
      <c r="S13" s="223">
        <v>3.0627465278928703E-3</v>
      </c>
      <c r="T13" s="223">
        <v>8.965272256711268E-4</v>
      </c>
      <c r="U13" s="223">
        <v>6.0270678546104758E-3</v>
      </c>
      <c r="V13" s="223">
        <v>3.5492401312645361E-3</v>
      </c>
      <c r="W13" s="223">
        <v>5.0421746393406075E-2</v>
      </c>
      <c r="X13" s="223">
        <v>6.430518843017854E-5</v>
      </c>
      <c r="Y13" s="223">
        <v>3.658683839806802E-3</v>
      </c>
      <c r="Z13" s="223">
        <v>3.4664668159037592E-4</v>
      </c>
      <c r="AA13" s="223">
        <v>2.1524921887280707E-4</v>
      </c>
      <c r="AB13" s="223">
        <v>1.7205070678430348E-5</v>
      </c>
      <c r="AC13" s="223">
        <v>1.4263534994596802E-4</v>
      </c>
      <c r="AD13" s="223">
        <v>3.8193289362672399E-5</v>
      </c>
      <c r="AE13" s="223">
        <v>2.3648321087444397E-6</v>
      </c>
      <c r="AF13" s="223">
        <v>2.4800808887920654E-4</v>
      </c>
      <c r="AG13" s="223">
        <v>2.902920060015426E-3</v>
      </c>
      <c r="AH13" s="223">
        <v>1.2432674244111247E-3</v>
      </c>
      <c r="AI13" s="223">
        <v>6.7285162434298023E-4</v>
      </c>
      <c r="AJ13" s="223">
        <v>3.1046905229331974E-3</v>
      </c>
      <c r="AK13" s="223">
        <v>8.8328245404053313E-4</v>
      </c>
      <c r="AL13" s="223">
        <v>8.614987496975075E-3</v>
      </c>
      <c r="AM13" s="286">
        <v>2.8160132547363735E-3</v>
      </c>
      <c r="AN13" s="220">
        <v>5.2677444918890681E-3</v>
      </c>
    </row>
    <row r="14" spans="1:40">
      <c r="A14" s="133" t="s">
        <v>85</v>
      </c>
      <c r="B14" s="104" t="s">
        <v>9</v>
      </c>
      <c r="C14" s="285">
        <v>5.06893989718616E-4</v>
      </c>
      <c r="D14" s="223">
        <v>2.1038242256526524E-2</v>
      </c>
      <c r="E14" s="223">
        <v>0</v>
      </c>
      <c r="F14" s="223">
        <v>1.7842050896797821E-3</v>
      </c>
      <c r="G14" s="223">
        <v>8.4339922714965432E-2</v>
      </c>
      <c r="H14" s="223">
        <v>3.2786434026004096E-5</v>
      </c>
      <c r="I14" s="223">
        <v>0</v>
      </c>
      <c r="J14" s="223">
        <v>2.0261278831230816E-3</v>
      </c>
      <c r="K14" s="223">
        <v>2.7780597702585567E-2</v>
      </c>
      <c r="L14" s="223">
        <v>0.52487815868959742</v>
      </c>
      <c r="M14" s="223">
        <v>3.2706609486139429E-3</v>
      </c>
      <c r="N14" s="223">
        <v>0.36377391301371154</v>
      </c>
      <c r="O14" s="223">
        <v>0.11674329686971723</v>
      </c>
      <c r="P14" s="223">
        <v>0.16589500209602365</v>
      </c>
      <c r="Q14" s="223">
        <v>5.9688326962658043E-2</v>
      </c>
      <c r="R14" s="223">
        <v>1.1889272615318715E-2</v>
      </c>
      <c r="S14" s="223">
        <v>0.11441545957771222</v>
      </c>
      <c r="T14" s="223">
        <v>2.5170424750917672E-2</v>
      </c>
      <c r="U14" s="223">
        <v>0.21936368961371275</v>
      </c>
      <c r="V14" s="223">
        <v>1.1179787810239908E-2</v>
      </c>
      <c r="W14" s="223">
        <v>7.5032063437837457E-2</v>
      </c>
      <c r="X14" s="223">
        <v>0</v>
      </c>
      <c r="Y14" s="223">
        <v>4.4274501911853492E-5</v>
      </c>
      <c r="Z14" s="223">
        <v>0</v>
      </c>
      <c r="AA14" s="223">
        <v>0</v>
      </c>
      <c r="AB14" s="223">
        <v>0</v>
      </c>
      <c r="AC14" s="223">
        <v>0</v>
      </c>
      <c r="AD14" s="223">
        <v>1.2256226556481573E-3</v>
      </c>
      <c r="AE14" s="223">
        <v>0</v>
      </c>
      <c r="AF14" s="223">
        <v>1.581590045706106E-4</v>
      </c>
      <c r="AG14" s="223">
        <v>0</v>
      </c>
      <c r="AH14" s="223">
        <v>6.9382449940562365E-6</v>
      </c>
      <c r="AI14" s="223">
        <v>0</v>
      </c>
      <c r="AJ14" s="223">
        <v>1.1467922611280606E-3</v>
      </c>
      <c r="AK14" s="223">
        <v>2.6842749364569183E-4</v>
      </c>
      <c r="AL14" s="223">
        <v>0</v>
      </c>
      <c r="AM14" s="286">
        <v>1.1335148853038728E-2</v>
      </c>
      <c r="AN14" s="220">
        <v>4.3617932199291838E-2</v>
      </c>
    </row>
    <row r="15" spans="1:40">
      <c r="A15" s="133" t="s">
        <v>86</v>
      </c>
      <c r="B15" s="104" t="s">
        <v>10</v>
      </c>
      <c r="C15" s="285">
        <v>0</v>
      </c>
      <c r="D15" s="223">
        <v>3.7675457606774912E-3</v>
      </c>
      <c r="E15" s="223">
        <v>1.0198919998423356E-3</v>
      </c>
      <c r="F15" s="223">
        <v>0</v>
      </c>
      <c r="G15" s="223">
        <v>3.2530690570700036E-3</v>
      </c>
      <c r="H15" s="223">
        <v>4.552457080129235E-3</v>
      </c>
      <c r="I15" s="223">
        <v>1.0649564255329219E-5</v>
      </c>
      <c r="J15" s="223">
        <v>3.8246719790622916E-4</v>
      </c>
      <c r="K15" s="223">
        <v>1.6625408997555775E-2</v>
      </c>
      <c r="L15" s="223">
        <v>2.0105399746273275E-2</v>
      </c>
      <c r="M15" s="223">
        <v>0.47200222527212204</v>
      </c>
      <c r="N15" s="223">
        <v>2.1661848548488412E-2</v>
      </c>
      <c r="O15" s="223">
        <v>1.0863519297256114E-2</v>
      </c>
      <c r="P15" s="223">
        <v>1.038175733432631E-2</v>
      </c>
      <c r="Q15" s="223">
        <v>4.5743898853278446E-2</v>
      </c>
      <c r="R15" s="223">
        <v>5.8089042379460817E-2</v>
      </c>
      <c r="S15" s="223">
        <v>5.900759057310484E-2</v>
      </c>
      <c r="T15" s="223">
        <v>4.8513963834430025E-2</v>
      </c>
      <c r="U15" s="223">
        <v>4.4239602922588404E-2</v>
      </c>
      <c r="V15" s="223">
        <v>1.4416796762991048E-2</v>
      </c>
      <c r="W15" s="223">
        <v>2.2361895607815662E-2</v>
      </c>
      <c r="X15" s="223">
        <v>4.3735516354686648E-4</v>
      </c>
      <c r="Y15" s="223">
        <v>2.414972831555645E-4</v>
      </c>
      <c r="Z15" s="223">
        <v>0</v>
      </c>
      <c r="AA15" s="223">
        <v>1.2901372740010517E-5</v>
      </c>
      <c r="AB15" s="223">
        <v>0</v>
      </c>
      <c r="AC15" s="223">
        <v>0</v>
      </c>
      <c r="AD15" s="223">
        <v>6.8747920852810318E-6</v>
      </c>
      <c r="AE15" s="223">
        <v>2.8377985304933278E-5</v>
      </c>
      <c r="AF15" s="223">
        <v>5.1140129493454248E-4</v>
      </c>
      <c r="AG15" s="223">
        <v>1.8930697020589691E-4</v>
      </c>
      <c r="AH15" s="223">
        <v>3.1552495092017647E-3</v>
      </c>
      <c r="AI15" s="223">
        <v>2.374770438857577E-4</v>
      </c>
      <c r="AJ15" s="223">
        <v>9.0113835936599291E-4</v>
      </c>
      <c r="AK15" s="223">
        <v>3.2114471684664936E-4</v>
      </c>
      <c r="AL15" s="223">
        <v>1.5810276679841897E-3</v>
      </c>
      <c r="AM15" s="286">
        <v>5.6351176326941924E-3</v>
      </c>
      <c r="AN15" s="220">
        <v>8.6073113458804158E-3</v>
      </c>
    </row>
    <row r="16" spans="1:40">
      <c r="A16" s="133" t="s">
        <v>87</v>
      </c>
      <c r="B16" s="104" t="s">
        <v>11</v>
      </c>
      <c r="C16" s="285">
        <v>7.4413889358235178E-3</v>
      </c>
      <c r="D16" s="223">
        <v>2.3405461274297337E-2</v>
      </c>
      <c r="E16" s="223">
        <v>2.2320470540832905E-2</v>
      </c>
      <c r="F16" s="223">
        <v>2.3006855103765611E-3</v>
      </c>
      <c r="G16" s="223">
        <v>3.0013669461896375E-2</v>
      </c>
      <c r="H16" s="223">
        <v>4.2812606505314233E-3</v>
      </c>
      <c r="I16" s="223">
        <v>5.4036677888151963E-4</v>
      </c>
      <c r="J16" s="223">
        <v>1.1157927343875941E-3</v>
      </c>
      <c r="K16" s="223">
        <v>1.072959697634647E-2</v>
      </c>
      <c r="L16" s="223">
        <v>6.7548858682177414E-4</v>
      </c>
      <c r="M16" s="223">
        <v>1.650613936683672E-3</v>
      </c>
      <c r="N16" s="223">
        <v>4.0946302372431125E-2</v>
      </c>
      <c r="O16" s="223">
        <v>1.488407312250809E-2</v>
      </c>
      <c r="P16" s="223">
        <v>2.4070313981999956E-2</v>
      </c>
      <c r="Q16" s="223">
        <v>4.1958247574242873E-2</v>
      </c>
      <c r="R16" s="223">
        <v>1.2443444970952802E-2</v>
      </c>
      <c r="S16" s="223">
        <v>2.2102157844144651E-2</v>
      </c>
      <c r="T16" s="223">
        <v>2.3242045435323173E-2</v>
      </c>
      <c r="U16" s="223">
        <v>1.8898171840799088E-2</v>
      </c>
      <c r="V16" s="223">
        <v>9.9213049988848886E-3</v>
      </c>
      <c r="W16" s="223">
        <v>0.12240126921996822</v>
      </c>
      <c r="X16" s="223">
        <v>9.2663377116779016E-4</v>
      </c>
      <c r="Y16" s="223">
        <v>1.0827128194807808E-3</v>
      </c>
      <c r="Z16" s="223">
        <v>2.1970564326150585E-4</v>
      </c>
      <c r="AA16" s="223">
        <v>4.9290034063019135E-3</v>
      </c>
      <c r="AB16" s="223">
        <v>2.9936822980468803E-4</v>
      </c>
      <c r="AC16" s="223">
        <v>8.4164972450386801E-4</v>
      </c>
      <c r="AD16" s="223">
        <v>2.0880271294573E-3</v>
      </c>
      <c r="AE16" s="223">
        <v>9.4593284349777588E-4</v>
      </c>
      <c r="AF16" s="223">
        <v>7.1085395400588454E-3</v>
      </c>
      <c r="AG16" s="223">
        <v>3.7669528868673405E-4</v>
      </c>
      <c r="AH16" s="223">
        <v>1.1249868668934042E-3</v>
      </c>
      <c r="AI16" s="223">
        <v>4.8841112025837501E-3</v>
      </c>
      <c r="AJ16" s="223">
        <v>1.9746010975800034E-3</v>
      </c>
      <c r="AK16" s="223">
        <v>4.3981226213370269E-3</v>
      </c>
      <c r="AL16" s="223">
        <v>1.2906348310075019E-3</v>
      </c>
      <c r="AM16" s="286">
        <v>4.5686801212956752E-3</v>
      </c>
      <c r="AN16" s="220">
        <v>1.2438241367620045E-2</v>
      </c>
    </row>
    <row r="17" spans="1:40">
      <c r="A17" s="133" t="s">
        <v>88</v>
      </c>
      <c r="B17" s="104" t="s">
        <v>89</v>
      </c>
      <c r="C17" s="285">
        <v>0</v>
      </c>
      <c r="D17" s="223">
        <v>2.1571700063348114E-2</v>
      </c>
      <c r="E17" s="223">
        <v>0</v>
      </c>
      <c r="F17" s="223">
        <v>0</v>
      </c>
      <c r="G17" s="223">
        <v>1.5476722483636076E-3</v>
      </c>
      <c r="H17" s="223">
        <v>2.2262393474447226E-5</v>
      </c>
      <c r="I17" s="223">
        <v>0</v>
      </c>
      <c r="J17" s="223">
        <v>4.2988048690286915E-4</v>
      </c>
      <c r="K17" s="223">
        <v>1.1139570659940496E-2</v>
      </c>
      <c r="L17" s="223">
        <v>2.6422326503946158E-4</v>
      </c>
      <c r="M17" s="223">
        <v>2.1396847327380935E-5</v>
      </c>
      <c r="N17" s="223">
        <v>3.9931331118539396E-3</v>
      </c>
      <c r="O17" s="223">
        <v>0.314654104610744</v>
      </c>
      <c r="P17" s="223">
        <v>0.11128363298274703</v>
      </c>
      <c r="Q17" s="223">
        <v>2.9042928550426346E-2</v>
      </c>
      <c r="R17" s="223">
        <v>8.9443953631569081E-3</v>
      </c>
      <c r="S17" s="223">
        <v>4.4476117869336071E-2</v>
      </c>
      <c r="T17" s="223">
        <v>8.0687450310401414E-3</v>
      </c>
      <c r="U17" s="223">
        <v>8.15735117304313E-2</v>
      </c>
      <c r="V17" s="223">
        <v>1.6631089304489119E-3</v>
      </c>
      <c r="W17" s="223">
        <v>1.0642455755350904E-2</v>
      </c>
      <c r="X17" s="223">
        <v>0</v>
      </c>
      <c r="Y17" s="223">
        <v>9.8506741799154765E-2</v>
      </c>
      <c r="Z17" s="223">
        <v>0</v>
      </c>
      <c r="AA17" s="223">
        <v>5.601911847636146E-5</v>
      </c>
      <c r="AB17" s="223">
        <v>0</v>
      </c>
      <c r="AC17" s="223">
        <v>0</v>
      </c>
      <c r="AD17" s="223">
        <v>1.1916306281153789E-3</v>
      </c>
      <c r="AE17" s="223">
        <v>1.0050536462163868E-5</v>
      </c>
      <c r="AF17" s="223">
        <v>2.5071586950220531E-3</v>
      </c>
      <c r="AG17" s="223">
        <v>0</v>
      </c>
      <c r="AH17" s="223">
        <v>0</v>
      </c>
      <c r="AI17" s="223">
        <v>0</v>
      </c>
      <c r="AJ17" s="223">
        <v>3.167183571905504E-2</v>
      </c>
      <c r="AK17" s="223">
        <v>2.818757648704259E-4</v>
      </c>
      <c r="AL17" s="223">
        <v>0</v>
      </c>
      <c r="AM17" s="286">
        <v>0</v>
      </c>
      <c r="AN17" s="220">
        <v>1.4227304900520991E-2</v>
      </c>
    </row>
    <row r="18" spans="1:40">
      <c r="A18" s="133" t="s">
        <v>90</v>
      </c>
      <c r="B18" s="104" t="s">
        <v>91</v>
      </c>
      <c r="C18" s="285">
        <v>0</v>
      </c>
      <c r="D18" s="223">
        <v>1.1669389524222318E-3</v>
      </c>
      <c r="E18" s="223">
        <v>0</v>
      </c>
      <c r="F18" s="223">
        <v>0</v>
      </c>
      <c r="G18" s="223">
        <v>1.1829342025709104E-4</v>
      </c>
      <c r="H18" s="223">
        <v>0</v>
      </c>
      <c r="I18" s="223">
        <v>5.1275679747881429E-6</v>
      </c>
      <c r="J18" s="223">
        <v>2.6551441838118387E-4</v>
      </c>
      <c r="K18" s="223">
        <v>6.2081729229952287E-4</v>
      </c>
      <c r="L18" s="223">
        <v>2.4884040371867098E-5</v>
      </c>
      <c r="M18" s="223">
        <v>3.6680309704081602E-5</v>
      </c>
      <c r="N18" s="223">
        <v>1.3179222015120162E-4</v>
      </c>
      <c r="O18" s="223">
        <v>1.5627264044672474E-3</v>
      </c>
      <c r="P18" s="223">
        <v>0.15583174667856364</v>
      </c>
      <c r="Q18" s="223">
        <v>8.8944428109379589E-4</v>
      </c>
      <c r="R18" s="223">
        <v>1.2314941236313015E-3</v>
      </c>
      <c r="S18" s="223">
        <v>9.3473432994133055E-4</v>
      </c>
      <c r="T18" s="223">
        <v>3.0448094456755247E-4</v>
      </c>
      <c r="U18" s="223">
        <v>1.1869161759718839E-3</v>
      </c>
      <c r="V18" s="223">
        <v>4.1418421639532292E-5</v>
      </c>
      <c r="W18" s="223">
        <v>3.1122524311757942E-5</v>
      </c>
      <c r="X18" s="223">
        <v>3.9941110826197856E-6</v>
      </c>
      <c r="Y18" s="223">
        <v>2.1332260012074864E-4</v>
      </c>
      <c r="Z18" s="223">
        <v>0</v>
      </c>
      <c r="AA18" s="223">
        <v>2.7160784715811617E-6</v>
      </c>
      <c r="AB18" s="223">
        <v>0</v>
      </c>
      <c r="AC18" s="223">
        <v>0</v>
      </c>
      <c r="AD18" s="223">
        <v>5.6908001150381878E-5</v>
      </c>
      <c r="AE18" s="223">
        <v>8.2769123806055387E-6</v>
      </c>
      <c r="AF18" s="223">
        <v>2.0308354672490856E-5</v>
      </c>
      <c r="AG18" s="223">
        <v>0</v>
      </c>
      <c r="AH18" s="223">
        <v>0</v>
      </c>
      <c r="AI18" s="223">
        <v>0</v>
      </c>
      <c r="AJ18" s="223">
        <v>1.0981910828855818E-2</v>
      </c>
      <c r="AK18" s="223">
        <v>7.5310318858510741E-6</v>
      </c>
      <c r="AL18" s="223">
        <v>0</v>
      </c>
      <c r="AM18" s="286">
        <v>0</v>
      </c>
      <c r="AN18" s="220">
        <v>2.2358347166128792E-3</v>
      </c>
    </row>
    <row r="19" spans="1:40">
      <c r="A19" s="133" t="s">
        <v>92</v>
      </c>
      <c r="B19" s="104" t="s">
        <v>93</v>
      </c>
      <c r="C19" s="285">
        <v>2.3145844279388858E-6</v>
      </c>
      <c r="D19" s="223">
        <v>0</v>
      </c>
      <c r="E19" s="223">
        <v>0</v>
      </c>
      <c r="F19" s="223">
        <v>0</v>
      </c>
      <c r="G19" s="223">
        <v>0</v>
      </c>
      <c r="H19" s="223">
        <v>0</v>
      </c>
      <c r="I19" s="223">
        <v>0</v>
      </c>
      <c r="J19" s="223">
        <v>0</v>
      </c>
      <c r="K19" s="223">
        <v>0</v>
      </c>
      <c r="L19" s="223">
        <v>0</v>
      </c>
      <c r="M19" s="223">
        <v>0</v>
      </c>
      <c r="N19" s="223">
        <v>5.1347618240727906E-6</v>
      </c>
      <c r="O19" s="223">
        <v>1.7060672112578624E-4</v>
      </c>
      <c r="P19" s="223">
        <v>1.1100728573134832E-3</v>
      </c>
      <c r="Q19" s="223">
        <v>8.3475448397530141E-2</v>
      </c>
      <c r="R19" s="223">
        <v>1.338580569164458E-5</v>
      </c>
      <c r="S19" s="223">
        <v>1.5247439424574894E-4</v>
      </c>
      <c r="T19" s="223">
        <v>5.0746824094592078E-5</v>
      </c>
      <c r="U19" s="223">
        <v>1.2331596633474118E-4</v>
      </c>
      <c r="V19" s="223">
        <v>2.2302227036671233E-5</v>
      </c>
      <c r="W19" s="223">
        <v>8.3596547860652153E-5</v>
      </c>
      <c r="X19" s="223">
        <v>0</v>
      </c>
      <c r="Y19" s="223">
        <v>3.6224592473334673E-5</v>
      </c>
      <c r="Z19" s="223">
        <v>7.3235214420501951E-6</v>
      </c>
      <c r="AA19" s="223">
        <v>3.9077579009873963E-4</v>
      </c>
      <c r="AB19" s="223">
        <v>7.7422818052936557E-6</v>
      </c>
      <c r="AC19" s="223">
        <v>0</v>
      </c>
      <c r="AD19" s="223">
        <v>1.1839919702428443E-5</v>
      </c>
      <c r="AE19" s="223">
        <v>3.1334025440863827E-5</v>
      </c>
      <c r="AF19" s="223">
        <v>3.2185665132462783E-4</v>
      </c>
      <c r="AG19" s="223">
        <v>0</v>
      </c>
      <c r="AH19" s="223">
        <v>7.9079473301302862E-3</v>
      </c>
      <c r="AI19" s="223">
        <v>0</v>
      </c>
      <c r="AJ19" s="223">
        <v>1.0522786538166183E-3</v>
      </c>
      <c r="AK19" s="223">
        <v>1.6530614989443107E-3</v>
      </c>
      <c r="AL19" s="223">
        <v>2.8555295636040977E-3</v>
      </c>
      <c r="AM19" s="286">
        <v>0</v>
      </c>
      <c r="AN19" s="220">
        <v>1.0095781648930577E-3</v>
      </c>
    </row>
    <row r="20" spans="1:40">
      <c r="A20" s="133" t="s">
        <v>94</v>
      </c>
      <c r="B20" s="104" t="s">
        <v>95</v>
      </c>
      <c r="C20" s="285">
        <v>0</v>
      </c>
      <c r="D20" s="223">
        <v>0</v>
      </c>
      <c r="E20" s="223">
        <v>0</v>
      </c>
      <c r="F20" s="223">
        <v>0</v>
      </c>
      <c r="G20" s="223">
        <v>1.3143713361899004E-5</v>
      </c>
      <c r="H20" s="223">
        <v>4.0477079044449499E-7</v>
      </c>
      <c r="I20" s="223">
        <v>0</v>
      </c>
      <c r="J20" s="223">
        <v>0</v>
      </c>
      <c r="K20" s="223">
        <v>0</v>
      </c>
      <c r="L20" s="223">
        <v>0</v>
      </c>
      <c r="M20" s="223">
        <v>5.8077157031462533E-5</v>
      </c>
      <c r="N20" s="223">
        <v>1.6602396564502022E-4</v>
      </c>
      <c r="O20" s="223">
        <v>1.8213630775894439E-3</v>
      </c>
      <c r="P20" s="223">
        <v>7.6979102995557366E-3</v>
      </c>
      <c r="Q20" s="223">
        <v>0.21434137018523963</v>
      </c>
      <c r="R20" s="223">
        <v>0.34972826814445962</v>
      </c>
      <c r="S20" s="223">
        <v>0.20411680864463522</v>
      </c>
      <c r="T20" s="223">
        <v>0.44532029703807702</v>
      </c>
      <c r="U20" s="223">
        <v>3.3588186330425131E-2</v>
      </c>
      <c r="V20" s="223">
        <v>1.1820180329435754E-2</v>
      </c>
      <c r="W20" s="223">
        <v>3.5863280922037355E-4</v>
      </c>
      <c r="X20" s="223">
        <v>3.5946999743578068E-6</v>
      </c>
      <c r="Y20" s="223">
        <v>2.0124773596297043E-5</v>
      </c>
      <c r="Z20" s="223">
        <v>0</v>
      </c>
      <c r="AA20" s="223">
        <v>3.3611471085816874E-5</v>
      </c>
      <c r="AB20" s="223">
        <v>6.1078000908427725E-5</v>
      </c>
      <c r="AC20" s="223">
        <v>0</v>
      </c>
      <c r="AD20" s="223">
        <v>5.7289934044008599E-6</v>
      </c>
      <c r="AE20" s="223">
        <v>6.544672860950237E-4</v>
      </c>
      <c r="AF20" s="223">
        <v>1.9699104032316131E-3</v>
      </c>
      <c r="AG20" s="223">
        <v>8.1990383717554002E-4</v>
      </c>
      <c r="AH20" s="223">
        <v>2.9735335688812444E-6</v>
      </c>
      <c r="AI20" s="223">
        <v>0</v>
      </c>
      <c r="AJ20" s="223">
        <v>1.3862538920662752E-2</v>
      </c>
      <c r="AK20" s="223">
        <v>2.9048265845425572E-5</v>
      </c>
      <c r="AL20" s="223">
        <v>5.9659595063321774E-2</v>
      </c>
      <c r="AM20" s="286">
        <v>0</v>
      </c>
      <c r="AN20" s="220">
        <v>6.2841334035699265E-3</v>
      </c>
    </row>
    <row r="21" spans="1:40">
      <c r="A21" s="133" t="s">
        <v>96</v>
      </c>
      <c r="B21" s="104" t="s">
        <v>12</v>
      </c>
      <c r="C21" s="285">
        <v>1.0184171482931097E-4</v>
      </c>
      <c r="D21" s="223">
        <v>6.6682225852698966E-5</v>
      </c>
      <c r="E21" s="223">
        <v>0</v>
      </c>
      <c r="F21" s="223">
        <v>0</v>
      </c>
      <c r="G21" s="223">
        <v>1.0514970689519203E-4</v>
      </c>
      <c r="H21" s="223">
        <v>4.0477079044449499E-7</v>
      </c>
      <c r="I21" s="223">
        <v>0</v>
      </c>
      <c r="J21" s="223">
        <v>0</v>
      </c>
      <c r="K21" s="223">
        <v>3.9045112723240433E-6</v>
      </c>
      <c r="L21" s="223">
        <v>0</v>
      </c>
      <c r="M21" s="223">
        <v>9.1700774260204005E-6</v>
      </c>
      <c r="N21" s="223">
        <v>7.3598252811709998E-5</v>
      </c>
      <c r="O21" s="223">
        <v>4.9296773117989742E-3</v>
      </c>
      <c r="P21" s="223">
        <v>8.1756631748552099E-3</v>
      </c>
      <c r="Q21" s="223">
        <v>1.1349603057924139E-2</v>
      </c>
      <c r="R21" s="223">
        <v>2.2193665836746715E-3</v>
      </c>
      <c r="S21" s="223">
        <v>6.9355961417348941E-2</v>
      </c>
      <c r="T21" s="223">
        <v>7.8657577346617717E-3</v>
      </c>
      <c r="U21" s="223">
        <v>4.1418750192681195E-2</v>
      </c>
      <c r="V21" s="223">
        <v>3.4727753528530919E-4</v>
      </c>
      <c r="W21" s="223">
        <v>4.8612659195330756E-3</v>
      </c>
      <c r="X21" s="223">
        <v>1.5976444330479142E-6</v>
      </c>
      <c r="Y21" s="223">
        <v>1.006238679814852E-4</v>
      </c>
      <c r="Z21" s="223">
        <v>0</v>
      </c>
      <c r="AA21" s="223">
        <v>1.1068019771693234E-4</v>
      </c>
      <c r="AB21" s="223">
        <v>1.7205070678430347E-6</v>
      </c>
      <c r="AC21" s="223">
        <v>1.6438471181716173E-5</v>
      </c>
      <c r="AD21" s="223">
        <v>1.2527398910956548E-4</v>
      </c>
      <c r="AE21" s="223">
        <v>4.3158185984586024E-5</v>
      </c>
      <c r="AF21" s="223">
        <v>7.9633366503645969E-4</v>
      </c>
      <c r="AG21" s="223">
        <v>4.2082427836310869E-4</v>
      </c>
      <c r="AH21" s="223">
        <v>6.8060879465504039E-5</v>
      </c>
      <c r="AI21" s="223">
        <v>0</v>
      </c>
      <c r="AJ21" s="223">
        <v>5.975541345018257E-3</v>
      </c>
      <c r="AK21" s="223">
        <v>6.2399978482766041E-5</v>
      </c>
      <c r="AL21" s="223">
        <v>0</v>
      </c>
      <c r="AM21" s="286">
        <v>1.4219166818646892E-4</v>
      </c>
      <c r="AN21" s="220">
        <v>1.3180865869566929E-3</v>
      </c>
    </row>
    <row r="22" spans="1:40">
      <c r="A22" s="133" t="s">
        <v>97</v>
      </c>
      <c r="B22" s="104" t="s">
        <v>446</v>
      </c>
      <c r="C22" s="285">
        <v>0</v>
      </c>
      <c r="D22" s="223">
        <v>0</v>
      </c>
      <c r="E22" s="223">
        <v>9.8540289839839184E-6</v>
      </c>
      <c r="F22" s="223">
        <v>0</v>
      </c>
      <c r="G22" s="223">
        <v>0</v>
      </c>
      <c r="H22" s="223">
        <v>3.2381663235559599E-6</v>
      </c>
      <c r="I22" s="223">
        <v>5.1275679747881429E-6</v>
      </c>
      <c r="J22" s="223">
        <v>0</v>
      </c>
      <c r="K22" s="223">
        <v>1.5618045089296173E-5</v>
      </c>
      <c r="L22" s="223">
        <v>0</v>
      </c>
      <c r="M22" s="223">
        <v>0</v>
      </c>
      <c r="N22" s="223">
        <v>1.3692698197527441E-5</v>
      </c>
      <c r="O22" s="223">
        <v>5.4531828670342628E-5</v>
      </c>
      <c r="P22" s="223">
        <v>2.5761184452422604E-5</v>
      </c>
      <c r="Q22" s="223">
        <v>0</v>
      </c>
      <c r="R22" s="223">
        <v>1.338580569164458E-5</v>
      </c>
      <c r="S22" s="223">
        <v>1.3258642977891213E-5</v>
      </c>
      <c r="T22" s="223">
        <v>5.1592604496168617E-3</v>
      </c>
      <c r="U22" s="223">
        <v>6.1657983167370594E-4</v>
      </c>
      <c r="V22" s="223">
        <v>1.2744129735240705E-5</v>
      </c>
      <c r="W22" s="223">
        <v>8.989343068651946E-4</v>
      </c>
      <c r="X22" s="223">
        <v>3.9941110826197856E-6</v>
      </c>
      <c r="Y22" s="223">
        <v>0</v>
      </c>
      <c r="Z22" s="223">
        <v>1.7088216698117122E-5</v>
      </c>
      <c r="AA22" s="223">
        <v>1.4666823746538272E-4</v>
      </c>
      <c r="AB22" s="223">
        <v>9.8929156400974489E-5</v>
      </c>
      <c r="AC22" s="223">
        <v>5.4120505121342469E-5</v>
      </c>
      <c r="AD22" s="223">
        <v>4.2012618298939639E-5</v>
      </c>
      <c r="AE22" s="223">
        <v>8.7498788023544267E-5</v>
      </c>
      <c r="AF22" s="223">
        <v>1.2634258225037494E-3</v>
      </c>
      <c r="AG22" s="223">
        <v>5.1803596576613683E-5</v>
      </c>
      <c r="AH22" s="223">
        <v>1.8832379269581214E-5</v>
      </c>
      <c r="AI22" s="223">
        <v>3.1663605851434361E-5</v>
      </c>
      <c r="AJ22" s="223">
        <v>8.1395770434595561E-4</v>
      </c>
      <c r="AK22" s="223">
        <v>4.4110329617127717E-5</v>
      </c>
      <c r="AL22" s="223">
        <v>0</v>
      </c>
      <c r="AM22" s="286">
        <v>0</v>
      </c>
      <c r="AN22" s="220">
        <v>1.9058586365998579E-4</v>
      </c>
    </row>
    <row r="23" spans="1:40">
      <c r="A23" s="133" t="s">
        <v>98</v>
      </c>
      <c r="B23" s="104" t="s">
        <v>35</v>
      </c>
      <c r="C23" s="285">
        <v>1.9211050751892752E-4</v>
      </c>
      <c r="D23" s="223">
        <v>0</v>
      </c>
      <c r="E23" s="223">
        <v>0</v>
      </c>
      <c r="F23" s="223">
        <v>0</v>
      </c>
      <c r="G23" s="223">
        <v>0</v>
      </c>
      <c r="H23" s="223">
        <v>0</v>
      </c>
      <c r="I23" s="223">
        <v>0</v>
      </c>
      <c r="J23" s="223">
        <v>0</v>
      </c>
      <c r="K23" s="223">
        <v>0</v>
      </c>
      <c r="L23" s="223">
        <v>0</v>
      </c>
      <c r="M23" s="223">
        <v>0</v>
      </c>
      <c r="N23" s="223">
        <v>0</v>
      </c>
      <c r="O23" s="223">
        <v>0</v>
      </c>
      <c r="P23" s="223">
        <v>1.4285747741797991E-4</v>
      </c>
      <c r="Q23" s="223">
        <v>0</v>
      </c>
      <c r="R23" s="223">
        <v>0</v>
      </c>
      <c r="S23" s="223">
        <v>0</v>
      </c>
      <c r="T23" s="223">
        <v>0</v>
      </c>
      <c r="U23" s="223">
        <v>7.8043592194099329E-2</v>
      </c>
      <c r="V23" s="223">
        <v>0</v>
      </c>
      <c r="W23" s="223">
        <v>0</v>
      </c>
      <c r="X23" s="223">
        <v>0</v>
      </c>
      <c r="Y23" s="223">
        <v>0</v>
      </c>
      <c r="Z23" s="223">
        <v>0</v>
      </c>
      <c r="AA23" s="223">
        <v>0</v>
      </c>
      <c r="AB23" s="223">
        <v>0</v>
      </c>
      <c r="AC23" s="223">
        <v>0</v>
      </c>
      <c r="AD23" s="223">
        <v>1.9967451678805132E-3</v>
      </c>
      <c r="AE23" s="223">
        <v>0</v>
      </c>
      <c r="AF23" s="223">
        <v>4.3139868561866941E-4</v>
      </c>
      <c r="AG23" s="223">
        <v>1.0232809200318751E-5</v>
      </c>
      <c r="AH23" s="223">
        <v>0</v>
      </c>
      <c r="AI23" s="223">
        <v>0</v>
      </c>
      <c r="AJ23" s="223">
        <v>1.2082668445043392E-2</v>
      </c>
      <c r="AK23" s="223">
        <v>4.8951707258031979E-5</v>
      </c>
      <c r="AL23" s="223">
        <v>0</v>
      </c>
      <c r="AM23" s="286">
        <v>0</v>
      </c>
      <c r="AN23" s="220">
        <v>9.4112555781971979E-4</v>
      </c>
    </row>
    <row r="24" spans="1:40">
      <c r="A24" s="133" t="s">
        <v>99</v>
      </c>
      <c r="B24" s="104" t="s">
        <v>25</v>
      </c>
      <c r="C24" s="285">
        <v>1.4373569297500481E-3</v>
      </c>
      <c r="D24" s="223">
        <v>1.800420098022872E-3</v>
      </c>
      <c r="E24" s="223">
        <v>6.4664327977121136E-3</v>
      </c>
      <c r="F24" s="223">
        <v>1.4367546248474035E-2</v>
      </c>
      <c r="G24" s="223">
        <v>5.2279119896953283E-3</v>
      </c>
      <c r="H24" s="223">
        <v>8.3504214068699323E-4</v>
      </c>
      <c r="I24" s="223">
        <v>2.9345465948018293E-4</v>
      </c>
      <c r="J24" s="223">
        <v>4.2355871503665048E-4</v>
      </c>
      <c r="K24" s="223">
        <v>4.8142623987755453E-3</v>
      </c>
      <c r="L24" s="223">
        <v>7.5480081004337968E-3</v>
      </c>
      <c r="M24" s="223">
        <v>3.1049882164505077E-2</v>
      </c>
      <c r="N24" s="223">
        <v>2.6700761485178509E-4</v>
      </c>
      <c r="O24" s="223">
        <v>2.0254679220412978E-4</v>
      </c>
      <c r="P24" s="223">
        <v>7.7751938529130045E-4</v>
      </c>
      <c r="Q24" s="223">
        <v>1.4995589532490444E-3</v>
      </c>
      <c r="R24" s="223">
        <v>1.1859823842797098E-3</v>
      </c>
      <c r="S24" s="223">
        <v>1.0474327952534057E-3</v>
      </c>
      <c r="T24" s="223">
        <v>1.8776324914999069E-3</v>
      </c>
      <c r="U24" s="223">
        <v>1.1252581928045133E-3</v>
      </c>
      <c r="V24" s="223">
        <v>3.2096090738203714E-2</v>
      </c>
      <c r="W24" s="223">
        <v>1.8955788644766059E-3</v>
      </c>
      <c r="X24" s="223">
        <v>5.6149213599468945E-3</v>
      </c>
      <c r="Y24" s="223">
        <v>2.6645200241497283E-3</v>
      </c>
      <c r="Z24" s="223">
        <v>4.484436296348736E-3</v>
      </c>
      <c r="AA24" s="223">
        <v>6.3434012703778029E-3</v>
      </c>
      <c r="AB24" s="223">
        <v>2.1026316876109726E-2</v>
      </c>
      <c r="AC24" s="223">
        <v>8.4721351474998727E-5</v>
      </c>
      <c r="AD24" s="223">
        <v>1.5750912533166097E-3</v>
      </c>
      <c r="AE24" s="223">
        <v>1.4427840695449827E-2</v>
      </c>
      <c r="AF24" s="223">
        <v>6.9596116057939117E-3</v>
      </c>
      <c r="AG24" s="223">
        <v>1.3477249267394817E-2</v>
      </c>
      <c r="AH24" s="223">
        <v>4.9420127914806284E-3</v>
      </c>
      <c r="AI24" s="223">
        <v>4.7479576974225828E-2</v>
      </c>
      <c r="AJ24" s="223">
        <v>6.0166873550978077E-3</v>
      </c>
      <c r="AK24" s="223">
        <v>4.9322879543834642E-3</v>
      </c>
      <c r="AL24" s="223">
        <v>0.18944906025651367</v>
      </c>
      <c r="AM24" s="286">
        <v>5.5021993341720584E-4</v>
      </c>
      <c r="AN24" s="220">
        <v>5.5266218976645718E-3</v>
      </c>
    </row>
    <row r="25" spans="1:40">
      <c r="A25" s="133" t="s">
        <v>100</v>
      </c>
      <c r="B25" s="104" t="s">
        <v>26</v>
      </c>
      <c r="C25" s="285">
        <v>1.6456695282645478E-3</v>
      </c>
      <c r="D25" s="223">
        <v>9.6689227486413494E-4</v>
      </c>
      <c r="E25" s="223">
        <v>2.8248216420753897E-4</v>
      </c>
      <c r="F25" s="223">
        <v>1.2207719034651142E-3</v>
      </c>
      <c r="G25" s="223">
        <v>1.3242291212113245E-3</v>
      </c>
      <c r="H25" s="223">
        <v>5.3672606812940041E-4</v>
      </c>
      <c r="I25" s="223">
        <v>1.0018478966124525E-4</v>
      </c>
      <c r="J25" s="223">
        <v>1.7700961225412259E-4</v>
      </c>
      <c r="K25" s="223">
        <v>1.6750353358270145E-3</v>
      </c>
      <c r="L25" s="223">
        <v>1.5957456434831866E-3</v>
      </c>
      <c r="M25" s="223">
        <v>1.2929809170688763E-3</v>
      </c>
      <c r="N25" s="223">
        <v>4.9122554783629692E-4</v>
      </c>
      <c r="O25" s="223">
        <v>2.4305615064495572E-4</v>
      </c>
      <c r="P25" s="223">
        <v>2.9976650999182669E-4</v>
      </c>
      <c r="Q25" s="223">
        <v>2.3522493384298736E-4</v>
      </c>
      <c r="R25" s="223">
        <v>5.0598345514416508E-4</v>
      </c>
      <c r="S25" s="223">
        <v>3.5798336040306273E-4</v>
      </c>
      <c r="T25" s="223">
        <v>4.0597459275673663E-4</v>
      </c>
      <c r="U25" s="223">
        <v>4.1619138637975154E-4</v>
      </c>
      <c r="V25" s="223">
        <v>5.6074170835059098E-4</v>
      </c>
      <c r="W25" s="223">
        <v>2.2220034799324859E-4</v>
      </c>
      <c r="X25" s="223">
        <v>6.6685678635419934E-3</v>
      </c>
      <c r="Y25" s="223">
        <v>1.421614006842423E-2</v>
      </c>
      <c r="Z25" s="223">
        <v>8.3976379202175579E-4</v>
      </c>
      <c r="AA25" s="223">
        <v>1.4503859038243402E-3</v>
      </c>
      <c r="AB25" s="223">
        <v>1.7179263072412702E-3</v>
      </c>
      <c r="AC25" s="223">
        <v>8.6233690823716621E-3</v>
      </c>
      <c r="AD25" s="223">
        <v>3.2983724693603886E-3</v>
      </c>
      <c r="AE25" s="223">
        <v>2.2773333207208955E-3</v>
      </c>
      <c r="AF25" s="223">
        <v>2.9847127321691105E-3</v>
      </c>
      <c r="AG25" s="223">
        <v>3.0263533209942709E-3</v>
      </c>
      <c r="AH25" s="223">
        <v>1.653945449535501E-3</v>
      </c>
      <c r="AI25" s="223">
        <v>6.4118801849154586E-4</v>
      </c>
      <c r="AJ25" s="223">
        <v>7.1333330345834257E-4</v>
      </c>
      <c r="AK25" s="223">
        <v>1.0618754959050014E-3</v>
      </c>
      <c r="AL25" s="223">
        <v>0</v>
      </c>
      <c r="AM25" s="286">
        <v>4.4233973298877611E-3</v>
      </c>
      <c r="AN25" s="220">
        <v>2.3652389055810988E-3</v>
      </c>
    </row>
    <row r="26" spans="1:40">
      <c r="A26" s="133" t="s">
        <v>101</v>
      </c>
      <c r="B26" s="104" t="s">
        <v>759</v>
      </c>
      <c r="C26" s="285">
        <v>2.6108512347150632E-2</v>
      </c>
      <c r="D26" s="223">
        <v>8.3686193445137197E-2</v>
      </c>
      <c r="E26" s="223">
        <v>3.1098220581343913E-2</v>
      </c>
      <c r="F26" s="223">
        <v>5.2352333552446242E-2</v>
      </c>
      <c r="G26" s="223">
        <v>3.8773954417602063E-2</v>
      </c>
      <c r="H26" s="223">
        <v>2.1694904826244043E-2</v>
      </c>
      <c r="I26" s="223">
        <v>8.5677716575652332E-3</v>
      </c>
      <c r="J26" s="223">
        <v>5.7401688545265471E-3</v>
      </c>
      <c r="K26" s="223">
        <v>7.6598702140453084E-2</v>
      </c>
      <c r="L26" s="223">
        <v>7.3586179313490041E-2</v>
      </c>
      <c r="M26" s="223">
        <v>8.3142035329251629E-2</v>
      </c>
      <c r="N26" s="223">
        <v>1.1421421884012576E-2</v>
      </c>
      <c r="O26" s="223">
        <v>8.2015870320195309E-3</v>
      </c>
      <c r="P26" s="223">
        <v>7.5925236358867351E-3</v>
      </c>
      <c r="Q26" s="223">
        <v>7.0493972361070269E-3</v>
      </c>
      <c r="R26" s="223">
        <v>2.7052713302813697E-2</v>
      </c>
      <c r="S26" s="223">
        <v>7.2922536378401672E-3</v>
      </c>
      <c r="T26" s="223">
        <v>4.8209482889862475E-3</v>
      </c>
      <c r="U26" s="223">
        <v>2.4678607762740081E-2</v>
      </c>
      <c r="V26" s="223">
        <v>3.7158696275528084E-2</v>
      </c>
      <c r="W26" s="223">
        <v>5.2615160577749853E-3</v>
      </c>
      <c r="X26" s="223">
        <v>0.16399300870796099</v>
      </c>
      <c r="Y26" s="223">
        <v>8.7164419400281745E-2</v>
      </c>
      <c r="Z26" s="223">
        <v>0.11061202668691214</v>
      </c>
      <c r="AA26" s="223">
        <v>6.2658572300141616E-2</v>
      </c>
      <c r="AB26" s="223">
        <v>1.6251909762845306E-2</v>
      </c>
      <c r="AC26" s="223">
        <v>1.3178342997046892E-2</v>
      </c>
      <c r="AD26" s="223">
        <v>2.7221885060351125E-2</v>
      </c>
      <c r="AE26" s="223">
        <v>1.6152394510751709E-2</v>
      </c>
      <c r="AF26" s="223">
        <v>2.4149710729026854E-2</v>
      </c>
      <c r="AG26" s="223">
        <v>3.0626158385979006E-2</v>
      </c>
      <c r="AH26" s="223">
        <v>3.8459683179910012E-2</v>
      </c>
      <c r="AI26" s="223">
        <v>1.050440124121335E-2</v>
      </c>
      <c r="AJ26" s="223">
        <v>1.3222127753880049E-2</v>
      </c>
      <c r="AK26" s="223">
        <v>5.9644158743393537E-2</v>
      </c>
      <c r="AL26" s="223">
        <v>0</v>
      </c>
      <c r="AM26" s="286">
        <v>4.9365237846476272E-3</v>
      </c>
      <c r="AN26" s="220">
        <v>3.7097907660355235E-2</v>
      </c>
    </row>
    <row r="27" spans="1:40">
      <c r="A27" s="133" t="s">
        <v>102</v>
      </c>
      <c r="B27" s="104" t="s">
        <v>103</v>
      </c>
      <c r="C27" s="285">
        <v>8.332503940579988E-4</v>
      </c>
      <c r="D27" s="223">
        <v>3.3674524055612976E-3</v>
      </c>
      <c r="E27" s="223">
        <v>2.1427038579618363E-3</v>
      </c>
      <c r="F27" s="223">
        <v>1.4555357310545591E-3</v>
      </c>
      <c r="G27" s="223">
        <v>1.2585105544018296E-3</v>
      </c>
      <c r="H27" s="223">
        <v>8.9697207162500096E-4</v>
      </c>
      <c r="I27" s="223">
        <v>4.4018198922027443E-4</v>
      </c>
      <c r="J27" s="223">
        <v>7.9022148327733292E-5</v>
      </c>
      <c r="K27" s="223">
        <v>7.418571417415682E-4</v>
      </c>
      <c r="L27" s="223">
        <v>1.7604327470351797E-3</v>
      </c>
      <c r="M27" s="223">
        <v>6.6635895962414906E-4</v>
      </c>
      <c r="N27" s="223">
        <v>1.7458190201847487E-4</v>
      </c>
      <c r="O27" s="223">
        <v>1.8930334809847513E-4</v>
      </c>
      <c r="P27" s="223">
        <v>1.9203792046351397E-4</v>
      </c>
      <c r="Q27" s="223">
        <v>1.5436636283446044E-4</v>
      </c>
      <c r="R27" s="223">
        <v>5.8094396701737481E-4</v>
      </c>
      <c r="S27" s="223">
        <v>1.988796446683682E-4</v>
      </c>
      <c r="T27" s="223">
        <v>1.1840925622071485E-4</v>
      </c>
      <c r="U27" s="223">
        <v>5.3950735271449275E-4</v>
      </c>
      <c r="V27" s="223">
        <v>4.5878867046866535E-4</v>
      </c>
      <c r="W27" s="223">
        <v>7.686539725369055E-4</v>
      </c>
      <c r="X27" s="223">
        <v>9.3661904887433966E-4</v>
      </c>
      <c r="Y27" s="223">
        <v>7.9577379754477762E-2</v>
      </c>
      <c r="Z27" s="223">
        <v>7.479756566147266E-3</v>
      </c>
      <c r="AA27" s="223">
        <v>3.4762409338149392E-3</v>
      </c>
      <c r="AB27" s="223">
        <v>1.9140641129753761E-3</v>
      </c>
      <c r="AC27" s="223">
        <v>7.6932045130431682E-4</v>
      </c>
      <c r="AD27" s="223">
        <v>4.0675853171246107E-3</v>
      </c>
      <c r="AE27" s="223">
        <v>3.0358532196006743E-3</v>
      </c>
      <c r="AF27" s="223">
        <v>4.3933740608155221E-3</v>
      </c>
      <c r="AG27" s="223">
        <v>9.1084792894337296E-3</v>
      </c>
      <c r="AH27" s="223">
        <v>7.9152159677431076E-3</v>
      </c>
      <c r="AI27" s="223">
        <v>2.8813881324805269E-3</v>
      </c>
      <c r="AJ27" s="223">
        <v>1.1296820391147823E-3</v>
      </c>
      <c r="AK27" s="223">
        <v>8.414314339891607E-3</v>
      </c>
      <c r="AL27" s="223">
        <v>0</v>
      </c>
      <c r="AM27" s="286">
        <v>7.8823642146846895E-4</v>
      </c>
      <c r="AN27" s="220">
        <v>3.1360037565870392E-3</v>
      </c>
    </row>
    <row r="28" spans="1:40">
      <c r="A28" s="133" t="s">
        <v>104</v>
      </c>
      <c r="B28" s="104" t="s">
        <v>105</v>
      </c>
      <c r="C28" s="285">
        <v>3.8422101503785504E-4</v>
      </c>
      <c r="D28" s="223">
        <v>3.6341813089720934E-3</v>
      </c>
      <c r="E28" s="223">
        <v>1.7928858290304074E-3</v>
      </c>
      <c r="F28" s="223">
        <v>9.8600807587566905E-4</v>
      </c>
      <c r="G28" s="223">
        <v>8.0833837175678868E-4</v>
      </c>
      <c r="H28" s="223">
        <v>1.2839329472899381E-3</v>
      </c>
      <c r="I28" s="223">
        <v>8.2829944208116149E-6</v>
      </c>
      <c r="J28" s="223">
        <v>1.2643543732437327E-5</v>
      </c>
      <c r="K28" s="223">
        <v>2.8776248077028196E-3</v>
      </c>
      <c r="L28" s="223">
        <v>2.827731860439443E-4</v>
      </c>
      <c r="M28" s="223">
        <v>8.5587389309523738E-5</v>
      </c>
      <c r="N28" s="223">
        <v>4.9636030966036976E-5</v>
      </c>
      <c r="O28" s="223">
        <v>1.1373781408385749E-4</v>
      </c>
      <c r="P28" s="223">
        <v>1.8735406874489168E-5</v>
      </c>
      <c r="Q28" s="223">
        <v>1.3231402528668038E-4</v>
      </c>
      <c r="R28" s="223">
        <v>6.9338473482718924E-4</v>
      </c>
      <c r="S28" s="223">
        <v>1.5247439424574894E-4</v>
      </c>
      <c r="T28" s="223">
        <v>1.5224047228377623E-4</v>
      </c>
      <c r="U28" s="223">
        <v>1.8651539908129606E-3</v>
      </c>
      <c r="V28" s="223">
        <v>5.5755567591678082E-4</v>
      </c>
      <c r="W28" s="223">
        <v>2.4749644624199136E-3</v>
      </c>
      <c r="X28" s="223">
        <v>1.5984432552644381E-2</v>
      </c>
      <c r="Y28" s="223">
        <v>3.2119138659690077E-3</v>
      </c>
      <c r="Z28" s="223">
        <v>0</v>
      </c>
      <c r="AA28" s="223">
        <v>2.2224312093712855E-3</v>
      </c>
      <c r="AB28" s="223">
        <v>8.470056294991259E-3</v>
      </c>
      <c r="AC28" s="223">
        <v>4.2234225959178468E-5</v>
      </c>
      <c r="AD28" s="223">
        <v>1.3819477890095754E-2</v>
      </c>
      <c r="AE28" s="223">
        <v>1.0720375156965731E-2</v>
      </c>
      <c r="AF28" s="223">
        <v>4.1145957375840564E-2</v>
      </c>
      <c r="AG28" s="223">
        <v>1.0683692355707796E-2</v>
      </c>
      <c r="AH28" s="223">
        <v>1.0619149159712453E-2</v>
      </c>
      <c r="AI28" s="223">
        <v>9.4990817554303089E-5</v>
      </c>
      <c r="AJ28" s="223">
        <v>2.8431485578730852E-3</v>
      </c>
      <c r="AK28" s="223">
        <v>2.5271453354671257E-2</v>
      </c>
      <c r="AL28" s="223">
        <v>0</v>
      </c>
      <c r="AM28" s="286">
        <v>1.4262442543747122E-2</v>
      </c>
      <c r="AN28" s="220">
        <v>6.9491245958477549E-3</v>
      </c>
    </row>
    <row r="29" spans="1:40">
      <c r="A29" s="133" t="s">
        <v>106</v>
      </c>
      <c r="B29" s="104" t="s">
        <v>27</v>
      </c>
      <c r="C29" s="285">
        <v>6.3993630263654316E-2</v>
      </c>
      <c r="D29" s="223">
        <v>6.1681058913746539E-3</v>
      </c>
      <c r="E29" s="223">
        <v>4.0391117359295417E-2</v>
      </c>
      <c r="F29" s="223">
        <v>5.6390271386984693E-2</v>
      </c>
      <c r="G29" s="223">
        <v>3.6946978260298101E-2</v>
      </c>
      <c r="H29" s="223">
        <v>5.1996855740499828E-3</v>
      </c>
      <c r="I29" s="223">
        <v>2.3551314136507693E-3</v>
      </c>
      <c r="J29" s="223">
        <v>2.9870372067883188E-3</v>
      </c>
      <c r="K29" s="223">
        <v>1.2826319529584481E-2</v>
      </c>
      <c r="L29" s="223">
        <v>5.363189355783865E-3</v>
      </c>
      <c r="M29" s="223">
        <v>6.8958982243673408E-3</v>
      </c>
      <c r="N29" s="223">
        <v>4.9909884929987521E-3</v>
      </c>
      <c r="O29" s="223">
        <v>5.3978720122400585E-3</v>
      </c>
      <c r="P29" s="223">
        <v>8.6557579760139954E-3</v>
      </c>
      <c r="Q29" s="223">
        <v>1.3194648632755072E-2</v>
      </c>
      <c r="R29" s="223">
        <v>1.1059352662436753E-2</v>
      </c>
      <c r="S29" s="223">
        <v>1.1084225529517053E-2</v>
      </c>
      <c r="T29" s="223">
        <v>1.1045892044589542E-2</v>
      </c>
      <c r="U29" s="223">
        <v>1.954558066405648E-2</v>
      </c>
      <c r="V29" s="223">
        <v>2.4599356421448372E-2</v>
      </c>
      <c r="W29" s="223">
        <v>2.2078897770469213E-2</v>
      </c>
      <c r="X29" s="223">
        <v>2.3868807829735836E-3</v>
      </c>
      <c r="Y29" s="223">
        <v>8.8549003823706982E-3</v>
      </c>
      <c r="Z29" s="223">
        <v>9.6548424344361748E-3</v>
      </c>
      <c r="AA29" s="223">
        <v>6.9528213774388264E-3</v>
      </c>
      <c r="AB29" s="223">
        <v>5.0686138218655804E-3</v>
      </c>
      <c r="AC29" s="223">
        <v>2.0510154043648946E-3</v>
      </c>
      <c r="AD29" s="223">
        <v>1.1821968856427988E-2</v>
      </c>
      <c r="AE29" s="223">
        <v>5.826946315946299E-3</v>
      </c>
      <c r="AF29" s="223">
        <v>7.1202322291127034E-3</v>
      </c>
      <c r="AG29" s="223">
        <v>1.124138045712517E-2</v>
      </c>
      <c r="AH29" s="223">
        <v>4.3875809379317822E-2</v>
      </c>
      <c r="AI29" s="223">
        <v>3.1307390285605724E-2</v>
      </c>
      <c r="AJ29" s="223">
        <v>1.4179485414146813E-2</v>
      </c>
      <c r="AK29" s="223">
        <v>4.1798302828171437E-2</v>
      </c>
      <c r="AL29" s="223">
        <v>0.3153020892151327</v>
      </c>
      <c r="AM29" s="286">
        <v>1.8206715774310911E-3</v>
      </c>
      <c r="AN29" s="220">
        <v>1.4472146645686499E-2</v>
      </c>
    </row>
    <row r="30" spans="1:40">
      <c r="A30" s="133" t="s">
        <v>107</v>
      </c>
      <c r="B30" s="104" t="s">
        <v>28</v>
      </c>
      <c r="C30" s="285">
        <v>4.4671479459220493E-3</v>
      </c>
      <c r="D30" s="223">
        <v>1.6603874237322042E-2</v>
      </c>
      <c r="E30" s="223">
        <v>4.3127800186569618E-3</v>
      </c>
      <c r="F30" s="223">
        <v>1.0939994365668138E-2</v>
      </c>
      <c r="G30" s="223">
        <v>5.3922084067190663E-3</v>
      </c>
      <c r="H30" s="223">
        <v>1.1730257507081465E-3</v>
      </c>
      <c r="I30" s="223">
        <v>1.4187586157933037E-3</v>
      </c>
      <c r="J30" s="223">
        <v>2.4970998871563723E-4</v>
      </c>
      <c r="K30" s="223">
        <v>3.6897631523462207E-3</v>
      </c>
      <c r="L30" s="223">
        <v>2.0056536539724882E-3</v>
      </c>
      <c r="M30" s="223">
        <v>4.175441921314622E-3</v>
      </c>
      <c r="N30" s="223">
        <v>1.8313983839192951E-3</v>
      </c>
      <c r="O30" s="223">
        <v>9.4807479274009972E-4</v>
      </c>
      <c r="P30" s="223">
        <v>1.4777552172253331E-3</v>
      </c>
      <c r="Q30" s="223">
        <v>2.2419876506909733E-3</v>
      </c>
      <c r="R30" s="223">
        <v>1.5447219768157845E-3</v>
      </c>
      <c r="S30" s="223">
        <v>1.5313732639464352E-3</v>
      </c>
      <c r="T30" s="223">
        <v>1.8268856674053149E-3</v>
      </c>
      <c r="U30" s="223">
        <v>2.8670962172827326E-3</v>
      </c>
      <c r="V30" s="223">
        <v>7.1016662949628826E-3</v>
      </c>
      <c r="W30" s="223">
        <v>4.3253070996991973E-3</v>
      </c>
      <c r="X30" s="223">
        <v>7.3915019694961752E-3</v>
      </c>
      <c r="Y30" s="223">
        <v>6.830348158583216E-3</v>
      </c>
      <c r="Z30" s="223">
        <v>9.9966067683985166E-3</v>
      </c>
      <c r="AA30" s="223">
        <v>9.4434653358787517E-3</v>
      </c>
      <c r="AB30" s="223">
        <v>6.6734167893961707E-2</v>
      </c>
      <c r="AC30" s="223">
        <v>6.6694165278458853E-2</v>
      </c>
      <c r="AD30" s="223">
        <v>1.6208468139730915E-2</v>
      </c>
      <c r="AE30" s="223">
        <v>3.9865157273159396E-3</v>
      </c>
      <c r="AF30" s="223">
        <v>8.1799591002044997E-3</v>
      </c>
      <c r="AG30" s="223">
        <v>4.3527812135855893E-3</v>
      </c>
      <c r="AH30" s="223">
        <v>5.3335280447166589E-3</v>
      </c>
      <c r="AI30" s="223">
        <v>1.4185295421442593E-2</v>
      </c>
      <c r="AJ30" s="223">
        <v>8.3269747131287947E-3</v>
      </c>
      <c r="AK30" s="223">
        <v>6.1431702954585186E-3</v>
      </c>
      <c r="AL30" s="223">
        <v>0</v>
      </c>
      <c r="AM30" s="286">
        <v>1.3990423700259963E-2</v>
      </c>
      <c r="AN30" s="220">
        <v>1.2908435998054888E-2</v>
      </c>
    </row>
    <row r="31" spans="1:40">
      <c r="A31" s="133" t="s">
        <v>108</v>
      </c>
      <c r="B31" s="104" t="s">
        <v>29</v>
      </c>
      <c r="C31" s="285">
        <v>2.43031364933583E-4</v>
      </c>
      <c r="D31" s="223">
        <v>1.0335745007168339E-2</v>
      </c>
      <c r="E31" s="223">
        <v>2.2653317742069696E-3</v>
      </c>
      <c r="F31" s="223">
        <v>3.3336463517701191E-3</v>
      </c>
      <c r="G31" s="223">
        <v>1.8434057990063353E-3</v>
      </c>
      <c r="H31" s="223">
        <v>5.5251212895673571E-4</v>
      </c>
      <c r="I31" s="223">
        <v>2.2679627580793709E-4</v>
      </c>
      <c r="J31" s="223">
        <v>2.8447973397983988E-4</v>
      </c>
      <c r="K31" s="223">
        <v>1.9014969896218091E-3</v>
      </c>
      <c r="L31" s="223">
        <v>7.1711279980744282E-4</v>
      </c>
      <c r="M31" s="223">
        <v>3.9431332931887721E-4</v>
      </c>
      <c r="N31" s="223">
        <v>1.2323428377774698E-3</v>
      </c>
      <c r="O31" s="223">
        <v>6.0530329824080322E-4</v>
      </c>
      <c r="P31" s="223">
        <v>5.8313953896847531E-4</v>
      </c>
      <c r="Q31" s="223">
        <v>5.5130843869450165E-4</v>
      </c>
      <c r="R31" s="223">
        <v>4.4440874896260003E-4</v>
      </c>
      <c r="S31" s="223">
        <v>6.23156219960887E-4</v>
      </c>
      <c r="T31" s="223">
        <v>6.4279310519816638E-4</v>
      </c>
      <c r="U31" s="223">
        <v>4.6243487375527946E-4</v>
      </c>
      <c r="V31" s="223">
        <v>2.2620830280052251E-3</v>
      </c>
      <c r="W31" s="223">
        <v>3.1564029889203813E-3</v>
      </c>
      <c r="X31" s="223">
        <v>4.2972641137906274E-3</v>
      </c>
      <c r="Y31" s="223">
        <v>6.6411752867780237E-4</v>
      </c>
      <c r="Z31" s="223">
        <v>8.055873586255215E-4</v>
      </c>
      <c r="AA31" s="223">
        <v>2.4761808405787556E-2</v>
      </c>
      <c r="AB31" s="223">
        <v>1.58518918695718E-2</v>
      </c>
      <c r="AC31" s="223">
        <v>5.3925013764058373E-2</v>
      </c>
      <c r="AD31" s="223">
        <v>2.1166720964793044E-2</v>
      </c>
      <c r="AE31" s="223">
        <v>2.4174496231640034E-2</v>
      </c>
      <c r="AF31" s="223">
        <v>2.3348453826494034E-3</v>
      </c>
      <c r="AG31" s="223">
        <v>4.3361528986350711E-3</v>
      </c>
      <c r="AH31" s="223">
        <v>2.3244111907944686E-2</v>
      </c>
      <c r="AI31" s="223">
        <v>1.3037489709328099E-2</v>
      </c>
      <c r="AJ31" s="223">
        <v>9.2774068073425663E-3</v>
      </c>
      <c r="AK31" s="223">
        <v>2.0486558452910877E-2</v>
      </c>
      <c r="AL31" s="223">
        <v>0</v>
      </c>
      <c r="AM31" s="286">
        <v>1.0630372758549275E-2</v>
      </c>
      <c r="AN31" s="220">
        <v>1.3345819395653906E-2</v>
      </c>
    </row>
    <row r="32" spans="1:40">
      <c r="A32" s="133" t="s">
        <v>109</v>
      </c>
      <c r="B32" s="104" t="s">
        <v>110</v>
      </c>
      <c r="C32" s="285">
        <v>9.6451047696641312E-2</v>
      </c>
      <c r="D32" s="223">
        <v>0.13113059713933251</v>
      </c>
      <c r="E32" s="223">
        <v>5.9949722554339495E-2</v>
      </c>
      <c r="F32" s="223">
        <v>4.0895858766081324E-2</v>
      </c>
      <c r="G32" s="223">
        <v>4.4655766147051863E-2</v>
      </c>
      <c r="H32" s="223">
        <v>9.0061500873900129E-3</v>
      </c>
      <c r="I32" s="223">
        <v>1.849237668692056E-2</v>
      </c>
      <c r="J32" s="223">
        <v>2.2031374953772045E-3</v>
      </c>
      <c r="K32" s="223">
        <v>5.5276166082291481E-2</v>
      </c>
      <c r="L32" s="223">
        <v>2.322631084600308E-2</v>
      </c>
      <c r="M32" s="223">
        <v>6.8317076823851977E-2</v>
      </c>
      <c r="N32" s="223">
        <v>1.2552781072583282E-2</v>
      </c>
      <c r="O32" s="223">
        <v>6.9605984167073059E-3</v>
      </c>
      <c r="P32" s="223">
        <v>9.8595078676999241E-3</v>
      </c>
      <c r="Q32" s="223">
        <v>1.3848867980005881E-2</v>
      </c>
      <c r="R32" s="223">
        <v>8.9176237517736186E-3</v>
      </c>
      <c r="S32" s="223">
        <v>9.9439822334184101E-3</v>
      </c>
      <c r="T32" s="223">
        <v>1.0284689683170662E-2</v>
      </c>
      <c r="U32" s="223">
        <v>1.6724727934149274E-2</v>
      </c>
      <c r="V32" s="223">
        <v>0.12927963806671552</v>
      </c>
      <c r="W32" s="223">
        <v>3.7191054662733168E-2</v>
      </c>
      <c r="X32" s="223">
        <v>3.2670630422505058E-2</v>
      </c>
      <c r="Y32" s="223">
        <v>2.407727913060978E-2</v>
      </c>
      <c r="Z32" s="223">
        <v>8.551920105263415E-2</v>
      </c>
      <c r="AA32" s="223">
        <v>6.5701938227548301E-2</v>
      </c>
      <c r="AB32" s="223">
        <v>6.1336076968604186E-2</v>
      </c>
      <c r="AC32" s="223">
        <v>5.378667770657531E-3</v>
      </c>
      <c r="AD32" s="223">
        <v>8.7340796047452873E-2</v>
      </c>
      <c r="AE32" s="223">
        <v>3.4894871388605767E-2</v>
      </c>
      <c r="AF32" s="223">
        <v>4.4055590736190163E-2</v>
      </c>
      <c r="AG32" s="223">
        <v>4.2543543800900231E-2</v>
      </c>
      <c r="AH32" s="223">
        <v>3.3563264569818896E-2</v>
      </c>
      <c r="AI32" s="223">
        <v>7.7156291558482679E-2</v>
      </c>
      <c r="AJ32" s="223">
        <v>2.8972087117102766E-2</v>
      </c>
      <c r="AK32" s="223">
        <v>4.0321682647695638E-2</v>
      </c>
      <c r="AL32" s="223">
        <v>0.10721948858594821</v>
      </c>
      <c r="AM32" s="286">
        <v>5.3256961982275502E-2</v>
      </c>
      <c r="AN32" s="220">
        <v>3.7170893095527215E-2</v>
      </c>
    </row>
    <row r="33" spans="1:40">
      <c r="A33" s="133" t="s">
        <v>111</v>
      </c>
      <c r="B33" s="104" t="s">
        <v>112</v>
      </c>
      <c r="C33" s="285">
        <v>2.1386760114155304E-3</v>
      </c>
      <c r="D33" s="223">
        <v>8.068549328176574E-3</v>
      </c>
      <c r="E33" s="223">
        <v>3.1910630526467924E-3</v>
      </c>
      <c r="F33" s="223">
        <v>2.3476382758944501E-3</v>
      </c>
      <c r="G33" s="223">
        <v>2.0668489261586181E-3</v>
      </c>
      <c r="H33" s="223">
        <v>1.3636727930075036E-3</v>
      </c>
      <c r="I33" s="223">
        <v>3.1317607476782965E-4</v>
      </c>
      <c r="J33" s="223">
        <v>2.3706644498319989E-4</v>
      </c>
      <c r="K33" s="223">
        <v>2.0576774405147709E-3</v>
      </c>
      <c r="L33" s="223">
        <v>8.3881837908075644E-4</v>
      </c>
      <c r="M33" s="223">
        <v>5.440912606105438E-4</v>
      </c>
      <c r="N33" s="223">
        <v>1.4240406125428538E-3</v>
      </c>
      <c r="O33" s="223">
        <v>1.0890785211591285E-3</v>
      </c>
      <c r="P33" s="223">
        <v>2.0749463113496755E-3</v>
      </c>
      <c r="Q33" s="223">
        <v>1.4113496030579242E-3</v>
      </c>
      <c r="R33" s="223">
        <v>1.0628329719165797E-3</v>
      </c>
      <c r="S33" s="223">
        <v>1.9887964466836819E-3</v>
      </c>
      <c r="T33" s="223">
        <v>3.4169528223692001E-3</v>
      </c>
      <c r="U33" s="223">
        <v>1.4952060918087368E-3</v>
      </c>
      <c r="V33" s="223">
        <v>2.5456399146143306E-3</v>
      </c>
      <c r="W33" s="223">
        <v>4.5095090168466951E-3</v>
      </c>
      <c r="X33" s="223">
        <v>3.8914624277964567E-3</v>
      </c>
      <c r="Y33" s="223">
        <v>1.1467095995170054E-2</v>
      </c>
      <c r="Z33" s="223">
        <v>5.8588171536401567E-3</v>
      </c>
      <c r="AA33" s="223">
        <v>3.9416749309012664E-2</v>
      </c>
      <c r="AB33" s="223">
        <v>4.3616574676888772E-2</v>
      </c>
      <c r="AC33" s="223">
        <v>2.933887756601374E-3</v>
      </c>
      <c r="AD33" s="223">
        <v>6.3901192432687191E-3</v>
      </c>
      <c r="AE33" s="223">
        <v>0.22128916457576095</v>
      </c>
      <c r="AF33" s="223">
        <v>1.7418414262126702E-2</v>
      </c>
      <c r="AG33" s="223">
        <v>1.2230765196680989E-2</v>
      </c>
      <c r="AH33" s="223">
        <v>1.0157921063917096E-2</v>
      </c>
      <c r="AI33" s="223">
        <v>3.4679564308783481E-2</v>
      </c>
      <c r="AJ33" s="223">
        <v>3.3098909712210141E-2</v>
      </c>
      <c r="AK33" s="223">
        <v>2.1996530346024019E-2</v>
      </c>
      <c r="AL33" s="223">
        <v>0</v>
      </c>
      <c r="AM33" s="286">
        <v>5.5275465445879066E-2</v>
      </c>
      <c r="AN33" s="220">
        <v>1.9305567974175122E-2</v>
      </c>
    </row>
    <row r="34" spans="1:40">
      <c r="A34" s="133" t="s">
        <v>113</v>
      </c>
      <c r="B34" s="104" t="s">
        <v>30</v>
      </c>
      <c r="C34" s="285">
        <v>0</v>
      </c>
      <c r="D34" s="223">
        <v>0</v>
      </c>
      <c r="E34" s="223">
        <v>0</v>
      </c>
      <c r="F34" s="223">
        <v>0</v>
      </c>
      <c r="G34" s="223">
        <v>0</v>
      </c>
      <c r="H34" s="223">
        <v>0</v>
      </c>
      <c r="I34" s="223">
        <v>0</v>
      </c>
      <c r="J34" s="223">
        <v>0</v>
      </c>
      <c r="K34" s="223">
        <v>0</v>
      </c>
      <c r="L34" s="223">
        <v>0</v>
      </c>
      <c r="M34" s="223">
        <v>0</v>
      </c>
      <c r="N34" s="223">
        <v>0</v>
      </c>
      <c r="O34" s="223">
        <v>0</v>
      </c>
      <c r="P34" s="223">
        <v>0</v>
      </c>
      <c r="Q34" s="223">
        <v>0</v>
      </c>
      <c r="R34" s="223">
        <v>0</v>
      </c>
      <c r="S34" s="223">
        <v>0</v>
      </c>
      <c r="T34" s="223">
        <v>0</v>
      </c>
      <c r="U34" s="223">
        <v>0</v>
      </c>
      <c r="V34" s="223">
        <v>0</v>
      </c>
      <c r="W34" s="223">
        <v>0</v>
      </c>
      <c r="X34" s="223">
        <v>0</v>
      </c>
      <c r="Y34" s="223">
        <v>0</v>
      </c>
      <c r="Z34" s="223">
        <v>0</v>
      </c>
      <c r="AA34" s="223">
        <v>0</v>
      </c>
      <c r="AB34" s="223">
        <v>0</v>
      </c>
      <c r="AC34" s="223">
        <v>0</v>
      </c>
      <c r="AD34" s="223">
        <v>0</v>
      </c>
      <c r="AE34" s="223">
        <v>0</v>
      </c>
      <c r="AF34" s="223">
        <v>0</v>
      </c>
      <c r="AG34" s="223">
        <v>0</v>
      </c>
      <c r="AH34" s="223">
        <v>0</v>
      </c>
      <c r="AI34" s="223">
        <v>0</v>
      </c>
      <c r="AJ34" s="223">
        <v>0</v>
      </c>
      <c r="AK34" s="223">
        <v>0</v>
      </c>
      <c r="AL34" s="223">
        <v>0</v>
      </c>
      <c r="AM34" s="286">
        <v>8.4650409419270684E-2</v>
      </c>
      <c r="AN34" s="220">
        <v>6.3010912427003633E-4</v>
      </c>
    </row>
    <row r="35" spans="1:40">
      <c r="A35" s="133" t="s">
        <v>114</v>
      </c>
      <c r="B35" s="104" t="s">
        <v>31</v>
      </c>
      <c r="C35" s="285">
        <v>0</v>
      </c>
      <c r="D35" s="223">
        <v>3.3341112926349483E-5</v>
      </c>
      <c r="E35" s="223">
        <v>1.9872291784367568E-4</v>
      </c>
      <c r="F35" s="223">
        <v>0</v>
      </c>
      <c r="G35" s="223">
        <v>8.5434136852343526E-5</v>
      </c>
      <c r="H35" s="223">
        <v>5.9906076985785258E-5</v>
      </c>
      <c r="I35" s="223">
        <v>5.9164245862940109E-6</v>
      </c>
      <c r="J35" s="223">
        <v>1.2643543732437327E-5</v>
      </c>
      <c r="K35" s="223">
        <v>1.7960751852690599E-4</v>
      </c>
      <c r="L35" s="223">
        <v>2.2621854883515546E-5</v>
      </c>
      <c r="M35" s="223">
        <v>3.0566924753401335E-6</v>
      </c>
      <c r="N35" s="223">
        <v>1.762934892931658E-4</v>
      </c>
      <c r="O35" s="223">
        <v>1.3243444105654639E-4</v>
      </c>
      <c r="P35" s="223">
        <v>1.779863653076471E-4</v>
      </c>
      <c r="Q35" s="223">
        <v>9.5560129373713619E-5</v>
      </c>
      <c r="R35" s="223">
        <v>3.4535378684443017E-4</v>
      </c>
      <c r="S35" s="223">
        <v>3.115781099804435E-4</v>
      </c>
      <c r="T35" s="223">
        <v>7.2737114535581981E-4</v>
      </c>
      <c r="U35" s="223">
        <v>1.2331596633474118E-4</v>
      </c>
      <c r="V35" s="223">
        <v>2.2302227036671233E-5</v>
      </c>
      <c r="W35" s="223">
        <v>1.1254773326693862E-4</v>
      </c>
      <c r="X35" s="223">
        <v>4.0100875269502643E-4</v>
      </c>
      <c r="Y35" s="223">
        <v>6.4399275508150532E-5</v>
      </c>
      <c r="Z35" s="223">
        <v>1.4402925502698718E-4</v>
      </c>
      <c r="AA35" s="223">
        <v>1.779031398885661E-4</v>
      </c>
      <c r="AB35" s="223">
        <v>2.236659188195945E-4</v>
      </c>
      <c r="AC35" s="223">
        <v>1.011598226567149E-6</v>
      </c>
      <c r="AD35" s="223">
        <v>8.234473186592169E-4</v>
      </c>
      <c r="AE35" s="223">
        <v>5.1523779569269479E-3</v>
      </c>
      <c r="AF35" s="223">
        <v>1.0338798742358981E-4</v>
      </c>
      <c r="AG35" s="223">
        <v>1.9186517250597659E-6</v>
      </c>
      <c r="AH35" s="223">
        <v>1.4107764821247681E-4</v>
      </c>
      <c r="AI35" s="223">
        <v>0</v>
      </c>
      <c r="AJ35" s="223">
        <v>4.8519700994796458E-4</v>
      </c>
      <c r="AK35" s="223">
        <v>3.6955849325569196E-4</v>
      </c>
      <c r="AL35" s="223">
        <v>0</v>
      </c>
      <c r="AM35" s="286">
        <v>1.5331971178367083E-3</v>
      </c>
      <c r="AN35" s="220">
        <v>3.9739326950037602E-4</v>
      </c>
    </row>
    <row r="36" spans="1:40">
      <c r="A36" s="133" t="s">
        <v>115</v>
      </c>
      <c r="B36" s="104" t="s">
        <v>116</v>
      </c>
      <c r="C36" s="285">
        <v>0</v>
      </c>
      <c r="D36" s="223">
        <v>0</v>
      </c>
      <c r="E36" s="223">
        <v>0</v>
      </c>
      <c r="F36" s="223">
        <v>0</v>
      </c>
      <c r="G36" s="223">
        <v>0</v>
      </c>
      <c r="H36" s="223">
        <v>0</v>
      </c>
      <c r="I36" s="223">
        <v>0</v>
      </c>
      <c r="J36" s="223">
        <v>0</v>
      </c>
      <c r="K36" s="223">
        <v>0</v>
      </c>
      <c r="L36" s="223">
        <v>0</v>
      </c>
      <c r="M36" s="223">
        <v>0</v>
      </c>
      <c r="N36" s="223">
        <v>0</v>
      </c>
      <c r="O36" s="223">
        <v>0</v>
      </c>
      <c r="P36" s="223">
        <v>0</v>
      </c>
      <c r="Q36" s="223">
        <v>0</v>
      </c>
      <c r="R36" s="223">
        <v>0</v>
      </c>
      <c r="S36" s="223">
        <v>0</v>
      </c>
      <c r="T36" s="223">
        <v>0</v>
      </c>
      <c r="U36" s="223">
        <v>0</v>
      </c>
      <c r="V36" s="223">
        <v>0</v>
      </c>
      <c r="W36" s="223">
        <v>0</v>
      </c>
      <c r="X36" s="223">
        <v>5.1923444074057212E-6</v>
      </c>
      <c r="Y36" s="223">
        <v>3.6224592473334673E-5</v>
      </c>
      <c r="Z36" s="223">
        <v>0</v>
      </c>
      <c r="AA36" s="223">
        <v>7.1297059879005497E-6</v>
      </c>
      <c r="AB36" s="223">
        <v>5.0754958501369524E-5</v>
      </c>
      <c r="AC36" s="223">
        <v>4.8050915761939577E-6</v>
      </c>
      <c r="AD36" s="223">
        <v>3.517601950302128E-4</v>
      </c>
      <c r="AE36" s="223">
        <v>1.3243059808968862E-4</v>
      </c>
      <c r="AF36" s="223">
        <v>6.7694515574969522E-6</v>
      </c>
      <c r="AG36" s="223">
        <v>3.1977528750996102E-6</v>
      </c>
      <c r="AH36" s="223">
        <v>1.1150090098067137E-2</v>
      </c>
      <c r="AI36" s="223">
        <v>0</v>
      </c>
      <c r="AJ36" s="223">
        <v>8.962497245050563E-6</v>
      </c>
      <c r="AK36" s="223">
        <v>9.7903414516063958E-5</v>
      </c>
      <c r="AL36" s="223">
        <v>0</v>
      </c>
      <c r="AM36" s="286">
        <v>3.7093478657339715E-5</v>
      </c>
      <c r="AN36" s="220">
        <v>8.1098507190146803E-4</v>
      </c>
    </row>
    <row r="37" spans="1:40">
      <c r="A37" s="133" t="s">
        <v>117</v>
      </c>
      <c r="B37" s="104" t="s">
        <v>447</v>
      </c>
      <c r="C37" s="285">
        <v>1.8678696333466807E-3</v>
      </c>
      <c r="D37" s="223">
        <v>2.000466775580969E-3</v>
      </c>
      <c r="E37" s="223">
        <v>8.9781152965186814E-4</v>
      </c>
      <c r="F37" s="223">
        <v>6.1038595173255709E-4</v>
      </c>
      <c r="G37" s="223">
        <v>2.7930390894035382E-4</v>
      </c>
      <c r="H37" s="223">
        <v>1.5624152511157507E-4</v>
      </c>
      <c r="I37" s="223">
        <v>6.4291813837728245E-5</v>
      </c>
      <c r="J37" s="223">
        <v>2.5287087464874655E-5</v>
      </c>
      <c r="K37" s="223">
        <v>3.2797894687521965E-4</v>
      </c>
      <c r="L37" s="223">
        <v>3.5923505555022687E-4</v>
      </c>
      <c r="M37" s="223">
        <v>3.3012278733673441E-4</v>
      </c>
      <c r="N37" s="223">
        <v>5.4770792790109764E-5</v>
      </c>
      <c r="O37" s="223">
        <v>2.7110109110398909E-4</v>
      </c>
      <c r="P37" s="223">
        <v>1.0538666366900156E-4</v>
      </c>
      <c r="Q37" s="223">
        <v>1.2496324610408702E-4</v>
      </c>
      <c r="R37" s="223">
        <v>8.5669156426525307E-5</v>
      </c>
      <c r="S37" s="223">
        <v>9.2810500845238493E-5</v>
      </c>
      <c r="T37" s="223">
        <v>6.7662432126122771E-5</v>
      </c>
      <c r="U37" s="223">
        <v>6.1657983167370592E-5</v>
      </c>
      <c r="V37" s="223">
        <v>3.8232389205722112E-4</v>
      </c>
      <c r="W37" s="223">
        <v>3.6695627502468086E-4</v>
      </c>
      <c r="X37" s="223">
        <v>8.970773491564038E-4</v>
      </c>
      <c r="Y37" s="223">
        <v>3.9042060776816262E-3</v>
      </c>
      <c r="Z37" s="223">
        <v>8.2267557532363859E-4</v>
      </c>
      <c r="AA37" s="223">
        <v>3.7481882907820031E-4</v>
      </c>
      <c r="AB37" s="223">
        <v>2.4259149656586788E-3</v>
      </c>
      <c r="AC37" s="223">
        <v>1.8360507812193754E-4</v>
      </c>
      <c r="AD37" s="223">
        <v>6.5959810729335233E-4</v>
      </c>
      <c r="AE37" s="223">
        <v>5.7169816228896833E-4</v>
      </c>
      <c r="AF37" s="223">
        <v>1.230809374090355E-6</v>
      </c>
      <c r="AG37" s="223">
        <v>1.0527002464827916E-3</v>
      </c>
      <c r="AH37" s="223">
        <v>1.1732241892330332E-3</v>
      </c>
      <c r="AI37" s="223">
        <v>0</v>
      </c>
      <c r="AJ37" s="223">
        <v>1.2474166620156737E-3</v>
      </c>
      <c r="AK37" s="223">
        <v>1.5917373821595234E-3</v>
      </c>
      <c r="AL37" s="223">
        <v>0</v>
      </c>
      <c r="AM37" s="286">
        <v>1.1128043597201915E-4</v>
      </c>
      <c r="AN37" s="220">
        <v>6.426721909799666E-4</v>
      </c>
    </row>
    <row r="38" spans="1:40">
      <c r="A38" s="133" t="s">
        <v>118</v>
      </c>
      <c r="B38" s="104" t="s">
        <v>32</v>
      </c>
      <c r="C38" s="285">
        <v>2.3145844279388858E-2</v>
      </c>
      <c r="D38" s="223">
        <v>4.4343680192044807E-2</v>
      </c>
      <c r="E38" s="223">
        <v>2.273050763577757E-2</v>
      </c>
      <c r="F38" s="223">
        <v>2.4274579772748616E-2</v>
      </c>
      <c r="G38" s="223">
        <v>1.6551221050971319E-2</v>
      </c>
      <c r="H38" s="223">
        <v>5.7655551390913863E-3</v>
      </c>
      <c r="I38" s="223">
        <v>2.4813484714917081E-3</v>
      </c>
      <c r="J38" s="223">
        <v>2.8068667086010865E-3</v>
      </c>
      <c r="K38" s="223">
        <v>3.001397815035492E-2</v>
      </c>
      <c r="L38" s="223">
        <v>6.3200938173565728E-3</v>
      </c>
      <c r="M38" s="223">
        <v>7.3941390978477829E-3</v>
      </c>
      <c r="N38" s="223">
        <v>6.8292332260168108E-3</v>
      </c>
      <c r="O38" s="223">
        <v>6.0865311057340995E-3</v>
      </c>
      <c r="P38" s="223">
        <v>1.1559746041559816E-2</v>
      </c>
      <c r="Q38" s="223">
        <v>1.009997059688327E-2</v>
      </c>
      <c r="R38" s="223">
        <v>1.4333520734613017E-2</v>
      </c>
      <c r="S38" s="223">
        <v>1.1601312605654812E-2</v>
      </c>
      <c r="T38" s="223">
        <v>1.1079723260652603E-2</v>
      </c>
      <c r="U38" s="223">
        <v>1.6508924993063476E-2</v>
      </c>
      <c r="V38" s="223">
        <v>2.6272023449198711E-2</v>
      </c>
      <c r="W38" s="223">
        <v>6.1103648138873048E-2</v>
      </c>
      <c r="X38" s="223">
        <v>4.3929630153301973E-2</v>
      </c>
      <c r="Y38" s="223">
        <v>8.1670356208492653E-2</v>
      </c>
      <c r="Z38" s="223">
        <v>3.5750990506275039E-2</v>
      </c>
      <c r="AA38" s="223">
        <v>5.3619463146719504E-2</v>
      </c>
      <c r="AB38" s="223">
        <v>9.1165368257332804E-2</v>
      </c>
      <c r="AC38" s="223">
        <v>2.027875094932171E-2</v>
      </c>
      <c r="AD38" s="223">
        <v>9.3167182339728538E-2</v>
      </c>
      <c r="AE38" s="223">
        <v>0.13153018826428417</v>
      </c>
      <c r="AF38" s="223">
        <v>6.8050219484081631E-2</v>
      </c>
      <c r="AG38" s="223">
        <v>5.8807954474231865E-2</v>
      </c>
      <c r="AH38" s="223">
        <v>5.4296392575152758E-2</v>
      </c>
      <c r="AI38" s="223">
        <v>6.0643721106959661E-2</v>
      </c>
      <c r="AJ38" s="223">
        <v>0.13792468487655993</v>
      </c>
      <c r="AK38" s="223">
        <v>2.0420930889334176E-2</v>
      </c>
      <c r="AL38" s="223">
        <v>0</v>
      </c>
      <c r="AM38" s="286">
        <v>1.5758546182926492E-2</v>
      </c>
      <c r="AN38" s="220">
        <v>4.6467585470155282E-2</v>
      </c>
    </row>
    <row r="39" spans="1:40">
      <c r="A39" s="133" t="s">
        <v>119</v>
      </c>
      <c r="B39" s="104" t="s">
        <v>33</v>
      </c>
      <c r="C39" s="285">
        <v>3.2311598614026844E-3</v>
      </c>
      <c r="D39" s="223">
        <v>0</v>
      </c>
      <c r="E39" s="223">
        <v>3.8923414486736476E-4</v>
      </c>
      <c r="F39" s="223">
        <v>1.4085829655366701E-4</v>
      </c>
      <c r="G39" s="223">
        <v>1.0843563523566678E-4</v>
      </c>
      <c r="H39" s="223">
        <v>4.7762953272450412E-5</v>
      </c>
      <c r="I39" s="223">
        <v>4.1414972104058078E-5</v>
      </c>
      <c r="J39" s="223">
        <v>9.4826577993279963E-6</v>
      </c>
      <c r="K39" s="223">
        <v>1.8351202979923002E-4</v>
      </c>
      <c r="L39" s="223">
        <v>4.9768080743734197E-5</v>
      </c>
      <c r="M39" s="223">
        <v>5.5020464556122403E-5</v>
      </c>
      <c r="N39" s="223">
        <v>3.0808570944436742E-5</v>
      </c>
      <c r="O39" s="223">
        <v>4.4404489060136142E-5</v>
      </c>
      <c r="P39" s="223">
        <v>1.1007051538762386E-4</v>
      </c>
      <c r="Q39" s="223">
        <v>5.1455454278153487E-5</v>
      </c>
      <c r="R39" s="223">
        <v>1.0708644553315664E-4</v>
      </c>
      <c r="S39" s="223">
        <v>5.966389340051046E-5</v>
      </c>
      <c r="T39" s="223">
        <v>1.0149364818918416E-4</v>
      </c>
      <c r="U39" s="223">
        <v>1.0790147054289855E-4</v>
      </c>
      <c r="V39" s="223">
        <v>1.0609488004587886E-3</v>
      </c>
      <c r="W39" s="223">
        <v>2.9964476895506488E-4</v>
      </c>
      <c r="X39" s="223">
        <v>7.6287521678037896E-5</v>
      </c>
      <c r="Y39" s="223">
        <v>3.6224592473334673E-4</v>
      </c>
      <c r="Z39" s="223">
        <v>3.4176433396234244E-5</v>
      </c>
      <c r="AA39" s="223">
        <v>8.0192216873433797E-4</v>
      </c>
      <c r="AB39" s="223">
        <v>4.0173840034134862E-4</v>
      </c>
      <c r="AC39" s="223">
        <v>1.52397272832341E-3</v>
      </c>
      <c r="AD39" s="223">
        <v>5.7213547465283254E-4</v>
      </c>
      <c r="AE39" s="223">
        <v>9.7040885582328085E-3</v>
      </c>
      <c r="AF39" s="223">
        <v>4.867851074527354E-4</v>
      </c>
      <c r="AG39" s="223">
        <v>9.6783188517764792E-3</v>
      </c>
      <c r="AH39" s="223">
        <v>2.5025258515704554E-2</v>
      </c>
      <c r="AI39" s="223">
        <v>3.4275853334177694E-3</v>
      </c>
      <c r="AJ39" s="223">
        <v>1.6360631334601391E-3</v>
      </c>
      <c r="AK39" s="223">
        <v>2.3922860716254924E-2</v>
      </c>
      <c r="AL39" s="223">
        <v>0</v>
      </c>
      <c r="AM39" s="286">
        <v>3.0633031124519716E-3</v>
      </c>
      <c r="AN39" s="220">
        <v>3.9699750988973354E-3</v>
      </c>
    </row>
    <row r="40" spans="1:40">
      <c r="A40" s="133" t="s">
        <v>120</v>
      </c>
      <c r="B40" s="104" t="s">
        <v>34</v>
      </c>
      <c r="C40" s="285">
        <v>4.027376904613661E-4</v>
      </c>
      <c r="D40" s="223">
        <v>5.667989197479412E-4</v>
      </c>
      <c r="E40" s="223">
        <v>7.7080404496940866E-4</v>
      </c>
      <c r="F40" s="223">
        <v>1.032960841393558E-3</v>
      </c>
      <c r="G40" s="223">
        <v>7.2947609158539471E-4</v>
      </c>
      <c r="H40" s="223">
        <v>1.4166977665557324E-4</v>
      </c>
      <c r="I40" s="223">
        <v>1.5382703924364429E-5</v>
      </c>
      <c r="J40" s="223">
        <v>1.5804429665546658E-5</v>
      </c>
      <c r="K40" s="223">
        <v>7.4966616428621632E-4</v>
      </c>
      <c r="L40" s="223">
        <v>8.5963048557359065E-5</v>
      </c>
      <c r="M40" s="223">
        <v>1.9257162594642842E-4</v>
      </c>
      <c r="N40" s="223">
        <v>2.4646856755549393E-4</v>
      </c>
      <c r="O40" s="223">
        <v>1.5502619864854548E-4</v>
      </c>
      <c r="P40" s="223">
        <v>3.1147613928838241E-4</v>
      </c>
      <c r="Q40" s="223">
        <v>3.3078506321670097E-4</v>
      </c>
      <c r="R40" s="223">
        <v>4.5779455465424465E-4</v>
      </c>
      <c r="S40" s="223">
        <v>3.5135403891411717E-4</v>
      </c>
      <c r="T40" s="223">
        <v>3.8905898472520596E-4</v>
      </c>
      <c r="U40" s="223">
        <v>4.9326386533896473E-4</v>
      </c>
      <c r="V40" s="223">
        <v>8.1562430305540513E-4</v>
      </c>
      <c r="W40" s="223">
        <v>5.4102527727997827E-4</v>
      </c>
      <c r="X40" s="223">
        <v>4.8728155207961384E-5</v>
      </c>
      <c r="Y40" s="223">
        <v>7.2449184946669345E-4</v>
      </c>
      <c r="Z40" s="223">
        <v>2.2580857779654767E-3</v>
      </c>
      <c r="AA40" s="223">
        <v>2.1226153255406778E-3</v>
      </c>
      <c r="AB40" s="223">
        <v>4.7116086052881503E-3</v>
      </c>
      <c r="AC40" s="223">
        <v>4.843026509690226E-4</v>
      </c>
      <c r="AD40" s="223">
        <v>1.9818497850290708E-3</v>
      </c>
      <c r="AE40" s="223">
        <v>2.2087531895673067E-3</v>
      </c>
      <c r="AF40" s="223">
        <v>2.7003957667542386E-3</v>
      </c>
      <c r="AG40" s="223">
        <v>3.3448495073541921E-3</v>
      </c>
      <c r="AH40" s="223">
        <v>3.2196760698608583E-3</v>
      </c>
      <c r="AI40" s="223">
        <v>5.2957380786523966E-3</v>
      </c>
      <c r="AJ40" s="223">
        <v>1.9094192994341813E-3</v>
      </c>
      <c r="AK40" s="223">
        <v>1.7036269987493109E-3</v>
      </c>
      <c r="AL40" s="223">
        <v>0</v>
      </c>
      <c r="AM40" s="286">
        <v>9.891594308623924E-5</v>
      </c>
      <c r="AN40" s="220">
        <v>1.310309450421974E-3</v>
      </c>
    </row>
    <row r="41" spans="1:40">
      <c r="A41" s="133" t="s">
        <v>121</v>
      </c>
      <c r="B41" s="104" t="s">
        <v>13</v>
      </c>
      <c r="C41" s="285">
        <v>6.8210803091358959E-3</v>
      </c>
      <c r="D41" s="223">
        <v>7.4684092955022837E-3</v>
      </c>
      <c r="E41" s="223">
        <v>6.2200820731125152E-3</v>
      </c>
      <c r="F41" s="223">
        <v>3.1458352896985634E-3</v>
      </c>
      <c r="G41" s="223">
        <v>2.8094687311059122E-3</v>
      </c>
      <c r="H41" s="223">
        <v>1.8983750071846814E-4</v>
      </c>
      <c r="I41" s="223">
        <v>3.5143562042586426E-4</v>
      </c>
      <c r="J41" s="223">
        <v>1.896531559865599E-4</v>
      </c>
      <c r="K41" s="223">
        <v>8.1057654013447136E-3</v>
      </c>
      <c r="L41" s="223">
        <v>3.3629649469834209E-3</v>
      </c>
      <c r="M41" s="223">
        <v>3.5946703509999968E-3</v>
      </c>
      <c r="N41" s="223">
        <v>1.3059410905891797E-3</v>
      </c>
      <c r="O41" s="223">
        <v>1.6904866887806217E-3</v>
      </c>
      <c r="P41" s="223">
        <v>2.4824414108698149E-3</v>
      </c>
      <c r="Q41" s="223">
        <v>1.0438106439282565E-3</v>
      </c>
      <c r="R41" s="223">
        <v>3.1322785318448315E-4</v>
      </c>
      <c r="S41" s="223">
        <v>1.0540621167423514E-3</v>
      </c>
      <c r="T41" s="223">
        <v>1.2179237782702099E-3</v>
      </c>
      <c r="U41" s="223">
        <v>2.3430033603600827E-3</v>
      </c>
      <c r="V41" s="223">
        <v>1.7077133845222543E-3</v>
      </c>
      <c r="W41" s="223">
        <v>1.0921834694521567E-2</v>
      </c>
      <c r="X41" s="223">
        <v>2.441600104805475E-3</v>
      </c>
      <c r="Y41" s="223">
        <v>5.4900382370698326E-3</v>
      </c>
      <c r="Z41" s="223">
        <v>5.7611702010794867E-3</v>
      </c>
      <c r="AA41" s="223">
        <v>4.0856610408759623E-3</v>
      </c>
      <c r="AB41" s="223">
        <v>1.3062949912598241E-2</v>
      </c>
      <c r="AC41" s="223">
        <v>4.8359453221042559E-3</v>
      </c>
      <c r="AD41" s="223">
        <v>3.6722847722209513E-3</v>
      </c>
      <c r="AE41" s="223">
        <v>6.6818331232574146E-3</v>
      </c>
      <c r="AF41" s="223">
        <v>3.360109591266669E-4</v>
      </c>
      <c r="AG41" s="223">
        <v>6.1812563075675465E-3</v>
      </c>
      <c r="AH41" s="223">
        <v>3.5537030074318516E-3</v>
      </c>
      <c r="AI41" s="223">
        <v>1.4272370337534038E-2</v>
      </c>
      <c r="AJ41" s="223">
        <v>4.4136225069489905E-3</v>
      </c>
      <c r="AK41" s="223">
        <v>3.789184900281069E-3</v>
      </c>
      <c r="AL41" s="223">
        <v>7.5824796321690736E-4</v>
      </c>
      <c r="AM41" s="286">
        <v>1.724846757566297E-3</v>
      </c>
      <c r="AN41" s="220">
        <v>4.170639027060892E-3</v>
      </c>
    </row>
    <row r="42" spans="1:40">
      <c r="A42" s="134" t="s">
        <v>122</v>
      </c>
      <c r="B42" s="135" t="s">
        <v>14</v>
      </c>
      <c r="C42" s="287">
        <v>0.54294827135262003</v>
      </c>
      <c r="D42" s="288">
        <v>0.43043376787917181</v>
      </c>
      <c r="E42" s="288">
        <v>0.65327668361559654</v>
      </c>
      <c r="F42" s="288">
        <v>0.5699126678561367</v>
      </c>
      <c r="G42" s="288">
        <v>0.58311755737230886</v>
      </c>
      <c r="H42" s="288">
        <v>0.72312220758750945</v>
      </c>
      <c r="I42" s="288">
        <v>0.59205503063721865</v>
      </c>
      <c r="J42" s="288">
        <v>0.56867498822569995</v>
      </c>
      <c r="K42" s="288">
        <v>0.50081213834464344</v>
      </c>
      <c r="L42" s="288">
        <v>0.73338696221064381</v>
      </c>
      <c r="M42" s="288">
        <v>0.80263853694471365</v>
      </c>
      <c r="N42" s="288">
        <v>0.4912495100581426</v>
      </c>
      <c r="O42" s="288">
        <v>0.51174849297396341</v>
      </c>
      <c r="P42" s="288">
        <v>0.5463455417928379</v>
      </c>
      <c r="Q42" s="288">
        <v>0.63490885033813582</v>
      </c>
      <c r="R42" s="288">
        <v>0.612510373999411</v>
      </c>
      <c r="S42" s="288">
        <v>0.63374324637873314</v>
      </c>
      <c r="T42" s="288">
        <v>0.66346397821269687</v>
      </c>
      <c r="U42" s="288">
        <v>0.72816536671085486</v>
      </c>
      <c r="V42" s="288">
        <v>0.52093541912256669</v>
      </c>
      <c r="W42" s="288">
        <v>0.51124789742015986</v>
      </c>
      <c r="X42" s="288">
        <v>0.56822341140222854</v>
      </c>
      <c r="Y42" s="288">
        <v>0.52324411350372313</v>
      </c>
      <c r="Z42" s="288">
        <v>0.35016685423018806</v>
      </c>
      <c r="AA42" s="288">
        <v>0.31229266560354829</v>
      </c>
      <c r="AB42" s="288">
        <v>0.36813431654577239</v>
      </c>
      <c r="AC42" s="288">
        <v>0.18710166739206691</v>
      </c>
      <c r="AD42" s="288">
        <v>0.53011903702495666</v>
      </c>
      <c r="AE42" s="288">
        <v>0.50735226302608649</v>
      </c>
      <c r="AF42" s="288">
        <v>0.28442158421166969</v>
      </c>
      <c r="AG42" s="288">
        <v>0.27985326151606743</v>
      </c>
      <c r="AH42" s="288">
        <v>0.41357589878356044</v>
      </c>
      <c r="AI42" s="288">
        <v>0.38272591982775001</v>
      </c>
      <c r="AJ42" s="288">
        <v>0.37788414179811325</v>
      </c>
      <c r="AK42" s="288">
        <v>0.43592571174975459</v>
      </c>
      <c r="AL42" s="288">
        <v>1</v>
      </c>
      <c r="AM42" s="289">
        <v>0.35209439053869002</v>
      </c>
      <c r="AN42" s="222">
        <v>0.47177971670330587</v>
      </c>
    </row>
    <row r="43" spans="1:40">
      <c r="A43" s="129" t="s">
        <v>123</v>
      </c>
      <c r="B43" s="136" t="s">
        <v>19</v>
      </c>
      <c r="C43" s="311">
        <v>3.5760329411655785E-3</v>
      </c>
      <c r="D43" s="312">
        <v>2.0204714433367785E-2</v>
      </c>
      <c r="E43" s="312">
        <v>5.4312123083391358E-3</v>
      </c>
      <c r="F43" s="312">
        <v>9.3905531035778003E-3</v>
      </c>
      <c r="G43" s="312">
        <v>1.069241081990484E-2</v>
      </c>
      <c r="H43" s="312">
        <v>6.0233941326045303E-3</v>
      </c>
      <c r="I43" s="312">
        <v>1.8549963219560489E-3</v>
      </c>
      <c r="J43" s="312">
        <v>1.3967954938410137E-2</v>
      </c>
      <c r="K43" s="312">
        <v>1.1850191711503472E-2</v>
      </c>
      <c r="L43" s="312">
        <v>4.3673753038115113E-3</v>
      </c>
      <c r="M43" s="312">
        <v>6.2662195744472736E-3</v>
      </c>
      <c r="N43" s="312">
        <v>1.2705112340030774E-2</v>
      </c>
      <c r="O43" s="312">
        <v>1.0385197257204824E-2</v>
      </c>
      <c r="P43" s="312">
        <v>8.0047025871254965E-3</v>
      </c>
      <c r="Q43" s="312">
        <v>1.2202293443104969E-2</v>
      </c>
      <c r="R43" s="312">
        <v>1.133510025968463E-2</v>
      </c>
      <c r="S43" s="312">
        <v>1.1243329245251749E-2</v>
      </c>
      <c r="T43" s="312">
        <v>1.2889693320026388E-2</v>
      </c>
      <c r="U43" s="312">
        <v>5.518389493479668E-3</v>
      </c>
      <c r="V43" s="312">
        <v>1.2482875075668269E-2</v>
      </c>
      <c r="W43" s="312">
        <v>1.2161669209545785E-2</v>
      </c>
      <c r="X43" s="312">
        <v>5.4719321831891059E-3</v>
      </c>
      <c r="Y43" s="312">
        <v>8.6979271483195817E-3</v>
      </c>
      <c r="Z43" s="312">
        <v>1.7271304734168377E-2</v>
      </c>
      <c r="AA43" s="312">
        <v>1.3448323042225175E-2</v>
      </c>
      <c r="AB43" s="312">
        <v>2.4843261806119499E-2</v>
      </c>
      <c r="AC43" s="312">
        <v>1.6992321210761686E-3</v>
      </c>
      <c r="AD43" s="312">
        <v>8.7313678812005364E-3</v>
      </c>
      <c r="AE43" s="312">
        <v>5.1133582271326644E-3</v>
      </c>
      <c r="AF43" s="312">
        <v>9.4206149492875764E-3</v>
      </c>
      <c r="AG43" s="312">
        <v>3.779743898367739E-3</v>
      </c>
      <c r="AH43" s="312">
        <v>8.191754589649063E-3</v>
      </c>
      <c r="AI43" s="312">
        <v>3.5035779874612122E-2</v>
      </c>
      <c r="AJ43" s="312">
        <v>8.5196684038973819E-3</v>
      </c>
      <c r="AK43" s="312">
        <v>1.451122258233704E-2</v>
      </c>
      <c r="AL43" s="312">
        <v>0</v>
      </c>
      <c r="AM43" s="313">
        <v>2.0030478474963448E-3</v>
      </c>
      <c r="AN43" s="219">
        <v>8.1292475417920999E-3</v>
      </c>
    </row>
    <row r="44" spans="1:40">
      <c r="A44" s="133" t="s">
        <v>124</v>
      </c>
      <c r="B44" s="137" t="s">
        <v>20</v>
      </c>
      <c r="C44" s="285">
        <v>0.17009186585594491</v>
      </c>
      <c r="D44" s="223">
        <v>0.15863701530357083</v>
      </c>
      <c r="E44" s="223">
        <v>0.12613376077921282</v>
      </c>
      <c r="F44" s="223">
        <v>0.27138698469339845</v>
      </c>
      <c r="G44" s="223">
        <v>0.19980087274256722</v>
      </c>
      <c r="H44" s="223">
        <v>8.1894845405892008E-2</v>
      </c>
      <c r="I44" s="223">
        <v>1.3715061047641024E-2</v>
      </c>
      <c r="J44" s="223">
        <v>0.23711385827219653</v>
      </c>
      <c r="K44" s="223">
        <v>0.2160170861413277</v>
      </c>
      <c r="L44" s="223">
        <v>7.097606969703002E-2</v>
      </c>
      <c r="M44" s="223">
        <v>8.2983087320533944E-2</v>
      </c>
      <c r="N44" s="223">
        <v>0.29645205073829317</v>
      </c>
      <c r="O44" s="223">
        <v>0.2896193210943136</v>
      </c>
      <c r="P44" s="223">
        <v>0.24651579980280985</v>
      </c>
      <c r="Q44" s="223">
        <v>0.24461187885915908</v>
      </c>
      <c r="R44" s="223">
        <v>0.18038176317832572</v>
      </c>
      <c r="S44" s="223">
        <v>0.21070635420464714</v>
      </c>
      <c r="T44" s="223">
        <v>0.17225163658507706</v>
      </c>
      <c r="U44" s="223">
        <v>0.17893146715170946</v>
      </c>
      <c r="V44" s="223">
        <v>0.27476343709178958</v>
      </c>
      <c r="W44" s="223">
        <v>0.34516399398973391</v>
      </c>
      <c r="X44" s="223">
        <v>6.884928860887507E-2</v>
      </c>
      <c r="Y44" s="223">
        <v>0.11748037834574361</v>
      </c>
      <c r="Z44" s="223">
        <v>0.45280356606670752</v>
      </c>
      <c r="AA44" s="223">
        <v>0.43352380965314657</v>
      </c>
      <c r="AB44" s="223">
        <v>0.30881983538188373</v>
      </c>
      <c r="AC44" s="223">
        <v>5.7053887078830565E-2</v>
      </c>
      <c r="AD44" s="223">
        <v>0.29142778355557369</v>
      </c>
      <c r="AE44" s="223">
        <v>0.18030603292319261</v>
      </c>
      <c r="AF44" s="223">
        <v>0.33769101392230022</v>
      </c>
      <c r="AG44" s="223">
        <v>0.50929011165273941</v>
      </c>
      <c r="AH44" s="223">
        <v>0.50163478267764716</v>
      </c>
      <c r="AI44" s="223">
        <v>0.55245867899436385</v>
      </c>
      <c r="AJ44" s="223">
        <v>0.3577225968591336</v>
      </c>
      <c r="AK44" s="223">
        <v>0.31682298040586881</v>
      </c>
      <c r="AL44" s="223">
        <v>0</v>
      </c>
      <c r="AM44" s="286">
        <v>2.1946974872259333E-4</v>
      </c>
      <c r="AN44" s="220">
        <v>0.24132169352164065</v>
      </c>
    </row>
    <row r="45" spans="1:40">
      <c r="A45" s="133" t="s">
        <v>125</v>
      </c>
      <c r="B45" s="137" t="s">
        <v>21</v>
      </c>
      <c r="C45" s="285">
        <v>0.15763245788034988</v>
      </c>
      <c r="D45" s="223">
        <v>0.13089720934884808</v>
      </c>
      <c r="E45" s="223">
        <v>8.8688450640073926E-2</v>
      </c>
      <c r="F45" s="223">
        <v>4.9300403793783457E-3</v>
      </c>
      <c r="G45" s="223">
        <v>0.10556701979443232</v>
      </c>
      <c r="H45" s="223">
        <v>6.9269639681137765E-2</v>
      </c>
      <c r="I45" s="223">
        <v>8.3747778875603224E-2</v>
      </c>
      <c r="J45" s="223">
        <v>5.9361437823793252E-2</v>
      </c>
      <c r="K45" s="223">
        <v>0.11431237651983102</v>
      </c>
      <c r="L45" s="223">
        <v>0.12498031898625134</v>
      </c>
      <c r="M45" s="223">
        <v>6.2408490269019505E-2</v>
      </c>
      <c r="N45" s="223">
        <v>7.232483187933994E-2</v>
      </c>
      <c r="O45" s="223">
        <v>7.9305638435279283E-2</v>
      </c>
      <c r="P45" s="223">
        <v>7.8627818800512408E-2</v>
      </c>
      <c r="Q45" s="223">
        <v>-1.0114672155248456E-2</v>
      </c>
      <c r="R45" s="223">
        <v>2.2983428372553745E-2</v>
      </c>
      <c r="S45" s="223">
        <v>-1.0852199277403957E-2</v>
      </c>
      <c r="T45" s="223">
        <v>-1.6915608031530693E-5</v>
      </c>
      <c r="U45" s="223">
        <v>-1.1560871843881987E-2</v>
      </c>
      <c r="V45" s="223">
        <v>5.2346512887501195E-2</v>
      </c>
      <c r="W45" s="223">
        <v>3.9651905422267514E-2</v>
      </c>
      <c r="X45" s="223">
        <v>7.8450732240384777E-2</v>
      </c>
      <c r="Y45" s="223">
        <v>0.13232843630509156</v>
      </c>
      <c r="Z45" s="223">
        <v>5.7802113568288176E-2</v>
      </c>
      <c r="AA45" s="223">
        <v>8.1809981113069322E-2</v>
      </c>
      <c r="AB45" s="223">
        <v>0.21834180969815423</v>
      </c>
      <c r="AC45" s="223">
        <v>0.34777204342083068</v>
      </c>
      <c r="AD45" s="223">
        <v>-6.4229272788312544E-2</v>
      </c>
      <c r="AE45" s="223">
        <v>0.14268687494531326</v>
      </c>
      <c r="AF45" s="223">
        <v>0</v>
      </c>
      <c r="AG45" s="223">
        <v>1.5836551338643309E-2</v>
      </c>
      <c r="AH45" s="223">
        <v>1.5082092653984436E-2</v>
      </c>
      <c r="AI45" s="223">
        <v>-5.2324108669495285E-3</v>
      </c>
      <c r="AJ45" s="223">
        <v>7.8130569733728283E-2</v>
      </c>
      <c r="AK45" s="223">
        <v>3.879073145147191E-2</v>
      </c>
      <c r="AL45" s="223">
        <v>0</v>
      </c>
      <c r="AM45" s="286">
        <v>0.58007400148992139</v>
      </c>
      <c r="AN45" s="220">
        <v>9.2503240741997728E-2</v>
      </c>
    </row>
    <row r="46" spans="1:40">
      <c r="A46" s="133" t="s">
        <v>126</v>
      </c>
      <c r="B46" s="137" t="s">
        <v>22</v>
      </c>
      <c r="C46" s="285">
        <v>0.17405674898100421</v>
      </c>
      <c r="D46" s="223">
        <v>0.17870836528523323</v>
      </c>
      <c r="E46" s="223">
        <v>6.4319436962681692E-2</v>
      </c>
      <c r="F46" s="223">
        <v>0.14437975396750868</v>
      </c>
      <c r="G46" s="223">
        <v>6.1423858468494519E-2</v>
      </c>
      <c r="H46" s="223">
        <v>0.12550849330549591</v>
      </c>
      <c r="I46" s="223">
        <v>2.6601033796589377E-2</v>
      </c>
      <c r="J46" s="223">
        <v>9.5904440096470242E-2</v>
      </c>
      <c r="K46" s="223">
        <v>0.11641300358434135</v>
      </c>
      <c r="L46" s="223">
        <v>5.173030043633034E-2</v>
      </c>
      <c r="M46" s="223">
        <v>4.3784063016772075E-2</v>
      </c>
      <c r="N46" s="223">
        <v>8.592852753858346E-2</v>
      </c>
      <c r="O46" s="223">
        <v>0.10732097590160589</v>
      </c>
      <c r="P46" s="223">
        <v>0.11583399492738859</v>
      </c>
      <c r="Q46" s="223">
        <v>0.14717730079388416</v>
      </c>
      <c r="R46" s="223">
        <v>0.22765507455893771</v>
      </c>
      <c r="S46" s="223">
        <v>0.17952202592064703</v>
      </c>
      <c r="T46" s="223">
        <v>0.19889371923473789</v>
      </c>
      <c r="U46" s="223">
        <v>0.10356999722539076</v>
      </c>
      <c r="V46" s="223">
        <v>0.11046930257750023</v>
      </c>
      <c r="W46" s="223">
        <v>4.9044755637519581E-2</v>
      </c>
      <c r="X46" s="223">
        <v>0.24052656762868826</v>
      </c>
      <c r="Y46" s="223">
        <v>0.22111893741195413</v>
      </c>
      <c r="Z46" s="223">
        <v>7.7805091800341272E-2</v>
      </c>
      <c r="AA46" s="223">
        <v>0.10025045638606067</v>
      </c>
      <c r="AB46" s="223">
        <v>7.5351327543253549E-2</v>
      </c>
      <c r="AC46" s="223">
        <v>0.33562654221310884</v>
      </c>
      <c r="AD46" s="223">
        <v>0.21579208489909907</v>
      </c>
      <c r="AE46" s="223">
        <v>0.13296800618640078</v>
      </c>
      <c r="AF46" s="223">
        <v>0.36668765196649489</v>
      </c>
      <c r="AG46" s="223">
        <v>0.18453016696107311</v>
      </c>
      <c r="AH46" s="223">
        <v>6.3468422064676344E-2</v>
      </c>
      <c r="AI46" s="223">
        <v>2.6146222531821924E-2</v>
      </c>
      <c r="AJ46" s="223">
        <v>0.12264525661870238</v>
      </c>
      <c r="AK46" s="223">
        <v>0.12806465928804853</v>
      </c>
      <c r="AL46" s="223">
        <v>0</v>
      </c>
      <c r="AM46" s="286">
        <v>3.5442818857088103E-2</v>
      </c>
      <c r="AN46" s="220">
        <v>0.14182156091916182</v>
      </c>
    </row>
    <row r="47" spans="1:40" ht="21.6">
      <c r="A47" s="133" t="s">
        <v>127</v>
      </c>
      <c r="B47" s="137" t="s">
        <v>698</v>
      </c>
      <c r="C47" s="285">
        <v>2.4414236545899366E-2</v>
      </c>
      <c r="D47" s="223">
        <v>8.2119161137598776E-2</v>
      </c>
      <c r="E47" s="223">
        <v>6.4623816969075862E-2</v>
      </c>
      <c r="F47" s="223">
        <v>0</v>
      </c>
      <c r="G47" s="223">
        <v>3.9398280802292261E-2</v>
      </c>
      <c r="H47" s="223">
        <v>-5.8185801126396158E-3</v>
      </c>
      <c r="I47" s="223">
        <v>0.28735167030526781</v>
      </c>
      <c r="J47" s="223">
        <v>2.4977320643429942E-2</v>
      </c>
      <c r="K47" s="223">
        <v>4.059520369835308E-2</v>
      </c>
      <c r="L47" s="223">
        <v>1.4558973365932934E-2</v>
      </c>
      <c r="M47" s="223">
        <v>1.9196028745136037E-3</v>
      </c>
      <c r="N47" s="223">
        <v>4.1346813794708802E-2</v>
      </c>
      <c r="O47" s="223">
        <v>1.6203743376330382E-3</v>
      </c>
      <c r="P47" s="223">
        <v>4.6721420893257358E-3</v>
      </c>
      <c r="Q47" s="223">
        <v>-2.8785651279035578E-2</v>
      </c>
      <c r="R47" s="223">
        <v>-5.4863063207774475E-2</v>
      </c>
      <c r="S47" s="223">
        <v>-2.4362756471875104E-2</v>
      </c>
      <c r="T47" s="223">
        <v>-4.7482111744506658E-2</v>
      </c>
      <c r="U47" s="223">
        <v>-4.6243487375527944E-3</v>
      </c>
      <c r="V47" s="223">
        <v>2.9002453244974035E-2</v>
      </c>
      <c r="W47" s="223">
        <v>4.8386116169526559E-2</v>
      </c>
      <c r="X47" s="223">
        <v>3.8647018835429044E-2</v>
      </c>
      <c r="Y47" s="223">
        <v>3.6796136043469513E-2</v>
      </c>
      <c r="Z47" s="223">
        <v>4.4151069600306611E-2</v>
      </c>
      <c r="AA47" s="223">
        <v>5.9421685781634759E-2</v>
      </c>
      <c r="AB47" s="223">
        <v>1.5943938997701402E-2</v>
      </c>
      <c r="AC47" s="223">
        <v>7.0998262832945427E-2</v>
      </c>
      <c r="AD47" s="223">
        <v>2.1118979353089703E-2</v>
      </c>
      <c r="AE47" s="223">
        <v>3.1579376772146062E-2</v>
      </c>
      <c r="AF47" s="223">
        <v>1.7791349502476082E-3</v>
      </c>
      <c r="AG47" s="223">
        <v>9.878498181757716E-3</v>
      </c>
      <c r="AH47" s="223">
        <v>1.2061312940619856E-2</v>
      </c>
      <c r="AI47" s="223">
        <v>1.9069406624026345E-2</v>
      </c>
      <c r="AJ47" s="223">
        <v>5.5134838734120596E-2</v>
      </c>
      <c r="AK47" s="223">
        <v>6.5890073831009019E-2</v>
      </c>
      <c r="AL47" s="223">
        <v>0</v>
      </c>
      <c r="AM47" s="286">
        <v>3.3149205426775928E-2</v>
      </c>
      <c r="AN47" s="220">
        <v>4.7881068530700566E-2</v>
      </c>
    </row>
    <row r="48" spans="1:40">
      <c r="A48" s="131" t="s">
        <v>128</v>
      </c>
      <c r="B48" s="132" t="s">
        <v>23</v>
      </c>
      <c r="C48" s="314">
        <v>-7.2719613556983906E-2</v>
      </c>
      <c r="D48" s="315">
        <v>-1.0002333877904845E-3</v>
      </c>
      <c r="E48" s="315">
        <v>-2.4733612749799636E-3</v>
      </c>
      <c r="F48" s="315">
        <v>0</v>
      </c>
      <c r="G48" s="315">
        <v>0</v>
      </c>
      <c r="H48" s="315">
        <v>0</v>
      </c>
      <c r="I48" s="315">
        <v>-5.3255709842761154E-3</v>
      </c>
      <c r="J48" s="315">
        <v>0</v>
      </c>
      <c r="K48" s="315">
        <v>0</v>
      </c>
      <c r="L48" s="315">
        <v>0</v>
      </c>
      <c r="M48" s="315">
        <v>0</v>
      </c>
      <c r="N48" s="315">
        <v>-6.8463490987637205E-6</v>
      </c>
      <c r="O48" s="315">
        <v>0</v>
      </c>
      <c r="P48" s="315">
        <v>0</v>
      </c>
      <c r="Q48" s="315">
        <v>0</v>
      </c>
      <c r="R48" s="315">
        <v>-2.6771611383289158E-6</v>
      </c>
      <c r="S48" s="315">
        <v>0</v>
      </c>
      <c r="T48" s="315">
        <v>0</v>
      </c>
      <c r="U48" s="315">
        <v>0</v>
      </c>
      <c r="V48" s="315">
        <v>0</v>
      </c>
      <c r="W48" s="315">
        <v>-5.656337848753217E-3</v>
      </c>
      <c r="X48" s="315">
        <v>-1.6895089879481693E-4</v>
      </c>
      <c r="Y48" s="315">
        <v>-3.9665928758301466E-2</v>
      </c>
      <c r="Z48" s="315">
        <v>0</v>
      </c>
      <c r="AA48" s="315">
        <v>-7.4692157968481946E-4</v>
      </c>
      <c r="AB48" s="315">
        <v>-1.1434489972884808E-2</v>
      </c>
      <c r="AC48" s="315">
        <v>-2.5163505885857833E-4</v>
      </c>
      <c r="AD48" s="315">
        <v>-2.9599799256071111E-3</v>
      </c>
      <c r="AE48" s="315">
        <v>-5.9120802718610994E-6</v>
      </c>
      <c r="AF48" s="315">
        <v>0</v>
      </c>
      <c r="AG48" s="315">
        <v>-3.1683335486486935E-3</v>
      </c>
      <c r="AH48" s="315">
        <v>-1.4014263710137304E-2</v>
      </c>
      <c r="AI48" s="315">
        <v>-1.0203596985624723E-2</v>
      </c>
      <c r="AJ48" s="315">
        <v>-3.707214769543642E-5</v>
      </c>
      <c r="AK48" s="315">
        <v>-5.3793084898936241E-6</v>
      </c>
      <c r="AL48" s="315">
        <v>0</v>
      </c>
      <c r="AM48" s="316">
        <v>-2.9829339086944024E-3</v>
      </c>
      <c r="AN48" s="221">
        <v>-3.4365279585987589E-3</v>
      </c>
    </row>
    <row r="49" spans="1:40">
      <c r="A49" s="134" t="s">
        <v>129</v>
      </c>
      <c r="B49" s="138" t="s">
        <v>24</v>
      </c>
      <c r="C49" s="287">
        <v>0.45705172864738003</v>
      </c>
      <c r="D49" s="288">
        <v>0.56956623212082824</v>
      </c>
      <c r="E49" s="288">
        <v>0.34672331638440346</v>
      </c>
      <c r="F49" s="288">
        <v>0.4300873321438633</v>
      </c>
      <c r="G49" s="288">
        <v>0.4168824426276912</v>
      </c>
      <c r="H49" s="288">
        <v>0.27687779241249055</v>
      </c>
      <c r="I49" s="288">
        <v>0.40794496936278135</v>
      </c>
      <c r="J49" s="288">
        <v>0.4313250117743001</v>
      </c>
      <c r="K49" s="288">
        <v>0.49918786165535661</v>
      </c>
      <c r="L49" s="288">
        <v>0.26661303778935613</v>
      </c>
      <c r="M49" s="288">
        <v>0.1973614630552864</v>
      </c>
      <c r="N49" s="288">
        <v>0.50875048994185734</v>
      </c>
      <c r="O49" s="288">
        <v>0.48825150702603659</v>
      </c>
      <c r="P49" s="288">
        <v>0.4536544582071621</v>
      </c>
      <c r="Q49" s="288">
        <v>0.36509114966186418</v>
      </c>
      <c r="R49" s="288">
        <v>0.38748962600058895</v>
      </c>
      <c r="S49" s="288">
        <v>0.36625675362126686</v>
      </c>
      <c r="T49" s="288">
        <v>0.33653602178730313</v>
      </c>
      <c r="U49" s="288">
        <v>0.27183463328914509</v>
      </c>
      <c r="V49" s="288">
        <v>0.47906458087743331</v>
      </c>
      <c r="W49" s="288">
        <v>0.48875210257984014</v>
      </c>
      <c r="X49" s="288">
        <v>0.43177658859777146</v>
      </c>
      <c r="Y49" s="288">
        <v>0.47675588649627693</v>
      </c>
      <c r="Z49" s="288">
        <v>0.64983314576981199</v>
      </c>
      <c r="AA49" s="288">
        <v>0.68770733439645171</v>
      </c>
      <c r="AB49" s="288">
        <v>0.63186568345422767</v>
      </c>
      <c r="AC49" s="288">
        <v>0.81289833260793309</v>
      </c>
      <c r="AD49" s="288">
        <v>0.46988096297504334</v>
      </c>
      <c r="AE49" s="288">
        <v>0.49264773697391356</v>
      </c>
      <c r="AF49" s="288">
        <v>0.71557841578833037</v>
      </c>
      <c r="AG49" s="288">
        <v>0.72014673848393262</v>
      </c>
      <c r="AH49" s="288">
        <v>0.58642410121643951</v>
      </c>
      <c r="AI49" s="288">
        <v>0.61727408017225005</v>
      </c>
      <c r="AJ49" s="288">
        <v>0.62211585820188675</v>
      </c>
      <c r="AK49" s="288">
        <v>0.56407428825024541</v>
      </c>
      <c r="AL49" s="288">
        <v>0</v>
      </c>
      <c r="AM49" s="289">
        <v>0.64790560946130993</v>
      </c>
      <c r="AN49" s="222">
        <v>0.52822028329669413</v>
      </c>
    </row>
    <row r="50" spans="1:40">
      <c r="A50" s="134" t="s">
        <v>130</v>
      </c>
      <c r="B50" s="139" t="s">
        <v>735</v>
      </c>
      <c r="C50" s="287">
        <v>1</v>
      </c>
      <c r="D50" s="288">
        <v>1</v>
      </c>
      <c r="E50" s="288">
        <v>1</v>
      </c>
      <c r="F50" s="288">
        <v>1</v>
      </c>
      <c r="G50" s="288">
        <v>1</v>
      </c>
      <c r="H50" s="288">
        <v>1</v>
      </c>
      <c r="I50" s="288">
        <v>1</v>
      </c>
      <c r="J50" s="288">
        <v>1</v>
      </c>
      <c r="K50" s="288">
        <v>1</v>
      </c>
      <c r="L50" s="288">
        <v>1</v>
      </c>
      <c r="M50" s="288">
        <v>1</v>
      </c>
      <c r="N50" s="288">
        <v>1</v>
      </c>
      <c r="O50" s="288">
        <v>1</v>
      </c>
      <c r="P50" s="288">
        <v>1</v>
      </c>
      <c r="Q50" s="288">
        <v>1</v>
      </c>
      <c r="R50" s="288">
        <v>1</v>
      </c>
      <c r="S50" s="288">
        <v>1</v>
      </c>
      <c r="T50" s="288">
        <v>1</v>
      </c>
      <c r="U50" s="288">
        <v>1</v>
      </c>
      <c r="V50" s="288">
        <v>1</v>
      </c>
      <c r="W50" s="288">
        <v>1</v>
      </c>
      <c r="X50" s="288">
        <v>1</v>
      </c>
      <c r="Y50" s="288">
        <v>1</v>
      </c>
      <c r="Z50" s="288">
        <v>1</v>
      </c>
      <c r="AA50" s="288">
        <v>1</v>
      </c>
      <c r="AB50" s="288">
        <v>1</v>
      </c>
      <c r="AC50" s="288">
        <v>1</v>
      </c>
      <c r="AD50" s="288">
        <v>1</v>
      </c>
      <c r="AE50" s="288">
        <v>1</v>
      </c>
      <c r="AF50" s="288">
        <v>1</v>
      </c>
      <c r="AG50" s="288">
        <v>1</v>
      </c>
      <c r="AH50" s="288">
        <v>1</v>
      </c>
      <c r="AI50" s="288">
        <v>1</v>
      </c>
      <c r="AJ50" s="288">
        <v>1</v>
      </c>
      <c r="AK50" s="288">
        <v>1</v>
      </c>
      <c r="AL50" s="288">
        <v>1</v>
      </c>
      <c r="AM50" s="289">
        <v>1</v>
      </c>
      <c r="AN50" s="222">
        <v>1</v>
      </c>
    </row>
    <row r="51" spans="1:40">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row>
  </sheetData>
  <sheetProtection sheet="1" objects="1" scenarios="1"/>
  <phoneticPr fontId="5"/>
  <pageMargins left="0.47244094488188981" right="0.31496062992125984" top="0.78740157480314965" bottom="0.78740157480314965" header="0.19685039370078741" footer="0.19685039370078741"/>
  <pageSetup paperSize="9" scale="73" fitToWidth="0" orientation="landscape" blackAndWhite="1" r:id="rId1"/>
  <headerFooter scaleWithDoc="0" alignWithMargins="0">
    <oddFooter>&amp;C&amp;9&amp;P／&amp;N&amp;R&amp;9&amp;F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病院建設事例</vt:lpstr>
      <vt:lpstr>前提</vt:lpstr>
      <vt:lpstr>利用方法（例）</vt:lpstr>
      <vt:lpstr>測定表</vt:lpstr>
      <vt:lpstr>結果</vt:lpstr>
      <vt:lpstr>結果 (詳細)</vt:lpstr>
      <vt:lpstr>ﾌﾛｰﾁｬｰﾄ</vt:lpstr>
      <vt:lpstr>取引基本表</vt:lpstr>
      <vt:lpstr>投入係数表</vt:lpstr>
      <vt:lpstr>逆行列係数表</vt:lpstr>
      <vt:lpstr>その他の係数</vt:lpstr>
      <vt:lpstr>消費転換率用</vt:lpstr>
      <vt:lpstr>ﾌﾛｰﾁｬｰﾄ!Print_Area</vt:lpstr>
      <vt:lpstr>逆行列係数表!Print_Area</vt:lpstr>
      <vt:lpstr>消費転換率用!Print_Area</vt:lpstr>
      <vt:lpstr>前提!Print_Area</vt:lpstr>
      <vt:lpstr>測定表!Print_Area</vt:lpstr>
      <vt:lpstr>逆行列係数表!Print_Titles</vt:lpstr>
      <vt:lpstr>取引基本表!Print_Titles</vt:lpstr>
      <vt:lpstr>消費転換率用!Print_Titles</vt:lpstr>
      <vt:lpstr>測定表!Print_Titles</vt:lpstr>
      <vt:lpstr>投入係数表!Print_Titles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2025-12-25T07:49:12Z</dcterms:created>
  <dcterms:modified xsi:type="dcterms:W3CDTF">2026-08-05T23:16:11Z</dcterms:modified>
</cp:coreProperties>
</file>