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2480573F-DDC8-40B3-9458-815D0C0D1368}" xr6:coauthVersionLast="47" xr6:coauthVersionMax="47" xr10:uidLastSave="{00000000-0000-0000-0000-000000000000}"/>
  <bookViews>
    <workbookView xWindow="-108" yWindow="-108" windowWidth="23256" windowHeight="12456" tabRatio="863" activeTab="2" xr2:uid="{00000000-000D-0000-FFFF-FFFF00000000}"/>
  </bookViews>
  <sheets>
    <sheet name="前提" sheetId="23" r:id="rId1"/>
    <sheet name="利用方法（例）" sheetId="33" r:id="rId2"/>
    <sheet name="測定表" sheetId="5" r:id="rId3"/>
    <sheet name="結果" sheetId="6" r:id="rId4"/>
    <sheet name="結果 (詳細)" sheetId="28" r:id="rId5"/>
    <sheet name="ﾌﾛｰﾁｬｰﾄ" sheetId="21" r:id="rId6"/>
    <sheet name="取引基本表" sheetId="1" r:id="rId7"/>
    <sheet name="投入係数表" sheetId="2" r:id="rId8"/>
    <sheet name="逆行列係数表" sheetId="3" r:id="rId9"/>
    <sheet name="その他の係数" sheetId="4" r:id="rId10"/>
    <sheet name="消費転換率用" sheetId="31" r:id="rId11"/>
  </sheets>
  <externalReferences>
    <externalReference r:id="rId12"/>
  </externalReferences>
  <definedNames>
    <definedName name="_xlnm._FilterDatabase" localSheetId="9" hidden="1">その他の係数!$Q$1:$Q$79</definedName>
    <definedName name="_xlnm._FilterDatabase" localSheetId="4" hidden="1">'結果 (詳細)'!#REF!</definedName>
    <definedName name="_xlnm._FilterDatabase" localSheetId="2" hidden="1">測定表!$AC$11:$AC$61</definedName>
    <definedName name="_xlnm.Print_Area" localSheetId="5">ﾌﾛｰﾁｬｰﾄ!$A$1:$R$34</definedName>
    <definedName name="_xlnm.Print_Area" localSheetId="8">逆行列係数表!$A$1:$AO$43</definedName>
    <definedName name="_xlnm.Print_Area" localSheetId="2">測定表!$A$11:$BZ$54</definedName>
    <definedName name="_xlnm.Print_Titles" localSheetId="8">逆行列係数表!$A:$B,逆行列係数表!$3:$4</definedName>
    <definedName name="_xlnm.Print_Titles" localSheetId="6">取引基本表!$A:$B,取引基本表!$3:$4</definedName>
    <definedName name="_xlnm.Print_Titles" localSheetId="2">測定表!$A:$B</definedName>
    <definedName name="_xlnm.Print_Titles" localSheetId="7">投入係数表!$A:$B</definedName>
    <definedName name="医療用具大分類別生産金額">#REF!</definedName>
    <definedName name="事業分類">[1]入力!$C$8</definedName>
    <definedName name="登録リスト">[1]登録!$A$7:$A$8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41" i="1" l="1"/>
  <c r="BJ40" i="1"/>
  <c r="BJ39" i="1"/>
  <c r="BJ38" i="1"/>
  <c r="BJ37" i="1"/>
  <c r="BJ36" i="1"/>
  <c r="BJ35" i="1"/>
  <c r="BJ34" i="1"/>
  <c r="BJ33" i="1"/>
  <c r="BJ32" i="1"/>
  <c r="BJ31" i="1"/>
  <c r="BJ30" i="1"/>
  <c r="BJ29" i="1"/>
  <c r="BJ28" i="1"/>
  <c r="BJ27" i="1"/>
  <c r="BJ26" i="1"/>
  <c r="BJ25" i="1"/>
  <c r="BJ24" i="1"/>
  <c r="BJ23" i="1"/>
  <c r="BJ22" i="1"/>
  <c r="BJ21" i="1"/>
  <c r="BJ20" i="1"/>
  <c r="BJ19" i="1"/>
  <c r="BJ18" i="1"/>
  <c r="BJ17" i="1"/>
  <c r="BJ16" i="1"/>
  <c r="BJ15" i="1"/>
  <c r="BJ14" i="1"/>
  <c r="BJ13" i="1"/>
  <c r="BJ12" i="1"/>
  <c r="BJ11" i="1"/>
  <c r="BJ10" i="1"/>
  <c r="BJ9" i="1"/>
  <c r="BJ8" i="1"/>
  <c r="BJ7" i="1"/>
  <c r="BJ5" i="1"/>
  <c r="AP53" i="5" l="1"/>
  <c r="I52" i="5"/>
  <c r="Y52" i="5" s="1"/>
  <c r="I51" i="5"/>
  <c r="Y51" i="5" s="1"/>
  <c r="I50" i="5"/>
  <c r="Y50" i="5" s="1"/>
  <c r="I49" i="5"/>
  <c r="Y49" i="5" s="1"/>
  <c r="I48" i="5"/>
  <c r="Y48" i="5" s="1"/>
  <c r="I47" i="5"/>
  <c r="Y47" i="5" s="1"/>
  <c r="I46" i="5"/>
  <c r="Y46" i="5" s="1"/>
  <c r="I45" i="5"/>
  <c r="Y45" i="5" s="1"/>
  <c r="I44" i="5"/>
  <c r="Y44" i="5" s="1"/>
  <c r="I43" i="5"/>
  <c r="Y43" i="5" s="1"/>
  <c r="I42" i="5"/>
  <c r="Y42" i="5" s="1"/>
  <c r="I41" i="5"/>
  <c r="Y41" i="5" s="1"/>
  <c r="I40" i="5"/>
  <c r="Y40" i="5" s="1"/>
  <c r="I39" i="5"/>
  <c r="Y39" i="5" s="1"/>
  <c r="I38" i="5"/>
  <c r="Y38" i="5" s="1"/>
  <c r="I37" i="5"/>
  <c r="Y37" i="5" s="1"/>
  <c r="I36" i="5"/>
  <c r="Y36" i="5" s="1"/>
  <c r="I35" i="5"/>
  <c r="Y35" i="5" s="1"/>
  <c r="I34" i="5"/>
  <c r="Y34" i="5" s="1"/>
  <c r="I33" i="5"/>
  <c r="Y33" i="5" s="1"/>
  <c r="I32" i="5"/>
  <c r="Y32" i="5" s="1"/>
  <c r="I31" i="5"/>
  <c r="Y31" i="5" s="1"/>
  <c r="I30" i="5"/>
  <c r="Y30" i="5" s="1"/>
  <c r="I29" i="5"/>
  <c r="Y29" i="5" s="1"/>
  <c r="I28" i="5"/>
  <c r="Y28" i="5" s="1"/>
  <c r="I27" i="5"/>
  <c r="Y27" i="5" s="1"/>
  <c r="I26" i="5"/>
  <c r="Y26" i="5" s="1"/>
  <c r="I25" i="5"/>
  <c r="Y25" i="5" s="1"/>
  <c r="I24" i="5"/>
  <c r="Y24" i="5" s="1"/>
  <c r="I23" i="5"/>
  <c r="Y23" i="5" s="1"/>
  <c r="I22" i="5"/>
  <c r="Y22" i="5" s="1"/>
  <c r="I21" i="5"/>
  <c r="Y21" i="5" s="1"/>
  <c r="I20" i="5"/>
  <c r="Y20" i="5" s="1"/>
  <c r="I19" i="5"/>
  <c r="Y19" i="5" s="1"/>
  <c r="I18" i="5"/>
  <c r="Y18" i="5" s="1"/>
  <c r="I17" i="5"/>
  <c r="Y17" i="5" s="1"/>
  <c r="I16" i="5"/>
  <c r="Y16" i="5" s="1"/>
  <c r="L9" i="31"/>
  <c r="AE8" i="31"/>
  <c r="AE7" i="31" l="1"/>
  <c r="L8" i="31"/>
  <c r="H14" i="4"/>
  <c r="AE9" i="31" l="1"/>
  <c r="L10" i="31"/>
  <c r="H6" i="4"/>
  <c r="T42" i="5" l="1"/>
  <c r="R42" i="5"/>
  <c r="R39" i="5"/>
  <c r="BI5" i="1" l="1"/>
  <c r="H5" i="4" s="1"/>
  <c r="AT16" i="5" s="1"/>
  <c r="T39" i="5"/>
  <c r="E39" i="5" s="1"/>
  <c r="W39" i="5" s="1"/>
  <c r="AB39" i="5" s="1"/>
  <c r="AM57" i="1"/>
  <c r="AL57" i="1"/>
  <c r="AK57" i="1"/>
  <c r="AJ57" i="1"/>
  <c r="AI57" i="1"/>
  <c r="AH57" i="1"/>
  <c r="AG57" i="1"/>
  <c r="AF57" i="1"/>
  <c r="AE57" i="1"/>
  <c r="AD57" i="1"/>
  <c r="AC57" i="1"/>
  <c r="AB57" i="1"/>
  <c r="AA57" i="1"/>
  <c r="Z57" i="1"/>
  <c r="Y57" i="1"/>
  <c r="X57" i="1"/>
  <c r="W57" i="1"/>
  <c r="V57" i="1"/>
  <c r="U57" i="1"/>
  <c r="T57" i="1"/>
  <c r="S57" i="1"/>
  <c r="R57" i="1"/>
  <c r="Q57" i="1"/>
  <c r="P57" i="1"/>
  <c r="O57" i="1"/>
  <c r="N57" i="1"/>
  <c r="M57" i="1"/>
  <c r="L57" i="1"/>
  <c r="K57" i="1"/>
  <c r="J57" i="1"/>
  <c r="I57" i="1"/>
  <c r="H57" i="1"/>
  <c r="G57" i="1"/>
  <c r="F57" i="1"/>
  <c r="E57" i="1"/>
  <c r="D57" i="1"/>
  <c r="AM53" i="1"/>
  <c r="AL53" i="1"/>
  <c r="AK53" i="1"/>
  <c r="AJ53" i="1"/>
  <c r="AI53" i="1"/>
  <c r="AH53" i="1"/>
  <c r="AG53" i="1"/>
  <c r="AF53" i="1"/>
  <c r="AE53" i="1"/>
  <c r="AD53" i="1"/>
  <c r="AC53" i="1"/>
  <c r="AB53" i="1"/>
  <c r="AA53" i="1"/>
  <c r="Z53" i="1"/>
  <c r="Y53" i="1"/>
  <c r="X53" i="1"/>
  <c r="W53" i="1"/>
  <c r="V53" i="1"/>
  <c r="U53" i="1"/>
  <c r="T53" i="1"/>
  <c r="S53" i="1"/>
  <c r="R53" i="1"/>
  <c r="Q53" i="1"/>
  <c r="P53" i="1"/>
  <c r="O53" i="1"/>
  <c r="N53" i="1"/>
  <c r="M53" i="1"/>
  <c r="L53" i="1"/>
  <c r="K53" i="1"/>
  <c r="J53" i="1"/>
  <c r="I53" i="1"/>
  <c r="H53" i="1"/>
  <c r="G53" i="1"/>
  <c r="F53" i="1"/>
  <c r="E53" i="1"/>
  <c r="D53" i="1"/>
  <c r="C57" i="1"/>
  <c r="C53" i="1"/>
  <c r="BI40" i="1"/>
  <c r="H40" i="4" s="1"/>
  <c r="BI39" i="1"/>
  <c r="H39" i="4" s="1"/>
  <c r="AT50" i="5" s="1"/>
  <c r="BI38" i="1"/>
  <c r="H38" i="4" s="1"/>
  <c r="AT49" i="5" s="1"/>
  <c r="BI37" i="1"/>
  <c r="H37" i="4" s="1"/>
  <c r="AT48" i="5" s="1"/>
  <c r="BI36" i="1"/>
  <c r="H36" i="4" s="1"/>
  <c r="AT47" i="5" s="1"/>
  <c r="BI35" i="1"/>
  <c r="H35" i="4" s="1"/>
  <c r="AT46" i="5" s="1"/>
  <c r="BI34" i="1"/>
  <c r="H34" i="4" s="1"/>
  <c r="AT45" i="5" s="1"/>
  <c r="BI33" i="1"/>
  <c r="H33" i="4" s="1"/>
  <c r="AT44" i="5" s="1"/>
  <c r="BI32" i="1"/>
  <c r="H32" i="4" s="1"/>
  <c r="AT43" i="5" s="1"/>
  <c r="BI31" i="1"/>
  <c r="H31" i="4" s="1"/>
  <c r="AT42" i="5" s="1"/>
  <c r="BI30" i="1"/>
  <c r="H30" i="4" s="1"/>
  <c r="AT41" i="5" s="1"/>
  <c r="BI29" i="1"/>
  <c r="H29" i="4" s="1"/>
  <c r="AT40" i="5" s="1"/>
  <c r="BI28" i="1"/>
  <c r="H28" i="4" s="1"/>
  <c r="AT39" i="5" s="1"/>
  <c r="BI27" i="1"/>
  <c r="H27" i="4" s="1"/>
  <c r="AT38" i="5" s="1"/>
  <c r="BI26" i="1"/>
  <c r="H26" i="4" s="1"/>
  <c r="AT37" i="5" s="1"/>
  <c r="BI25" i="1"/>
  <c r="H25" i="4" s="1"/>
  <c r="AT36" i="5" s="1"/>
  <c r="BI24" i="1"/>
  <c r="H24" i="4" s="1"/>
  <c r="AT35" i="5" s="1"/>
  <c r="BI23" i="1"/>
  <c r="H23" i="4" s="1"/>
  <c r="AT34" i="5" s="1"/>
  <c r="BI22" i="1"/>
  <c r="H22" i="4" s="1"/>
  <c r="AT33" i="5" s="1"/>
  <c r="BI21" i="1"/>
  <c r="H21" i="4" s="1"/>
  <c r="AT32" i="5" s="1"/>
  <c r="BI20" i="1"/>
  <c r="H20" i="4" s="1"/>
  <c r="AT31" i="5" s="1"/>
  <c r="BI19" i="1"/>
  <c r="H19" i="4" s="1"/>
  <c r="AT30" i="5" s="1"/>
  <c r="BI18" i="1"/>
  <c r="H18" i="4" s="1"/>
  <c r="AT29" i="5" s="1"/>
  <c r="BI17" i="1"/>
  <c r="H17" i="4" s="1"/>
  <c r="AT28" i="5" s="1"/>
  <c r="BI16" i="1"/>
  <c r="H16" i="4" s="1"/>
  <c r="BI15" i="1"/>
  <c r="H15" i="4" s="1"/>
  <c r="AT26" i="5" s="1"/>
  <c r="BI13" i="1"/>
  <c r="H13" i="4" s="1"/>
  <c r="AT24" i="5" s="1"/>
  <c r="BI12" i="1"/>
  <c r="H12" i="4" s="1"/>
  <c r="AT23" i="5" s="1"/>
  <c r="BI11" i="1"/>
  <c r="H11" i="4" s="1"/>
  <c r="AT22" i="5" s="1"/>
  <c r="BI10" i="1"/>
  <c r="H10" i="4" s="1"/>
  <c r="AT21" i="5" s="1"/>
  <c r="BI9" i="1"/>
  <c r="H9" i="4" s="1"/>
  <c r="AT20" i="5" s="1"/>
  <c r="BI8" i="1"/>
  <c r="H8" i="4" s="1"/>
  <c r="AT19" i="5" s="1"/>
  <c r="BI7" i="1"/>
  <c r="H7" i="4" s="1"/>
  <c r="BI41" i="1"/>
  <c r="H41" i="4" s="1"/>
  <c r="AT52" i="5" s="1"/>
  <c r="C2" i="28"/>
  <c r="E42" i="5"/>
  <c r="W42" i="5" s="1"/>
  <c r="H3" i="28"/>
  <c r="L3" i="28"/>
  <c r="P3" i="28"/>
  <c r="T3" i="28"/>
  <c r="U2" i="28"/>
  <c r="Q2" i="28"/>
  <c r="M2" i="28"/>
  <c r="I2" i="28"/>
  <c r="F2" i="28"/>
  <c r="F3" i="28"/>
  <c r="E2" i="28"/>
  <c r="E3" i="28"/>
  <c r="D2" i="28"/>
  <c r="D3" i="28"/>
  <c r="AT51" i="5"/>
  <c r="AT27" i="5"/>
  <c r="AT18" i="5"/>
  <c r="P7" i="21"/>
  <c r="P6" i="21"/>
  <c r="N32" i="21"/>
  <c r="N31" i="21"/>
  <c r="I31" i="21"/>
  <c r="I27" i="21"/>
  <c r="I24" i="21"/>
  <c r="I21" i="21"/>
  <c r="N19" i="21"/>
  <c r="N18" i="21"/>
  <c r="I18" i="21"/>
  <c r="I14" i="21"/>
  <c r="I10" i="21"/>
  <c r="J6" i="21"/>
  <c r="G53" i="5"/>
  <c r="C53" i="5"/>
  <c r="T52" i="5"/>
  <c r="R52" i="5"/>
  <c r="T51" i="5"/>
  <c r="R51" i="5"/>
  <c r="T50" i="5"/>
  <c r="R50" i="5"/>
  <c r="T49" i="5"/>
  <c r="R49" i="5"/>
  <c r="T48" i="5"/>
  <c r="R48" i="5"/>
  <c r="T47" i="5"/>
  <c r="R47" i="5"/>
  <c r="T46" i="5"/>
  <c r="R46" i="5"/>
  <c r="T45" i="5"/>
  <c r="R45" i="5"/>
  <c r="T44" i="5"/>
  <c r="R44" i="5"/>
  <c r="T41" i="5"/>
  <c r="R41" i="5"/>
  <c r="T38" i="5"/>
  <c r="R38" i="5"/>
  <c r="T37" i="5"/>
  <c r="R37" i="5"/>
  <c r="T36" i="5"/>
  <c r="R36" i="5"/>
  <c r="T35" i="5"/>
  <c r="R35" i="5"/>
  <c r="T34" i="5"/>
  <c r="R34" i="5"/>
  <c r="T33" i="5"/>
  <c r="R33" i="5"/>
  <c r="T32" i="5"/>
  <c r="R32" i="5"/>
  <c r="T31" i="5"/>
  <c r="R31" i="5"/>
  <c r="T30" i="5"/>
  <c r="R30" i="5"/>
  <c r="T29" i="5"/>
  <c r="R29" i="5"/>
  <c r="T28" i="5"/>
  <c r="R28" i="5"/>
  <c r="T27" i="5"/>
  <c r="R27" i="5"/>
  <c r="T26" i="5"/>
  <c r="R26" i="5"/>
  <c r="T25" i="5"/>
  <c r="R25" i="5"/>
  <c r="T24" i="5"/>
  <c r="R24" i="5"/>
  <c r="T23" i="5"/>
  <c r="R23" i="5"/>
  <c r="T22" i="5"/>
  <c r="R22" i="5"/>
  <c r="T21" i="5"/>
  <c r="R21" i="5"/>
  <c r="T20" i="5"/>
  <c r="R20" i="5"/>
  <c r="T19" i="5"/>
  <c r="R19" i="5"/>
  <c r="T18" i="5"/>
  <c r="R18" i="5"/>
  <c r="T17" i="5"/>
  <c r="R17" i="5"/>
  <c r="T16" i="5"/>
  <c r="R16" i="5"/>
  <c r="E45" i="5" l="1"/>
  <c r="W45" i="5" s="1"/>
  <c r="E35" i="5"/>
  <c r="W35" i="5" s="1"/>
  <c r="AB35" i="5" s="1"/>
  <c r="C24" i="28" s="1"/>
  <c r="E46" i="5"/>
  <c r="W46" i="5" s="1"/>
  <c r="E25" i="5"/>
  <c r="W25" i="5" s="1"/>
  <c r="AB25" i="5" s="1"/>
  <c r="BP25" i="5" s="1"/>
  <c r="T14" i="28" s="1"/>
  <c r="E38" i="5"/>
  <c r="W38" i="5" s="1"/>
  <c r="AB38" i="5" s="1"/>
  <c r="BL38" i="5" s="1"/>
  <c r="P27" i="28" s="1"/>
  <c r="E22" i="5"/>
  <c r="W22" i="5" s="1"/>
  <c r="AB22" i="5" s="1"/>
  <c r="BP22" i="5" s="1"/>
  <c r="T11" i="28" s="1"/>
  <c r="E28" i="5"/>
  <c r="W28" i="5" s="1"/>
  <c r="AB28" i="5" s="1"/>
  <c r="BL28" i="5" s="1"/>
  <c r="P17" i="28" s="1"/>
  <c r="E19" i="5"/>
  <c r="W19" i="5" s="1"/>
  <c r="AB19" i="5" s="1"/>
  <c r="E50" i="5"/>
  <c r="W50" i="5" s="1"/>
  <c r="E21" i="5"/>
  <c r="W21" i="5" s="1"/>
  <c r="AB21" i="5" s="1"/>
  <c r="BP21" i="5" s="1"/>
  <c r="T10" i="28" s="1"/>
  <c r="E33" i="5"/>
  <c r="W33" i="5" s="1"/>
  <c r="AB33" i="5" s="1"/>
  <c r="E41" i="5"/>
  <c r="W41" i="5" s="1"/>
  <c r="AB41" i="5" s="1"/>
  <c r="BP41" i="5" s="1"/>
  <c r="T30" i="28" s="1"/>
  <c r="E49" i="5"/>
  <c r="W49" i="5" s="1"/>
  <c r="AB49" i="5" s="1"/>
  <c r="E17" i="5"/>
  <c r="W17" i="5" s="1"/>
  <c r="AB17" i="5" s="1"/>
  <c r="BP17" i="5" s="1"/>
  <c r="T6" i="28" s="1"/>
  <c r="E44" i="5"/>
  <c r="W44" i="5" s="1"/>
  <c r="AB44" i="5" s="1"/>
  <c r="BL44" i="5" s="1"/>
  <c r="P33" i="28" s="1"/>
  <c r="E18" i="5"/>
  <c r="E47" i="5"/>
  <c r="W47" i="5" s="1"/>
  <c r="AB47" i="5" s="1"/>
  <c r="BL47" i="5" s="1"/>
  <c r="P36" i="28" s="1"/>
  <c r="E32" i="5"/>
  <c r="W32" i="5" s="1"/>
  <c r="AB32" i="5" s="1"/>
  <c r="E48" i="5"/>
  <c r="W48" i="5" s="1"/>
  <c r="AB48" i="5" s="1"/>
  <c r="BL48" i="5" s="1"/>
  <c r="P37" i="28" s="1"/>
  <c r="F5" i="4" a="1"/>
  <c r="F17" i="4" s="1"/>
  <c r="AL28" i="5" s="1"/>
  <c r="AB45" i="5"/>
  <c r="BL45" i="5" s="1"/>
  <c r="P34" i="28" s="1"/>
  <c r="E29" i="5"/>
  <c r="W29" i="5" s="1"/>
  <c r="AB29" i="5" s="1"/>
  <c r="BP29" i="5" s="1"/>
  <c r="T18" i="28" s="1"/>
  <c r="E36" i="5"/>
  <c r="W36" i="5" s="1"/>
  <c r="AB36" i="5" s="1"/>
  <c r="C25" i="28" s="1"/>
  <c r="E23" i="5"/>
  <c r="W23" i="5" s="1"/>
  <c r="AB23" i="5" s="1"/>
  <c r="E26" i="5"/>
  <c r="W26" i="5" s="1"/>
  <c r="AB26" i="5" s="1"/>
  <c r="E30" i="5"/>
  <c r="W30" i="5" s="1"/>
  <c r="AB30" i="5" s="1"/>
  <c r="E37" i="5"/>
  <c r="W37" i="5" s="1"/>
  <c r="AB37" i="5" s="1"/>
  <c r="AB42" i="5"/>
  <c r="BP42" i="5" s="1"/>
  <c r="T31" i="28" s="1"/>
  <c r="E27" i="5"/>
  <c r="W27" i="5" s="1"/>
  <c r="AB27" i="5" s="1"/>
  <c r="C16" i="28" s="1"/>
  <c r="E34" i="5"/>
  <c r="W34" i="5" s="1"/>
  <c r="AB34" i="5" s="1"/>
  <c r="D5" i="4" a="1"/>
  <c r="AT53" i="5"/>
  <c r="AB46" i="5"/>
  <c r="BP46" i="5" s="1"/>
  <c r="E24" i="5"/>
  <c r="W24" i="5" s="1"/>
  <c r="AB24" i="5" s="1"/>
  <c r="C13" i="28" s="1"/>
  <c r="E31" i="5"/>
  <c r="W31" i="5" s="1"/>
  <c r="AB31" i="5" s="1"/>
  <c r="E51" i="5"/>
  <c r="W51" i="5" s="1"/>
  <c r="AB51" i="5" s="1"/>
  <c r="C40" i="28" s="1"/>
  <c r="E52" i="5"/>
  <c r="W52" i="5" s="1"/>
  <c r="AB52" i="5" s="1"/>
  <c r="C41" i="28" s="1"/>
  <c r="R53" i="5"/>
  <c r="E40" i="5" s="1"/>
  <c r="W40" i="5" s="1"/>
  <c r="AB40" i="5" s="1"/>
  <c r="BP40" i="5" s="1"/>
  <c r="T29" i="28" s="1"/>
  <c r="E16" i="5"/>
  <c r="W16" i="5" s="1"/>
  <c r="AB16" i="5" s="1"/>
  <c r="BP39" i="5"/>
  <c r="T28" i="28" s="1"/>
  <c r="C28" i="28"/>
  <c r="BL39" i="5"/>
  <c r="P28" i="28" s="1"/>
  <c r="T53" i="5"/>
  <c r="E43" i="5" s="1"/>
  <c r="W43" i="5" s="1"/>
  <c r="AB43" i="5" s="1"/>
  <c r="E20" i="5"/>
  <c r="BI42" i="1"/>
  <c r="W18" i="5" l="1"/>
  <c r="AB18" i="5" s="1"/>
  <c r="T35" i="28"/>
  <c r="AB50" i="5"/>
  <c r="BP50" i="5" s="1"/>
  <c r="T39" i="28" s="1"/>
  <c r="BL33" i="5"/>
  <c r="P22" i="28" s="1"/>
  <c r="C22" i="28"/>
  <c r="C30" i="28"/>
  <c r="BL41" i="5"/>
  <c r="P30" i="28" s="1"/>
  <c r="C33" i="28"/>
  <c r="BL51" i="5"/>
  <c r="P40" i="28" s="1"/>
  <c r="F12" i="4"/>
  <c r="AL23" i="5" s="1"/>
  <c r="F35" i="4"/>
  <c r="AL46" i="5" s="1"/>
  <c r="F21" i="4"/>
  <c r="AL32" i="5" s="1"/>
  <c r="F6" i="4"/>
  <c r="AL17" i="5" s="1"/>
  <c r="F25" i="4"/>
  <c r="AL36" i="5" s="1"/>
  <c r="F16" i="4"/>
  <c r="AL27" i="5" s="1"/>
  <c r="F9" i="4"/>
  <c r="AL20" i="5" s="1"/>
  <c r="F40" i="4"/>
  <c r="AL51" i="5" s="1"/>
  <c r="F18" i="4"/>
  <c r="AL29" i="5" s="1"/>
  <c r="F24" i="4"/>
  <c r="AL35" i="5" s="1"/>
  <c r="F36" i="4"/>
  <c r="AL47" i="5" s="1"/>
  <c r="F27" i="4"/>
  <c r="AL38" i="5" s="1"/>
  <c r="F26" i="4"/>
  <c r="AL37" i="5" s="1"/>
  <c r="F13" i="4"/>
  <c r="AL24" i="5" s="1"/>
  <c r="F28" i="4"/>
  <c r="F11" i="4"/>
  <c r="AL22" i="5" s="1"/>
  <c r="F33" i="4"/>
  <c r="AL44" i="5" s="1"/>
  <c r="F39" i="4"/>
  <c r="AL50" i="5" s="1"/>
  <c r="F7" i="4"/>
  <c r="F5" i="4"/>
  <c r="AL16" i="5" s="1"/>
  <c r="F14" i="4"/>
  <c r="AL25" i="5" s="1"/>
  <c r="F22" i="4"/>
  <c r="AL33" i="5" s="1"/>
  <c r="F41" i="4"/>
  <c r="AL52" i="5" s="1"/>
  <c r="F34" i="4"/>
  <c r="AL45" i="5" s="1"/>
  <c r="F15" i="4"/>
  <c r="AL26" i="5" s="1"/>
  <c r="F31" i="4"/>
  <c r="AL42" i="5" s="1"/>
  <c r="F32" i="4"/>
  <c r="AL43" i="5" s="1"/>
  <c r="F20" i="4"/>
  <c r="AL31" i="5" s="1"/>
  <c r="BP33" i="5"/>
  <c r="T22" i="28" s="1"/>
  <c r="F29" i="4"/>
  <c r="AL40" i="5" s="1"/>
  <c r="F10" i="4"/>
  <c r="AL21" i="5" s="1"/>
  <c r="F30" i="4"/>
  <c r="AL41" i="5" s="1"/>
  <c r="F19" i="4"/>
  <c r="AL30" i="5" s="1"/>
  <c r="F38" i="4"/>
  <c r="AL49" i="5" s="1"/>
  <c r="F23" i="4"/>
  <c r="AL34" i="5" s="1"/>
  <c r="F37" i="4"/>
  <c r="AL48" i="5" s="1"/>
  <c r="F8" i="4"/>
  <c r="AL19" i="5" s="1"/>
  <c r="C34" i="28"/>
  <c r="BP45" i="5"/>
  <c r="T34" i="28" s="1"/>
  <c r="BP51" i="5"/>
  <c r="T40" i="28" s="1"/>
  <c r="BP44" i="5"/>
  <c r="T33" i="28" s="1"/>
  <c r="C35" i="28"/>
  <c r="C10" i="28"/>
  <c r="BH32" i="5"/>
  <c r="L21" i="28" s="1"/>
  <c r="BL35" i="5"/>
  <c r="P24" i="28" s="1"/>
  <c r="BP35" i="5"/>
  <c r="T24" i="28" s="1"/>
  <c r="BP32" i="5"/>
  <c r="T21" i="28" s="1"/>
  <c r="BL32" i="5"/>
  <c r="P21" i="28" s="1"/>
  <c r="BL29" i="5"/>
  <c r="P18" i="28" s="1"/>
  <c r="C21" i="28"/>
  <c r="C11" i="28"/>
  <c r="BP28" i="5"/>
  <c r="T17" i="28" s="1"/>
  <c r="C14" i="28"/>
  <c r="BL22" i="5"/>
  <c r="P11" i="28" s="1"/>
  <c r="BL21" i="5"/>
  <c r="P10" i="28" s="1"/>
  <c r="C6" i="28"/>
  <c r="BH28" i="5"/>
  <c r="L17" i="28" s="1"/>
  <c r="BL17" i="5"/>
  <c r="P6" i="28" s="1"/>
  <c r="BH19" i="5"/>
  <c r="L8" i="28" s="1"/>
  <c r="C36" i="28"/>
  <c r="BH48" i="5"/>
  <c r="L37" i="28" s="1"/>
  <c r="BH36" i="5"/>
  <c r="L25" i="28" s="1"/>
  <c r="C15" i="28"/>
  <c r="BP26" i="5"/>
  <c r="T15" i="28" s="1"/>
  <c r="BL25" i="5"/>
  <c r="P14" i="28" s="1"/>
  <c r="BH25" i="5"/>
  <c r="L14" i="28" s="1"/>
  <c r="C17" i="28"/>
  <c r="C18" i="28"/>
  <c r="BH47" i="5"/>
  <c r="L36" i="28" s="1"/>
  <c r="BL26" i="5"/>
  <c r="P15" i="28" s="1"/>
  <c r="BP38" i="5"/>
  <c r="T27" i="28" s="1"/>
  <c r="C8" i="28"/>
  <c r="BP47" i="5"/>
  <c r="T36" i="28" s="1"/>
  <c r="C27" i="28"/>
  <c r="BP24" i="5"/>
  <c r="T13" i="28" s="1"/>
  <c r="BH38" i="5"/>
  <c r="L27" i="28" s="1"/>
  <c r="C37" i="28"/>
  <c r="BP48" i="5"/>
  <c r="T37" i="28" s="1"/>
  <c r="BL34" i="5"/>
  <c r="P23" i="28" s="1"/>
  <c r="BP27" i="5"/>
  <c r="T16" i="28" s="1"/>
  <c r="BP36" i="5"/>
  <c r="T25" i="28" s="1"/>
  <c r="BL36" i="5"/>
  <c r="P25" i="28" s="1"/>
  <c r="D5" i="4"/>
  <c r="BD16" i="5" s="1"/>
  <c r="H5" i="28" s="1"/>
  <c r="D35" i="4"/>
  <c r="D40" i="4"/>
  <c r="BD51" i="5" s="1"/>
  <c r="H40" i="28" s="1"/>
  <c r="D18" i="4"/>
  <c r="BD29" i="5" s="1"/>
  <c r="H18" i="28" s="1"/>
  <c r="D33" i="4"/>
  <c r="BD44" i="5" s="1"/>
  <c r="H33" i="28" s="1"/>
  <c r="D31" i="4"/>
  <c r="BD42" i="5" s="1"/>
  <c r="H31" i="28" s="1"/>
  <c r="D24" i="4"/>
  <c r="BD35" i="5" s="1"/>
  <c r="H24" i="28" s="1"/>
  <c r="D14" i="4"/>
  <c r="BD25" i="5" s="1"/>
  <c r="H14" i="28" s="1"/>
  <c r="D29" i="4"/>
  <c r="BD40" i="5" s="1"/>
  <c r="H29" i="28" s="1"/>
  <c r="D19" i="4"/>
  <c r="BD30" i="5" s="1"/>
  <c r="H19" i="28" s="1"/>
  <c r="D26" i="4"/>
  <c r="D22" i="4"/>
  <c r="BD33" i="5" s="1"/>
  <c r="H22" i="28" s="1"/>
  <c r="D27" i="4"/>
  <c r="BD38" i="5" s="1"/>
  <c r="H27" i="28" s="1"/>
  <c r="D8" i="4"/>
  <c r="BD19" i="5" s="1"/>
  <c r="H8" i="28" s="1"/>
  <c r="D10" i="4"/>
  <c r="BD21" i="5" s="1"/>
  <c r="H10" i="28" s="1"/>
  <c r="D25" i="4"/>
  <c r="BD36" i="5" s="1"/>
  <c r="H25" i="28" s="1"/>
  <c r="D36" i="4"/>
  <c r="BD47" i="5" s="1"/>
  <c r="H36" i="28" s="1"/>
  <c r="D23" i="4"/>
  <c r="BD34" i="5" s="1"/>
  <c r="H23" i="28" s="1"/>
  <c r="D38" i="4"/>
  <c r="BD49" i="5" s="1"/>
  <c r="H38" i="28" s="1"/>
  <c r="D6" i="4"/>
  <c r="BD17" i="5" s="1"/>
  <c r="H6" i="28" s="1"/>
  <c r="D21" i="4"/>
  <c r="BD32" i="5" s="1"/>
  <c r="H21" i="28" s="1"/>
  <c r="D28" i="4"/>
  <c r="BD39" i="5" s="1"/>
  <c r="H28" i="28" s="1"/>
  <c r="D17" i="4"/>
  <c r="BD28" i="5" s="1"/>
  <c r="H17" i="28" s="1"/>
  <c r="D41" i="4"/>
  <c r="BD52" i="5" s="1"/>
  <c r="H41" i="28" s="1"/>
  <c r="D7" i="4"/>
  <c r="D11" i="4"/>
  <c r="BD22" i="5" s="1"/>
  <c r="H11" i="28" s="1"/>
  <c r="D32" i="4"/>
  <c r="BD43" i="5" s="1"/>
  <c r="H32" i="28" s="1"/>
  <c r="D34" i="4"/>
  <c r="BD45" i="5" s="1"/>
  <c r="H34" i="28" s="1"/>
  <c r="D12" i="4"/>
  <c r="BD23" i="5" s="1"/>
  <c r="H12" i="28" s="1"/>
  <c r="D37" i="4"/>
  <c r="BD48" i="5" s="1"/>
  <c r="H37" i="28" s="1"/>
  <c r="D20" i="4"/>
  <c r="BD31" i="5" s="1"/>
  <c r="H20" i="28" s="1"/>
  <c r="D15" i="4"/>
  <c r="BD26" i="5" s="1"/>
  <c r="H15" i="28" s="1"/>
  <c r="D30" i="4"/>
  <c r="BD41" i="5" s="1"/>
  <c r="H30" i="28" s="1"/>
  <c r="D16" i="4"/>
  <c r="BD27" i="5" s="1"/>
  <c r="H16" i="28" s="1"/>
  <c r="D13" i="4"/>
  <c r="BD24" i="5" s="1"/>
  <c r="H13" i="28" s="1"/>
  <c r="D9" i="4"/>
  <c r="D39" i="4"/>
  <c r="C31" i="28"/>
  <c r="BH45" i="5"/>
  <c r="L34" i="28" s="1"/>
  <c r="BH27" i="5"/>
  <c r="L16" i="28" s="1"/>
  <c r="BL42" i="5"/>
  <c r="P31" i="28" s="1"/>
  <c r="BD46" i="5"/>
  <c r="H35" i="28" s="1"/>
  <c r="BD37" i="5"/>
  <c r="H26" i="28" s="1"/>
  <c r="BH37" i="5"/>
  <c r="L26" i="28" s="1"/>
  <c r="BL37" i="5"/>
  <c r="P26" i="28" s="1"/>
  <c r="BP37" i="5"/>
  <c r="T26" i="28" s="1"/>
  <c r="C26" i="28"/>
  <c r="C12" i="28"/>
  <c r="BP23" i="5"/>
  <c r="T12" i="28" s="1"/>
  <c r="BL27" i="5"/>
  <c r="P16" i="28" s="1"/>
  <c r="BH51" i="5"/>
  <c r="L40" i="28" s="1"/>
  <c r="BH21" i="5"/>
  <c r="L10" i="28" s="1"/>
  <c r="BL23" i="5"/>
  <c r="P12" i="28" s="1"/>
  <c r="BL46" i="5"/>
  <c r="BH33" i="5"/>
  <c r="L22" i="28" s="1"/>
  <c r="BL49" i="5"/>
  <c r="P38" i="28" s="1"/>
  <c r="BH24" i="5"/>
  <c r="L13" i="28" s="1"/>
  <c r="BP19" i="5"/>
  <c r="T8" i="28" s="1"/>
  <c r="C23" i="28"/>
  <c r="BH34" i="5"/>
  <c r="L23" i="28" s="1"/>
  <c r="BP34" i="5"/>
  <c r="T23" i="28" s="1"/>
  <c r="BL30" i="5"/>
  <c r="P19" i="28" s="1"/>
  <c r="C19" i="28"/>
  <c r="BP30" i="5"/>
  <c r="T19" i="28" s="1"/>
  <c r="C38" i="28"/>
  <c r="BP49" i="5"/>
  <c r="T38" i="28" s="1"/>
  <c r="BL24" i="5"/>
  <c r="P13" i="28" s="1"/>
  <c r="BL19" i="5"/>
  <c r="P8" i="28" s="1"/>
  <c r="C29" i="28"/>
  <c r="BL52" i="5"/>
  <c r="P41" i="28" s="1"/>
  <c r="BP52" i="5"/>
  <c r="T41" i="28" s="1"/>
  <c r="BH40" i="5"/>
  <c r="L29" i="28" s="1"/>
  <c r="BL40" i="5"/>
  <c r="P29" i="28" s="1"/>
  <c r="C5" i="28"/>
  <c r="BL16" i="5"/>
  <c r="P5" i="28" s="1"/>
  <c r="BH16" i="5"/>
  <c r="L5" i="28" s="1"/>
  <c r="BP16" i="5"/>
  <c r="T5" i="28" s="1"/>
  <c r="BH43" i="5"/>
  <c r="L32" i="28" s="1"/>
  <c r="C32" i="28"/>
  <c r="BP43" i="5"/>
  <c r="T32" i="28" s="1"/>
  <c r="BL43" i="5"/>
  <c r="P32" i="28" s="1"/>
  <c r="C20" i="28"/>
  <c r="BP31" i="5"/>
  <c r="T20" i="28" s="1"/>
  <c r="BL31" i="5"/>
  <c r="P20" i="28" s="1"/>
  <c r="W20" i="5"/>
  <c r="E53" i="5"/>
  <c r="BD50" i="5" l="1"/>
  <c r="H39" i="28" s="1"/>
  <c r="C7" i="28"/>
  <c r="BP18" i="5"/>
  <c r="T7" i="28" s="1"/>
  <c r="C39" i="28"/>
  <c r="BL18" i="5"/>
  <c r="P7" i="28" s="1"/>
  <c r="BD18" i="5"/>
  <c r="H7" i="28" s="1"/>
  <c r="P35" i="28"/>
  <c r="BL50" i="5"/>
  <c r="P39" i="28" s="1"/>
  <c r="BH35" i="5"/>
  <c r="L24" i="28" s="1"/>
  <c r="BH44" i="5"/>
  <c r="L33" i="28" s="1"/>
  <c r="BH29" i="5"/>
  <c r="L18" i="28" s="1"/>
  <c r="BH46" i="5"/>
  <c r="L35" i="28" s="1"/>
  <c r="BH26" i="5"/>
  <c r="L15" i="28" s="1"/>
  <c r="BH50" i="5"/>
  <c r="L39" i="28" s="1"/>
  <c r="BH42" i="5"/>
  <c r="L31" i="28" s="1"/>
  <c r="AL39" i="5"/>
  <c r="BH39" i="5"/>
  <c r="L28" i="28" s="1"/>
  <c r="BH30" i="5"/>
  <c r="L19" i="28" s="1"/>
  <c r="BH49" i="5"/>
  <c r="L38" i="28" s="1"/>
  <c r="BH52" i="5"/>
  <c r="L41" i="28" s="1"/>
  <c r="BH17" i="5"/>
  <c r="L6" i="28" s="1"/>
  <c r="BH31" i="5"/>
  <c r="L20" i="28" s="1"/>
  <c r="BH23" i="5"/>
  <c r="L12" i="28" s="1"/>
  <c r="AL18" i="5"/>
  <c r="BH18" i="5"/>
  <c r="L7" i="28" s="1"/>
  <c r="BH22" i="5"/>
  <c r="L11" i="28" s="1"/>
  <c r="BH41" i="5"/>
  <c r="L30" i="28" s="1"/>
  <c r="AB20" i="5"/>
  <c r="W53" i="5"/>
  <c r="E6" i="6" l="1"/>
  <c r="E3" i="5"/>
  <c r="BP20" i="5"/>
  <c r="BL20" i="5"/>
  <c r="BH20" i="5"/>
  <c r="BD20" i="5"/>
  <c r="C9" i="28"/>
  <c r="C42" i="28" s="1"/>
  <c r="AB53" i="5"/>
  <c r="I6" i="21" s="1"/>
  <c r="AJ16" i="5" a="1"/>
  <c r="AD16" i="5" a="1"/>
  <c r="L2" i="21"/>
  <c r="N4" i="5" l="1"/>
  <c r="E4" i="5"/>
  <c r="L9" i="28"/>
  <c r="L42" i="28" s="1"/>
  <c r="BH53" i="5"/>
  <c r="N6" i="5" s="1"/>
  <c r="AJ20" i="5"/>
  <c r="AJ47" i="5"/>
  <c r="AJ31" i="5"/>
  <c r="AJ49" i="5"/>
  <c r="AJ24" i="5"/>
  <c r="AJ46" i="5"/>
  <c r="AJ36" i="5"/>
  <c r="AJ18" i="5"/>
  <c r="AJ45" i="5"/>
  <c r="AJ25" i="5"/>
  <c r="AJ19" i="5"/>
  <c r="AJ35" i="5"/>
  <c r="AJ52" i="5"/>
  <c r="AJ29" i="5"/>
  <c r="AJ33" i="5"/>
  <c r="AJ43" i="5"/>
  <c r="AJ28" i="5"/>
  <c r="AJ40" i="5"/>
  <c r="AJ44" i="5"/>
  <c r="AJ48" i="5"/>
  <c r="AJ50" i="5"/>
  <c r="AJ32" i="5"/>
  <c r="AJ22" i="5"/>
  <c r="AJ37" i="5"/>
  <c r="AJ39" i="5"/>
  <c r="AJ26" i="5"/>
  <c r="AJ34" i="5"/>
  <c r="AJ17" i="5"/>
  <c r="AJ27" i="5"/>
  <c r="AJ41" i="5"/>
  <c r="AJ38" i="5"/>
  <c r="AJ23" i="5"/>
  <c r="AJ42" i="5"/>
  <c r="AJ21" i="5"/>
  <c r="AJ16" i="5"/>
  <c r="AJ30" i="5"/>
  <c r="AJ51" i="5"/>
  <c r="F11" i="6"/>
  <c r="E7" i="6"/>
  <c r="P9" i="28"/>
  <c r="P42" i="28" s="1"/>
  <c r="BL53" i="5"/>
  <c r="B7" i="21" s="1"/>
  <c r="AD38" i="5"/>
  <c r="AF38" i="5" s="1"/>
  <c r="AD50" i="5"/>
  <c r="AF50" i="5" s="1"/>
  <c r="AD36" i="5"/>
  <c r="AF36" i="5" s="1"/>
  <c r="AD18" i="5"/>
  <c r="AF18" i="5" s="1"/>
  <c r="AD37" i="5"/>
  <c r="AF37" i="5" s="1"/>
  <c r="AD47" i="5"/>
  <c r="AF47" i="5" s="1"/>
  <c r="AD23" i="5"/>
  <c r="AF23" i="5" s="1"/>
  <c r="AD52" i="5"/>
  <c r="AF52" i="5" s="1"/>
  <c r="AD26" i="5"/>
  <c r="AF26" i="5" s="1"/>
  <c r="AD16" i="5"/>
  <c r="AF16" i="5" s="1"/>
  <c r="AD30" i="5"/>
  <c r="AF30" i="5" s="1"/>
  <c r="AD29" i="5"/>
  <c r="AF29" i="5" s="1"/>
  <c r="AD35" i="5"/>
  <c r="AF35" i="5" s="1"/>
  <c r="AD31" i="5"/>
  <c r="AF31" i="5" s="1"/>
  <c r="AD22" i="5"/>
  <c r="AF22" i="5" s="1"/>
  <c r="AD41" i="5"/>
  <c r="AF41" i="5" s="1"/>
  <c r="AD45" i="5"/>
  <c r="AF45" i="5" s="1"/>
  <c r="AD19" i="5"/>
  <c r="AF19" i="5" s="1"/>
  <c r="AD48" i="5"/>
  <c r="AF48" i="5" s="1"/>
  <c r="AD42" i="5"/>
  <c r="AF42" i="5" s="1"/>
  <c r="AD24" i="5"/>
  <c r="AF24" i="5" s="1"/>
  <c r="AD32" i="5"/>
  <c r="AF32" i="5" s="1"/>
  <c r="AD51" i="5"/>
  <c r="AF51" i="5" s="1"/>
  <c r="AD46" i="5"/>
  <c r="AF46" i="5" s="1"/>
  <c r="AD25" i="5"/>
  <c r="AF25" i="5" s="1"/>
  <c r="AD43" i="5"/>
  <c r="AF43" i="5" s="1"/>
  <c r="AD27" i="5"/>
  <c r="AF27" i="5" s="1"/>
  <c r="AD49" i="5"/>
  <c r="AF49" i="5" s="1"/>
  <c r="AD28" i="5"/>
  <c r="AF28" i="5" s="1"/>
  <c r="AD44" i="5"/>
  <c r="AF44" i="5" s="1"/>
  <c r="AD40" i="5"/>
  <c r="AF40" i="5" s="1"/>
  <c r="AD21" i="5"/>
  <c r="AF21" i="5" s="1"/>
  <c r="AD33" i="5"/>
  <c r="AF33" i="5" s="1"/>
  <c r="AD20" i="5"/>
  <c r="AF20" i="5" s="1"/>
  <c r="AD17" i="5"/>
  <c r="AF17" i="5" s="1"/>
  <c r="AD34" i="5"/>
  <c r="AF34" i="5" s="1"/>
  <c r="AD39" i="5"/>
  <c r="AF39" i="5" s="1"/>
  <c r="H9" i="28"/>
  <c r="H42" i="28" s="1"/>
  <c r="BD53" i="5"/>
  <c r="N5" i="5" s="1"/>
  <c r="T9" i="28"/>
  <c r="T42" i="28" s="1"/>
  <c r="BP53" i="5"/>
  <c r="B9" i="21" s="1"/>
  <c r="AN21" i="5" l="1"/>
  <c r="AN41" i="5"/>
  <c r="AN26" i="5"/>
  <c r="AN32" i="5"/>
  <c r="AN40" i="5"/>
  <c r="AN29" i="5"/>
  <c r="AN25" i="5"/>
  <c r="AN46" i="5"/>
  <c r="AN47" i="5"/>
  <c r="O6" i="21"/>
  <c r="F12" i="6"/>
  <c r="AN51" i="5"/>
  <c r="AN42" i="5"/>
  <c r="AN27" i="5"/>
  <c r="AN39" i="5"/>
  <c r="AN50" i="5"/>
  <c r="AN28" i="5"/>
  <c r="AN52" i="5"/>
  <c r="AN45" i="5"/>
  <c r="AN24" i="5"/>
  <c r="AN20" i="5"/>
  <c r="AD53" i="5"/>
  <c r="H10" i="21" s="1"/>
  <c r="AN30" i="5"/>
  <c r="AN23" i="5"/>
  <c r="AN17" i="5"/>
  <c r="AN37" i="5"/>
  <c r="AN48" i="5"/>
  <c r="AN43" i="5"/>
  <c r="AN35" i="5"/>
  <c r="AN18" i="5"/>
  <c r="AN49" i="5"/>
  <c r="F13" i="6"/>
  <c r="O7" i="21"/>
  <c r="AJ53" i="5"/>
  <c r="AN16" i="5"/>
  <c r="AN38" i="5"/>
  <c r="AN34" i="5"/>
  <c r="AN22" i="5"/>
  <c r="AN44" i="5"/>
  <c r="AN33" i="5"/>
  <c r="AN19" i="5"/>
  <c r="AN36" i="5"/>
  <c r="AN31" i="5"/>
  <c r="AH16" i="5" l="1" a="1"/>
  <c r="AF53" i="5"/>
  <c r="H14" i="21" s="1"/>
  <c r="AN53" i="5"/>
  <c r="AH38" i="5" l="1"/>
  <c r="AH17" i="5"/>
  <c r="AH51" i="5"/>
  <c r="AH26" i="5"/>
  <c r="AH31" i="5"/>
  <c r="AH24" i="5"/>
  <c r="AH40" i="5"/>
  <c r="AH52" i="5"/>
  <c r="AH45" i="5"/>
  <c r="AH48" i="5"/>
  <c r="AH30" i="5"/>
  <c r="AH44" i="5"/>
  <c r="AH33" i="5"/>
  <c r="AH16" i="5"/>
  <c r="AH47" i="5"/>
  <c r="AH37" i="5"/>
  <c r="AH27" i="5"/>
  <c r="AH23" i="5"/>
  <c r="AH50" i="5"/>
  <c r="AH25" i="5"/>
  <c r="AH43" i="5"/>
  <c r="AH20" i="5"/>
  <c r="AH21" i="5"/>
  <c r="AH18" i="5"/>
  <c r="AH19" i="5"/>
  <c r="AH32" i="5"/>
  <c r="AH41" i="5"/>
  <c r="AH34" i="5"/>
  <c r="AH49" i="5"/>
  <c r="AH28" i="5"/>
  <c r="AH29" i="5"/>
  <c r="AH35" i="5"/>
  <c r="AH22" i="5"/>
  <c r="AH46" i="5"/>
  <c r="AH42" i="5"/>
  <c r="AH39" i="5"/>
  <c r="AH36" i="5"/>
  <c r="H21" i="21"/>
  <c r="AR53" i="5"/>
  <c r="D24" i="28" l="1"/>
  <c r="BM35" i="5"/>
  <c r="Q24" i="28" s="1"/>
  <c r="BI35" i="5"/>
  <c r="M24" i="28" s="1"/>
  <c r="BQ35" i="5"/>
  <c r="U24" i="28" s="1"/>
  <c r="BE35" i="5"/>
  <c r="I24" i="28" s="1"/>
  <c r="BQ18" i="5"/>
  <c r="U7" i="28" s="1"/>
  <c r="BE18" i="5"/>
  <c r="I7" i="28" s="1"/>
  <c r="BM18" i="5"/>
  <c r="Q7" i="28" s="1"/>
  <c r="BI18" i="5"/>
  <c r="M7" i="28" s="1"/>
  <c r="D7" i="28"/>
  <c r="D26" i="28"/>
  <c r="BI37" i="5"/>
  <c r="M26" i="28" s="1"/>
  <c r="BQ37" i="5"/>
  <c r="U26" i="28" s="1"/>
  <c r="BE37" i="5"/>
  <c r="I26" i="28" s="1"/>
  <c r="BM37" i="5"/>
  <c r="Q26" i="28" s="1"/>
  <c r="BE52" i="5"/>
  <c r="I41" i="28" s="1"/>
  <c r="BI52" i="5"/>
  <c r="M41" i="28" s="1"/>
  <c r="D41" i="28"/>
  <c r="BQ52" i="5"/>
  <c r="U41" i="28" s="1"/>
  <c r="BM52" i="5"/>
  <c r="Q41" i="28" s="1"/>
  <c r="BQ21" i="5"/>
  <c r="U10" i="28" s="1"/>
  <c r="BE21" i="5"/>
  <c r="I10" i="28" s="1"/>
  <c r="BI21" i="5"/>
  <c r="M10" i="28" s="1"/>
  <c r="D10" i="28"/>
  <c r="BM21" i="5"/>
  <c r="Q10" i="28" s="1"/>
  <c r="BQ40" i="5"/>
  <c r="U29" i="28" s="1"/>
  <c r="D29" i="28"/>
  <c r="BE40" i="5"/>
  <c r="I29" i="28" s="1"/>
  <c r="BM40" i="5"/>
  <c r="Q29" i="28" s="1"/>
  <c r="BI40" i="5"/>
  <c r="M29" i="28" s="1"/>
  <c r="AV48" i="5"/>
  <c r="AX48" i="5" s="1"/>
  <c r="AV32" i="5"/>
  <c r="AX32" i="5" s="1"/>
  <c r="AV34" i="5"/>
  <c r="AX34" i="5" s="1"/>
  <c r="AV39" i="5"/>
  <c r="AX39" i="5" s="1"/>
  <c r="AV47" i="5"/>
  <c r="AX47" i="5" s="1"/>
  <c r="AV19" i="5"/>
  <c r="AX19" i="5" s="1"/>
  <c r="AV44" i="5"/>
  <c r="AX44" i="5" s="1"/>
  <c r="AV28" i="5"/>
  <c r="AX28" i="5" s="1"/>
  <c r="AV40" i="5"/>
  <c r="AX40" i="5" s="1"/>
  <c r="AV18" i="5"/>
  <c r="AX18" i="5" s="1"/>
  <c r="AV35" i="5"/>
  <c r="AX35" i="5" s="1"/>
  <c r="AV17" i="5"/>
  <c r="AX17" i="5" s="1"/>
  <c r="AV46" i="5"/>
  <c r="AX46" i="5" s="1"/>
  <c r="AV26" i="5"/>
  <c r="AX26" i="5" s="1"/>
  <c r="AV24" i="5"/>
  <c r="AX24" i="5" s="1"/>
  <c r="AV38" i="5"/>
  <c r="AX38" i="5" s="1"/>
  <c r="AV43" i="5"/>
  <c r="AX43" i="5" s="1"/>
  <c r="AV50" i="5"/>
  <c r="AX50" i="5" s="1"/>
  <c r="AV37" i="5"/>
  <c r="AX37" i="5" s="1"/>
  <c r="AV41" i="5"/>
  <c r="AX41" i="5" s="1"/>
  <c r="AV27" i="5"/>
  <c r="AX27" i="5" s="1"/>
  <c r="AV36" i="5"/>
  <c r="AX36" i="5" s="1"/>
  <c r="AV23" i="5"/>
  <c r="AX23" i="5" s="1"/>
  <c r="AV25" i="5"/>
  <c r="AX25" i="5" s="1"/>
  <c r="AV29" i="5"/>
  <c r="AX29" i="5" s="1"/>
  <c r="AV20" i="5"/>
  <c r="AX20" i="5" s="1"/>
  <c r="AV31" i="5"/>
  <c r="AX31" i="5" s="1"/>
  <c r="AV16" i="5"/>
  <c r="AX16" i="5" s="1"/>
  <c r="AV22" i="5"/>
  <c r="AX22" i="5" s="1"/>
  <c r="H24" i="21"/>
  <c r="AV33" i="5"/>
  <c r="AX33" i="5" s="1"/>
  <c r="AV49" i="5"/>
  <c r="AX49" i="5" s="1"/>
  <c r="AV21" i="5"/>
  <c r="AX21" i="5" s="1"/>
  <c r="AV30" i="5"/>
  <c r="AX30" i="5" s="1"/>
  <c r="AV42" i="5"/>
  <c r="AX42" i="5" s="1"/>
  <c r="AV52" i="5"/>
  <c r="AX52" i="5" s="1"/>
  <c r="AV51" i="5"/>
  <c r="AX51" i="5" s="1"/>
  <c r="AV45" i="5"/>
  <c r="AX45" i="5" s="1"/>
  <c r="BE42" i="5"/>
  <c r="I31" i="28" s="1"/>
  <c r="D31" i="28"/>
  <c r="BM42" i="5"/>
  <c r="Q31" i="28" s="1"/>
  <c r="BI42" i="5"/>
  <c r="M31" i="28" s="1"/>
  <c r="BQ42" i="5"/>
  <c r="U31" i="28" s="1"/>
  <c r="BE29" i="5"/>
  <c r="I18" i="28" s="1"/>
  <c r="BQ29" i="5"/>
  <c r="U18" i="28" s="1"/>
  <c r="D18" i="28"/>
  <c r="BI29" i="5"/>
  <c r="M18" i="28" s="1"/>
  <c r="BM29" i="5"/>
  <c r="Q18" i="28" s="1"/>
  <c r="BI41" i="5"/>
  <c r="M30" i="28" s="1"/>
  <c r="BE41" i="5"/>
  <c r="I30" i="28" s="1"/>
  <c r="BM41" i="5"/>
  <c r="Q30" i="28" s="1"/>
  <c r="BQ41" i="5"/>
  <c r="U30" i="28" s="1"/>
  <c r="D30" i="28"/>
  <c r="BQ50" i="5"/>
  <c r="U39" i="28" s="1"/>
  <c r="BE50" i="5"/>
  <c r="I39" i="28" s="1"/>
  <c r="D39" i="28"/>
  <c r="BI50" i="5"/>
  <c r="M39" i="28" s="1"/>
  <c r="BM50" i="5"/>
  <c r="Q39" i="28" s="1"/>
  <c r="BM47" i="5"/>
  <c r="Q36" i="28" s="1"/>
  <c r="BQ47" i="5"/>
  <c r="U36" i="28" s="1"/>
  <c r="D36" i="28"/>
  <c r="BE47" i="5"/>
  <c r="I36" i="28" s="1"/>
  <c r="BI47" i="5"/>
  <c r="M36" i="28" s="1"/>
  <c r="BI30" i="5"/>
  <c r="M19" i="28" s="1"/>
  <c r="BQ30" i="5"/>
  <c r="U19" i="28" s="1"/>
  <c r="BE30" i="5"/>
  <c r="I19" i="28" s="1"/>
  <c r="D19" i="28"/>
  <c r="BM30" i="5"/>
  <c r="Q19" i="28" s="1"/>
  <c r="BI51" i="5"/>
  <c r="M40" i="28" s="1"/>
  <c r="BE51" i="5"/>
  <c r="I40" i="28" s="1"/>
  <c r="BQ51" i="5"/>
  <c r="U40" i="28" s="1"/>
  <c r="BM51" i="5"/>
  <c r="Q40" i="28" s="1"/>
  <c r="D40" i="28"/>
  <c r="BQ46" i="5"/>
  <c r="D35" i="28"/>
  <c r="BE46" i="5"/>
  <c r="I35" i="28" s="1"/>
  <c r="BI46" i="5"/>
  <c r="M35" i="28" s="1"/>
  <c r="BM46" i="5"/>
  <c r="BE32" i="5"/>
  <c r="I21" i="28" s="1"/>
  <c r="BI32" i="5"/>
  <c r="M21" i="28" s="1"/>
  <c r="BM32" i="5"/>
  <c r="Q21" i="28" s="1"/>
  <c r="D21" i="28"/>
  <c r="BQ32" i="5"/>
  <c r="U21" i="28" s="1"/>
  <c r="BM20" i="5"/>
  <c r="Q9" i="28" s="1"/>
  <c r="BQ20" i="5"/>
  <c r="U9" i="28" s="1"/>
  <c r="BI20" i="5"/>
  <c r="M9" i="28" s="1"/>
  <c r="BE20" i="5"/>
  <c r="I9" i="28" s="1"/>
  <c r="D9" i="28"/>
  <c r="D12" i="28"/>
  <c r="BI23" i="5"/>
  <c r="M12" i="28" s="1"/>
  <c r="BQ23" i="5"/>
  <c r="U12" i="28" s="1"/>
  <c r="BM23" i="5"/>
  <c r="Q12" i="28" s="1"/>
  <c r="BE23" i="5"/>
  <c r="I12" i="28" s="1"/>
  <c r="BE48" i="5"/>
  <c r="I37" i="28" s="1"/>
  <c r="BM48" i="5"/>
  <c r="Q37" i="28" s="1"/>
  <c r="BQ48" i="5"/>
  <c r="U37" i="28" s="1"/>
  <c r="BI48" i="5"/>
  <c r="M37" i="28" s="1"/>
  <c r="D37" i="28"/>
  <c r="BE24" i="5"/>
  <c r="I13" i="28" s="1"/>
  <c r="D13" i="28"/>
  <c r="BM24" i="5"/>
  <c r="Q13" i="28" s="1"/>
  <c r="BI24" i="5"/>
  <c r="M13" i="28" s="1"/>
  <c r="BQ24" i="5"/>
  <c r="U13" i="28" s="1"/>
  <c r="BM17" i="5"/>
  <c r="Q6" i="28" s="1"/>
  <c r="BQ17" i="5"/>
  <c r="U6" i="28" s="1"/>
  <c r="BI17" i="5"/>
  <c r="M6" i="28" s="1"/>
  <c r="D6" i="28"/>
  <c r="BE17" i="5"/>
  <c r="I6" i="28" s="1"/>
  <c r="BQ39" i="5"/>
  <c r="U28" i="28" s="1"/>
  <c r="BI39" i="5"/>
  <c r="M28" i="28" s="1"/>
  <c r="BE39" i="5"/>
  <c r="I28" i="28" s="1"/>
  <c r="D28" i="28"/>
  <c r="BM39" i="5"/>
  <c r="Q28" i="28" s="1"/>
  <c r="BQ34" i="5"/>
  <c r="U23" i="28" s="1"/>
  <c r="BE34" i="5"/>
  <c r="I23" i="28" s="1"/>
  <c r="D23" i="28"/>
  <c r="BM34" i="5"/>
  <c r="Q23" i="28" s="1"/>
  <c r="BI34" i="5"/>
  <c r="M23" i="28" s="1"/>
  <c r="BI25" i="5"/>
  <c r="M14" i="28" s="1"/>
  <c r="D14" i="28"/>
  <c r="BM25" i="5"/>
  <c r="Q14" i="28" s="1"/>
  <c r="BE25" i="5"/>
  <c r="I14" i="28" s="1"/>
  <c r="BQ25" i="5"/>
  <c r="U14" i="28" s="1"/>
  <c r="BE44" i="5"/>
  <c r="I33" i="28" s="1"/>
  <c r="BQ44" i="5"/>
  <c r="U33" i="28" s="1"/>
  <c r="BI44" i="5"/>
  <c r="M33" i="28" s="1"/>
  <c r="BM44" i="5"/>
  <c r="Q33" i="28" s="1"/>
  <c r="D33" i="28"/>
  <c r="BE26" i="5"/>
  <c r="I15" i="28" s="1"/>
  <c r="BQ26" i="5"/>
  <c r="U15" i="28" s="1"/>
  <c r="BI26" i="5"/>
  <c r="M15" i="28" s="1"/>
  <c r="BM26" i="5"/>
  <c r="Q15" i="28" s="1"/>
  <c r="D15" i="28"/>
  <c r="BI28" i="5"/>
  <c r="M17" i="28" s="1"/>
  <c r="BM28" i="5"/>
  <c r="Q17" i="28" s="1"/>
  <c r="BQ28" i="5"/>
  <c r="U17" i="28" s="1"/>
  <c r="BE28" i="5"/>
  <c r="I17" i="28" s="1"/>
  <c r="D17" i="28"/>
  <c r="BQ16" i="5"/>
  <c r="BE16" i="5"/>
  <c r="D5" i="28"/>
  <c r="BM16" i="5"/>
  <c r="AH53" i="5"/>
  <c r="O4" i="5" s="1"/>
  <c r="BI16" i="5"/>
  <c r="BE36" i="5"/>
  <c r="I25" i="28" s="1"/>
  <c r="BI36" i="5"/>
  <c r="M25" i="28" s="1"/>
  <c r="BQ36" i="5"/>
  <c r="U25" i="28" s="1"/>
  <c r="BM36" i="5"/>
  <c r="Q25" i="28" s="1"/>
  <c r="D25" i="28"/>
  <c r="BQ22" i="5"/>
  <c r="U11" i="28" s="1"/>
  <c r="D11" i="28"/>
  <c r="BE22" i="5"/>
  <c r="I11" i="28" s="1"/>
  <c r="BM22" i="5"/>
  <c r="Q11" i="28" s="1"/>
  <c r="BI22" i="5"/>
  <c r="M11" i="28" s="1"/>
  <c r="BI49" i="5"/>
  <c r="M38" i="28" s="1"/>
  <c r="BM49" i="5"/>
  <c r="Q38" i="28" s="1"/>
  <c r="D38" i="28"/>
  <c r="BQ49" i="5"/>
  <c r="U38" i="28" s="1"/>
  <c r="BE49" i="5"/>
  <c r="I38" i="28" s="1"/>
  <c r="BM19" i="5"/>
  <c r="Q8" i="28" s="1"/>
  <c r="D8" i="28"/>
  <c r="BI19" i="5"/>
  <c r="M8" i="28" s="1"/>
  <c r="BQ19" i="5"/>
  <c r="U8" i="28" s="1"/>
  <c r="BE19" i="5"/>
  <c r="I8" i="28" s="1"/>
  <c r="BE43" i="5"/>
  <c r="I32" i="28" s="1"/>
  <c r="D32" i="28"/>
  <c r="BQ43" i="5"/>
  <c r="U32" i="28" s="1"/>
  <c r="BI43" i="5"/>
  <c r="M32" i="28" s="1"/>
  <c r="BM43" i="5"/>
  <c r="Q32" i="28" s="1"/>
  <c r="BM27" i="5"/>
  <c r="Q16" i="28" s="1"/>
  <c r="D16" i="28"/>
  <c r="BI27" i="5"/>
  <c r="M16" i="28" s="1"/>
  <c r="BE27" i="5"/>
  <c r="I16" i="28" s="1"/>
  <c r="BQ27" i="5"/>
  <c r="U16" i="28" s="1"/>
  <c r="BI33" i="5"/>
  <c r="M22" i="28" s="1"/>
  <c r="BE33" i="5"/>
  <c r="I22" i="28" s="1"/>
  <c r="D22" i="28"/>
  <c r="BQ33" i="5"/>
  <c r="U22" i="28" s="1"/>
  <c r="BM33" i="5"/>
  <c r="Q22" i="28" s="1"/>
  <c r="BQ45" i="5"/>
  <c r="U34" i="28" s="1"/>
  <c r="BE45" i="5"/>
  <c r="I34" i="28" s="1"/>
  <c r="D34" i="28"/>
  <c r="BM45" i="5"/>
  <c r="Q34" i="28" s="1"/>
  <c r="BI45" i="5"/>
  <c r="M34" i="28" s="1"/>
  <c r="BE31" i="5"/>
  <c r="I20" i="28" s="1"/>
  <c r="BI31" i="5"/>
  <c r="M20" i="28" s="1"/>
  <c r="D20" i="28"/>
  <c r="BM31" i="5"/>
  <c r="Q20" i="28" s="1"/>
  <c r="BQ31" i="5"/>
  <c r="U20" i="28" s="1"/>
  <c r="BQ38" i="5"/>
  <c r="U27" i="28" s="1"/>
  <c r="BE38" i="5"/>
  <c r="I27" i="28" s="1"/>
  <c r="BM38" i="5"/>
  <c r="Q27" i="28" s="1"/>
  <c r="BI38" i="5"/>
  <c r="M27" i="28" s="1"/>
  <c r="D27" i="28"/>
  <c r="U35" i="28" l="1"/>
  <c r="Q35" i="28"/>
  <c r="Q5" i="28"/>
  <c r="BM53" i="5"/>
  <c r="B19" i="21" s="1"/>
  <c r="D42" i="28"/>
  <c r="M5" i="28"/>
  <c r="M42" i="28" s="1"/>
  <c r="BI53" i="5"/>
  <c r="O6" i="5" s="1"/>
  <c r="I5" i="28"/>
  <c r="I42" i="28" s="1"/>
  <c r="BE53" i="5"/>
  <c r="O5" i="5" s="1"/>
  <c r="AV53" i="5"/>
  <c r="H18" i="21"/>
  <c r="G11" i="6"/>
  <c r="BQ53" i="5"/>
  <c r="B21" i="21" s="1"/>
  <c r="U5" i="28"/>
  <c r="Q42" i="28" l="1"/>
  <c r="U42" i="28"/>
  <c r="M18" i="21"/>
  <c r="G12" i="6"/>
  <c r="AX53" i="5"/>
  <c r="H27" i="21" s="1"/>
  <c r="AZ16" i="5" a="1"/>
  <c r="G13" i="6"/>
  <c r="M19" i="21"/>
  <c r="AZ44" i="5" l="1"/>
  <c r="AZ32" i="5"/>
  <c r="AZ19" i="5"/>
  <c r="AZ36" i="5"/>
  <c r="AZ28" i="5"/>
  <c r="AZ25" i="5"/>
  <c r="AZ39" i="5"/>
  <c r="AZ18" i="5"/>
  <c r="AZ31" i="5"/>
  <c r="AZ52" i="5"/>
  <c r="AZ29" i="5"/>
  <c r="AZ23" i="5"/>
  <c r="AZ34" i="5"/>
  <c r="AZ30" i="5"/>
  <c r="AZ41" i="5"/>
  <c r="AZ38" i="5"/>
  <c r="AZ50" i="5"/>
  <c r="AZ22" i="5"/>
  <c r="AZ16" i="5"/>
  <c r="AZ42" i="5"/>
  <c r="AZ37" i="5"/>
  <c r="AZ27" i="5"/>
  <c r="AZ24" i="5"/>
  <c r="AZ43" i="5"/>
  <c r="AZ17" i="5"/>
  <c r="AZ40" i="5"/>
  <c r="AZ26" i="5"/>
  <c r="AZ45" i="5"/>
  <c r="AZ49" i="5"/>
  <c r="AZ33" i="5"/>
  <c r="AZ20" i="5"/>
  <c r="AZ21" i="5"/>
  <c r="AZ47" i="5"/>
  <c r="AZ48" i="5"/>
  <c r="AZ46" i="5"/>
  <c r="AZ51" i="5"/>
  <c r="AZ35" i="5"/>
  <c r="BN51" i="5" l="1"/>
  <c r="R40" i="28" s="1"/>
  <c r="BR51" i="5"/>
  <c r="V40" i="28" s="1"/>
  <c r="E40" i="28"/>
  <c r="BF51" i="5"/>
  <c r="J40" i="28" s="1"/>
  <c r="BJ51" i="5"/>
  <c r="N40" i="28" s="1"/>
  <c r="BB51" i="5"/>
  <c r="F40" i="28" s="1"/>
  <c r="BN21" i="5"/>
  <c r="R10" i="28" s="1"/>
  <c r="BR21" i="5"/>
  <c r="V10" i="28" s="1"/>
  <c r="BF21" i="5"/>
  <c r="J10" i="28" s="1"/>
  <c r="BJ21" i="5"/>
  <c r="N10" i="28" s="1"/>
  <c r="E10" i="28"/>
  <c r="BB21" i="5"/>
  <c r="F10" i="28" s="1"/>
  <c r="BF45" i="5"/>
  <c r="J34" i="28" s="1"/>
  <c r="BJ45" i="5"/>
  <c r="N34" i="28" s="1"/>
  <c r="BN45" i="5"/>
  <c r="R34" i="28" s="1"/>
  <c r="BR45" i="5"/>
  <c r="V34" i="28" s="1"/>
  <c r="E34" i="28"/>
  <c r="BB45" i="5"/>
  <c r="F34" i="28" s="1"/>
  <c r="BF43" i="5"/>
  <c r="J32" i="28" s="1"/>
  <c r="BN43" i="5"/>
  <c r="R32" i="28" s="1"/>
  <c r="BJ43" i="5"/>
  <c r="N32" i="28" s="1"/>
  <c r="BR43" i="5"/>
  <c r="V32" i="28" s="1"/>
  <c r="E32" i="28"/>
  <c r="BB43" i="5"/>
  <c r="F32" i="28" s="1"/>
  <c r="BF42" i="5"/>
  <c r="J31" i="28" s="1"/>
  <c r="BJ42" i="5"/>
  <c r="N31" i="28" s="1"/>
  <c r="BN42" i="5"/>
  <c r="R31" i="28" s="1"/>
  <c r="E31" i="28"/>
  <c r="BR42" i="5"/>
  <c r="V31" i="28" s="1"/>
  <c r="BB42" i="5"/>
  <c r="F31" i="28" s="1"/>
  <c r="BN38" i="5"/>
  <c r="R27" i="28" s="1"/>
  <c r="BR38" i="5"/>
  <c r="V27" i="28" s="1"/>
  <c r="BJ38" i="5"/>
  <c r="N27" i="28" s="1"/>
  <c r="BF38" i="5"/>
  <c r="J27" i="28" s="1"/>
  <c r="E27" i="28"/>
  <c r="BB38" i="5"/>
  <c r="F27" i="28" s="1"/>
  <c r="BN23" i="5"/>
  <c r="R12" i="28" s="1"/>
  <c r="BJ23" i="5"/>
  <c r="N12" i="28" s="1"/>
  <c r="BR23" i="5"/>
  <c r="V12" i="28" s="1"/>
  <c r="BF23" i="5"/>
  <c r="J12" i="28" s="1"/>
  <c r="E12" i="28"/>
  <c r="BB23" i="5"/>
  <c r="F12" i="28" s="1"/>
  <c r="BR18" i="5"/>
  <c r="V7" i="28" s="1"/>
  <c r="BF18" i="5"/>
  <c r="J7" i="28" s="1"/>
  <c r="BJ18" i="5"/>
  <c r="N7" i="28" s="1"/>
  <c r="BN18" i="5"/>
  <c r="R7" i="28" s="1"/>
  <c r="E7" i="28"/>
  <c r="BB18" i="5"/>
  <c r="F7" i="28" s="1"/>
  <c r="BN36" i="5"/>
  <c r="R25" i="28" s="1"/>
  <c r="BF36" i="5"/>
  <c r="J25" i="28" s="1"/>
  <c r="BR36" i="5"/>
  <c r="V25" i="28" s="1"/>
  <c r="E25" i="28"/>
  <c r="BJ36" i="5"/>
  <c r="N25" i="28" s="1"/>
  <c r="BB36" i="5"/>
  <c r="F25" i="28" s="1"/>
  <c r="BR20" i="5"/>
  <c r="V9" i="28" s="1"/>
  <c r="BN20" i="5"/>
  <c r="R9" i="28" s="1"/>
  <c r="E9" i="28"/>
  <c r="BJ20" i="5"/>
  <c r="N9" i="28" s="1"/>
  <c r="BF20" i="5"/>
  <c r="J9" i="28" s="1"/>
  <c r="BB20" i="5"/>
  <c r="F9" i="28" s="1"/>
  <c r="BF16" i="5"/>
  <c r="BN16" i="5"/>
  <c r="BJ16" i="5"/>
  <c r="AZ53" i="5"/>
  <c r="BR16" i="5"/>
  <c r="E5" i="28"/>
  <c r="BB16" i="5"/>
  <c r="BN19" i="5"/>
  <c r="R8" i="28" s="1"/>
  <c r="BF19" i="5"/>
  <c r="J8" i="28" s="1"/>
  <c r="BR19" i="5"/>
  <c r="V8" i="28" s="1"/>
  <c r="BJ19" i="5"/>
  <c r="N8" i="28" s="1"/>
  <c r="E8" i="28"/>
  <c r="BB19" i="5"/>
  <c r="F8" i="28" s="1"/>
  <c r="BF48" i="5"/>
  <c r="J37" i="28" s="1"/>
  <c r="E37" i="28"/>
  <c r="BJ48" i="5"/>
  <c r="N37" i="28" s="1"/>
  <c r="BR48" i="5"/>
  <c r="V37" i="28" s="1"/>
  <c r="BN48" i="5"/>
  <c r="R37" i="28" s="1"/>
  <c r="BB48" i="5"/>
  <c r="F37" i="28" s="1"/>
  <c r="BJ33" i="5"/>
  <c r="N22" i="28" s="1"/>
  <c r="BR33" i="5"/>
  <c r="V22" i="28" s="1"/>
  <c r="E22" i="28"/>
  <c r="BN33" i="5"/>
  <c r="R22" i="28" s="1"/>
  <c r="BF33" i="5"/>
  <c r="J22" i="28" s="1"/>
  <c r="BB33" i="5"/>
  <c r="F22" i="28" s="1"/>
  <c r="BJ40" i="5"/>
  <c r="N29" i="28" s="1"/>
  <c r="BN40" i="5"/>
  <c r="R29" i="28" s="1"/>
  <c r="E29" i="28"/>
  <c r="BR40" i="5"/>
  <c r="V29" i="28" s="1"/>
  <c r="BF40" i="5"/>
  <c r="J29" i="28" s="1"/>
  <c r="BB40" i="5"/>
  <c r="F29" i="28" s="1"/>
  <c r="BN27" i="5"/>
  <c r="R16" i="28" s="1"/>
  <c r="BJ27" i="5"/>
  <c r="N16" i="28" s="1"/>
  <c r="BF27" i="5"/>
  <c r="J16" i="28" s="1"/>
  <c r="BR27" i="5"/>
  <c r="V16" i="28" s="1"/>
  <c r="E16" i="28"/>
  <c r="BB27" i="5"/>
  <c r="F16" i="28" s="1"/>
  <c r="E11" i="28"/>
  <c r="BJ22" i="5"/>
  <c r="N11" i="28" s="1"/>
  <c r="BN22" i="5"/>
  <c r="R11" i="28" s="1"/>
  <c r="BR22" i="5"/>
  <c r="V11" i="28" s="1"/>
  <c r="BF22" i="5"/>
  <c r="J11" i="28" s="1"/>
  <c r="BB22" i="5"/>
  <c r="F11" i="28" s="1"/>
  <c r="BN30" i="5"/>
  <c r="R19" i="28" s="1"/>
  <c r="E19" i="28"/>
  <c r="BF30" i="5"/>
  <c r="J19" i="28" s="1"/>
  <c r="BJ30" i="5"/>
  <c r="N19" i="28" s="1"/>
  <c r="BR30" i="5"/>
  <c r="V19" i="28" s="1"/>
  <c r="BB30" i="5"/>
  <c r="F19" i="28" s="1"/>
  <c r="BR52" i="5"/>
  <c r="V41" i="28" s="1"/>
  <c r="BJ52" i="5"/>
  <c r="N41" i="28" s="1"/>
  <c r="BN52" i="5"/>
  <c r="R41" i="28" s="1"/>
  <c r="BF52" i="5"/>
  <c r="J41" i="28" s="1"/>
  <c r="E41" i="28"/>
  <c r="BB52" i="5"/>
  <c r="F41" i="28" s="1"/>
  <c r="BR25" i="5"/>
  <c r="V14" i="28" s="1"/>
  <c r="BF25" i="5"/>
  <c r="J14" i="28" s="1"/>
  <c r="BJ25" i="5"/>
  <c r="N14" i="28" s="1"/>
  <c r="E14" i="28"/>
  <c r="BN25" i="5"/>
  <c r="R14" i="28" s="1"/>
  <c r="BB25" i="5"/>
  <c r="F14" i="28" s="1"/>
  <c r="BR32" i="5"/>
  <c r="V21" i="28" s="1"/>
  <c r="BF32" i="5"/>
  <c r="J21" i="28" s="1"/>
  <c r="E21" i="28"/>
  <c r="BN32" i="5"/>
  <c r="R21" i="28" s="1"/>
  <c r="BJ32" i="5"/>
  <c r="N21" i="28" s="1"/>
  <c r="BB32" i="5"/>
  <c r="F21" i="28" s="1"/>
  <c r="BJ46" i="5"/>
  <c r="N35" i="28" s="1"/>
  <c r="E35" i="28"/>
  <c r="BR46" i="5"/>
  <c r="V35" i="28" s="1"/>
  <c r="BN46" i="5"/>
  <c r="R35" i="28" s="1"/>
  <c r="BF46" i="5"/>
  <c r="J35" i="28" s="1"/>
  <c r="BB46" i="5"/>
  <c r="F35" i="28" s="1"/>
  <c r="BR26" i="5"/>
  <c r="V15" i="28" s="1"/>
  <c r="BF26" i="5"/>
  <c r="J15" i="28" s="1"/>
  <c r="BJ26" i="5"/>
  <c r="N15" i="28" s="1"/>
  <c r="E15" i="28"/>
  <c r="BN26" i="5"/>
  <c r="R15" i="28" s="1"/>
  <c r="BB26" i="5"/>
  <c r="F15" i="28" s="1"/>
  <c r="BN24" i="5"/>
  <c r="R13" i="28" s="1"/>
  <c r="BF24" i="5"/>
  <c r="J13" i="28" s="1"/>
  <c r="BJ24" i="5"/>
  <c r="N13" i="28" s="1"/>
  <c r="E13" i="28"/>
  <c r="BR24" i="5"/>
  <c r="V13" i="28" s="1"/>
  <c r="BB24" i="5"/>
  <c r="F13" i="28" s="1"/>
  <c r="BJ41" i="5"/>
  <c r="N30" i="28" s="1"/>
  <c r="BR41" i="5"/>
  <c r="V30" i="28" s="1"/>
  <c r="E30" i="28"/>
  <c r="BF41" i="5"/>
  <c r="J30" i="28" s="1"/>
  <c r="BN41" i="5"/>
  <c r="R30" i="28" s="1"/>
  <c r="BB41" i="5"/>
  <c r="F30" i="28" s="1"/>
  <c r="BF29" i="5"/>
  <c r="J18" i="28" s="1"/>
  <c r="BN29" i="5"/>
  <c r="R18" i="28" s="1"/>
  <c r="E18" i="28"/>
  <c r="BJ29" i="5"/>
  <c r="N18" i="28" s="1"/>
  <c r="BR29" i="5"/>
  <c r="V18" i="28" s="1"/>
  <c r="BB29" i="5"/>
  <c r="F18" i="28" s="1"/>
  <c r="BN39" i="5"/>
  <c r="R28" i="28" s="1"/>
  <c r="BJ39" i="5"/>
  <c r="N28" i="28" s="1"/>
  <c r="BF39" i="5"/>
  <c r="J28" i="28" s="1"/>
  <c r="E28" i="28"/>
  <c r="BR39" i="5"/>
  <c r="V28" i="28" s="1"/>
  <c r="BB39" i="5"/>
  <c r="F28" i="28" s="1"/>
  <c r="BF35" i="5"/>
  <c r="J24" i="28" s="1"/>
  <c r="BJ35" i="5"/>
  <c r="N24" i="28" s="1"/>
  <c r="BR35" i="5"/>
  <c r="V24" i="28" s="1"/>
  <c r="E24" i="28"/>
  <c r="BN35" i="5"/>
  <c r="R24" i="28" s="1"/>
  <c r="BB35" i="5"/>
  <c r="F24" i="28" s="1"/>
  <c r="BN47" i="5"/>
  <c r="R36" i="28" s="1"/>
  <c r="BR47" i="5"/>
  <c r="V36" i="28" s="1"/>
  <c r="E36" i="28"/>
  <c r="BF47" i="5"/>
  <c r="J36" i="28" s="1"/>
  <c r="BJ47" i="5"/>
  <c r="N36" i="28" s="1"/>
  <c r="BB47" i="5"/>
  <c r="F36" i="28" s="1"/>
  <c r="BF49" i="5"/>
  <c r="J38" i="28" s="1"/>
  <c r="BJ49" i="5"/>
  <c r="N38" i="28" s="1"/>
  <c r="E38" i="28"/>
  <c r="BN49" i="5"/>
  <c r="R38" i="28" s="1"/>
  <c r="BR49" i="5"/>
  <c r="V38" i="28" s="1"/>
  <c r="BB49" i="5"/>
  <c r="F38" i="28" s="1"/>
  <c r="BJ17" i="5"/>
  <c r="N6" i="28" s="1"/>
  <c r="BR17" i="5"/>
  <c r="V6" i="28" s="1"/>
  <c r="E6" i="28"/>
  <c r="BF17" i="5"/>
  <c r="J6" i="28" s="1"/>
  <c r="BN17" i="5"/>
  <c r="R6" i="28" s="1"/>
  <c r="BB17" i="5"/>
  <c r="F6" i="28" s="1"/>
  <c r="BF37" i="5"/>
  <c r="J26" i="28" s="1"/>
  <c r="E26" i="28"/>
  <c r="BJ37" i="5"/>
  <c r="N26" i="28" s="1"/>
  <c r="BN37" i="5"/>
  <c r="R26" i="28" s="1"/>
  <c r="BR37" i="5"/>
  <c r="V26" i="28" s="1"/>
  <c r="BB37" i="5"/>
  <c r="F26" i="28" s="1"/>
  <c r="BF50" i="5"/>
  <c r="J39" i="28" s="1"/>
  <c r="E39" i="28"/>
  <c r="BN50" i="5"/>
  <c r="R39" i="28" s="1"/>
  <c r="BR50" i="5"/>
  <c r="V39" i="28" s="1"/>
  <c r="BJ50" i="5"/>
  <c r="N39" i="28" s="1"/>
  <c r="BB50" i="5"/>
  <c r="F39" i="28" s="1"/>
  <c r="BF34" i="5"/>
  <c r="J23" i="28" s="1"/>
  <c r="E23" i="28"/>
  <c r="BN34" i="5"/>
  <c r="R23" i="28" s="1"/>
  <c r="BR34" i="5"/>
  <c r="V23" i="28" s="1"/>
  <c r="BJ34" i="5"/>
  <c r="N23" i="28" s="1"/>
  <c r="BB34" i="5"/>
  <c r="F23" i="28" s="1"/>
  <c r="BJ31" i="5"/>
  <c r="N20" i="28" s="1"/>
  <c r="BN31" i="5"/>
  <c r="R20" i="28" s="1"/>
  <c r="BR31" i="5"/>
  <c r="V20" i="28" s="1"/>
  <c r="BF31" i="5"/>
  <c r="J20" i="28" s="1"/>
  <c r="E20" i="28"/>
  <c r="BB31" i="5"/>
  <c r="F20" i="28" s="1"/>
  <c r="BN28" i="5"/>
  <c r="R17" i="28" s="1"/>
  <c r="BR28" i="5"/>
  <c r="V17" i="28" s="1"/>
  <c r="BJ28" i="5"/>
  <c r="N17" i="28" s="1"/>
  <c r="E17" i="28"/>
  <c r="BF28" i="5"/>
  <c r="J17" i="28" s="1"/>
  <c r="BB28" i="5"/>
  <c r="F17" i="28" s="1"/>
  <c r="BR44" i="5"/>
  <c r="V33" i="28" s="1"/>
  <c r="BJ44" i="5"/>
  <c r="N33" i="28" s="1"/>
  <c r="E33" i="28"/>
  <c r="BF44" i="5"/>
  <c r="J33" i="28" s="1"/>
  <c r="BN44" i="5"/>
  <c r="R33" i="28" s="1"/>
  <c r="BB44" i="5"/>
  <c r="F33" i="28" s="1"/>
  <c r="P4" i="5" l="1"/>
  <c r="M4" i="5"/>
  <c r="E42" i="28"/>
  <c r="R5" i="28"/>
  <c r="R42" i="28" s="1"/>
  <c r="BN53" i="5"/>
  <c r="B32" i="21" s="1"/>
  <c r="H31" i="21"/>
  <c r="H11" i="6"/>
  <c r="E11" i="6"/>
  <c r="BB53" i="5"/>
  <c r="F5" i="28"/>
  <c r="F42" i="28" s="1"/>
  <c r="BJ53" i="5"/>
  <c r="P6" i="5" s="1"/>
  <c r="M6" i="5" s="1"/>
  <c r="N5" i="28"/>
  <c r="N42" i="28" s="1"/>
  <c r="BR53" i="5"/>
  <c r="V5" i="28"/>
  <c r="V42" i="28" s="1"/>
  <c r="J5" i="28"/>
  <c r="J42" i="28" s="1"/>
  <c r="BF53" i="5"/>
  <c r="P5" i="5" s="1"/>
  <c r="M5" i="5" s="1"/>
  <c r="H12" i="6" l="1"/>
  <c r="E12" i="6" s="1"/>
  <c r="M31" i="21"/>
  <c r="E19" i="6"/>
  <c r="E18" i="6"/>
  <c r="B34" i="21"/>
  <c r="B22" i="6"/>
  <c r="M32" i="21"/>
  <c r="H13" i="6"/>
  <c r="E13"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8" authorId="0" shapeId="0" xr:uid="{00000000-0006-0000-0700-000001000000}">
      <text>
        <r>
          <rPr>
            <b/>
            <sz val="9"/>
            <color indexed="81"/>
            <rFont val="ＭＳ Ｐゴシック"/>
            <family val="3"/>
            <charset val="128"/>
          </rPr>
          <t>位置！
説明など。</t>
        </r>
      </text>
    </comment>
  </commentList>
</comments>
</file>

<file path=xl/sharedStrings.xml><?xml version="1.0" encoding="utf-8"?>
<sst xmlns="http://schemas.openxmlformats.org/spreadsheetml/2006/main" count="2119" uniqueCount="821">
  <si>
    <t>（単位：百万円）</t>
  </si>
  <si>
    <t>01</t>
  </si>
  <si>
    <t>06</t>
  </si>
  <si>
    <t>鉱業</t>
  </si>
  <si>
    <t>繊維製品</t>
  </si>
  <si>
    <t>パルプ・紙・木製品</t>
  </si>
  <si>
    <t>化学製品</t>
  </si>
  <si>
    <t>石油・石炭製品</t>
  </si>
  <si>
    <t>窯業・土石製品</t>
  </si>
  <si>
    <t>鉄鋼</t>
  </si>
  <si>
    <t>非鉄金属</t>
  </si>
  <si>
    <t>金属製品</t>
  </si>
  <si>
    <t>電気機械</t>
  </si>
  <si>
    <t>分類不明</t>
  </si>
  <si>
    <t>内生部門計</t>
  </si>
  <si>
    <t>家計外消費支出（列）</t>
  </si>
  <si>
    <t>民間消費支出</t>
  </si>
  <si>
    <t>一般政府消費支出</t>
  </si>
  <si>
    <t>在庫純増</t>
  </si>
  <si>
    <t>最終需要計</t>
  </si>
  <si>
    <t>需要合計</t>
  </si>
  <si>
    <t>最終需要部門計</t>
  </si>
  <si>
    <t>家計外消費支出（行）</t>
  </si>
  <si>
    <t>雇用者所得</t>
  </si>
  <si>
    <t>営業余剰</t>
  </si>
  <si>
    <t>資本減耗引当</t>
  </si>
  <si>
    <t>（控除）経常補助金</t>
  </si>
  <si>
    <t>粗付加価値部門計</t>
  </si>
  <si>
    <t>その他の製造工業製品</t>
  </si>
  <si>
    <t>建設</t>
  </si>
  <si>
    <t>電力・ガス・熱供給</t>
  </si>
  <si>
    <t>商業</t>
  </si>
  <si>
    <t>金融・保険</t>
  </si>
  <si>
    <t>不動産</t>
  </si>
  <si>
    <t>公務</t>
  </si>
  <si>
    <t>教育・研究</t>
  </si>
  <si>
    <t>対事業所サービス</t>
  </si>
  <si>
    <t>対個人サービス</t>
  </si>
  <si>
    <t>事務用品</t>
  </si>
  <si>
    <t>輸送機械</t>
  </si>
  <si>
    <t>自給率</t>
    <rPh sb="0" eb="3">
      <t>ジキュウリツ</t>
    </rPh>
    <phoneticPr fontId="2"/>
  </si>
  <si>
    <t>商業マージン</t>
    <rPh sb="0" eb="2">
      <t>ショウギョウ</t>
    </rPh>
    <phoneticPr fontId="2"/>
  </si>
  <si>
    <t>雇用者所得率</t>
    <rPh sb="0" eb="3">
      <t>コヨウシャ</t>
    </rPh>
    <rPh sb="3" eb="6">
      <t>ショトクリツ</t>
    </rPh>
    <phoneticPr fontId="2"/>
  </si>
  <si>
    <t>雇用者所得誘発額</t>
    <rPh sb="0" eb="3">
      <t>コヨウシャ</t>
    </rPh>
    <rPh sb="3" eb="5">
      <t>ショトク</t>
    </rPh>
    <rPh sb="5" eb="7">
      <t>ユウハツ</t>
    </rPh>
    <rPh sb="7" eb="8">
      <t>ガク</t>
    </rPh>
    <phoneticPr fontId="2"/>
  </si>
  <si>
    <t>部門別消費誘発額</t>
    <rPh sb="0" eb="2">
      <t>ブモン</t>
    </rPh>
    <rPh sb="2" eb="3">
      <t>ベツ</t>
    </rPh>
    <rPh sb="3" eb="5">
      <t>ショウヒ</t>
    </rPh>
    <rPh sb="5" eb="8">
      <t>ユウハツガク</t>
    </rPh>
    <phoneticPr fontId="4"/>
  </si>
  <si>
    <t>県内消費誘発額</t>
    <rPh sb="0" eb="2">
      <t>ケンナイ</t>
    </rPh>
    <rPh sb="2" eb="4">
      <t>ショウヒ</t>
    </rPh>
    <rPh sb="4" eb="6">
      <t>ユウハツ</t>
    </rPh>
    <rPh sb="6" eb="7">
      <t>ガク</t>
    </rPh>
    <phoneticPr fontId="2"/>
  </si>
  <si>
    <t>購入者価格</t>
    <rPh sb="0" eb="3">
      <t>コウニュウシャ</t>
    </rPh>
    <rPh sb="3" eb="5">
      <t>カカク</t>
    </rPh>
    <phoneticPr fontId="2"/>
  </si>
  <si>
    <t>率</t>
    <rPh sb="0" eb="1">
      <t>リツ</t>
    </rPh>
    <phoneticPr fontId="2"/>
  </si>
  <si>
    <t>額</t>
    <rPh sb="0" eb="1">
      <t>ガク</t>
    </rPh>
    <phoneticPr fontId="2"/>
  </si>
  <si>
    <t>生産者価格</t>
    <rPh sb="0" eb="3">
      <t>セイサンシャ</t>
    </rPh>
    <rPh sb="3" eb="5">
      <t>カカク</t>
    </rPh>
    <phoneticPr fontId="2"/>
  </si>
  <si>
    <t>需要増加額</t>
    <rPh sb="0" eb="2">
      <t>ジュヨウ</t>
    </rPh>
    <rPh sb="2" eb="4">
      <t>ゾウカ</t>
    </rPh>
    <rPh sb="4" eb="5">
      <t>ガク</t>
    </rPh>
    <phoneticPr fontId="2"/>
  </si>
  <si>
    <t xml:space="preserve">１　最終需要増加額（初期投資額） </t>
    <rPh sb="2" eb="4">
      <t>サイシュウ</t>
    </rPh>
    <rPh sb="4" eb="6">
      <t>ジュヨウ</t>
    </rPh>
    <rPh sb="6" eb="8">
      <t>ゾウカ</t>
    </rPh>
    <rPh sb="8" eb="9">
      <t>ガク</t>
    </rPh>
    <rPh sb="10" eb="12">
      <t>ショキ</t>
    </rPh>
    <rPh sb="12" eb="15">
      <t>トウシガク</t>
    </rPh>
    <phoneticPr fontId="2"/>
  </si>
  <si>
    <t>県内需要額</t>
    <phoneticPr fontId="2"/>
  </si>
  <si>
    <t>２　分析結果</t>
    <rPh sb="2" eb="4">
      <t>ブンセキ</t>
    </rPh>
    <rPh sb="4" eb="6">
      <t>ケッカ</t>
    </rPh>
    <phoneticPr fontId="2"/>
  </si>
  <si>
    <t>合計</t>
    <rPh sb="0" eb="2">
      <t>ゴウケイ</t>
    </rPh>
    <phoneticPr fontId="2"/>
  </si>
  <si>
    <t>直接効果</t>
  </si>
  <si>
    <t>第1次間接効果</t>
  </si>
  <si>
    <t>第2次間接効果</t>
  </si>
  <si>
    <t>生産誘発額</t>
    <rPh sb="0" eb="2">
      <t>セイサン</t>
    </rPh>
    <rPh sb="2" eb="4">
      <t>ユウハツ</t>
    </rPh>
    <rPh sb="4" eb="5">
      <t>ガク</t>
    </rPh>
    <phoneticPr fontId="2"/>
  </si>
  <si>
    <t>粗付加価値誘発額</t>
    <phoneticPr fontId="2"/>
  </si>
  <si>
    <t>雇用者所得誘発額</t>
    <phoneticPr fontId="2"/>
  </si>
  <si>
    <t>３　波及効果倍率</t>
    <rPh sb="2" eb="6">
      <t>ハキュウコウカ</t>
    </rPh>
    <rPh sb="6" eb="8">
      <t>バイリツ</t>
    </rPh>
    <phoneticPr fontId="2"/>
  </si>
  <si>
    <t>（単位：倍）</t>
    <rPh sb="1" eb="3">
      <t>タンイ</t>
    </rPh>
    <rPh sb="4" eb="5">
      <t>バイ</t>
    </rPh>
    <phoneticPr fontId="2"/>
  </si>
  <si>
    <t>生産誘発額計÷需要増加額</t>
    <rPh sb="0" eb="2">
      <t>セイサン</t>
    </rPh>
    <rPh sb="2" eb="4">
      <t>ユウハツ</t>
    </rPh>
    <rPh sb="4" eb="5">
      <t>ガク</t>
    </rPh>
    <rPh sb="5" eb="6">
      <t>ケイ</t>
    </rPh>
    <rPh sb="7" eb="9">
      <t>ジュヨウ</t>
    </rPh>
    <rPh sb="9" eb="11">
      <t>ゾウカ</t>
    </rPh>
    <rPh sb="11" eb="12">
      <t>ガク</t>
    </rPh>
    <phoneticPr fontId="2"/>
  </si>
  <si>
    <t>生産誘発額計÷県内需要額</t>
    <phoneticPr fontId="2"/>
  </si>
  <si>
    <t>４　雇用誘発者数</t>
    <rPh sb="2" eb="4">
      <t>コヨウ</t>
    </rPh>
    <rPh sb="4" eb="6">
      <t>ユウハツ</t>
    </rPh>
    <rPh sb="6" eb="7">
      <t>シャ</t>
    </rPh>
    <rPh sb="7" eb="8">
      <t>スウ</t>
    </rPh>
    <phoneticPr fontId="2"/>
  </si>
  <si>
    <t>人</t>
    <rPh sb="0" eb="1">
      <t>ニン</t>
    </rPh>
    <phoneticPr fontId="2"/>
  </si>
  <si>
    <t>（注）</t>
    <rPh sb="1" eb="2">
      <t>チュウ</t>
    </rPh>
    <phoneticPr fontId="2"/>
  </si>
  <si>
    <t>中間投入額</t>
    <rPh sb="0" eb="2">
      <t>チュウカン</t>
    </rPh>
    <rPh sb="2" eb="4">
      <t>トウニュウ</t>
    </rPh>
    <rPh sb="4" eb="5">
      <t>ガク</t>
    </rPh>
    <phoneticPr fontId="2"/>
  </si>
  <si>
    <t>粗付加価値率</t>
    <rPh sb="0" eb="5">
      <t>ソフカカチ</t>
    </rPh>
    <rPh sb="5" eb="6">
      <t>リツ</t>
    </rPh>
    <phoneticPr fontId="2"/>
  </si>
  <si>
    <t>粗付加価値額／生産額</t>
    <rPh sb="0" eb="5">
      <t>ソフカカチ</t>
    </rPh>
    <rPh sb="5" eb="6">
      <t>ガク</t>
    </rPh>
    <rPh sb="7" eb="10">
      <t>セイサンガク</t>
    </rPh>
    <phoneticPr fontId="2"/>
  </si>
  <si>
    <t>粗付加価値誘発額</t>
    <rPh sb="0" eb="1">
      <t>ソ</t>
    </rPh>
    <rPh sb="5" eb="7">
      <t>ユウハツ</t>
    </rPh>
    <rPh sb="7" eb="8">
      <t>ガク</t>
    </rPh>
    <phoneticPr fontId="2"/>
  </si>
  <si>
    <t>直接</t>
    <rPh sb="0" eb="2">
      <t>チョクセツ</t>
    </rPh>
    <phoneticPr fontId="2"/>
  </si>
  <si>
    <t>１次</t>
    <rPh sb="1" eb="2">
      <t>ジ</t>
    </rPh>
    <phoneticPr fontId="2"/>
  </si>
  <si>
    <t>２次</t>
    <rPh sb="1" eb="2">
      <t>ジ</t>
    </rPh>
    <phoneticPr fontId="2"/>
  </si>
  <si>
    <t>雇用者所得率</t>
    <rPh sb="0" eb="3">
      <t>コヨウシャ</t>
    </rPh>
    <rPh sb="3" eb="5">
      <t>ショトク</t>
    </rPh>
    <rPh sb="5" eb="6">
      <t>リツ</t>
    </rPh>
    <phoneticPr fontId="2"/>
  </si>
  <si>
    <t>雇用者所得額／生産額</t>
    <rPh sb="0" eb="3">
      <t>コヨウシャ</t>
    </rPh>
    <rPh sb="3" eb="5">
      <t>ショトク</t>
    </rPh>
    <rPh sb="5" eb="6">
      <t>ガク</t>
    </rPh>
    <rPh sb="7" eb="10">
      <t>セイサンガク</t>
    </rPh>
    <phoneticPr fontId="2"/>
  </si>
  <si>
    <t>雇用誘発者数（人）</t>
    <rPh sb="0" eb="2">
      <t>コヨウ</t>
    </rPh>
    <rPh sb="2" eb="4">
      <t>ユウハツ</t>
    </rPh>
    <rPh sb="4" eb="5">
      <t>シャ</t>
    </rPh>
    <rPh sb="5" eb="6">
      <t>スウ</t>
    </rPh>
    <rPh sb="7" eb="8">
      <t>ニン</t>
    </rPh>
    <phoneticPr fontId="2"/>
  </si>
  <si>
    <t>雇用係数</t>
    <rPh sb="0" eb="2">
      <t>コヨウ</t>
    </rPh>
    <rPh sb="2" eb="4">
      <t>ケイスウ</t>
    </rPh>
    <phoneticPr fontId="2"/>
  </si>
  <si>
    <t>民間消費
構成比</t>
    <rPh sb="0" eb="2">
      <t>ミンカン</t>
    </rPh>
    <rPh sb="2" eb="4">
      <t>ショウヒ</t>
    </rPh>
    <rPh sb="5" eb="8">
      <t>コウセイヒ</t>
    </rPh>
    <phoneticPr fontId="2"/>
  </si>
  <si>
    <t>消費
誘発額</t>
    <rPh sb="0" eb="2">
      <t>ショウヒ</t>
    </rPh>
    <rPh sb="3" eb="6">
      <t>ユウハツガク</t>
    </rPh>
    <phoneticPr fontId="2"/>
  </si>
  <si>
    <t>11</t>
  </si>
  <si>
    <t>飲食料品</t>
  </si>
  <si>
    <t>15</t>
  </si>
  <si>
    <t>16</t>
  </si>
  <si>
    <t>20</t>
  </si>
  <si>
    <t>21</t>
  </si>
  <si>
    <t>22</t>
  </si>
  <si>
    <t>25</t>
  </si>
  <si>
    <t>26</t>
  </si>
  <si>
    <t>27</t>
  </si>
  <si>
    <t>28</t>
  </si>
  <si>
    <t>29</t>
  </si>
  <si>
    <t>はん用機械</t>
  </si>
  <si>
    <t>30</t>
  </si>
  <si>
    <t>生産用機械</t>
  </si>
  <si>
    <t>31</t>
  </si>
  <si>
    <t>業務用機械</t>
  </si>
  <si>
    <t>32</t>
  </si>
  <si>
    <t>電子部品</t>
  </si>
  <si>
    <t>33</t>
  </si>
  <si>
    <t>34</t>
  </si>
  <si>
    <t>35</t>
  </si>
  <si>
    <t>39</t>
  </si>
  <si>
    <t>41</t>
  </si>
  <si>
    <t>46</t>
  </si>
  <si>
    <t>47</t>
  </si>
  <si>
    <t>水道</t>
  </si>
  <si>
    <t>48</t>
  </si>
  <si>
    <t>廃棄物処理</t>
  </si>
  <si>
    <t>51</t>
  </si>
  <si>
    <t>53</t>
  </si>
  <si>
    <t>55</t>
  </si>
  <si>
    <t>57</t>
  </si>
  <si>
    <t>運輸・郵便</t>
  </si>
  <si>
    <t>59</t>
  </si>
  <si>
    <t>情報通信</t>
  </si>
  <si>
    <t>61</t>
  </si>
  <si>
    <t>63</t>
  </si>
  <si>
    <t>64</t>
  </si>
  <si>
    <t>医療・福祉</t>
  </si>
  <si>
    <t>65</t>
  </si>
  <si>
    <t>66</t>
  </si>
  <si>
    <t>67</t>
  </si>
  <si>
    <t>68</t>
  </si>
  <si>
    <t>69</t>
  </si>
  <si>
    <t>70</t>
  </si>
  <si>
    <t>71</t>
  </si>
  <si>
    <t>91</t>
  </si>
  <si>
    <t>92</t>
  </si>
  <si>
    <t>93</t>
  </si>
  <si>
    <t>94</t>
  </si>
  <si>
    <t>95</t>
  </si>
  <si>
    <t>96</t>
  </si>
  <si>
    <t>97</t>
  </si>
  <si>
    <t>72</t>
  </si>
  <si>
    <t>73</t>
  </si>
  <si>
    <t>74</t>
  </si>
  <si>
    <t>75</t>
  </si>
  <si>
    <t>76</t>
  </si>
  <si>
    <t>78</t>
  </si>
  <si>
    <t>79</t>
  </si>
  <si>
    <t>82</t>
  </si>
  <si>
    <t>83</t>
  </si>
  <si>
    <t>粗付加価値計／県内生産額</t>
    <rPh sb="0" eb="5">
      <t>ソフカカチ</t>
    </rPh>
    <rPh sb="5" eb="6">
      <t>ケイ</t>
    </rPh>
    <rPh sb="7" eb="8">
      <t>ケン</t>
    </rPh>
    <rPh sb="8" eb="9">
      <t>ナイ</t>
    </rPh>
    <rPh sb="9" eb="12">
      <t>セイサンガク</t>
    </rPh>
    <phoneticPr fontId="2"/>
  </si>
  <si>
    <t>雇用者所得／県内生産額</t>
    <rPh sb="0" eb="3">
      <t>コヨウシャ</t>
    </rPh>
    <rPh sb="3" eb="5">
      <t>ショトク</t>
    </rPh>
    <rPh sb="6" eb="7">
      <t>ケン</t>
    </rPh>
    <rPh sb="7" eb="8">
      <t>ナイ</t>
    </rPh>
    <rPh sb="8" eb="11">
      <t>セイサンガク</t>
    </rPh>
    <phoneticPr fontId="2"/>
  </si>
  <si>
    <t>就業誘発者数（人）</t>
    <rPh sb="0" eb="2">
      <t>シュウギョウ</t>
    </rPh>
    <rPh sb="2" eb="4">
      <t>ユウハツ</t>
    </rPh>
    <rPh sb="4" eb="5">
      <t>シャ</t>
    </rPh>
    <rPh sb="5" eb="6">
      <t>スウ</t>
    </rPh>
    <rPh sb="7" eb="8">
      <t>ニン</t>
    </rPh>
    <phoneticPr fontId="2"/>
  </si>
  <si>
    <t>就業係数</t>
    <rPh sb="0" eb="2">
      <t>シュウギョウ</t>
    </rPh>
    <rPh sb="2" eb="4">
      <t>ケイスウ</t>
    </rPh>
    <phoneticPr fontId="2"/>
  </si>
  <si>
    <t>穀類</t>
  </si>
  <si>
    <t>乳製品</t>
  </si>
  <si>
    <t>菓子類</t>
  </si>
  <si>
    <t>調味料</t>
  </si>
  <si>
    <t>たばこ</t>
  </si>
  <si>
    <t>医薬品</t>
  </si>
  <si>
    <t>教育</t>
  </si>
  <si>
    <t>A</t>
    <phoneticPr fontId="2"/>
  </si>
  <si>
    <t>B</t>
    <phoneticPr fontId="2"/>
  </si>
  <si>
    <t>H</t>
    <phoneticPr fontId="2"/>
  </si>
  <si>
    <t>J</t>
    <phoneticPr fontId="2"/>
  </si>
  <si>
    <t>K</t>
    <phoneticPr fontId="2"/>
  </si>
  <si>
    <t>L</t>
    <phoneticPr fontId="2"/>
  </si>
  <si>
    <t>M</t>
    <phoneticPr fontId="2"/>
  </si>
  <si>
    <t>N</t>
    <phoneticPr fontId="2"/>
  </si>
  <si>
    <t>O</t>
    <phoneticPr fontId="2"/>
  </si>
  <si>
    <t>P</t>
    <phoneticPr fontId="2"/>
  </si>
  <si>
    <t>Q</t>
    <phoneticPr fontId="2"/>
  </si>
  <si>
    <t>R</t>
    <phoneticPr fontId="2"/>
  </si>
  <si>
    <t>S</t>
    <phoneticPr fontId="2"/>
  </si>
  <si>
    <t>T</t>
    <phoneticPr fontId="2"/>
  </si>
  <si>
    <t>U</t>
    <phoneticPr fontId="2"/>
  </si>
  <si>
    <t>V</t>
    <phoneticPr fontId="2"/>
  </si>
  <si>
    <t>W</t>
    <phoneticPr fontId="2"/>
  </si>
  <si>
    <t>X</t>
    <phoneticPr fontId="2"/>
  </si>
  <si>
    <t>【直接効果】</t>
    <phoneticPr fontId="2"/>
  </si>
  <si>
    <t>百万円</t>
    <rPh sb="0" eb="3">
      <t>ヒャクマンエン</t>
    </rPh>
    <phoneticPr fontId="2"/>
  </si>
  <si>
    <t>×自給率</t>
    <rPh sb="1" eb="4">
      <t>ジキュウリツ</t>
    </rPh>
    <phoneticPr fontId="2"/>
  </si>
  <si>
    <t>×就業係数</t>
    <rPh sb="1" eb="3">
      <t>シュウギョウ</t>
    </rPh>
    <rPh sb="3" eb="5">
      <t>ケイスウ</t>
    </rPh>
    <phoneticPr fontId="2"/>
  </si>
  <si>
    <t>×雇用係数</t>
    <rPh sb="1" eb="3">
      <t>コヨウ</t>
    </rPh>
    <rPh sb="3" eb="5">
      <t>ケイスウ</t>
    </rPh>
    <phoneticPr fontId="2"/>
  </si>
  <si>
    <t>×投入係数</t>
    <rPh sb="1" eb="3">
      <t>トウニュウ</t>
    </rPh>
    <rPh sb="3" eb="5">
      <t>ケイスウ</t>
    </rPh>
    <phoneticPr fontId="2"/>
  </si>
  <si>
    <t>【１次波及効果】</t>
    <phoneticPr fontId="2"/>
  </si>
  <si>
    <t>×逆行列係数</t>
    <rPh sb="1" eb="4">
      <t>ギャクギョウレツ</t>
    </rPh>
    <rPh sb="4" eb="6">
      <t>ケイスウ</t>
    </rPh>
    <phoneticPr fontId="2"/>
  </si>
  <si>
    <t>　×粗付加価値率</t>
    <phoneticPr fontId="2"/>
  </si>
  <si>
    <t>　　　　　</t>
    <phoneticPr fontId="2"/>
  </si>
  <si>
    <t>　×雇用者所得率</t>
    <rPh sb="2" eb="5">
      <t>コヨウシャ</t>
    </rPh>
    <rPh sb="5" eb="8">
      <t>ショトクリツ</t>
    </rPh>
    <phoneticPr fontId="2"/>
  </si>
  <si>
    <t>【２次波及効果】</t>
    <phoneticPr fontId="2"/>
  </si>
  <si>
    <t>　×粗付加価値率</t>
    <rPh sb="2" eb="3">
      <t>ソ</t>
    </rPh>
    <rPh sb="3" eb="5">
      <t>フカ</t>
    </rPh>
    <rPh sb="5" eb="7">
      <t>カチ</t>
    </rPh>
    <rPh sb="7" eb="8">
      <t>リツ</t>
    </rPh>
    <phoneticPr fontId="2"/>
  </si>
  <si>
    <t>　なお、産業連関分析にはいくつかの前提条件（シート「前提」参照）がありますので、得られる結果は実際の波及効果とは異なります。産業連関表を使った分析事例として活用してください。</t>
    <rPh sb="4" eb="6">
      <t>サンギョウ</t>
    </rPh>
    <rPh sb="6" eb="8">
      <t>レンカン</t>
    </rPh>
    <rPh sb="8" eb="10">
      <t>ブンセキ</t>
    </rPh>
    <rPh sb="17" eb="19">
      <t>ゼンテイ</t>
    </rPh>
    <rPh sb="19" eb="21">
      <t>ジョウケン</t>
    </rPh>
    <rPh sb="40" eb="41">
      <t>エ</t>
    </rPh>
    <rPh sb="44" eb="46">
      <t>ケッカ</t>
    </rPh>
    <rPh sb="47" eb="49">
      <t>ジッサイ</t>
    </rPh>
    <rPh sb="50" eb="54">
      <t>ハキュウコウカ</t>
    </rPh>
    <rPh sb="56" eb="57">
      <t>コト</t>
    </rPh>
    <rPh sb="62" eb="64">
      <t>サンギョウ</t>
    </rPh>
    <rPh sb="64" eb="66">
      <t>レンカン</t>
    </rPh>
    <rPh sb="66" eb="67">
      <t>ヒョウ</t>
    </rPh>
    <rPh sb="68" eb="69">
      <t>ツカ</t>
    </rPh>
    <rPh sb="71" eb="73">
      <t>ブンセキ</t>
    </rPh>
    <rPh sb="73" eb="75">
      <t>ジレイ</t>
    </rPh>
    <rPh sb="78" eb="80">
      <t>カツヨウ</t>
    </rPh>
    <phoneticPr fontId="2"/>
  </si>
  <si>
    <t>　また、建設部門の波及効果については、より精度の高い分析を行うための「建設部門簡易分析ツール」をご利用ください。</t>
    <rPh sb="4" eb="6">
      <t>ケンセツ</t>
    </rPh>
    <rPh sb="6" eb="8">
      <t>ブモン</t>
    </rPh>
    <rPh sb="9" eb="13">
      <t>ハキュウコウカ</t>
    </rPh>
    <rPh sb="21" eb="23">
      <t>セイド</t>
    </rPh>
    <rPh sb="24" eb="25">
      <t>タカ</t>
    </rPh>
    <rPh sb="26" eb="28">
      <t>ブンセキ</t>
    </rPh>
    <rPh sb="29" eb="30">
      <t>オコナ</t>
    </rPh>
    <rPh sb="35" eb="37">
      <t>ケンセツ</t>
    </rPh>
    <rPh sb="37" eb="39">
      <t>ブモン</t>
    </rPh>
    <rPh sb="39" eb="41">
      <t>カンイ</t>
    </rPh>
    <rPh sb="41" eb="43">
      <t>ブンセキ</t>
    </rPh>
    <rPh sb="49" eb="51">
      <t>リヨウ</t>
    </rPh>
    <phoneticPr fontId="2"/>
  </si>
  <si>
    <t>【利用方法】</t>
    <phoneticPr fontId="2"/>
  </si>
  <si>
    <t>　　不明の場合は空欄のままにしてください。（産業連関表で計算された自給率が適用されます。）</t>
    <rPh sb="8" eb="10">
      <t>クウラン</t>
    </rPh>
    <rPh sb="22" eb="24">
      <t>サンギョウ</t>
    </rPh>
    <rPh sb="24" eb="27">
      <t>レンカンヒョウ</t>
    </rPh>
    <rPh sb="28" eb="30">
      <t>ケイサン</t>
    </rPh>
    <rPh sb="33" eb="36">
      <t>ジキュウリツ</t>
    </rPh>
    <rPh sb="37" eb="39">
      <t>テキヨウ</t>
    </rPh>
    <phoneticPr fontId="2"/>
  </si>
  <si>
    <t>　　（その他のシートは測定に必要な係数が入力されています。）</t>
    <rPh sb="5" eb="6">
      <t>タ</t>
    </rPh>
    <rPh sb="11" eb="13">
      <t>ソクテイ</t>
    </rPh>
    <rPh sb="14" eb="16">
      <t>ヒツヨウ</t>
    </rPh>
    <rPh sb="17" eb="19">
      <t>ケイスウ</t>
    </rPh>
    <rPh sb="20" eb="22">
      <t>ニュウリョク</t>
    </rPh>
    <phoneticPr fontId="2"/>
  </si>
  <si>
    <t>【留意事項】</t>
    <rPh sb="1" eb="3">
      <t>リュウイ</t>
    </rPh>
    <rPh sb="3" eb="5">
      <t>ジコウ</t>
    </rPh>
    <phoneticPr fontId="2"/>
  </si>
  <si>
    <t>１　このツールによる分析結果を千葉県が保証するものではありません。分析する方の責任において利用してください。</t>
    <rPh sb="10" eb="12">
      <t>ブンセキ</t>
    </rPh>
    <rPh sb="12" eb="14">
      <t>ケッカ</t>
    </rPh>
    <rPh sb="15" eb="18">
      <t>チバケン</t>
    </rPh>
    <rPh sb="19" eb="21">
      <t>ホショウ</t>
    </rPh>
    <rPh sb="33" eb="35">
      <t>ブンセキ</t>
    </rPh>
    <rPh sb="37" eb="38">
      <t>ホウ</t>
    </rPh>
    <rPh sb="39" eb="41">
      <t>セキニン</t>
    </rPh>
    <rPh sb="45" eb="47">
      <t>リヨウ</t>
    </rPh>
    <phoneticPr fontId="2"/>
  </si>
  <si>
    <t>２　分析方法の見直しやデータの更新等により、利用者の皆様にあらかじめ通知することなく、内容を変更することがあります。</t>
    <rPh sb="2" eb="4">
      <t>ブンセキ</t>
    </rPh>
    <rPh sb="4" eb="6">
      <t>ホウホウ</t>
    </rPh>
    <rPh sb="7" eb="9">
      <t>ミナオ</t>
    </rPh>
    <rPh sb="15" eb="17">
      <t>コウシン</t>
    </rPh>
    <rPh sb="17" eb="18">
      <t>トウ</t>
    </rPh>
    <rPh sb="22" eb="25">
      <t>リヨウシャ</t>
    </rPh>
    <rPh sb="26" eb="28">
      <t>ミナサマ</t>
    </rPh>
    <rPh sb="34" eb="36">
      <t>ツウチ</t>
    </rPh>
    <rPh sb="43" eb="45">
      <t>ナイヨウ</t>
    </rPh>
    <rPh sb="46" eb="48">
      <t>ヘンコウ</t>
    </rPh>
    <phoneticPr fontId="2"/>
  </si>
  <si>
    <t>　　（変更した場合はバージョンナンバーを更新します。）</t>
    <rPh sb="3" eb="5">
      <t>ヘンコウ</t>
    </rPh>
    <rPh sb="7" eb="9">
      <t>バアイ</t>
    </rPh>
    <rPh sb="20" eb="22">
      <t>コウシン</t>
    </rPh>
    <phoneticPr fontId="2"/>
  </si>
  <si>
    <t>＜産業連関分析モデルの主な前提条件＞</t>
    <rPh sb="1" eb="3">
      <t>サンギョウ</t>
    </rPh>
    <rPh sb="3" eb="5">
      <t>レンカン</t>
    </rPh>
    <rPh sb="5" eb="7">
      <t>ブンセキ</t>
    </rPh>
    <rPh sb="11" eb="12">
      <t>オモ</t>
    </rPh>
    <rPh sb="13" eb="15">
      <t>ゼンテイ</t>
    </rPh>
    <rPh sb="15" eb="17">
      <t>ジョウケン</t>
    </rPh>
    <phoneticPr fontId="2"/>
  </si>
  <si>
    <t>全ての「生産」は、「最終需要」を満たすために行われる。</t>
    <rPh sb="0" eb="1">
      <t>スベ</t>
    </rPh>
    <rPh sb="4" eb="6">
      <t>セイサン</t>
    </rPh>
    <rPh sb="10" eb="12">
      <t>サイシュウ</t>
    </rPh>
    <rPh sb="12" eb="14">
      <t>ジュヨウ</t>
    </rPh>
    <rPh sb="16" eb="17">
      <t>ミ</t>
    </rPh>
    <rPh sb="22" eb="23">
      <t>オコナ</t>
    </rPh>
    <phoneticPr fontId="2"/>
  </si>
  <si>
    <t>生産を行う上での「制約条件（ボトルネック）」は、一切無いものと仮定する。（生産の限界はない）</t>
    <rPh sb="0" eb="2">
      <t>セイサン</t>
    </rPh>
    <rPh sb="3" eb="4">
      <t>オコナ</t>
    </rPh>
    <rPh sb="5" eb="6">
      <t>ウエ</t>
    </rPh>
    <rPh sb="9" eb="11">
      <t>セイヤク</t>
    </rPh>
    <rPh sb="11" eb="13">
      <t>ジョウケン</t>
    </rPh>
    <rPh sb="24" eb="26">
      <t>イッサイ</t>
    </rPh>
    <rPh sb="26" eb="27">
      <t>ナ</t>
    </rPh>
    <rPh sb="31" eb="33">
      <t>カテイ</t>
    </rPh>
    <rPh sb="37" eb="39">
      <t>セイサン</t>
    </rPh>
    <rPh sb="40" eb="42">
      <t>ゲンカイ</t>
    </rPh>
    <phoneticPr fontId="2"/>
  </si>
  <si>
    <t>商品の生産に必要な「投入構造」は、商品ごとに固有であり、かつ、短期的には変化せず「一定」であると仮定する。</t>
    <rPh sb="0" eb="2">
      <t>ショウヒン</t>
    </rPh>
    <rPh sb="3" eb="5">
      <t>セイサン</t>
    </rPh>
    <rPh sb="6" eb="8">
      <t>ヒツヨウ</t>
    </rPh>
    <rPh sb="10" eb="12">
      <t>トウニュウ</t>
    </rPh>
    <rPh sb="12" eb="14">
      <t>コウゾウ</t>
    </rPh>
    <rPh sb="17" eb="19">
      <t>ショウヒン</t>
    </rPh>
    <rPh sb="22" eb="24">
      <t>コユウ</t>
    </rPh>
    <rPh sb="31" eb="33">
      <t>タンキ</t>
    </rPh>
    <rPh sb="33" eb="34">
      <t>テキ</t>
    </rPh>
    <rPh sb="36" eb="38">
      <t>ヘンカ</t>
    </rPh>
    <rPh sb="41" eb="43">
      <t>イッテイ</t>
    </rPh>
    <rPh sb="48" eb="50">
      <t>カテイ</t>
    </rPh>
    <phoneticPr fontId="2"/>
  </si>
  <si>
    <t>④</t>
    <phoneticPr fontId="2"/>
  </si>
  <si>
    <t>各部門が使用する投入量は、その部門の生産水準に比例し、生産水準が２倍になれば、使用される原材料等の投入量も２倍になるという「線形的な比例関係」を仮定する（「規模の経済性はないものと仮定する」）。</t>
    <rPh sb="0" eb="1">
      <t>カク</t>
    </rPh>
    <rPh sb="1" eb="3">
      <t>ブモン</t>
    </rPh>
    <rPh sb="4" eb="6">
      <t>シヨウ</t>
    </rPh>
    <rPh sb="8" eb="10">
      <t>トウニュウ</t>
    </rPh>
    <rPh sb="10" eb="11">
      <t>リョウ</t>
    </rPh>
    <rPh sb="15" eb="17">
      <t>ブモン</t>
    </rPh>
    <rPh sb="18" eb="20">
      <t>セイサン</t>
    </rPh>
    <rPh sb="20" eb="22">
      <t>スイジュン</t>
    </rPh>
    <rPh sb="23" eb="25">
      <t>ヒレイ</t>
    </rPh>
    <rPh sb="27" eb="29">
      <t>セイサン</t>
    </rPh>
    <rPh sb="29" eb="31">
      <t>スイジュン</t>
    </rPh>
    <rPh sb="33" eb="34">
      <t>バイ</t>
    </rPh>
    <rPh sb="39" eb="41">
      <t>シヨウ</t>
    </rPh>
    <rPh sb="44" eb="47">
      <t>ゲンザイリョウ</t>
    </rPh>
    <rPh sb="47" eb="48">
      <t>トウ</t>
    </rPh>
    <rPh sb="49" eb="51">
      <t>トウニュウ</t>
    </rPh>
    <rPh sb="51" eb="52">
      <t>リョウ</t>
    </rPh>
    <rPh sb="54" eb="55">
      <t>バイ</t>
    </rPh>
    <rPh sb="62" eb="64">
      <t>センケイ</t>
    </rPh>
    <rPh sb="64" eb="65">
      <t>テキ</t>
    </rPh>
    <rPh sb="66" eb="68">
      <t>ヒレイ</t>
    </rPh>
    <rPh sb="68" eb="70">
      <t>カンケイ</t>
    </rPh>
    <rPh sb="72" eb="74">
      <t>カテイ</t>
    </rPh>
    <rPh sb="78" eb="80">
      <t>キボ</t>
    </rPh>
    <rPh sb="81" eb="84">
      <t>ケイザイセイ</t>
    </rPh>
    <rPh sb="90" eb="92">
      <t>カテイ</t>
    </rPh>
    <phoneticPr fontId="2"/>
  </si>
  <si>
    <t>⑤</t>
    <phoneticPr fontId="2"/>
  </si>
  <si>
    <t>生産波及は、途中段階で中断することなく、最後まで波及するものと仮定する（追加需要の増加には全て生産増で対応し、在庫取り崩し等による波及の中断はない）。よって波及効果が過大になりがちである。</t>
    <rPh sb="0" eb="2">
      <t>セイサン</t>
    </rPh>
    <rPh sb="2" eb="4">
      <t>ハキュウ</t>
    </rPh>
    <rPh sb="6" eb="8">
      <t>トチュウ</t>
    </rPh>
    <rPh sb="8" eb="10">
      <t>ダンカイ</t>
    </rPh>
    <rPh sb="11" eb="13">
      <t>チュウダン</t>
    </rPh>
    <rPh sb="20" eb="22">
      <t>サイゴ</t>
    </rPh>
    <rPh sb="24" eb="26">
      <t>ハキュウ</t>
    </rPh>
    <rPh sb="31" eb="33">
      <t>カテイ</t>
    </rPh>
    <rPh sb="36" eb="38">
      <t>ツイカ</t>
    </rPh>
    <rPh sb="38" eb="40">
      <t>ジュヨウ</t>
    </rPh>
    <rPh sb="41" eb="43">
      <t>ゾウカ</t>
    </rPh>
    <rPh sb="45" eb="46">
      <t>スベ</t>
    </rPh>
    <rPh sb="47" eb="49">
      <t>セイサン</t>
    </rPh>
    <rPh sb="49" eb="50">
      <t>ゾウ</t>
    </rPh>
    <rPh sb="51" eb="53">
      <t>タイオウ</t>
    </rPh>
    <rPh sb="55" eb="57">
      <t>ザイコ</t>
    </rPh>
    <rPh sb="57" eb="58">
      <t>ト</t>
    </rPh>
    <rPh sb="59" eb="60">
      <t>クズ</t>
    </rPh>
    <rPh sb="61" eb="62">
      <t>トウ</t>
    </rPh>
    <rPh sb="65" eb="67">
      <t>ハキュウ</t>
    </rPh>
    <rPh sb="68" eb="70">
      <t>チュウダン</t>
    </rPh>
    <rPh sb="78" eb="82">
      <t>ハキュウコウカ</t>
    </rPh>
    <rPh sb="83" eb="85">
      <t>カダイ</t>
    </rPh>
    <phoneticPr fontId="2"/>
  </si>
  <si>
    <t>各部門が生産活動を個別に行った効果の和は、それらの部門が同時に行ったときの総効果に等しい（例えばある産業活動によって発生した公害が他の産業にもたらすマイナスの影響は存在しないなど、各産業の相互干渉がない）。</t>
    <rPh sb="0" eb="1">
      <t>カク</t>
    </rPh>
    <rPh sb="1" eb="3">
      <t>ブモン</t>
    </rPh>
    <rPh sb="4" eb="6">
      <t>セイサン</t>
    </rPh>
    <rPh sb="6" eb="8">
      <t>カツドウ</t>
    </rPh>
    <rPh sb="9" eb="11">
      <t>コベツ</t>
    </rPh>
    <rPh sb="12" eb="13">
      <t>オコナ</t>
    </rPh>
    <rPh sb="15" eb="17">
      <t>コウカ</t>
    </rPh>
    <rPh sb="18" eb="19">
      <t>ワ</t>
    </rPh>
    <rPh sb="25" eb="27">
      <t>ブモン</t>
    </rPh>
    <rPh sb="28" eb="30">
      <t>ドウジ</t>
    </rPh>
    <rPh sb="31" eb="32">
      <t>オコナ</t>
    </rPh>
    <rPh sb="37" eb="38">
      <t>ソウ</t>
    </rPh>
    <rPh sb="38" eb="40">
      <t>コウカ</t>
    </rPh>
    <rPh sb="41" eb="42">
      <t>ヒト</t>
    </rPh>
    <rPh sb="45" eb="46">
      <t>タト</t>
    </rPh>
    <rPh sb="50" eb="52">
      <t>サンギョウ</t>
    </rPh>
    <rPh sb="52" eb="54">
      <t>カツドウ</t>
    </rPh>
    <rPh sb="58" eb="60">
      <t>ハッセイ</t>
    </rPh>
    <rPh sb="62" eb="64">
      <t>コウガイ</t>
    </rPh>
    <rPh sb="65" eb="66">
      <t>タ</t>
    </rPh>
    <rPh sb="67" eb="69">
      <t>サンギョウ</t>
    </rPh>
    <rPh sb="79" eb="81">
      <t>エイキョウ</t>
    </rPh>
    <rPh sb="82" eb="84">
      <t>ソンザイ</t>
    </rPh>
    <phoneticPr fontId="2"/>
  </si>
  <si>
    <t>⑦</t>
    <phoneticPr fontId="2"/>
  </si>
  <si>
    <t>⑧</t>
    <phoneticPr fontId="2"/>
  </si>
  <si>
    <t>産業連関分析には時間の概念がないため、波及効果がいつ現れるかは不明である。</t>
    <rPh sb="0" eb="2">
      <t>サンギョウ</t>
    </rPh>
    <rPh sb="2" eb="4">
      <t>レンカン</t>
    </rPh>
    <rPh sb="4" eb="6">
      <t>ブンセキ</t>
    </rPh>
    <rPh sb="8" eb="10">
      <t>ジカン</t>
    </rPh>
    <rPh sb="11" eb="13">
      <t>ガイネン</t>
    </rPh>
    <rPh sb="19" eb="21">
      <t>ハキュウ</t>
    </rPh>
    <rPh sb="21" eb="23">
      <t>コウカ</t>
    </rPh>
    <rPh sb="26" eb="27">
      <t>アラワ</t>
    </rPh>
    <rPh sb="31" eb="33">
      <t>フメイ</t>
    </rPh>
    <phoneticPr fontId="2"/>
  </si>
  <si>
    <t>雇用誘発者数は、生産誘発額を満たすために理論上必要となる労働力であり（新規雇用者数ではない）、雇用調整や就業者数に上限のある就業者（医師などの資格を有する職業）について考慮できないなど現実とは乖離がある。</t>
    <rPh sb="0" eb="2">
      <t>コヨウ</t>
    </rPh>
    <rPh sb="2" eb="4">
      <t>ユウハツ</t>
    </rPh>
    <rPh sb="4" eb="5">
      <t>シャ</t>
    </rPh>
    <rPh sb="5" eb="6">
      <t>スウ</t>
    </rPh>
    <rPh sb="8" eb="10">
      <t>セイサン</t>
    </rPh>
    <rPh sb="10" eb="12">
      <t>ユウハツ</t>
    </rPh>
    <rPh sb="12" eb="13">
      <t>ガク</t>
    </rPh>
    <rPh sb="14" eb="15">
      <t>ミ</t>
    </rPh>
    <rPh sb="20" eb="23">
      <t>リロンジョウ</t>
    </rPh>
    <rPh sb="23" eb="25">
      <t>ヒツヨウ</t>
    </rPh>
    <rPh sb="28" eb="31">
      <t>ロウドウリョク</t>
    </rPh>
    <rPh sb="35" eb="37">
      <t>シンキ</t>
    </rPh>
    <rPh sb="37" eb="40">
      <t>コヨウシャ</t>
    </rPh>
    <rPh sb="40" eb="41">
      <t>スウ</t>
    </rPh>
    <rPh sb="47" eb="49">
      <t>コヨウ</t>
    </rPh>
    <rPh sb="49" eb="51">
      <t>チョウセイ</t>
    </rPh>
    <rPh sb="52" eb="55">
      <t>シュウギョウシャ</t>
    </rPh>
    <rPh sb="55" eb="56">
      <t>スウ</t>
    </rPh>
    <rPh sb="57" eb="59">
      <t>ジョウゲン</t>
    </rPh>
    <rPh sb="62" eb="65">
      <t>シュウギョウシャ</t>
    </rPh>
    <rPh sb="66" eb="68">
      <t>イシ</t>
    </rPh>
    <rPh sb="71" eb="73">
      <t>シカク</t>
    </rPh>
    <rPh sb="74" eb="75">
      <t>ユウ</t>
    </rPh>
    <rPh sb="77" eb="79">
      <t>ショクギョウ</t>
    </rPh>
    <rPh sb="84" eb="86">
      <t>コウリョ</t>
    </rPh>
    <rPh sb="92" eb="94">
      <t>ゲンジツ</t>
    </rPh>
    <rPh sb="96" eb="98">
      <t>カイリ</t>
    </rPh>
    <phoneticPr fontId="2"/>
  </si>
  <si>
    <t>　最終需要増加額を該当部門に値入力するだけで、生産誘発効果を第２次波及効果まで測定できます。</t>
    <rPh sb="1" eb="3">
      <t>サイシュウ</t>
    </rPh>
    <rPh sb="3" eb="5">
      <t>ジュヨウ</t>
    </rPh>
    <rPh sb="5" eb="7">
      <t>ゾウカ</t>
    </rPh>
    <rPh sb="7" eb="8">
      <t>ガク</t>
    </rPh>
    <rPh sb="9" eb="11">
      <t>ガイトウ</t>
    </rPh>
    <rPh sb="11" eb="13">
      <t>ブモン</t>
    </rPh>
    <rPh sb="14" eb="15">
      <t>アタイ</t>
    </rPh>
    <rPh sb="15" eb="17">
      <t>ニュウリョク</t>
    </rPh>
    <rPh sb="23" eb="25">
      <t>セイサン</t>
    </rPh>
    <rPh sb="25" eb="27">
      <t>ユウハツ</t>
    </rPh>
    <rPh sb="27" eb="29">
      <t>コウカ</t>
    </rPh>
    <rPh sb="30" eb="31">
      <t>ダイ</t>
    </rPh>
    <rPh sb="32" eb="33">
      <t>ジ</t>
    </rPh>
    <rPh sb="33" eb="37">
      <t>ハキュウコウカ</t>
    </rPh>
    <rPh sb="39" eb="41">
      <t>ソクテイ</t>
    </rPh>
    <phoneticPr fontId="2"/>
  </si>
  <si>
    <t>１　あらかじめ、最終需要増加額とその金額の部門ごとの内訳を設定してください。</t>
    <rPh sb="8" eb="10">
      <t>サイシュウ</t>
    </rPh>
    <rPh sb="10" eb="12">
      <t>ジュヨウ</t>
    </rPh>
    <rPh sb="12" eb="14">
      <t>ゾウカ</t>
    </rPh>
    <rPh sb="14" eb="15">
      <t>ガク</t>
    </rPh>
    <rPh sb="18" eb="20">
      <t>キンガク</t>
    </rPh>
    <rPh sb="26" eb="28">
      <t>ウチワケ</t>
    </rPh>
    <rPh sb="29" eb="31">
      <t>セッテイ</t>
    </rPh>
    <phoneticPr fontId="2"/>
  </si>
  <si>
    <t>T 県内消費誘発額</t>
    <rPh sb="2" eb="4">
      <t>ケンナイ</t>
    </rPh>
    <rPh sb="4" eb="6">
      <t>ショウヒ</t>
    </rPh>
    <rPh sb="6" eb="8">
      <t>ユウハツ</t>
    </rPh>
    <rPh sb="8" eb="9">
      <t>ガク</t>
    </rPh>
    <phoneticPr fontId="2"/>
  </si>
  <si>
    <t>U 生産誘発額（2次）</t>
    <rPh sb="2" eb="4">
      <t>セイサン</t>
    </rPh>
    <rPh sb="4" eb="7">
      <t>ユウハツガク</t>
    </rPh>
    <phoneticPr fontId="2"/>
  </si>
  <si>
    <t>消費転換率の設定（オプション）</t>
    <rPh sb="0" eb="2">
      <t>ショウヒ</t>
    </rPh>
    <rPh sb="2" eb="5">
      <t>テンカンリツ</t>
    </rPh>
    <rPh sb="6" eb="8">
      <t>セッテイ</t>
    </rPh>
    <phoneticPr fontId="2"/>
  </si>
  <si>
    <t>採用する数値</t>
    <rPh sb="0" eb="2">
      <t>サイヨウ</t>
    </rPh>
    <rPh sb="4" eb="6">
      <t>スウチ</t>
    </rPh>
    <phoneticPr fontId="2"/>
  </si>
  <si>
    <t>項目</t>
    <rPh sb="0" eb="2">
      <t>コウモク</t>
    </rPh>
    <phoneticPr fontId="2"/>
  </si>
  <si>
    <t>数値</t>
    <rPh sb="0" eb="2">
      <t>スウチ</t>
    </rPh>
    <phoneticPr fontId="2"/>
  </si>
  <si>
    <t>消費支出</t>
    <rPh sb="0" eb="2">
      <t>ショウヒ</t>
    </rPh>
    <rPh sb="2" eb="4">
      <t>シシュツ</t>
    </rPh>
    <phoneticPr fontId="26"/>
  </si>
  <si>
    <t>第２表　都市階級・地方・都道府県庁所在市別</t>
    <rPh sb="0" eb="1">
      <t>ダイ</t>
    </rPh>
    <rPh sb="2" eb="3">
      <t>ヒョウ</t>
    </rPh>
    <rPh sb="4" eb="8">
      <t>トシカイキュウ</t>
    </rPh>
    <rPh sb="9" eb="11">
      <t>チホウ</t>
    </rPh>
    <rPh sb="12" eb="16">
      <t>トドウフケン</t>
    </rPh>
    <rPh sb="16" eb="17">
      <t>チョウ</t>
    </rPh>
    <rPh sb="17" eb="19">
      <t>ショザイ</t>
    </rPh>
    <rPh sb="19" eb="20">
      <t>シ</t>
    </rPh>
    <rPh sb="20" eb="21">
      <t>ベツ</t>
    </rPh>
    <phoneticPr fontId="21"/>
  </si>
  <si>
    <t>項      目</t>
    <rPh sb="0" eb="1">
      <t>コウ</t>
    </rPh>
    <rPh sb="7" eb="8">
      <t>モク</t>
    </rPh>
    <phoneticPr fontId="21"/>
  </si>
  <si>
    <t>関  東</t>
    <rPh sb="0" eb="4">
      <t>カントウ</t>
    </rPh>
    <phoneticPr fontId="21"/>
  </si>
  <si>
    <t>千 葉 市</t>
    <rPh sb="0" eb="5">
      <t>チバシ</t>
    </rPh>
    <phoneticPr fontId="23"/>
  </si>
  <si>
    <t>集計世帯数</t>
  </si>
  <si>
    <t>実収入</t>
  </si>
  <si>
    <t>経常収入</t>
  </si>
  <si>
    <t>勤め先収入</t>
  </si>
  <si>
    <t>世帯主収入</t>
  </si>
  <si>
    <t>うち男</t>
  </si>
  <si>
    <t>定期収入</t>
  </si>
  <si>
    <t>世帯主の配偶者の収入</t>
  </si>
  <si>
    <t>うち女</t>
  </si>
  <si>
    <t>他の世帯員収入</t>
  </si>
  <si>
    <t>事業・内職収入</t>
  </si>
  <si>
    <t>家賃収入</t>
  </si>
  <si>
    <t>他の事業収入</t>
  </si>
  <si>
    <t>内職収入</t>
  </si>
  <si>
    <t>他の経常収入</t>
  </si>
  <si>
    <t>財産収入</t>
  </si>
  <si>
    <t>社会保障給付</t>
  </si>
  <si>
    <t>公的年金給付</t>
  </si>
  <si>
    <t>他の社会保障給付</t>
  </si>
  <si>
    <t>仕送り金</t>
  </si>
  <si>
    <t>特別収入</t>
  </si>
  <si>
    <t>受贈金</t>
  </si>
  <si>
    <t>他の特別収入</t>
    <rPh sb="0" eb="1">
      <t>タ</t>
    </rPh>
    <rPh sb="2" eb="4">
      <t>トクベツ</t>
    </rPh>
    <rPh sb="4" eb="6">
      <t>シュウニュウ</t>
    </rPh>
    <phoneticPr fontId="23"/>
  </si>
  <si>
    <t>預貯金引出</t>
  </si>
  <si>
    <t>個人・企業年金保険金</t>
  </si>
  <si>
    <t>他の保険金</t>
  </si>
  <si>
    <t>有価証券売却</t>
  </si>
  <si>
    <t>土地家屋借入金</t>
  </si>
  <si>
    <t>他の借入金</t>
  </si>
  <si>
    <t>財産売却</t>
  </si>
  <si>
    <t>実収入以外の受取のその他</t>
    <rPh sb="0" eb="1">
      <t>ジツ</t>
    </rPh>
    <rPh sb="1" eb="3">
      <t>シュウニュウ</t>
    </rPh>
    <rPh sb="3" eb="5">
      <t>イガイ</t>
    </rPh>
    <rPh sb="6" eb="8">
      <t>ウケトリ</t>
    </rPh>
    <rPh sb="11" eb="12">
      <t>タ</t>
    </rPh>
    <phoneticPr fontId="23"/>
  </si>
  <si>
    <t>繰入金</t>
  </si>
  <si>
    <t>実支出</t>
  </si>
  <si>
    <t>消費支出</t>
  </si>
  <si>
    <t>食料</t>
  </si>
  <si>
    <t>パン</t>
  </si>
  <si>
    <t>他の穀類</t>
  </si>
  <si>
    <t>魚介類</t>
  </si>
  <si>
    <t>生鮮魚介</t>
  </si>
  <si>
    <t>塩干魚介</t>
  </si>
  <si>
    <t>魚肉練製品</t>
  </si>
  <si>
    <t>他の魚介加工品</t>
  </si>
  <si>
    <t>肉類</t>
  </si>
  <si>
    <t>生鮮肉</t>
  </si>
  <si>
    <t>加工肉</t>
  </si>
  <si>
    <t>乳卵類</t>
  </si>
  <si>
    <t>牛乳</t>
  </si>
  <si>
    <t>卵</t>
  </si>
  <si>
    <t>野菜・海藻</t>
  </si>
  <si>
    <t>生鮮野菜</t>
  </si>
  <si>
    <t>乾物・海藻</t>
  </si>
  <si>
    <t>大豆加工品</t>
  </si>
  <si>
    <t>他の野菜・海藻加工品</t>
  </si>
  <si>
    <t>果物</t>
  </si>
  <si>
    <t>生鮮果物</t>
  </si>
  <si>
    <t>果物加工品</t>
  </si>
  <si>
    <t>油脂・調味料</t>
  </si>
  <si>
    <t>油脂</t>
  </si>
  <si>
    <t>調理食品</t>
  </si>
  <si>
    <t>主食的調理食品</t>
  </si>
  <si>
    <t>他の調理食品</t>
  </si>
  <si>
    <t>飲料</t>
  </si>
  <si>
    <t>茶類</t>
  </si>
  <si>
    <t>コーヒー・ココア</t>
  </si>
  <si>
    <t>他の飲料</t>
  </si>
  <si>
    <t>酒類</t>
  </si>
  <si>
    <t>外食</t>
  </si>
  <si>
    <t>一般外食</t>
  </si>
  <si>
    <t>学校給食</t>
  </si>
  <si>
    <t>住居</t>
  </si>
  <si>
    <t>家賃地代</t>
  </si>
  <si>
    <t>設備修繕・維持</t>
  </si>
  <si>
    <t>設備材料</t>
  </si>
  <si>
    <t>工事その他のサービス</t>
  </si>
  <si>
    <t>光熱・水道</t>
  </si>
  <si>
    <t>電気代</t>
  </si>
  <si>
    <t>ガス代</t>
  </si>
  <si>
    <t>他の光熱</t>
  </si>
  <si>
    <t>上下水道料</t>
  </si>
  <si>
    <t>家具・家事用品</t>
  </si>
  <si>
    <t>家庭用耐久財</t>
  </si>
  <si>
    <t>家事用耐久財</t>
  </si>
  <si>
    <t>冷暖房用器具</t>
  </si>
  <si>
    <t>一般家具</t>
  </si>
  <si>
    <t>室内装備・装飾品</t>
  </si>
  <si>
    <t>寝具類</t>
  </si>
  <si>
    <t>家事雑貨</t>
  </si>
  <si>
    <t>家事用消耗品</t>
  </si>
  <si>
    <t>家事サービス</t>
  </si>
  <si>
    <t>被服及び履物</t>
  </si>
  <si>
    <t>和服</t>
  </si>
  <si>
    <t>洋服</t>
  </si>
  <si>
    <t>シャツ・セーター類</t>
  </si>
  <si>
    <t>下着類</t>
  </si>
  <si>
    <t>生地・糸類</t>
  </si>
  <si>
    <t>他の被服</t>
  </si>
  <si>
    <t>履物類</t>
  </si>
  <si>
    <t>被服関連サービス</t>
  </si>
  <si>
    <t>保健医療</t>
  </si>
  <si>
    <t>健康保持用摂取品</t>
  </si>
  <si>
    <t>保健医療用品・器具</t>
  </si>
  <si>
    <t>保健医療サービス</t>
  </si>
  <si>
    <t>交通・通信</t>
  </si>
  <si>
    <t>交通</t>
  </si>
  <si>
    <t>自動車等関係費</t>
  </si>
  <si>
    <t>自動車等購入</t>
  </si>
  <si>
    <t>自転車購入</t>
  </si>
  <si>
    <t>自動車等維持</t>
  </si>
  <si>
    <t>通信</t>
  </si>
  <si>
    <t>教養娯楽</t>
  </si>
  <si>
    <t>教養娯楽用耐久財</t>
  </si>
  <si>
    <t>教養娯楽用品</t>
  </si>
  <si>
    <t>書籍・他の印刷物</t>
  </si>
  <si>
    <t>教養娯楽サービス</t>
  </si>
  <si>
    <t>宿泊料</t>
  </si>
  <si>
    <t>パック旅行費</t>
  </si>
  <si>
    <t>月謝類</t>
  </si>
  <si>
    <t>他の教養娯楽サービス</t>
  </si>
  <si>
    <t>その他の消費支出</t>
  </si>
  <si>
    <t>諸雑費</t>
  </si>
  <si>
    <t>理美容サービス</t>
  </si>
  <si>
    <t>理美容用品</t>
  </si>
  <si>
    <t>身の回り用品</t>
  </si>
  <si>
    <t>他の物品サービス</t>
  </si>
  <si>
    <t>贈与金</t>
  </si>
  <si>
    <t>他の交際費</t>
  </si>
  <si>
    <t>(再掲)</t>
    <rPh sb="1" eb="3">
      <t>サイケイ</t>
    </rPh>
    <phoneticPr fontId="21"/>
  </si>
  <si>
    <t>教育関係費</t>
    <rPh sb="0" eb="2">
      <t>キョウイク</t>
    </rPh>
    <rPh sb="2" eb="5">
      <t>カンケイヒ</t>
    </rPh>
    <phoneticPr fontId="21"/>
  </si>
  <si>
    <t>教養娯楽関係費</t>
    <rPh sb="0" eb="2">
      <t>キョウヨウ</t>
    </rPh>
    <rPh sb="2" eb="4">
      <t>ゴラク</t>
    </rPh>
    <rPh sb="4" eb="7">
      <t>カンケイヒ</t>
    </rPh>
    <phoneticPr fontId="21"/>
  </si>
  <si>
    <t>情報通信関係費</t>
    <rPh sb="0" eb="2">
      <t>ジョウホウ</t>
    </rPh>
    <rPh sb="2" eb="4">
      <t>ツウシン</t>
    </rPh>
    <rPh sb="4" eb="7">
      <t>カンケイヒ</t>
    </rPh>
    <phoneticPr fontId="21"/>
  </si>
  <si>
    <t>消費支出(除く住居等) 1)</t>
    <rPh sb="0" eb="2">
      <t>ショウヒ</t>
    </rPh>
    <rPh sb="2" eb="4">
      <t>シシュツ</t>
    </rPh>
    <rPh sb="5" eb="6">
      <t>ノゾ</t>
    </rPh>
    <rPh sb="7" eb="9">
      <t>ジュウキョ</t>
    </rPh>
    <rPh sb="9" eb="10">
      <t>トウ</t>
    </rPh>
    <phoneticPr fontId="23"/>
  </si>
  <si>
    <t>財・サービス支出計 2)</t>
    <rPh sb="0" eb="1">
      <t>ザイ</t>
    </rPh>
    <rPh sb="6" eb="8">
      <t>シシュツ</t>
    </rPh>
    <rPh sb="8" eb="9">
      <t>ケイ</t>
    </rPh>
    <phoneticPr fontId="23"/>
  </si>
  <si>
    <t>財(商品)</t>
  </si>
  <si>
    <t>非消費支出</t>
  </si>
  <si>
    <t>直接税</t>
  </si>
  <si>
    <t>勤労所得税</t>
  </si>
  <si>
    <t>個人住民税</t>
  </si>
  <si>
    <t>他の税</t>
  </si>
  <si>
    <t>社会保険料</t>
  </si>
  <si>
    <t>公的年金保険料</t>
  </si>
  <si>
    <t>健康保険料</t>
  </si>
  <si>
    <t>介護保険料</t>
    <rPh sb="0" eb="2">
      <t>カイゴ</t>
    </rPh>
    <phoneticPr fontId="23"/>
  </si>
  <si>
    <t>他の社会保険料</t>
  </si>
  <si>
    <t>他の非消費支出</t>
  </si>
  <si>
    <t>預貯金</t>
  </si>
  <si>
    <t>保険料</t>
  </si>
  <si>
    <t>個人・企業年金保険料</t>
  </si>
  <si>
    <t>他の保険料</t>
  </si>
  <si>
    <t>有価証券購入</t>
  </si>
  <si>
    <t>土地家屋借金返済</t>
  </si>
  <si>
    <t>他の借金返済</t>
  </si>
  <si>
    <t>財産購入</t>
  </si>
  <si>
    <t>実支出以外の支払のその他</t>
    <rPh sb="0" eb="3">
      <t>ジツシシュツ</t>
    </rPh>
    <rPh sb="3" eb="5">
      <t>イガイ</t>
    </rPh>
    <rPh sb="6" eb="8">
      <t>シハライ</t>
    </rPh>
    <rPh sb="11" eb="12">
      <t>タ</t>
    </rPh>
    <phoneticPr fontId="23"/>
  </si>
  <si>
    <t>繰越金</t>
  </si>
  <si>
    <t>可処分所得</t>
  </si>
  <si>
    <t>黒字</t>
  </si>
  <si>
    <t>金融資産純増</t>
  </si>
  <si>
    <t>貯蓄純増</t>
  </si>
  <si>
    <t>預貯金純増</t>
  </si>
  <si>
    <t>保険純増</t>
  </si>
  <si>
    <t>個人・企業年金保険純増</t>
  </si>
  <si>
    <t>他の保険純増</t>
  </si>
  <si>
    <t>有価証券純購入</t>
  </si>
  <si>
    <t>土地家屋借金純減</t>
  </si>
  <si>
    <t>他の借金純減</t>
  </si>
  <si>
    <t>財産純増</t>
  </si>
  <si>
    <t>その他の純増</t>
  </si>
  <si>
    <t>繰越純増</t>
  </si>
  <si>
    <t>貯 蓄 純 増(平 均 貯 蓄 率)(％)</t>
    <rPh sb="8" eb="11">
      <t>ヘイキン</t>
    </rPh>
    <rPh sb="12" eb="17">
      <t>チョチクリツ</t>
    </rPh>
    <phoneticPr fontId="25"/>
  </si>
  <si>
    <t>年間収入(万円)</t>
    <rPh sb="0" eb="2">
      <t>ネンカン</t>
    </rPh>
    <rPh sb="2" eb="4">
      <t>シュウニュウ</t>
    </rPh>
    <rPh sb="5" eb="7">
      <t>マンエン</t>
    </rPh>
    <phoneticPr fontId="23"/>
  </si>
  <si>
    <t>...</t>
  </si>
  <si>
    <t>調整集計世帯数</t>
    <rPh sb="0" eb="2">
      <t>チョウセイ</t>
    </rPh>
    <rPh sb="2" eb="4">
      <t>シュウケイ</t>
    </rPh>
    <rPh sb="4" eb="7">
      <t>セタイスウ</t>
    </rPh>
    <phoneticPr fontId="23"/>
  </si>
  <si>
    <t>リスト</t>
    <phoneticPr fontId="2"/>
  </si>
  <si>
    <t>Kanto</t>
    <phoneticPr fontId="21"/>
  </si>
  <si>
    <t>Chiba-shi</t>
    <phoneticPr fontId="23"/>
  </si>
  <si>
    <t>有         業         人       員(人)</t>
    <phoneticPr fontId="25"/>
  </si>
  <si>
    <t>世    帯    主    の    年    齢(歳)</t>
    <phoneticPr fontId="25"/>
  </si>
  <si>
    <t>受取</t>
    <phoneticPr fontId="23"/>
  </si>
  <si>
    <t>消費転換率</t>
    <rPh sb="0" eb="2">
      <t>ショウヒ</t>
    </rPh>
    <rPh sb="2" eb="4">
      <t>テンカン</t>
    </rPh>
    <rPh sb="4" eb="5">
      <t>リツ</t>
    </rPh>
    <phoneticPr fontId="2"/>
  </si>
  <si>
    <t>合　　計</t>
    <rPh sb="0" eb="1">
      <t>ゴウ</t>
    </rPh>
    <rPh sb="3" eb="4">
      <t>ケイ</t>
    </rPh>
    <phoneticPr fontId="2"/>
  </si>
  <si>
    <t xml:space="preserve">  ×雇用者所得率</t>
    <rPh sb="3" eb="6">
      <t>コヨウシャ</t>
    </rPh>
    <rPh sb="6" eb="9">
      <t>ショトクリツ</t>
    </rPh>
    <phoneticPr fontId="2"/>
  </si>
  <si>
    <t xml:space="preserve">   ×粗付加価値率</t>
    <rPh sb="4" eb="5">
      <t>ソ</t>
    </rPh>
    <rPh sb="5" eb="7">
      <t>フカ</t>
    </rPh>
    <rPh sb="7" eb="9">
      <t>カチ</t>
    </rPh>
    <rPh sb="9" eb="10">
      <t>リツ</t>
    </rPh>
    <phoneticPr fontId="2"/>
  </si>
  <si>
    <t>　【経済波及効果計算　フローチャート】</t>
    <rPh sb="2" eb="4">
      <t>ケイザイ</t>
    </rPh>
    <rPh sb="4" eb="6">
      <t>ハキュウ</t>
    </rPh>
    <rPh sb="6" eb="8">
      <t>コウカ</t>
    </rPh>
    <rPh sb="8" eb="10">
      <t>ケイサン</t>
    </rPh>
    <phoneticPr fontId="2"/>
  </si>
  <si>
    <t>Z 雇用誘発者数(直接)</t>
    <rPh sb="2" eb="4">
      <t>コヨウ</t>
    </rPh>
    <rPh sb="4" eb="6">
      <t>ユウハツ</t>
    </rPh>
    <rPh sb="6" eb="7">
      <t>シャ</t>
    </rPh>
    <rPh sb="7" eb="8">
      <t>スウ</t>
    </rPh>
    <phoneticPr fontId="2"/>
  </si>
  <si>
    <t>Z</t>
    <phoneticPr fontId="2"/>
  </si>
  <si>
    <t>I</t>
    <phoneticPr fontId="2"/>
  </si>
  <si>
    <t>I 県内需要増加額（直接効果）</t>
    <rPh sb="2" eb="4">
      <t>ケンナイ</t>
    </rPh>
    <rPh sb="4" eb="6">
      <t>ジュヨウ</t>
    </rPh>
    <rPh sb="6" eb="8">
      <t>ゾウカ</t>
    </rPh>
    <rPh sb="8" eb="9">
      <t>ガク</t>
    </rPh>
    <rPh sb="12" eb="14">
      <t>コウカ</t>
    </rPh>
    <phoneticPr fontId="2"/>
  </si>
  <si>
    <t>J 中間投入額</t>
    <rPh sb="2" eb="4">
      <t>チュウカン</t>
    </rPh>
    <rPh sb="4" eb="6">
      <t>トウニュウ</t>
    </rPh>
    <rPh sb="6" eb="7">
      <t>ガク</t>
    </rPh>
    <phoneticPr fontId="2"/>
  </si>
  <si>
    <t>K 県内自給額</t>
    <rPh sb="2" eb="4">
      <t>ケンナイ</t>
    </rPh>
    <rPh sb="4" eb="6">
      <t>ジキュウ</t>
    </rPh>
    <rPh sb="6" eb="7">
      <t>ガク</t>
    </rPh>
    <phoneticPr fontId="2"/>
  </si>
  <si>
    <t>L 生産誘発額（1次）</t>
    <phoneticPr fontId="2"/>
  </si>
  <si>
    <t>×P 消費転換率</t>
    <rPh sb="3" eb="5">
      <t>ショウヒ</t>
    </rPh>
    <rPh sb="5" eb="7">
      <t>テンカン</t>
    </rPh>
    <rPh sb="7" eb="8">
      <t>リツ</t>
    </rPh>
    <phoneticPr fontId="2"/>
  </si>
  <si>
    <t>Y 就業誘発者数(直接)</t>
    <rPh sb="2" eb="4">
      <t>シュウギョウ</t>
    </rPh>
    <rPh sb="4" eb="6">
      <t>ユウハツ</t>
    </rPh>
    <rPh sb="6" eb="7">
      <t>シャ</t>
    </rPh>
    <rPh sb="7" eb="8">
      <t>スウ</t>
    </rPh>
    <phoneticPr fontId="2"/>
  </si>
  <si>
    <t>Y 就業誘発者数(1次)</t>
    <rPh sb="2" eb="4">
      <t>シュウギョウ</t>
    </rPh>
    <rPh sb="4" eb="6">
      <t>ユウハツ</t>
    </rPh>
    <rPh sb="6" eb="7">
      <t>シャ</t>
    </rPh>
    <rPh sb="7" eb="8">
      <t>スウ</t>
    </rPh>
    <phoneticPr fontId="2"/>
  </si>
  <si>
    <t>Z 雇用誘発者数(1次)</t>
    <rPh sb="2" eb="4">
      <t>コヨウ</t>
    </rPh>
    <rPh sb="4" eb="6">
      <t>ユウハツ</t>
    </rPh>
    <rPh sb="6" eb="7">
      <t>シャ</t>
    </rPh>
    <rPh sb="7" eb="8">
      <t>スウ</t>
    </rPh>
    <phoneticPr fontId="2"/>
  </si>
  <si>
    <t>Y 就業誘発者数(2次)</t>
    <rPh sb="2" eb="4">
      <t>シュウギョウ</t>
    </rPh>
    <rPh sb="4" eb="6">
      <t>ユウハツ</t>
    </rPh>
    <rPh sb="6" eb="7">
      <t>シャ</t>
    </rPh>
    <rPh sb="7" eb="8">
      <t>スウ</t>
    </rPh>
    <phoneticPr fontId="2"/>
  </si>
  <si>
    <t>Z 雇用誘発者数(2次)</t>
    <rPh sb="2" eb="4">
      <t>コヨウ</t>
    </rPh>
    <rPh sb="4" eb="6">
      <t>ユウハツ</t>
    </rPh>
    <rPh sb="6" eb="7">
      <t>シャ</t>
    </rPh>
    <rPh sb="7" eb="8">
      <t>スウ</t>
    </rPh>
    <phoneticPr fontId="2"/>
  </si>
  <si>
    <t>O 雇用者所得誘発額計</t>
    <rPh sb="2" eb="5">
      <t>コヨウシャ</t>
    </rPh>
    <rPh sb="5" eb="7">
      <t>ショトク</t>
    </rPh>
    <rPh sb="7" eb="9">
      <t>ユウハツ</t>
    </rPh>
    <rPh sb="9" eb="10">
      <t>ガク</t>
    </rPh>
    <rPh sb="10" eb="11">
      <t>ケイ</t>
    </rPh>
    <phoneticPr fontId="2"/>
  </si>
  <si>
    <t>G 需要増加額（マージン処理後）</t>
    <rPh sb="2" eb="4">
      <t>ジュヨウ</t>
    </rPh>
    <rPh sb="4" eb="6">
      <t>ゾウカ</t>
    </rPh>
    <rPh sb="6" eb="7">
      <t>ガク</t>
    </rPh>
    <rPh sb="12" eb="14">
      <t>ショリ</t>
    </rPh>
    <rPh sb="14" eb="15">
      <t>ゴ</t>
    </rPh>
    <phoneticPr fontId="2"/>
  </si>
  <si>
    <t>×民間消費支出の構成比　×自給率</t>
    <rPh sb="1" eb="3">
      <t>ミンカン</t>
    </rPh>
    <rPh sb="3" eb="5">
      <t>ショウヒ</t>
    </rPh>
    <rPh sb="5" eb="7">
      <t>シシュツ</t>
    </rPh>
    <rPh sb="8" eb="11">
      <t>コウセイヒ</t>
    </rPh>
    <phoneticPr fontId="2"/>
  </si>
  <si>
    <t>Q 消費誘発額</t>
    <rPh sb="2" eb="4">
      <t>ショウヒ</t>
    </rPh>
    <rPh sb="4" eb="6">
      <t>ユウハツ</t>
    </rPh>
    <rPh sb="6" eb="7">
      <t>ガク</t>
    </rPh>
    <phoneticPr fontId="2"/>
  </si>
  <si>
    <t>経済波及効果測定結果(詳細）　―測定表の再掲－</t>
    <rPh sb="0" eb="2">
      <t>ケイザイ</t>
    </rPh>
    <rPh sb="2" eb="6">
      <t>ハキュウコウカ</t>
    </rPh>
    <rPh sb="6" eb="8">
      <t>ソクテイ</t>
    </rPh>
    <rPh sb="8" eb="10">
      <t>ケッカ</t>
    </rPh>
    <rPh sb="11" eb="13">
      <t>ショウサイ</t>
    </rPh>
    <rPh sb="16" eb="18">
      <t>ソクテイ</t>
    </rPh>
    <rPh sb="18" eb="19">
      <t>ヒョウ</t>
    </rPh>
    <rPh sb="20" eb="22">
      <t>サイケイ</t>
    </rPh>
    <phoneticPr fontId="2"/>
  </si>
  <si>
    <t>Ｍ×Ｎ</t>
    <phoneticPr fontId="2"/>
  </si>
  <si>
    <t>Ｓ×自給率</t>
    <rPh sb="2" eb="5">
      <t>ジキュウリツ</t>
    </rPh>
    <phoneticPr fontId="2"/>
  </si>
  <si>
    <t>Ｊ×自給率</t>
    <rPh sb="2" eb="5">
      <t>ジキュウリツ</t>
    </rPh>
    <phoneticPr fontId="2"/>
  </si>
  <si>
    <t>Ｍ＋Ｕ（又は
 Ｉ＋Ｌ＋Ｕ）</t>
    <rPh sb="4" eb="5">
      <t>マタ</t>
    </rPh>
    <phoneticPr fontId="2"/>
  </si>
  <si>
    <t>合　　　計</t>
    <rPh sb="0" eb="1">
      <t>ゴウ</t>
    </rPh>
    <rPh sb="4" eb="5">
      <t>ケイ</t>
    </rPh>
    <phoneticPr fontId="2"/>
  </si>
  <si>
    <t>　　 　　　　雇用係数＝有給役員・雇用者数/県内生産額</t>
    <rPh sb="7" eb="9">
      <t>コヨウ</t>
    </rPh>
    <rPh sb="9" eb="11">
      <t>ケイスウ</t>
    </rPh>
    <rPh sb="12" eb="14">
      <t>ユウキュウ</t>
    </rPh>
    <rPh sb="14" eb="16">
      <t>ヤクイン</t>
    </rPh>
    <rPh sb="17" eb="20">
      <t>コヨウシャ</t>
    </rPh>
    <rPh sb="20" eb="21">
      <t>スウ</t>
    </rPh>
    <rPh sb="22" eb="24">
      <t>ケンナイ</t>
    </rPh>
    <rPh sb="24" eb="27">
      <t>セイサンガク</t>
    </rPh>
    <phoneticPr fontId="36"/>
  </si>
  <si>
    <t>(注）</t>
    <rPh sb="1" eb="2">
      <t>チュウ</t>
    </rPh>
    <phoneticPr fontId="2"/>
  </si>
  <si>
    <t>　　→民間消費支出増加（新規最終需要の発生）</t>
    <phoneticPr fontId="2"/>
  </si>
  <si>
    <t>　　生産増加（直接及び１次誘発）→雇用者所得増加→</t>
    <rPh sb="13" eb="15">
      <t>ユウハツ</t>
    </rPh>
    <phoneticPr fontId="2"/>
  </si>
  <si>
    <t>　　</t>
    <phoneticPr fontId="2"/>
  </si>
  <si>
    <t>　　　　　　　　　　　　　　　　　の　均衡産出高モデルにより算出している。</t>
    <phoneticPr fontId="2"/>
  </si>
  <si>
    <t>　　民間消費支出の構成比</t>
    <phoneticPr fontId="2"/>
  </si>
  <si>
    <t>　　分割し算出している。</t>
    <phoneticPr fontId="2"/>
  </si>
  <si>
    <t>各部門の民間消費支出／民間消費支出計</t>
    <rPh sb="0" eb="3">
      <t>カクブモン</t>
    </rPh>
    <rPh sb="4" eb="6">
      <t>ミンカン</t>
    </rPh>
    <rPh sb="6" eb="8">
      <t>ショウヒ</t>
    </rPh>
    <rPh sb="8" eb="10">
      <t>シシュツ</t>
    </rPh>
    <rPh sb="11" eb="13">
      <t>ミンカン</t>
    </rPh>
    <rPh sb="13" eb="15">
      <t>ショウヒ</t>
    </rPh>
    <rPh sb="15" eb="17">
      <t>シシュツ</t>
    </rPh>
    <rPh sb="17" eb="18">
      <t>ケイ</t>
    </rPh>
    <phoneticPr fontId="2"/>
  </si>
  <si>
    <t>有給役員・雇用者／生産額</t>
    <rPh sb="0" eb="2">
      <t>ユウキュウ</t>
    </rPh>
    <rPh sb="2" eb="4">
      <t>ヤクイン</t>
    </rPh>
    <rPh sb="5" eb="8">
      <t>コヨウシャ</t>
    </rPh>
    <rPh sb="9" eb="12">
      <t>セイサンガク</t>
    </rPh>
    <phoneticPr fontId="9"/>
  </si>
  <si>
    <t>従業者総数／生産額</t>
    <rPh sb="0" eb="3">
      <t>ジュウギョウシャ</t>
    </rPh>
    <rPh sb="3" eb="5">
      <t>ソウスウ</t>
    </rPh>
    <rPh sb="6" eb="9">
      <t>セイサンガク</t>
    </rPh>
    <phoneticPr fontId="9"/>
  </si>
  <si>
    <t>　１　直接効果、１次生産誘発額及び2次生産誘発額は、逆行列係数</t>
    <rPh sb="5" eb="7">
      <t>コウカ</t>
    </rPh>
    <rPh sb="10" eb="12">
      <t>セイサン</t>
    </rPh>
    <rPh sb="14" eb="15">
      <t>ガク</t>
    </rPh>
    <rPh sb="15" eb="16">
      <t>オヨ</t>
    </rPh>
    <rPh sb="18" eb="19">
      <t>ジ</t>
    </rPh>
    <rPh sb="19" eb="21">
      <t>セイサン</t>
    </rPh>
    <rPh sb="21" eb="23">
      <t>ユウハツ</t>
    </rPh>
    <rPh sb="23" eb="24">
      <t>ガク</t>
    </rPh>
    <rPh sb="26" eb="29">
      <t>ギャクギョウレツ</t>
    </rPh>
    <rPh sb="29" eb="31">
      <t>ケイスウ</t>
    </rPh>
    <phoneticPr fontId="36"/>
  </si>
  <si>
    <t>　２ 　２次生産誘発額は、次の経路による。</t>
    <rPh sb="6" eb="8">
      <t>セイサン</t>
    </rPh>
    <rPh sb="10" eb="11">
      <t>ガク</t>
    </rPh>
    <phoneticPr fontId="2"/>
  </si>
  <si>
    <t>　　　→生産増加（２次生産誘発額）</t>
    <rPh sb="11" eb="13">
      <t>セイサン</t>
    </rPh>
    <rPh sb="13" eb="15">
      <t>ユウハツ</t>
    </rPh>
    <rPh sb="15" eb="16">
      <t>ガク</t>
    </rPh>
    <phoneticPr fontId="2"/>
  </si>
  <si>
    <t>　３  　２次生産誘発額に係る消費ベクトルは、</t>
    <rPh sb="6" eb="7">
      <t>ジ</t>
    </rPh>
    <rPh sb="7" eb="9">
      <t>セイサン</t>
    </rPh>
    <rPh sb="9" eb="11">
      <t>ユウハツ</t>
    </rPh>
    <rPh sb="11" eb="12">
      <t>ガク</t>
    </rPh>
    <rPh sb="13" eb="14">
      <t>カカ</t>
    </rPh>
    <phoneticPr fontId="36"/>
  </si>
  <si>
    <t>　　直接・１次生産誘発に対応する雇用者所得誘発額に</t>
    <rPh sb="7" eb="9">
      <t>セイサン</t>
    </rPh>
    <rPh sb="12" eb="14">
      <t>タイオウ</t>
    </rPh>
    <phoneticPr fontId="2"/>
  </si>
  <si>
    <t>生産誘発額×雇用係数</t>
    <rPh sb="0" eb="2">
      <t>セイサン</t>
    </rPh>
    <rPh sb="2" eb="4">
      <t>ユウハツ</t>
    </rPh>
    <rPh sb="4" eb="5">
      <t>ガク</t>
    </rPh>
    <rPh sb="6" eb="8">
      <t>コヨウ</t>
    </rPh>
    <rPh sb="8" eb="10">
      <t>ケイスウ</t>
    </rPh>
    <phoneticPr fontId="2"/>
  </si>
  <si>
    <t>生産誘発額×就業係数</t>
    <rPh sb="0" eb="2">
      <t>セイサン</t>
    </rPh>
    <rPh sb="2" eb="4">
      <t>ユウハツ</t>
    </rPh>
    <rPh sb="4" eb="5">
      <t>ガク</t>
    </rPh>
    <rPh sb="6" eb="8">
      <t>シュウギョウ</t>
    </rPh>
    <rPh sb="8" eb="10">
      <t>ケイスウ</t>
    </rPh>
    <phoneticPr fontId="2"/>
  </si>
  <si>
    <t>生産誘発額×雇用者所得率</t>
    <rPh sb="0" eb="2">
      <t>セイサン</t>
    </rPh>
    <rPh sb="2" eb="4">
      <t>ユウハツ</t>
    </rPh>
    <rPh sb="4" eb="5">
      <t>ガク</t>
    </rPh>
    <rPh sb="6" eb="9">
      <t>コヨウシャ</t>
    </rPh>
    <rPh sb="9" eb="11">
      <t>ショトク</t>
    </rPh>
    <rPh sb="11" eb="12">
      <t>リツ</t>
    </rPh>
    <phoneticPr fontId="2"/>
  </si>
  <si>
    <t>生産誘発額×粗付加価値率</t>
    <rPh sb="0" eb="2">
      <t>セイサン</t>
    </rPh>
    <rPh sb="2" eb="4">
      <t>ユウハツ</t>
    </rPh>
    <rPh sb="4" eb="5">
      <t>ガク</t>
    </rPh>
    <rPh sb="6" eb="11">
      <t>ソフカカチ</t>
    </rPh>
    <rPh sb="11" eb="12">
      <t>リツ</t>
    </rPh>
    <phoneticPr fontId="2"/>
  </si>
  <si>
    <t>　　(屑・副産物の発生でマイナスとなっている部門を除く）で</t>
    <phoneticPr fontId="2"/>
  </si>
  <si>
    <t>A'</t>
    <phoneticPr fontId="2"/>
  </si>
  <si>
    <t>G</t>
    <phoneticPr fontId="2"/>
  </si>
  <si>
    <t>設定</t>
    <rPh sb="0" eb="2">
      <t>セッテイ</t>
    </rPh>
    <phoneticPr fontId="2"/>
  </si>
  <si>
    <t>直接効果</t>
    <rPh sb="0" eb="2">
      <t>チョクセツ</t>
    </rPh>
    <rPh sb="2" eb="4">
      <t>コウカ</t>
    </rPh>
    <phoneticPr fontId="2"/>
  </si>
  <si>
    <t>①</t>
    <phoneticPr fontId="2"/>
  </si>
  <si>
    <t>②</t>
    <phoneticPr fontId="2"/>
  </si>
  <si>
    <t>③</t>
    <phoneticPr fontId="2"/>
  </si>
  <si>
    <t>このツールでは２次波及効果（雇用者所得の消費需要による波及効果）まで分析を行っているが、その算出に当たっては、「必ず一定の割合を消費に回す」という前提にたっている。また、この雇用者所得には自営業者などの所得が含まれていないことから、その分、波及効果が過小となっている。</t>
    <rPh sb="9" eb="11">
      <t>ハキュウ</t>
    </rPh>
    <rPh sb="11" eb="13">
      <t>コウカ</t>
    </rPh>
    <rPh sb="14" eb="17">
      <t>コヨウシャ</t>
    </rPh>
    <rPh sb="17" eb="19">
      <t>ショトク</t>
    </rPh>
    <rPh sb="20" eb="22">
      <t>ショウヒ</t>
    </rPh>
    <rPh sb="22" eb="24">
      <t>ジュヨウ</t>
    </rPh>
    <rPh sb="27" eb="29">
      <t>ハキュウ</t>
    </rPh>
    <rPh sb="29" eb="31">
      <t>コウカ</t>
    </rPh>
    <rPh sb="34" eb="36">
      <t>ブンセキ</t>
    </rPh>
    <rPh sb="37" eb="38">
      <t>オコナ</t>
    </rPh>
    <rPh sb="46" eb="48">
      <t>サンシュツ</t>
    </rPh>
    <rPh sb="49" eb="50">
      <t>ア</t>
    </rPh>
    <rPh sb="56" eb="57">
      <t>カナラ</t>
    </rPh>
    <rPh sb="58" eb="60">
      <t>イッテイ</t>
    </rPh>
    <rPh sb="61" eb="63">
      <t>ワリアイ</t>
    </rPh>
    <rPh sb="64" eb="66">
      <t>ショウヒ</t>
    </rPh>
    <rPh sb="67" eb="68">
      <t>マワ</t>
    </rPh>
    <rPh sb="73" eb="75">
      <t>ゼンテイ</t>
    </rPh>
    <rPh sb="87" eb="90">
      <t>コヨウシャ</t>
    </rPh>
    <rPh sb="90" eb="92">
      <t>ショトク</t>
    </rPh>
    <rPh sb="94" eb="97">
      <t>ジエイギョウ</t>
    </rPh>
    <rPh sb="97" eb="98">
      <t>シャ</t>
    </rPh>
    <rPh sb="101" eb="103">
      <t>ショトク</t>
    </rPh>
    <rPh sb="104" eb="105">
      <t>フク</t>
    </rPh>
    <rPh sb="118" eb="119">
      <t>ブン</t>
    </rPh>
    <rPh sb="120" eb="124">
      <t>ハキュウコウカ</t>
    </rPh>
    <rPh sb="125" eb="127">
      <t>カショウ</t>
    </rPh>
    <phoneticPr fontId="2"/>
  </si>
  <si>
    <t>⑥</t>
    <phoneticPr fontId="2"/>
  </si>
  <si>
    <t>⑨</t>
    <phoneticPr fontId="2"/>
  </si>
  <si>
    <t>購入者価格を生産者価格へ変換</t>
    <rPh sb="0" eb="3">
      <t>コウニュウシャ</t>
    </rPh>
    <rPh sb="3" eb="5">
      <t>カカク</t>
    </rPh>
    <rPh sb="6" eb="9">
      <t>セイサンシャ</t>
    </rPh>
    <rPh sb="9" eb="11">
      <t>カカク</t>
    </rPh>
    <rPh sb="12" eb="14">
      <t>ヘンカン</t>
    </rPh>
    <phoneticPr fontId="2"/>
  </si>
  <si>
    <t>投入係数表　　統合大分類</t>
    <rPh sb="0" eb="2">
      <t>トウニュウ</t>
    </rPh>
    <rPh sb="2" eb="4">
      <t>ケイスウ</t>
    </rPh>
    <rPh sb="4" eb="5">
      <t>ヒョウ</t>
    </rPh>
    <rPh sb="7" eb="9">
      <t>トウゴウ</t>
    </rPh>
    <rPh sb="9" eb="12">
      <t>ダイブンルイ</t>
    </rPh>
    <phoneticPr fontId="9"/>
  </si>
  <si>
    <t>逆行列係数表　　統合大分類</t>
    <rPh sb="0" eb="3">
      <t>ギャクギョウレツ</t>
    </rPh>
    <rPh sb="3" eb="5">
      <t>ケイスウ</t>
    </rPh>
    <rPh sb="5" eb="6">
      <t>ヒョウ</t>
    </rPh>
    <rPh sb="8" eb="10">
      <t>トウゴウ</t>
    </rPh>
    <rPh sb="10" eb="13">
      <t>ダイブンルイ</t>
    </rPh>
    <phoneticPr fontId="9"/>
  </si>
  <si>
    <t>民間消費支出構成比</t>
    <rPh sb="0" eb="2">
      <t>ミンカン</t>
    </rPh>
    <rPh sb="2" eb="4">
      <t>ショウヒ</t>
    </rPh>
    <rPh sb="4" eb="6">
      <t>シシュツ</t>
    </rPh>
    <rPh sb="6" eb="9">
      <t>コウセイヒ</t>
    </rPh>
    <phoneticPr fontId="2"/>
  </si>
  <si>
    <t>※このツールを用いた分析結果を公表された場合は、お手数ですが、公表資料等を右記まで御提供くだされば幸いです。</t>
    <rPh sb="7" eb="8">
      <t>モチ</t>
    </rPh>
    <rPh sb="10" eb="12">
      <t>ブンセキ</t>
    </rPh>
    <rPh sb="12" eb="14">
      <t>ケッカ</t>
    </rPh>
    <rPh sb="15" eb="17">
      <t>コウヒョウ</t>
    </rPh>
    <rPh sb="20" eb="22">
      <t>バアイ</t>
    </rPh>
    <rPh sb="25" eb="27">
      <t>テスウ</t>
    </rPh>
    <rPh sb="31" eb="33">
      <t>コウヒョウ</t>
    </rPh>
    <rPh sb="33" eb="35">
      <t>シリョウ</t>
    </rPh>
    <rPh sb="35" eb="36">
      <t>トウ</t>
    </rPh>
    <rPh sb="36" eb="37">
      <t>クダモノ</t>
    </rPh>
    <rPh sb="37" eb="38">
      <t>ミギ</t>
    </rPh>
    <rPh sb="41" eb="44">
      <t>ゴテイキョウ</t>
    </rPh>
    <rPh sb="49" eb="50">
      <t>サイワ</t>
    </rPh>
    <phoneticPr fontId="2"/>
  </si>
  <si>
    <t>５　測定の結果は「結果」シートに、計算過程は「測定表」シート及び「フローチャート」シートに出力されます。</t>
    <rPh sb="2" eb="4">
      <t>ソクテイ</t>
    </rPh>
    <rPh sb="5" eb="7">
      <t>ケッカ</t>
    </rPh>
    <rPh sb="9" eb="11">
      <t>ケッカ</t>
    </rPh>
    <rPh sb="17" eb="19">
      <t>ケイサン</t>
    </rPh>
    <rPh sb="19" eb="21">
      <t>カテイ</t>
    </rPh>
    <rPh sb="23" eb="25">
      <t>ソクテイ</t>
    </rPh>
    <rPh sb="25" eb="26">
      <t>ヒョウ</t>
    </rPh>
    <rPh sb="30" eb="31">
      <t>オヨ</t>
    </rPh>
    <rPh sb="45" eb="47">
      <t>シュツリョク</t>
    </rPh>
    <phoneticPr fontId="2"/>
  </si>
  <si>
    <t>逆行列係数
×K</t>
    <rPh sb="0" eb="3">
      <t>ギャクギョウレツ</t>
    </rPh>
    <rPh sb="3" eb="5">
      <t>ケイスウ</t>
    </rPh>
    <phoneticPr fontId="2"/>
  </si>
  <si>
    <t>Ｑの合計
×Ｒ</t>
    <rPh sb="2" eb="4">
      <t>ゴウケイ</t>
    </rPh>
    <phoneticPr fontId="2"/>
  </si>
  <si>
    <t>逆行列係数×T</t>
    <rPh sb="0" eb="3">
      <t>ギャクギョウレツ</t>
    </rPh>
    <rPh sb="3" eb="5">
      <t>ケイスウ</t>
    </rPh>
    <phoneticPr fontId="2"/>
  </si>
  <si>
    <t>粗付加価値率</t>
    <phoneticPr fontId="2"/>
  </si>
  <si>
    <t>1.　四捨五入の関係で、「合計」が、直接効果、第1次間接効果、第2次間接効果の総額と一致しない場合があります。</t>
    <phoneticPr fontId="2"/>
  </si>
  <si>
    <t>2.　産業連関分析には、波及の中断がないなどの前提条件がありますので御留意ください。</t>
    <rPh sb="3" eb="5">
      <t>サンギョウ</t>
    </rPh>
    <rPh sb="5" eb="7">
      <t>レンカン</t>
    </rPh>
    <rPh sb="7" eb="9">
      <t>ブンセキ</t>
    </rPh>
    <rPh sb="12" eb="14">
      <t>ハキュウ</t>
    </rPh>
    <rPh sb="15" eb="17">
      <t>チュウダン</t>
    </rPh>
    <rPh sb="23" eb="25">
      <t>ゼンテイ</t>
    </rPh>
    <rPh sb="25" eb="27">
      <t>ジョウケン</t>
    </rPh>
    <rPh sb="34" eb="37">
      <t>ゴリュウイ</t>
    </rPh>
    <phoneticPr fontId="2"/>
  </si>
  <si>
    <t>3.　粗付加価値誘発額については、家計外消費支出（行）を含んでいます。</t>
    <phoneticPr fontId="2"/>
  </si>
  <si>
    <t>投入係数×I (県内需要増加額）</t>
    <rPh sb="0" eb="2">
      <t>トウニュウ</t>
    </rPh>
    <rPh sb="2" eb="4">
      <t>ケイスウ</t>
    </rPh>
    <rPh sb="8" eb="10">
      <t>ケンナイ</t>
    </rPh>
    <rPh sb="10" eb="12">
      <t>ジュヨウ</t>
    </rPh>
    <rPh sb="12" eb="14">
      <t>ゾウカ</t>
    </rPh>
    <rPh sb="14" eb="15">
      <t>ガク</t>
    </rPh>
    <phoneticPr fontId="2"/>
  </si>
  <si>
    <t>逆行列係数
×I (県内需要増加額）</t>
    <rPh sb="0" eb="3">
      <t>ギャクギョウレツ</t>
    </rPh>
    <rPh sb="3" eb="5">
      <t>ケイスウ</t>
    </rPh>
    <rPh sb="16" eb="17">
      <t>ガク</t>
    </rPh>
    <phoneticPr fontId="2"/>
  </si>
  <si>
    <t>G×H</t>
    <phoneticPr fontId="2"/>
  </si>
  <si>
    <t>保険金</t>
    <phoneticPr fontId="23"/>
  </si>
  <si>
    <t>米</t>
    <phoneticPr fontId="25"/>
  </si>
  <si>
    <t>賄い費</t>
    <phoneticPr fontId="2"/>
  </si>
  <si>
    <t>非耐久財</t>
    <phoneticPr fontId="21"/>
  </si>
  <si>
    <t>実支出以外の支払(繰越金を除く)</t>
    <phoneticPr fontId="23"/>
  </si>
  <si>
    <t>黒             字             率(％)</t>
    <phoneticPr fontId="25"/>
  </si>
  <si>
    <t>金   融  資   産   純  増  率(％)</t>
    <phoneticPr fontId="25"/>
  </si>
  <si>
    <t>　　消費転換率を乗じて得た額を、平成27年千葉県産業連関表の</t>
    <phoneticPr fontId="2"/>
  </si>
  <si>
    <t>　４　 雇用係数は、平成27年千葉県産業連関表付帯表雇用表による。</t>
    <rPh sb="4" eb="6">
      <t>コヨウ</t>
    </rPh>
    <rPh sb="6" eb="8">
      <t>ケイスウ</t>
    </rPh>
    <rPh sb="14" eb="15">
      <t>ネン</t>
    </rPh>
    <rPh sb="15" eb="17">
      <t>チバ</t>
    </rPh>
    <rPh sb="17" eb="18">
      <t>ケン</t>
    </rPh>
    <rPh sb="18" eb="20">
      <t>サンギョウ</t>
    </rPh>
    <rPh sb="20" eb="23">
      <t>レンカンヒョウ</t>
    </rPh>
    <rPh sb="23" eb="25">
      <t>フタイ</t>
    </rPh>
    <rPh sb="25" eb="26">
      <t>ヒョウ</t>
    </rPh>
    <rPh sb="26" eb="28">
      <t>コヨウ</t>
    </rPh>
    <rPh sb="28" eb="29">
      <t>ヒョウ</t>
    </rPh>
    <phoneticPr fontId="36"/>
  </si>
  <si>
    <t>　５　マージン率は平成27年全国産業連関表から算出している。</t>
    <rPh sb="16" eb="18">
      <t>サンギョウ</t>
    </rPh>
    <rPh sb="18" eb="20">
      <t>レンカン</t>
    </rPh>
    <rPh sb="23" eb="25">
      <t>サンシュツ</t>
    </rPh>
    <phoneticPr fontId="2"/>
  </si>
  <si>
    <t>農林漁業</t>
  </si>
  <si>
    <t>プラスチック・ゴム製品</t>
  </si>
  <si>
    <t>情報通信機器</t>
  </si>
  <si>
    <t>他に分類されない会員制団体</t>
  </si>
  <si>
    <t/>
  </si>
  <si>
    <t>県内生産額</t>
  </si>
  <si>
    <t>県内総固定資本形成（公的）</t>
  </si>
  <si>
    <t>県内総固定資本形成（民間）</t>
  </si>
  <si>
    <t>県内最終需要計</t>
  </si>
  <si>
    <t>県内需要合計</t>
  </si>
  <si>
    <t>輸出</t>
  </si>
  <si>
    <t>（控除）輸入</t>
  </si>
  <si>
    <t>80</t>
  </si>
  <si>
    <t>81</t>
  </si>
  <si>
    <t>84</t>
  </si>
  <si>
    <t>85</t>
  </si>
  <si>
    <t>87</t>
  </si>
  <si>
    <t>平均</t>
    <rPh sb="0" eb="2">
      <t>ヘイキン</t>
    </rPh>
    <phoneticPr fontId="4"/>
  </si>
  <si>
    <t>行和</t>
    <rPh sb="0" eb="1">
      <t>ギョウ</t>
    </rPh>
    <rPh sb="1" eb="2">
      <t>ワ</t>
    </rPh>
    <phoneticPr fontId="5"/>
  </si>
  <si>
    <t>感応度係数</t>
    <rPh sb="0" eb="3">
      <t>カンノウド</t>
    </rPh>
    <rPh sb="3" eb="5">
      <t>ケイスウ</t>
    </rPh>
    <phoneticPr fontId="5"/>
  </si>
  <si>
    <t>麺類</t>
    <rPh sb="0" eb="1">
      <t>メン</t>
    </rPh>
    <phoneticPr fontId="23"/>
  </si>
  <si>
    <t>耐久財</t>
    <phoneticPr fontId="21"/>
  </si>
  <si>
    <t>世   帯   数   分   布(抽出率調整)</t>
    <phoneticPr fontId="2"/>
  </si>
  <si>
    <t>世         帯         人       員(人)</t>
    <phoneticPr fontId="25"/>
  </si>
  <si>
    <t>持             家              率(％)</t>
    <phoneticPr fontId="25"/>
  </si>
  <si>
    <t>家賃・地代を支払っている世帯の割合(％)</t>
    <phoneticPr fontId="25"/>
  </si>
  <si>
    <t>実収入以外の受取(繰入金を除く)</t>
    <phoneticPr fontId="23"/>
  </si>
  <si>
    <t>支払</t>
    <phoneticPr fontId="23"/>
  </si>
  <si>
    <t>他の諸雑費</t>
    <phoneticPr fontId="23"/>
  </si>
  <si>
    <t>こ   づ   か   い (使途不明)</t>
    <phoneticPr fontId="25"/>
  </si>
  <si>
    <t>交際費</t>
    <phoneticPr fontId="25"/>
  </si>
  <si>
    <t>半耐久財</t>
    <phoneticPr fontId="21"/>
  </si>
  <si>
    <t>エ    ン    ゲ    ル    係    数(％)</t>
    <phoneticPr fontId="25"/>
  </si>
  <si>
    <t>消費転換率は、
必要に応じ設定
       ↓</t>
    <rPh sb="0" eb="2">
      <t>ショウヒ</t>
    </rPh>
    <rPh sb="2" eb="4">
      <t>テンカン</t>
    </rPh>
    <rPh sb="4" eb="5">
      <t>リツ</t>
    </rPh>
    <rPh sb="8" eb="10">
      <t>ヒツヨウ</t>
    </rPh>
    <rPh sb="11" eb="12">
      <t>オウ</t>
    </rPh>
    <rPh sb="13" eb="15">
      <t>セッテイ</t>
    </rPh>
    <phoneticPr fontId="2"/>
  </si>
  <si>
    <t>分類
コード</t>
    <rPh sb="0" eb="2">
      <t>ブンルイ</t>
    </rPh>
    <phoneticPr fontId="2"/>
  </si>
  <si>
    <t>統合大分類（37部門）</t>
    <rPh sb="0" eb="2">
      <t>トウゴウ</t>
    </rPh>
    <rPh sb="2" eb="5">
      <t>ダイブンルイ</t>
    </rPh>
    <rPh sb="8" eb="10">
      <t>ブモン</t>
    </rPh>
    <phoneticPr fontId="2"/>
  </si>
  <si>
    <t>県内需要
増加額</t>
    <rPh sb="0" eb="2">
      <t>ケンナイ</t>
    </rPh>
    <rPh sb="2" eb="4">
      <t>ジュヨウ</t>
    </rPh>
    <rPh sb="5" eb="7">
      <t>ゾウカ</t>
    </rPh>
    <rPh sb="7" eb="8">
      <t>ガク</t>
    </rPh>
    <phoneticPr fontId="2"/>
  </si>
  <si>
    <t>1次
生産誘発額</t>
    <rPh sb="1" eb="2">
      <t>ジ</t>
    </rPh>
    <rPh sb="3" eb="5">
      <t>セイサン</t>
    </rPh>
    <rPh sb="5" eb="8">
      <t>ユウハツガク</t>
    </rPh>
    <phoneticPr fontId="2"/>
  </si>
  <si>
    <t>直接・１次
生産誘発額</t>
    <rPh sb="0" eb="2">
      <t>チョクセツ</t>
    </rPh>
    <rPh sb="4" eb="5">
      <t>ジ</t>
    </rPh>
    <rPh sb="6" eb="8">
      <t>セイサン</t>
    </rPh>
    <rPh sb="8" eb="10">
      <t>ユウハツ</t>
    </rPh>
    <rPh sb="10" eb="11">
      <t>ガク</t>
    </rPh>
    <phoneticPr fontId="2"/>
  </si>
  <si>
    <t>県内自給額
（１次）</t>
    <rPh sb="0" eb="2">
      <t>ケンナイ</t>
    </rPh>
    <rPh sb="2" eb="4">
      <t>ジキュウ</t>
    </rPh>
    <rPh sb="4" eb="5">
      <t>ガク</t>
    </rPh>
    <rPh sb="8" eb="9">
      <t>ジ</t>
    </rPh>
    <phoneticPr fontId="2"/>
  </si>
  <si>
    <t>２次
生産誘発額</t>
    <rPh sb="1" eb="2">
      <t>ジ</t>
    </rPh>
    <rPh sb="3" eb="5">
      <t>セイサン</t>
    </rPh>
    <rPh sb="5" eb="8">
      <t>ユウハツガク</t>
    </rPh>
    <phoneticPr fontId="2"/>
  </si>
  <si>
    <t>総合
生産誘発額</t>
    <rPh sb="0" eb="2">
      <t>ソウゴウ</t>
    </rPh>
    <rPh sb="3" eb="5">
      <t>セイサン</t>
    </rPh>
    <rPh sb="5" eb="7">
      <t>ユウハツ</t>
    </rPh>
    <rPh sb="7" eb="8">
      <t>ガク</t>
    </rPh>
    <phoneticPr fontId="2"/>
  </si>
  <si>
    <t>　　（購入者価格欄に入力した値は自動的に生産者価格に変換されます。）</t>
    <rPh sb="3" eb="6">
      <t>コウニュウシャ</t>
    </rPh>
    <rPh sb="6" eb="8">
      <t>カカク</t>
    </rPh>
    <rPh sb="8" eb="9">
      <t>ラン</t>
    </rPh>
    <rPh sb="10" eb="12">
      <t>ニュウリョク</t>
    </rPh>
    <rPh sb="14" eb="15">
      <t>アタイ</t>
    </rPh>
    <rPh sb="16" eb="19">
      <t>ジドウテキ</t>
    </rPh>
    <rPh sb="20" eb="23">
      <t>セイサンシャ</t>
    </rPh>
    <rPh sb="23" eb="25">
      <t>カカク</t>
    </rPh>
    <rPh sb="26" eb="28">
      <t>ヘンカン</t>
    </rPh>
    <phoneticPr fontId="2"/>
  </si>
  <si>
    <t>4.  雇用誘発者数は、上記生産誘発額を満たすために理論上必要となる労働力であり、新たに雇用者を雇わずに時間外労働で対応する場合や機械の稼働率を上げて対応するなどということは考慮されていないので注意してください。</t>
    <rPh sb="65" eb="67">
      <t>キカイ</t>
    </rPh>
    <rPh sb="68" eb="70">
      <t>カドウ</t>
    </rPh>
    <rPh sb="70" eb="71">
      <t>リツ</t>
    </rPh>
    <rPh sb="72" eb="73">
      <t>ア</t>
    </rPh>
    <rPh sb="75" eb="77">
      <t>タイオウ</t>
    </rPh>
    <phoneticPr fontId="2"/>
  </si>
  <si>
    <t>購入者価格の入力
（単位：百万円）
↓</t>
    <rPh sb="0" eb="3">
      <t>コウニュウシャ</t>
    </rPh>
    <rPh sb="3" eb="5">
      <t>カカク</t>
    </rPh>
    <rPh sb="6" eb="8">
      <t>ニュウリョク</t>
    </rPh>
    <phoneticPr fontId="2"/>
  </si>
  <si>
    <t>生産者価格の入力
（単位：百万円）
↓</t>
    <rPh sb="0" eb="3">
      <t>セイサンシャ</t>
    </rPh>
    <rPh sb="3" eb="5">
      <t>カカク</t>
    </rPh>
    <rPh sb="6" eb="8">
      <t>ニュウリョク</t>
    </rPh>
    <phoneticPr fontId="2"/>
  </si>
  <si>
    <t>〈その他の係数〉</t>
    <rPh sb="3" eb="4">
      <t>タ</t>
    </rPh>
    <rPh sb="5" eb="7">
      <t>ケイスウ</t>
    </rPh>
    <phoneticPr fontId="2"/>
  </si>
  <si>
    <t>型</t>
    <phoneticPr fontId="9"/>
  </si>
  <si>
    <t>国内貨物運賃</t>
    <rPh sb="0" eb="2">
      <t>コクナイ</t>
    </rPh>
    <rPh sb="2" eb="4">
      <t>カモツ</t>
    </rPh>
    <rPh sb="4" eb="6">
      <t>ウンチン</t>
    </rPh>
    <phoneticPr fontId="2"/>
  </si>
  <si>
    <t>W  粗付加価値誘発額（直接）</t>
    <rPh sb="3" eb="6">
      <t>ソフカ</t>
    </rPh>
    <rPh sb="6" eb="8">
      <t>カチ</t>
    </rPh>
    <rPh sb="8" eb="10">
      <t>ユウハツ</t>
    </rPh>
    <rPh sb="10" eb="11">
      <t>ガク</t>
    </rPh>
    <rPh sb="12" eb="14">
      <t>チョクセツ</t>
    </rPh>
    <phoneticPr fontId="2"/>
  </si>
  <si>
    <t>X 雇用者所得誘発額（直接）</t>
    <rPh sb="2" eb="5">
      <t>コヨウシャ</t>
    </rPh>
    <rPh sb="5" eb="7">
      <t>ショトク</t>
    </rPh>
    <rPh sb="7" eb="9">
      <t>ユウハツ</t>
    </rPh>
    <rPh sb="9" eb="10">
      <t>ガク</t>
    </rPh>
    <rPh sb="11" eb="13">
      <t>チョクセツ</t>
    </rPh>
    <phoneticPr fontId="2"/>
  </si>
  <si>
    <t>W  粗付加価値誘発額（1次）</t>
    <rPh sb="3" eb="6">
      <t>ソフカ</t>
    </rPh>
    <rPh sb="6" eb="8">
      <t>カチ</t>
    </rPh>
    <rPh sb="8" eb="10">
      <t>ユウハツ</t>
    </rPh>
    <rPh sb="10" eb="11">
      <t>ガク</t>
    </rPh>
    <rPh sb="13" eb="14">
      <t>ジ</t>
    </rPh>
    <phoneticPr fontId="2"/>
  </si>
  <si>
    <t>X 雇用者所得誘発額（1次）</t>
    <rPh sb="2" eb="5">
      <t>コヨウシャ</t>
    </rPh>
    <rPh sb="5" eb="7">
      <t>ショトク</t>
    </rPh>
    <rPh sb="7" eb="9">
      <t>ユウハツ</t>
    </rPh>
    <rPh sb="9" eb="10">
      <t>ガク</t>
    </rPh>
    <rPh sb="12" eb="13">
      <t>ジ</t>
    </rPh>
    <phoneticPr fontId="2"/>
  </si>
  <si>
    <t>W 粗付加価値誘発額（2次）</t>
    <rPh sb="2" eb="5">
      <t>ソフカ</t>
    </rPh>
    <rPh sb="5" eb="7">
      <t>カチ</t>
    </rPh>
    <rPh sb="7" eb="9">
      <t>ユウハツ</t>
    </rPh>
    <rPh sb="9" eb="10">
      <t>ガク</t>
    </rPh>
    <rPh sb="12" eb="13">
      <t>ジ</t>
    </rPh>
    <phoneticPr fontId="2"/>
  </si>
  <si>
    <t>X 雇用者所得誘発額（2次）</t>
    <rPh sb="2" eb="5">
      <t>コヨウシャ</t>
    </rPh>
    <rPh sb="5" eb="7">
      <t>ショトク</t>
    </rPh>
    <rPh sb="7" eb="9">
      <t>ユウハツ</t>
    </rPh>
    <rPh sb="9" eb="10">
      <t>ガク</t>
    </rPh>
    <rPh sb="12" eb="13">
      <t>ジ</t>
    </rPh>
    <phoneticPr fontId="2"/>
  </si>
  <si>
    <t>　６　「A'」欄では、「商業」、「運輸」部門について、
　　　他部門からのマージン額が加算される。</t>
    <rPh sb="7" eb="8">
      <t>ラン</t>
    </rPh>
    <rPh sb="12" eb="14">
      <t>ショウギョウ</t>
    </rPh>
    <rPh sb="17" eb="19">
      <t>ウンユ</t>
    </rPh>
    <rPh sb="20" eb="22">
      <t>ブモン</t>
    </rPh>
    <rPh sb="31" eb="34">
      <t>タブモン</t>
    </rPh>
    <rPh sb="41" eb="42">
      <t>ガク</t>
    </rPh>
    <rPh sb="43" eb="45">
      <t>カサン</t>
    </rPh>
    <phoneticPr fontId="4"/>
  </si>
  <si>
    <t>(再掲)可処分所得に対する割合
平    均    消    費    性    向 (％)</t>
    <phoneticPr fontId="25"/>
  </si>
  <si>
    <t>クレジット購入借入金純減</t>
  </si>
  <si>
    <t>クレジット購入借入金返済</t>
  </si>
  <si>
    <t>サービス</t>
    <phoneticPr fontId="21"/>
  </si>
  <si>
    <t>クレジット購入借入金</t>
  </si>
  <si>
    <t>賞与</t>
    <rPh sb="0" eb="2">
      <t>ショウヨ</t>
    </rPh>
    <phoneticPr fontId="23"/>
  </si>
  <si>
    <t>臨時収入</t>
    <rPh sb="0" eb="2">
      <t>リンジ</t>
    </rPh>
    <rPh sb="2" eb="4">
      <t>シュウニュウ</t>
    </rPh>
    <phoneticPr fontId="23"/>
  </si>
  <si>
    <t>臨時収入・賞与</t>
    <rPh sb="0" eb="2">
      <t>リンジ</t>
    </rPh>
    <rPh sb="2" eb="4">
      <t>シュウニュウ</t>
    </rPh>
    <rPh sb="5" eb="7">
      <t>ショウヨ</t>
    </rPh>
    <phoneticPr fontId="23"/>
  </si>
  <si>
    <t>Item</t>
  </si>
  <si>
    <t xml:space="preserve">  City  with  Prefectural  Government</t>
    <phoneticPr fontId="23"/>
  </si>
  <si>
    <t>District</t>
    <phoneticPr fontId="21"/>
  </si>
  <si>
    <t>2024年</t>
    <phoneticPr fontId="23"/>
  </si>
  <si>
    <t>※「千葉市」は集計世帯数が51と少ないことと、県全体の平均でないことから、既定として使用しないこととした。</t>
    <rPh sb="2" eb="5">
      <t>チバシ</t>
    </rPh>
    <rPh sb="7" eb="9">
      <t>シュウケイ</t>
    </rPh>
    <rPh sb="9" eb="12">
      <t>セタイスウ</t>
    </rPh>
    <rPh sb="16" eb="17">
      <t>スク</t>
    </rPh>
    <rPh sb="23" eb="26">
      <t>ケンゼンタイ</t>
    </rPh>
    <rPh sb="27" eb="29">
      <t>ヘイキン</t>
    </rPh>
    <rPh sb="37" eb="39">
      <t>キテイ</t>
    </rPh>
    <rPh sb="42" eb="44">
      <t>シヨウ</t>
    </rPh>
    <phoneticPr fontId="26"/>
  </si>
  <si>
    <t>１世帯当たり１か月間の収入と支出（総世帯のうち勤労者世帯）</t>
    <rPh sb="1" eb="3">
      <t>セタイ</t>
    </rPh>
    <rPh sb="3" eb="4">
      <t>ア</t>
    </rPh>
    <phoneticPr fontId="23"/>
  </si>
  <si>
    <t>家計調査 詳細結果表2024年</t>
    <phoneticPr fontId="2"/>
  </si>
  <si>
    <t>実支出</t>
    <rPh sb="0" eb="1">
      <t>ジツ</t>
    </rPh>
    <rPh sb="1" eb="3">
      <t>シシュツ</t>
    </rPh>
    <phoneticPr fontId="58"/>
  </si>
  <si>
    <t>÷</t>
    <phoneticPr fontId="58"/>
  </si>
  <si>
    <t>2019年全国家計構造調査　家計収支に関する結果</t>
  </si>
  <si>
    <t>第２－０表　都道府県，世帯区分(4区分)，世帯主の性別(3区分)，世帯人員(8区分)，収支項目分類（中分類）別1世帯当たり1か月間の収入と支出－都道府県</t>
  </si>
  <si>
    <t>世帯人員</t>
  </si>
  <si>
    <t>地域_2019</t>
  </si>
  <si>
    <t>世帯区分</t>
  </si>
  <si>
    <t>表章項目</t>
  </si>
  <si>
    <t>収支項目分類</t>
  </si>
  <si>
    <t xml:space="preserve"> </t>
  </si>
  <si>
    <t>12000_千葉県</t>
  </si>
  <si>
    <t>1_勤労者世帯</t>
  </si>
  <si>
    <t>集計世帯数（概数）</t>
  </si>
  <si>
    <t>0_総数</t>
  </si>
  <si>
    <t>世帯数分布</t>
  </si>
  <si>
    <t>1_平均</t>
  </si>
  <si>
    <t>人</t>
  </si>
  <si>
    <t>18歳未満人員</t>
  </si>
  <si>
    <t>65歳以上人員</t>
  </si>
  <si>
    <t>有業人員</t>
  </si>
  <si>
    <t>世帯主の年齢</t>
  </si>
  <si>
    <t>歳</t>
  </si>
  <si>
    <t>1世帯当たり1か月間の収入と支出</t>
  </si>
  <si>
    <t>2_支払</t>
  </si>
  <si>
    <t>円</t>
  </si>
  <si>
    <t>21_実支出</t>
  </si>
  <si>
    <t>2101_消費支出</t>
  </si>
  <si>
    <t>210101_食料</t>
  </si>
  <si>
    <t>21010101_穀類</t>
  </si>
  <si>
    <t>21010102_魚介類</t>
  </si>
  <si>
    <t>21010103_肉類</t>
  </si>
  <si>
    <t>21010104_乳卵類</t>
  </si>
  <si>
    <t>21010105_野菜・海藻</t>
  </si>
  <si>
    <t>21010106_果物</t>
  </si>
  <si>
    <t>21010107_油脂・調味料</t>
  </si>
  <si>
    <t>21010108_菓子類</t>
  </si>
  <si>
    <t>21010109_調理食品</t>
  </si>
  <si>
    <t>21010110_飲料</t>
  </si>
  <si>
    <t>21010111_酒類</t>
  </si>
  <si>
    <t>21010112_外食</t>
  </si>
  <si>
    <t>210101121_一般外食</t>
  </si>
  <si>
    <t>210101122_学校給食</t>
  </si>
  <si>
    <t>210101123_賄い費</t>
  </si>
  <si>
    <t>-</t>
  </si>
  <si>
    <t>210102_住居</t>
  </si>
  <si>
    <t>21010201_家賃地代</t>
  </si>
  <si>
    <t>21010202_設備修繕・維持</t>
  </si>
  <si>
    <t>210102021_設備材料</t>
  </si>
  <si>
    <t>210102022_工事その他のサービス</t>
  </si>
  <si>
    <t>210103_光熱・水道</t>
  </si>
  <si>
    <t>21010301_電気代</t>
  </si>
  <si>
    <t>21010302_ガス代</t>
  </si>
  <si>
    <t>21010303_他の光熱</t>
  </si>
  <si>
    <t>21010304_上下水道料</t>
  </si>
  <si>
    <t>210104_家具・家事用品</t>
  </si>
  <si>
    <t>21010401_家庭用耐久財</t>
  </si>
  <si>
    <t>210104011_家事用耐久財</t>
  </si>
  <si>
    <t>210104012_冷暖房用器具</t>
  </si>
  <si>
    <t>210104013_一般家具</t>
  </si>
  <si>
    <t>21010402_室内装備・装飾品</t>
  </si>
  <si>
    <t>21010403_寝具類</t>
  </si>
  <si>
    <t>21010404_家事雑貨</t>
  </si>
  <si>
    <t>21010405_家事用消耗品</t>
  </si>
  <si>
    <t>210104051_ティッシュペーパー・トイレットペーパー</t>
  </si>
  <si>
    <t>210104052_洗剤</t>
  </si>
  <si>
    <t>210104053_他の家事用消耗品</t>
  </si>
  <si>
    <t>21010406_家事サービス</t>
  </si>
  <si>
    <t>210105_被服及び履物</t>
  </si>
  <si>
    <t>21010501_和服</t>
  </si>
  <si>
    <t>21010502_洋服</t>
  </si>
  <si>
    <t>21010503_シャツ・セーター類</t>
  </si>
  <si>
    <t>21010504_下着類</t>
  </si>
  <si>
    <t>21010505_生地・糸類</t>
  </si>
  <si>
    <t>21010506_他の被服</t>
  </si>
  <si>
    <t>21010507_履物類</t>
  </si>
  <si>
    <t>21010508_被服関連サービス</t>
  </si>
  <si>
    <t>210106_保健医療</t>
  </si>
  <si>
    <t>21010601_医薬品</t>
  </si>
  <si>
    <t>21010602_健康保持用摂取品</t>
  </si>
  <si>
    <t>21010603_保健医療用品・器具</t>
  </si>
  <si>
    <t>21010604_保健医療サービス</t>
  </si>
  <si>
    <t>210107_交通・通信</t>
  </si>
  <si>
    <t>21010701_交通</t>
  </si>
  <si>
    <t>21010702_自動車等関係費</t>
  </si>
  <si>
    <t>210107021_自動車等購入</t>
  </si>
  <si>
    <t>210107022_自転車購入</t>
  </si>
  <si>
    <t>210107023_自動車等維持</t>
  </si>
  <si>
    <t>21010703_通信</t>
  </si>
  <si>
    <t>210108_教育</t>
  </si>
  <si>
    <t>21010801_授業料等</t>
  </si>
  <si>
    <t>21010802_教科書・学習参考教材</t>
  </si>
  <si>
    <t>21010803_補習教育</t>
  </si>
  <si>
    <t>210109_教養娯楽</t>
  </si>
  <si>
    <t>21010901_教養娯楽用耐久財</t>
  </si>
  <si>
    <t>21010902_教養娯楽用品</t>
  </si>
  <si>
    <t>210109021_文房具</t>
  </si>
  <si>
    <t>210109022_運動用具類</t>
  </si>
  <si>
    <t>210109023_玩具</t>
  </si>
  <si>
    <t>210109024_切り花</t>
  </si>
  <si>
    <t>210109025_他の教養娯楽用品</t>
  </si>
  <si>
    <t>210109026_動物病院代</t>
  </si>
  <si>
    <t>210109027_他のペット関連サービス</t>
  </si>
  <si>
    <t>210109028_教養娯楽用品修理代</t>
  </si>
  <si>
    <t>21010903_書籍・他の印刷物</t>
  </si>
  <si>
    <t>21010904_教養娯楽サービス</t>
  </si>
  <si>
    <t>210109041_宿泊料</t>
  </si>
  <si>
    <t>210109042_パック旅行費</t>
  </si>
  <si>
    <t>210109043_月謝類</t>
  </si>
  <si>
    <t>210109044_他の教養娯楽サービス</t>
  </si>
  <si>
    <t>210110_その他の消費支出</t>
  </si>
  <si>
    <t>21011001_諸雑費</t>
  </si>
  <si>
    <t>210110011_理美容サービス</t>
  </si>
  <si>
    <t>210110012_理美容用品</t>
  </si>
  <si>
    <t>210110013_身の回り用品</t>
  </si>
  <si>
    <t>210110014_たばこ</t>
  </si>
  <si>
    <t>210110015_他の諸雑費</t>
  </si>
  <si>
    <t>21011002_こづかい（使途不明）</t>
  </si>
  <si>
    <t>21011003_交際費</t>
  </si>
  <si>
    <t>210110031_贈与金</t>
  </si>
  <si>
    <t>210110032_他の交際費</t>
  </si>
  <si>
    <t>21011004_仕送り金</t>
  </si>
  <si>
    <t>2102_非消費支出</t>
  </si>
  <si>
    <t>210200001_直接税</t>
  </si>
  <si>
    <t>210200002_社会保険料</t>
  </si>
  <si>
    <t>210200003_他の非消費支出</t>
  </si>
  <si>
    <t>22_［持ち家（現住居）の帰属家賃］</t>
  </si>
  <si>
    <t>23_実支出以外の支払（繰越金を除く）</t>
  </si>
  <si>
    <t>23000001_預貯金</t>
  </si>
  <si>
    <t>23000002_保険料</t>
  </si>
  <si>
    <t>230000021_個人年金保険料</t>
  </si>
  <si>
    <t>230000022_企業年金保険料</t>
  </si>
  <si>
    <t>230000023_他の保険料</t>
  </si>
  <si>
    <t>23000003_有価証券購入</t>
  </si>
  <si>
    <t>23000004_土地家屋借金返済</t>
  </si>
  <si>
    <t>23000005_他の借金返済</t>
  </si>
  <si>
    <t>23000006_クレジット購入借入金返済</t>
  </si>
  <si>
    <t>23000007_財産購入</t>
  </si>
  <si>
    <t>23000008_実支出以外の支払のその他</t>
  </si>
  <si>
    <t>24_繰越金</t>
  </si>
  <si>
    <t>3_受取</t>
  </si>
  <si>
    <t>31_実収入</t>
  </si>
  <si>
    <t>3101_経常収入</t>
  </si>
  <si>
    <t>310101_勤め先収入</t>
  </si>
  <si>
    <t>31010101_世帯主収入</t>
  </si>
  <si>
    <t>310101011_定期収入</t>
  </si>
  <si>
    <t>310101012_臨時収入・賞与</t>
  </si>
  <si>
    <t>31010102_世帯主の配偶者の収入</t>
  </si>
  <si>
    <t>31010103_他の世帯員収入</t>
  </si>
  <si>
    <t>310102_事業・内職収入</t>
  </si>
  <si>
    <t>31010201_家賃収入</t>
  </si>
  <si>
    <t>31010202_他の事業収入</t>
  </si>
  <si>
    <t>31010203_内職収入</t>
  </si>
  <si>
    <t>310103_他の経常収入</t>
  </si>
  <si>
    <t>31010301_財産収入</t>
  </si>
  <si>
    <t>31010302_社会保障給付</t>
  </si>
  <si>
    <t>310103021_公的年金給付</t>
  </si>
  <si>
    <t>310103022_他の社会保障給付</t>
  </si>
  <si>
    <t>31010303_仕送り金</t>
  </si>
  <si>
    <t>3102_特別収入</t>
  </si>
  <si>
    <t>310201_受贈金</t>
  </si>
  <si>
    <t>310202_他の特別収入</t>
  </si>
  <si>
    <t>32_実収入以外の受取（繰入金を除く）</t>
  </si>
  <si>
    <t>3201_預貯金引出</t>
  </si>
  <si>
    <t>3202_保険金</t>
  </si>
  <si>
    <t>320201_個人年金保険金</t>
  </si>
  <si>
    <t>320202_企業年金保険金</t>
  </si>
  <si>
    <t>320203_他の保険金</t>
  </si>
  <si>
    <t>3203_有価証券売却</t>
  </si>
  <si>
    <t>3204_土地家屋借入金</t>
  </si>
  <si>
    <t>3205_他の借入金</t>
  </si>
  <si>
    <t>3206_クレジット購入借入金</t>
  </si>
  <si>
    <t>3207_財産売却</t>
  </si>
  <si>
    <t>3208_実収入以外の受取のその他</t>
  </si>
  <si>
    <t>33_繰入金</t>
  </si>
  <si>
    <t>4_可処分所得</t>
  </si>
  <si>
    <t>5_（特掲：用途分類）交際費</t>
  </si>
  <si>
    <t>5001_（特掲：用途分類）食料</t>
  </si>
  <si>
    <t>5002_（特掲：用途分類）住居</t>
  </si>
  <si>
    <t>5003_（特掲：用途分類）光熱・水道</t>
  </si>
  <si>
    <t>5004_（特掲：用途分類）家具・家事用品</t>
  </si>
  <si>
    <t>5005_（特掲：用途分類）被服及び履物</t>
  </si>
  <si>
    <t>5006_（特掲：用途分類）保健医療</t>
  </si>
  <si>
    <t>5007_（特掲：用途分類）交通・通信</t>
  </si>
  <si>
    <t>5008_（特掲：用途分類）教育</t>
  </si>
  <si>
    <t>5009_（特掲：用途分類）教養娯楽</t>
  </si>
  <si>
    <t>5010_（特掲：用途分類）諸雑費</t>
  </si>
  <si>
    <t>5011_（特掲：用途分類）贈与金</t>
  </si>
  <si>
    <t>5012_（特掲：用途分類）他の交際費</t>
  </si>
  <si>
    <t>501201_（特掲：用途分類）つきあい費</t>
  </si>
  <si>
    <t>501202_（特掲：用途分類）住宅関係負担費</t>
  </si>
  <si>
    <t>501203_（特掲：用途分類）他の負担費</t>
  </si>
  <si>
    <t>6_（再掲）移転支出</t>
  </si>
  <si>
    <t>全国家計構造調査</t>
    <rPh sb="0" eb="2">
      <t>ゼンコク</t>
    </rPh>
    <rPh sb="2" eb="4">
      <t>カケイ</t>
    </rPh>
    <rPh sb="4" eb="6">
      <t>コウゾウ</t>
    </rPh>
    <rPh sb="6" eb="8">
      <t>チョウサ</t>
    </rPh>
    <phoneticPr fontId="2"/>
  </si>
  <si>
    <t>※2024年家計構造調査は、2025年末に公表予定のため2019年を採用。（本ツールは2025年10月に公表）</t>
    <rPh sb="5" eb="6">
      <t>ネン</t>
    </rPh>
    <rPh sb="6" eb="8">
      <t>カケイ</t>
    </rPh>
    <rPh sb="8" eb="10">
      <t>コウゾウ</t>
    </rPh>
    <rPh sb="10" eb="12">
      <t>チョウサ</t>
    </rPh>
    <rPh sb="18" eb="19">
      <t>ネン</t>
    </rPh>
    <rPh sb="19" eb="20">
      <t>マツ</t>
    </rPh>
    <rPh sb="21" eb="23">
      <t>コウヒョウ</t>
    </rPh>
    <rPh sb="23" eb="25">
      <t>ヨテイ</t>
    </rPh>
    <rPh sb="32" eb="33">
      <t>ネン</t>
    </rPh>
    <rPh sb="34" eb="36">
      <t>サイヨウ</t>
    </rPh>
    <rPh sb="38" eb="39">
      <t>ホン</t>
    </rPh>
    <rPh sb="47" eb="48">
      <t>ネン</t>
    </rPh>
    <rPh sb="50" eb="51">
      <t>ガツ</t>
    </rPh>
    <rPh sb="52" eb="54">
      <t>コウヒョウ</t>
    </rPh>
    <phoneticPr fontId="26"/>
  </si>
  <si>
    <t>※家計調査年報の千葉県値は、統計的に平均値とするには調査対象件数が少ないため、掲載していません。</t>
    <rPh sb="1" eb="3">
      <t>カケイ</t>
    </rPh>
    <rPh sb="3" eb="5">
      <t>チョウサ</t>
    </rPh>
    <rPh sb="5" eb="7">
      <t>ネンポウ</t>
    </rPh>
    <rPh sb="8" eb="11">
      <t>チバケン</t>
    </rPh>
    <rPh sb="11" eb="12">
      <t>チ</t>
    </rPh>
    <rPh sb="26" eb="28">
      <t>チョウサ</t>
    </rPh>
    <rPh sb="28" eb="30">
      <t>タイショウ</t>
    </rPh>
    <rPh sb="30" eb="32">
      <t>ケンスウ</t>
    </rPh>
    <rPh sb="33" eb="34">
      <t>スク</t>
    </rPh>
    <rPh sb="39" eb="41">
      <t>ケイサイ</t>
    </rPh>
    <phoneticPr fontId="2"/>
  </si>
  <si>
    <t>【令和2年　千葉県生産者価格評価表　統合大分類表】</t>
    <rPh sb="1" eb="3">
      <t>レイワ</t>
    </rPh>
    <rPh sb="4" eb="5">
      <t>ネン</t>
    </rPh>
    <rPh sb="6" eb="9">
      <t>チバケン</t>
    </rPh>
    <rPh sb="9" eb="12">
      <t>セイサンシャ</t>
    </rPh>
    <rPh sb="12" eb="14">
      <t>カカク</t>
    </rPh>
    <rPh sb="14" eb="17">
      <t>ヒョウカヒョウ</t>
    </rPh>
    <rPh sb="18" eb="20">
      <t>トウゴウ</t>
    </rPh>
    <rPh sb="20" eb="21">
      <t>ダイ</t>
    </rPh>
    <rPh sb="21" eb="23">
      <t>ブンルイ</t>
    </rPh>
    <rPh sb="23" eb="24">
      <t>ヒョウ</t>
    </rPh>
    <phoneticPr fontId="62"/>
  </si>
  <si>
    <t>(単位 : 100万円)</t>
  </si>
  <si>
    <t>統合大分類</t>
    <phoneticPr fontId="62"/>
  </si>
  <si>
    <t>77</t>
  </si>
  <si>
    <t>86</t>
  </si>
  <si>
    <t>88</t>
  </si>
  <si>
    <t>移出</t>
    <rPh sb="0" eb="2">
      <t>イシュツ</t>
    </rPh>
    <phoneticPr fontId="68"/>
  </si>
  <si>
    <t>移輸出計</t>
    <rPh sb="0" eb="3">
      <t>イユシュツ</t>
    </rPh>
    <rPh sb="3" eb="4">
      <t>ケイ</t>
    </rPh>
    <phoneticPr fontId="2"/>
  </si>
  <si>
    <t>（控除）移入</t>
    <rPh sb="1" eb="3">
      <t>コウジョ</t>
    </rPh>
    <rPh sb="4" eb="6">
      <t>イニュウ</t>
    </rPh>
    <phoneticPr fontId="68"/>
  </si>
  <si>
    <t>（控除）関税、輸入商品税</t>
    <rPh sb="1" eb="3">
      <t>コウジョ</t>
    </rPh>
    <rPh sb="4" eb="6">
      <t>カンゼイ</t>
    </rPh>
    <rPh sb="7" eb="12">
      <t>ユニュウショウヒンゼイ</t>
    </rPh>
    <phoneticPr fontId="68"/>
  </si>
  <si>
    <t>（控除）移輸入計</t>
    <rPh sb="1" eb="3">
      <t>コウジョ</t>
    </rPh>
    <rPh sb="4" eb="5">
      <t>イ</t>
    </rPh>
    <rPh sb="5" eb="7">
      <t>ユニュウ</t>
    </rPh>
    <rPh sb="7" eb="8">
      <t>ケイ</t>
    </rPh>
    <phoneticPr fontId="68"/>
  </si>
  <si>
    <t>間接税（関税・輸入品商品税を除く。）</t>
    <rPh sb="7" eb="9">
      <t>ユニュウ</t>
    </rPh>
    <rPh sb="9" eb="10">
      <t>ヒン</t>
    </rPh>
    <rPh sb="10" eb="12">
      <t>ショウヒン</t>
    </rPh>
    <rPh sb="12" eb="13">
      <t>ゼイ</t>
    </rPh>
    <phoneticPr fontId="2"/>
  </si>
  <si>
    <t>県内生産額</t>
    <rPh sb="0" eb="1">
      <t>ケン</t>
    </rPh>
    <phoneticPr fontId="68"/>
  </si>
  <si>
    <t>自給率</t>
    <rPh sb="0" eb="3">
      <t>ジキュウリツ</t>
    </rPh>
    <phoneticPr fontId="2"/>
  </si>
  <si>
    <t>間接税（関税・輸入品商品税を除く。）</t>
    <rPh sb="7" eb="9">
      <t>ユニュウ</t>
    </rPh>
    <rPh sb="9" eb="10">
      <t>ヒン</t>
    </rPh>
    <rPh sb="10" eb="12">
      <t>ショウヒン</t>
    </rPh>
    <rPh sb="12" eb="13">
      <t>ゼイ</t>
    </rPh>
    <phoneticPr fontId="6"/>
  </si>
  <si>
    <t>国内生産額</t>
  </si>
  <si>
    <t>列和</t>
    <rPh sb="0" eb="1">
      <t>レツ</t>
    </rPh>
    <rPh sb="1" eb="2">
      <t>ワ</t>
    </rPh>
    <phoneticPr fontId="5"/>
  </si>
  <si>
    <t>影響力係数</t>
    <rPh sb="0" eb="3">
      <t>エイキョウリョク</t>
    </rPh>
    <rPh sb="3" eb="5">
      <t>ケイスウ</t>
    </rPh>
    <phoneticPr fontId="5"/>
  </si>
  <si>
    <t>ok</t>
    <phoneticPr fontId="2"/>
  </si>
  <si>
    <t>家計調査</t>
    <rPh sb="0" eb="4">
      <t>カケイチョウサ</t>
    </rPh>
    <phoneticPr fontId="2"/>
  </si>
  <si>
    <t>勤め先収入</t>
    <rPh sb="0" eb="1">
      <t>ツト</t>
    </rPh>
    <rPh sb="2" eb="3">
      <t>サキ</t>
    </rPh>
    <rPh sb="3" eb="5">
      <t>シュウニュウ</t>
    </rPh>
    <phoneticPr fontId="58"/>
  </si>
  <si>
    <t>事業・内職収入、公的年金給付等の社会保障給付、財産収入（家賃、地代、利子など）、特別収入（受贈金など）も含まれる</t>
    <phoneticPr fontId="2"/>
  </si>
  <si>
    <t>勤め先収入に、公的年金、財産収入（家賃収入など）、仕送り金などの経常的な収入を加えたもの。</t>
    <rPh sb="0" eb="1">
      <t>ツト</t>
    </rPh>
    <rPh sb="2" eb="3">
      <t>サキ</t>
    </rPh>
    <rPh sb="3" eb="5">
      <t>シュウニュウ</t>
    </rPh>
    <rPh sb="32" eb="35">
      <t>ケイジョウテキ</t>
    </rPh>
    <rPh sb="36" eb="38">
      <t>シュウニュウ</t>
    </rPh>
    <rPh sb="39" eb="40">
      <t>クワ</t>
    </rPh>
    <phoneticPr fontId="2"/>
  </si>
  <si>
    <t>勤め先収入</t>
    <rPh sb="0" eb="1">
      <t>ツト</t>
    </rPh>
    <rPh sb="2" eb="5">
      <t>サキシュウニュウ</t>
    </rPh>
    <phoneticPr fontId="2"/>
  </si>
  <si>
    <t>2019年全国家計構造調査 千葉県 家計収支に関する結果</t>
    <phoneticPr fontId="58"/>
  </si>
  <si>
    <t>【令和2年千葉県産業連関表による経済波及効果簡易分析ツールver.1.0 ☆統合大分類☆ 】</t>
    <rPh sb="1" eb="3">
      <t>レイワ</t>
    </rPh>
    <rPh sb="22" eb="24">
      <t>カンイ</t>
    </rPh>
    <rPh sb="38" eb="40">
      <t>トウゴウ</t>
    </rPh>
    <rPh sb="40" eb="43">
      <t>ダイブンルイ</t>
    </rPh>
    <phoneticPr fontId="2"/>
  </si>
  <si>
    <t>　このツールは、「令和2年千葉県産業連関表」を使って、経済波及効果を測定するために作成したものです。</t>
    <rPh sb="9" eb="11">
      <t>レイワ</t>
    </rPh>
    <rPh sb="12" eb="13">
      <t>ネン</t>
    </rPh>
    <rPh sb="13" eb="16">
      <t>チバケン</t>
    </rPh>
    <rPh sb="16" eb="18">
      <t>サンギョウ</t>
    </rPh>
    <rPh sb="18" eb="21">
      <t>レンカンヒョウ</t>
    </rPh>
    <rPh sb="23" eb="24">
      <t>ツカ</t>
    </rPh>
    <rPh sb="27" eb="29">
      <t>ケイザイ</t>
    </rPh>
    <rPh sb="29" eb="33">
      <t>ハキュウコウカ</t>
    </rPh>
    <rPh sb="34" eb="36">
      <t>ソクテイ</t>
    </rPh>
    <rPh sb="41" eb="43">
      <t>サクセイ</t>
    </rPh>
    <phoneticPr fontId="2"/>
  </si>
  <si>
    <t>↑</t>
    <phoneticPr fontId="2"/>
  </si>
  <si>
    <t>千葉県産業連関表で
計算した自給率</t>
    <rPh sb="0" eb="3">
      <t>チバケン</t>
    </rPh>
    <rPh sb="3" eb="5">
      <t>サンギョウ</t>
    </rPh>
    <rPh sb="5" eb="7">
      <t>レンカン</t>
    </rPh>
    <rPh sb="7" eb="8">
      <t>ヒョウ</t>
    </rPh>
    <rPh sb="10" eb="12">
      <t>ケイサン</t>
    </rPh>
    <rPh sb="14" eb="17">
      <t>ジキュウリツ</t>
    </rPh>
    <phoneticPr fontId="2"/>
  </si>
  <si>
    <t>（備考）</t>
    <rPh sb="1" eb="3">
      <t>ビコウ</t>
    </rPh>
    <phoneticPr fontId="2"/>
  </si>
  <si>
    <t>↑上のセルをクリックし、ドロップダウンリストから選択します。</t>
    <rPh sb="1" eb="2">
      <t>ウエ</t>
    </rPh>
    <rPh sb="24" eb="26">
      <t>センタク</t>
    </rPh>
    <phoneticPr fontId="2"/>
  </si>
  <si>
    <t>自給率の設定（任意）</t>
    <rPh sb="0" eb="3">
      <t>ジキュウリツ</t>
    </rPh>
    <rPh sb="4" eb="6">
      <t>セッテイ</t>
    </rPh>
    <rPh sb="7" eb="9">
      <t>ニンイ</t>
    </rPh>
    <phoneticPr fontId="2"/>
  </si>
  <si>
    <t>消費転換率の設定（任意）</t>
    <rPh sb="0" eb="5">
      <t>ショウヒテンカンリツ</t>
    </rPh>
    <rPh sb="6" eb="8">
      <t>セッテイ</t>
    </rPh>
    <rPh sb="9" eb="11">
      <t>ニンイ</t>
    </rPh>
    <phoneticPr fontId="2"/>
  </si>
  <si>
    <r>
      <t>３　上記の最終需要のうち、県内で調達する県産品等の産業については、「</t>
    </r>
    <r>
      <rPr>
        <sz val="10"/>
        <color indexed="10"/>
        <rFont val="HG丸ｺﾞｼｯｸM-PRO"/>
        <family val="3"/>
        <charset val="128"/>
      </rPr>
      <t>自給率</t>
    </r>
    <r>
      <rPr>
        <sz val="10"/>
        <rFont val="HG丸ｺﾞｼｯｸM-PRO"/>
        <family val="3"/>
        <charset val="128"/>
      </rPr>
      <t>」の設定欄に「1」と入力してください。</t>
    </r>
    <rPh sb="2" eb="4">
      <t>ジョウキ</t>
    </rPh>
    <rPh sb="5" eb="7">
      <t>サイシュウ</t>
    </rPh>
    <rPh sb="7" eb="9">
      <t>ジュヨウ</t>
    </rPh>
    <rPh sb="13" eb="15">
      <t>ケンナイ</t>
    </rPh>
    <rPh sb="16" eb="18">
      <t>チョウタツ</t>
    </rPh>
    <rPh sb="20" eb="23">
      <t>ケンサンヒン</t>
    </rPh>
    <rPh sb="23" eb="24">
      <t>トウ</t>
    </rPh>
    <rPh sb="25" eb="27">
      <t>サンギョウ</t>
    </rPh>
    <rPh sb="34" eb="37">
      <t>ジキュウリツ</t>
    </rPh>
    <rPh sb="39" eb="41">
      <t>セッテイ</t>
    </rPh>
    <rPh sb="41" eb="42">
      <t>ラン</t>
    </rPh>
    <rPh sb="47" eb="49">
      <t>ニュウリョク</t>
    </rPh>
    <phoneticPr fontId="2"/>
  </si>
  <si>
    <r>
      <t>　　してください。（「</t>
    </r>
    <r>
      <rPr>
        <sz val="10"/>
        <color indexed="10"/>
        <rFont val="HG丸ｺﾞｼｯｸM-PRO"/>
        <family val="3"/>
        <charset val="128"/>
      </rPr>
      <t>消費転換率</t>
    </r>
    <r>
      <rPr>
        <sz val="10"/>
        <rFont val="HG丸ｺﾞｼｯｸM-PRO"/>
        <family val="3"/>
        <charset val="128"/>
      </rPr>
      <t>」の設定欄を参照）</t>
    </r>
    <rPh sb="11" eb="13">
      <t>ショウヒ</t>
    </rPh>
    <rPh sb="13" eb="15">
      <t>テンカン</t>
    </rPh>
    <rPh sb="15" eb="16">
      <t>リツ</t>
    </rPh>
    <rPh sb="18" eb="20">
      <t>セッテイ</t>
    </rPh>
    <rPh sb="20" eb="21">
      <t>ラン</t>
    </rPh>
    <rPh sb="22" eb="24">
      <t>サンショウ</t>
    </rPh>
    <phoneticPr fontId="2"/>
  </si>
  <si>
    <t>３　このツールは、産業連関表対象年（令和2年）の価格によるものであり、分析対象時点の価格を考慮していません。</t>
    <rPh sb="9" eb="11">
      <t>サンギョウ</t>
    </rPh>
    <rPh sb="11" eb="14">
      <t>レンカンヒョウ</t>
    </rPh>
    <rPh sb="14" eb="16">
      <t>タイショウ</t>
    </rPh>
    <rPh sb="16" eb="17">
      <t>ネン</t>
    </rPh>
    <rPh sb="18" eb="20">
      <t>レイワ</t>
    </rPh>
    <rPh sb="21" eb="22">
      <t>ネン</t>
    </rPh>
    <rPh sb="24" eb="26">
      <t>カカク</t>
    </rPh>
    <rPh sb="35" eb="37">
      <t>ブンセキ</t>
    </rPh>
    <rPh sb="37" eb="39">
      <t>タイショウ</t>
    </rPh>
    <rPh sb="39" eb="41">
      <t>ジテン</t>
    </rPh>
    <rPh sb="42" eb="44">
      <t>カカク</t>
    </rPh>
    <rPh sb="45" eb="47">
      <t>コウリョ</t>
    </rPh>
    <phoneticPr fontId="2"/>
  </si>
  <si>
    <t>入力箇所3
（任意）</t>
    <rPh sb="0" eb="4">
      <t>ニュウリョクカショ</t>
    </rPh>
    <rPh sb="7" eb="9">
      <t>ニンイ</t>
    </rPh>
    <phoneticPr fontId="2"/>
  </si>
  <si>
    <t>入力箇所4
（任意）</t>
    <rPh sb="0" eb="4">
      <t>ニュウリョクカショ</t>
    </rPh>
    <rPh sb="7" eb="9">
      <t>ニンイ</t>
    </rPh>
    <phoneticPr fontId="2"/>
  </si>
  <si>
    <t>C</t>
    <phoneticPr fontId="2"/>
  </si>
  <si>
    <t>D   (%)</t>
    <phoneticPr fontId="2"/>
  </si>
  <si>
    <t>E</t>
    <phoneticPr fontId="2"/>
  </si>
  <si>
    <t>F</t>
    <phoneticPr fontId="2"/>
  </si>
  <si>
    <t>ab ag ao bo am be bi bj bk bm bn bo</t>
    <phoneticPr fontId="2"/>
  </si>
  <si>
    <t>①（2013年・関東）</t>
    <rPh sb="6" eb="7">
      <t>ネン</t>
    </rPh>
    <rPh sb="8" eb="10">
      <t>カントウ</t>
    </rPh>
    <phoneticPr fontId="2"/>
  </si>
  <si>
    <t>②（2019年・千葉）</t>
    <rPh sb="6" eb="7">
      <t>ネン</t>
    </rPh>
    <rPh sb="8" eb="10">
      <t>チバ</t>
    </rPh>
    <phoneticPr fontId="2"/>
  </si>
  <si>
    <t>③ユーザー定義</t>
    <rPh sb="5" eb="7">
      <t>テイギ</t>
    </rPh>
    <phoneticPr fontId="2"/>
  </si>
  <si>
    <t>③なるべく直近の統計（家計調査など）を用いてください。
その場合、③のセルから選択してください。</t>
    <rPh sb="5" eb="7">
      <t>チョッキン</t>
    </rPh>
    <rPh sb="8" eb="10">
      <t>トウケイ</t>
    </rPh>
    <rPh sb="11" eb="13">
      <t>カケイ</t>
    </rPh>
    <rPh sb="13" eb="15">
      <t>チョウサ</t>
    </rPh>
    <rPh sb="19" eb="20">
      <t>モチ</t>
    </rPh>
    <rPh sb="30" eb="32">
      <t>バアイ</t>
    </rPh>
    <rPh sb="39" eb="41">
      <t>センタク</t>
    </rPh>
    <phoneticPr fontId="2"/>
  </si>
  <si>
    <t>②消費支出÷実収入（2019年全国消費実態調査報告書・
総世帯のうち勤労世帯・千葉県）</t>
    <rPh sb="1" eb="3">
      <t>ショウヒ</t>
    </rPh>
    <rPh sb="3" eb="5">
      <t>シシュツ</t>
    </rPh>
    <rPh sb="6" eb="7">
      <t>ジツ</t>
    </rPh>
    <rPh sb="7" eb="9">
      <t>シュウニュウ</t>
    </rPh>
    <rPh sb="14" eb="15">
      <t>ネン</t>
    </rPh>
    <rPh sb="15" eb="17">
      <t>ゼンコク</t>
    </rPh>
    <rPh sb="17" eb="19">
      <t>ショウヒ</t>
    </rPh>
    <rPh sb="19" eb="21">
      <t>ジッタイ</t>
    </rPh>
    <rPh sb="21" eb="23">
      <t>チョウサ</t>
    </rPh>
    <rPh sb="23" eb="26">
      <t>ホウコクショ</t>
    </rPh>
    <rPh sb="28" eb="29">
      <t>ソウ</t>
    </rPh>
    <rPh sb="29" eb="31">
      <t>セタイ</t>
    </rPh>
    <rPh sb="34" eb="36">
      <t>キンロウ</t>
    </rPh>
    <rPh sb="36" eb="38">
      <t>セタイ</t>
    </rPh>
    <rPh sb="39" eb="42">
      <t>チバケン</t>
    </rPh>
    <phoneticPr fontId="2"/>
  </si>
  <si>
    <t>①消費支出÷実収入（家計調査詳細結果表の年次・
勤労世帯・関東地方）</t>
    <rPh sb="1" eb="3">
      <t>ショウヒ</t>
    </rPh>
    <rPh sb="3" eb="5">
      <t>シシュツ</t>
    </rPh>
    <rPh sb="6" eb="7">
      <t>ジツ</t>
    </rPh>
    <rPh sb="7" eb="9">
      <t>シュウニュウ</t>
    </rPh>
    <rPh sb="10" eb="12">
      <t>カケイ</t>
    </rPh>
    <rPh sb="12" eb="14">
      <t>チョウサ</t>
    </rPh>
    <rPh sb="14" eb="16">
      <t>ショウサイ</t>
    </rPh>
    <rPh sb="16" eb="18">
      <t>ケッカ</t>
    </rPh>
    <rPh sb="18" eb="19">
      <t>ヒョウ</t>
    </rPh>
    <rPh sb="20" eb="22">
      <t>ネンジ</t>
    </rPh>
    <rPh sb="24" eb="26">
      <t>キンロウ</t>
    </rPh>
    <rPh sb="26" eb="28">
      <t>セタイ</t>
    </rPh>
    <phoneticPr fontId="2"/>
  </si>
  <si>
    <t>↓　こ　こ　か　ら　下　は、　入　力・計　算　す　る　箇　所</t>
    <rPh sb="10" eb="11">
      <t>シタ</t>
    </rPh>
    <rPh sb="15" eb="16">
      <t>ニュウ</t>
    </rPh>
    <rPh sb="17" eb="18">
      <t>チカラ</t>
    </rPh>
    <rPh sb="19" eb="20">
      <t>ケイ</t>
    </rPh>
    <rPh sb="21" eb="22">
      <t>サン</t>
    </rPh>
    <rPh sb="27" eb="28">
      <t>カ</t>
    </rPh>
    <rPh sb="29" eb="30">
      <t>ショ</t>
    </rPh>
    <phoneticPr fontId="2"/>
  </si>
  <si>
    <t>入力箇所1
(産業を選択)</t>
    <rPh sb="0" eb="4">
      <t>ニュウリョクカショ</t>
    </rPh>
    <rPh sb="7" eb="9">
      <t>サンギョウ</t>
    </rPh>
    <rPh sb="10" eb="12">
      <t>センタク</t>
    </rPh>
    <phoneticPr fontId="2"/>
  </si>
  <si>
    <t>入力箇所2
(産業を選択)</t>
    <rPh sb="0" eb="4">
      <t>ニュウリョクカショ</t>
    </rPh>
    <rPh sb="7" eb="9">
      <t>サンギョウ</t>
    </rPh>
    <rPh sb="10" eb="12">
      <t>センタク</t>
    </rPh>
    <phoneticPr fontId="2"/>
  </si>
  <si>
    <t>A'+B</t>
    <phoneticPr fontId="2"/>
  </si>
  <si>
    <t>AA</t>
    <phoneticPr fontId="2"/>
  </si>
  <si>
    <r>
      <rPr>
        <sz val="14"/>
        <rFont val="HGSｺﾞｼｯｸE"/>
        <family val="3"/>
        <charset val="128"/>
      </rPr>
      <t>【経済波及効果測定結果】</t>
    </r>
    <r>
      <rPr>
        <sz val="11"/>
        <rFont val="ＭＳ Ｐゴシック"/>
        <family val="3"/>
        <charset val="128"/>
      </rPr>
      <t>～令和２年（2020年）千葉県産業連関表（統合大分類）～</t>
    </r>
    <rPh sb="1" eb="3">
      <t>ケイザイ</t>
    </rPh>
    <rPh sb="3" eb="7">
      <t>ハキュウコウカ</t>
    </rPh>
    <rPh sb="7" eb="9">
      <t>ソクテイ</t>
    </rPh>
    <rPh sb="9" eb="11">
      <t>ケッカ</t>
    </rPh>
    <rPh sb="13" eb="15">
      <t>レイワ</t>
    </rPh>
    <rPh sb="16" eb="17">
      <t>ネン</t>
    </rPh>
    <rPh sb="22" eb="23">
      <t>ネン</t>
    </rPh>
    <rPh sb="24" eb="27">
      <t>チバケン</t>
    </rPh>
    <rPh sb="27" eb="29">
      <t>サンギョウ</t>
    </rPh>
    <rPh sb="29" eb="32">
      <t>レンカンヒョウ</t>
    </rPh>
    <rPh sb="33" eb="35">
      <t>トウゴウ</t>
    </rPh>
    <rPh sb="35" eb="38">
      <t>ダイブンルイ</t>
    </rPh>
    <phoneticPr fontId="2"/>
  </si>
  <si>
    <t>【測 定 表】</t>
  </si>
  <si>
    <t>（利用方法）</t>
    <rPh sb="1" eb="3">
      <t>リヨウ</t>
    </rPh>
    <rPh sb="3" eb="5">
      <t>ホウホウ</t>
    </rPh>
    <phoneticPr fontId="2"/>
  </si>
  <si>
    <t>【測定表】</t>
    <rPh sb="1" eb="4">
      <t>ソクテイヒョウ</t>
    </rPh>
    <phoneticPr fontId="2"/>
  </si>
  <si>
    <t>２　入力箇所は4カ所あります。</t>
    <rPh sb="2" eb="4">
      <t>ニュウリョク</t>
    </rPh>
    <rPh sb="4" eb="6">
      <t>カショ</t>
    </rPh>
    <rPh sb="9" eb="10">
      <t>ショ</t>
    </rPh>
    <phoneticPr fontId="2"/>
  </si>
  <si>
    <t>３　入力箇所１、２</t>
    <rPh sb="2" eb="4">
      <t>ニュウリョク</t>
    </rPh>
    <rPh sb="4" eb="6">
      <t>カショ</t>
    </rPh>
    <phoneticPr fontId="2"/>
  </si>
  <si>
    <r>
      <t>　　最終需要増加額を「</t>
    </r>
    <r>
      <rPr>
        <sz val="10"/>
        <color indexed="10"/>
        <rFont val="HG丸ｺﾞｼｯｸM-PRO"/>
        <family val="3"/>
        <charset val="128"/>
      </rPr>
      <t>測定表</t>
    </r>
    <r>
      <rPr>
        <sz val="10"/>
        <rFont val="HG丸ｺﾞｼｯｸM-PRO"/>
        <family val="3"/>
        <charset val="128"/>
      </rPr>
      <t>」シートに入力します。（単位：百万円）</t>
    </r>
    <rPh sb="2" eb="4">
      <t>サイシュウ</t>
    </rPh>
    <rPh sb="4" eb="6">
      <t>ジュヨウ</t>
    </rPh>
    <rPh sb="6" eb="8">
      <t>ゾウカ</t>
    </rPh>
    <rPh sb="8" eb="9">
      <t>ガク</t>
    </rPh>
    <rPh sb="11" eb="13">
      <t>ソクテイ</t>
    </rPh>
    <rPh sb="13" eb="14">
      <t>ヒョウ</t>
    </rPh>
    <rPh sb="19" eb="21">
      <t>ニュウリョク</t>
    </rPh>
    <rPh sb="26" eb="28">
      <t>タンイ</t>
    </rPh>
    <rPh sb="29" eb="30">
      <t>ヒャク</t>
    </rPh>
    <rPh sb="30" eb="32">
      <t>マンエン</t>
    </rPh>
    <phoneticPr fontId="2"/>
  </si>
  <si>
    <t>　　※購入者価格：店舗、ネットなどから購入した価格。商品を消費者の手元に届けるためにかかった運賃や、卸・小売などの手数料を上乗せされています。</t>
    <rPh sb="3" eb="6">
      <t>コウニュウシャ</t>
    </rPh>
    <rPh sb="6" eb="8">
      <t>カカク</t>
    </rPh>
    <rPh sb="9" eb="11">
      <t>テンポ</t>
    </rPh>
    <rPh sb="19" eb="21">
      <t>コウニュウ</t>
    </rPh>
    <rPh sb="23" eb="25">
      <t>カカク</t>
    </rPh>
    <rPh sb="50" eb="51">
      <t>オロシ</t>
    </rPh>
    <rPh sb="57" eb="60">
      <t>テスウリョウ</t>
    </rPh>
    <phoneticPr fontId="2"/>
  </si>
  <si>
    <t>　　　生産者価格：いわゆる工場出荷額。生産者（メーカーや事業者）が財・サービスを工場や事業所から出荷する時点での価格です。</t>
    <rPh sb="3" eb="6">
      <t>セイサンシャ</t>
    </rPh>
    <rPh sb="6" eb="8">
      <t>カカク</t>
    </rPh>
    <rPh sb="13" eb="18">
      <t>コウジョウシュッカガク</t>
    </rPh>
    <phoneticPr fontId="2"/>
  </si>
  <si>
    <t>４　２次波及効果を算出する際の消費転換率は、2024年「家計調査」から計算した値があらかじめ設定されていますが、必要に応じて変更</t>
    <rPh sb="3" eb="4">
      <t>ジ</t>
    </rPh>
    <rPh sb="4" eb="8">
      <t>ハキュウコウカ</t>
    </rPh>
    <rPh sb="9" eb="11">
      <t>サンシュツ</t>
    </rPh>
    <rPh sb="13" eb="14">
      <t>サイ</t>
    </rPh>
    <rPh sb="15" eb="17">
      <t>ショウヒ</t>
    </rPh>
    <rPh sb="17" eb="20">
      <t>テンカンリツ</t>
    </rPh>
    <rPh sb="26" eb="27">
      <t>ネン</t>
    </rPh>
    <rPh sb="28" eb="30">
      <t>カケイ</t>
    </rPh>
    <rPh sb="30" eb="32">
      <t>チョウサ</t>
    </rPh>
    <rPh sb="35" eb="37">
      <t>ケイサン</t>
    </rPh>
    <rPh sb="39" eb="40">
      <t>チ</t>
    </rPh>
    <rPh sb="46" eb="48">
      <t>セッテイ</t>
    </rPh>
    <rPh sb="56" eb="58">
      <t>ヒツヨウ</t>
    </rPh>
    <rPh sb="59" eb="60">
      <t>オウ</t>
    </rPh>
    <rPh sb="62" eb="64">
      <t>ヘンコウ</t>
    </rPh>
    <phoneticPr fontId="2"/>
  </si>
  <si>
    <t>ある観光地で、県産品のピーナッツ和菓子が、手土産品として100億円売れました。</t>
    <rPh sb="2" eb="5">
      <t>カンコウチ</t>
    </rPh>
    <rPh sb="7" eb="10">
      <t>ケンサンピン</t>
    </rPh>
    <rPh sb="16" eb="19">
      <t>ワガシ</t>
    </rPh>
    <rPh sb="21" eb="25">
      <t>テミヤゲヒン</t>
    </rPh>
    <rPh sb="31" eb="33">
      <t>オクエン</t>
    </rPh>
    <rPh sb="33" eb="34">
      <t>ウ</t>
    </rPh>
    <phoneticPr fontId="2"/>
  </si>
  <si>
    <t>入 力 事 例</t>
    <rPh sb="0" eb="1">
      <t>ニュウ</t>
    </rPh>
    <rPh sb="2" eb="3">
      <t>チカラ</t>
    </rPh>
    <rPh sb="4" eb="5">
      <t>コト</t>
    </rPh>
    <rPh sb="6" eb="7">
      <t>レイ</t>
    </rPh>
    <phoneticPr fontId="2"/>
  </si>
  <si>
    <t>また、成田空港が近いことから飛行機のミニチュア（プラスチック製）、チーバくんをモチーフにした木質プラスチックのフィギュアがあわせて100億円売れました。</t>
    <rPh sb="3" eb="7">
      <t>ナリタクウコウ</t>
    </rPh>
    <rPh sb="8" eb="9">
      <t>チカ</t>
    </rPh>
    <rPh sb="14" eb="17">
      <t>ヒコウキ</t>
    </rPh>
    <rPh sb="30" eb="31">
      <t>セイ</t>
    </rPh>
    <rPh sb="46" eb="48">
      <t>モクシツ</t>
    </rPh>
    <rPh sb="68" eb="70">
      <t>オクエン</t>
    </rPh>
    <rPh sb="70" eb="71">
      <t>ウ</t>
    </rPh>
    <phoneticPr fontId="2"/>
  </si>
  <si>
    <t>その場合、下記のように入力します。</t>
    <rPh sb="2" eb="4">
      <t>バアイ</t>
    </rPh>
    <rPh sb="5" eb="7">
      <t>カキ</t>
    </rPh>
    <rPh sb="11" eb="13">
      <t>ニュウリョク</t>
    </rPh>
    <phoneticPr fontId="2"/>
  </si>
  <si>
    <t>測定表」シートに入力します。</t>
    <rPh sb="0" eb="3">
      <t>ソクテイヒョウ</t>
    </rPh>
    <rPh sb="8" eb="10">
      <t>ニュウリョク</t>
    </rPh>
    <phoneticPr fontId="2"/>
  </si>
  <si>
    <t>　　金額が購入者価格の場合はA欄、生産者価格の場合はB欄へ入力します。</t>
    <phoneticPr fontId="2"/>
  </si>
  <si>
    <t>　　　　　　　　　例えば「道の駅」で販売されている産品は、価格に運営費や手数料が含まれていますので購入者価格になります。</t>
    <rPh sb="9" eb="10">
      <t>タト</t>
    </rPh>
    <rPh sb="13" eb="14">
      <t>ミチ</t>
    </rPh>
    <rPh sb="15" eb="16">
      <t>エキ</t>
    </rPh>
    <rPh sb="18" eb="20">
      <t>ハンバイ</t>
    </rPh>
    <rPh sb="25" eb="27">
      <t>サンピン</t>
    </rPh>
    <rPh sb="29" eb="31">
      <t>カカク</t>
    </rPh>
    <rPh sb="32" eb="35">
      <t>ウンエイヒ</t>
    </rPh>
    <rPh sb="36" eb="39">
      <t>テスウリョウ</t>
    </rPh>
    <rPh sb="40" eb="41">
      <t>フク</t>
    </rPh>
    <rPh sb="49" eb="52">
      <t>コウニュウシャ</t>
    </rPh>
    <rPh sb="52" eb="54">
      <t>カカク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</si>
</sst>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176" formatCode="#,##0_ "/>
    <numFmt numFmtId="177" formatCode="#,##0_);[Red]\(#,##0\)"/>
    <numFmt numFmtId="178" formatCode="0.00_ "/>
    <numFmt numFmtId="179" formatCode="#,##0.00_ ;[Red]\-#,##0.00\ "/>
    <numFmt numFmtId="180" formatCode="#,##0.00_ "/>
    <numFmt numFmtId="181" formatCode="0.0000_ "/>
    <numFmt numFmtId="182" formatCode="0.0_ "/>
    <numFmt numFmtId="183" formatCode="0_ "/>
    <numFmt numFmtId="184" formatCode="0.0000"/>
    <numFmt numFmtId="185" formatCode="#,##0.0;[Red]\-#,##0.0"/>
    <numFmt numFmtId="186" formatCode="0.00000_ "/>
    <numFmt numFmtId="187" formatCode="###,###,##0;&quot;-&quot;##,###,##0"/>
    <numFmt numFmtId="188" formatCode="#,###,###,##0;&quot; -&quot;###,###,##0"/>
    <numFmt numFmtId="189" formatCode="##,###,##0.00;&quot;-&quot;#,###,##0.00"/>
    <numFmt numFmtId="190" formatCode="###,###,##0.0;&quot;-&quot;##,###,##0.0"/>
    <numFmt numFmtId="191" formatCode="#,##0.00000000000_ ;[Red]\-#,##0.00000000000\ "/>
    <numFmt numFmtId="192" formatCode="#,##0.00000_ "/>
    <numFmt numFmtId="193" formatCode="0.000000_);[Red]\(0.000000\)"/>
    <numFmt numFmtId="194" formatCode="0.000000_ "/>
    <numFmt numFmtId="195" formatCode="#,##0.000000;[Red]\-#,##0.000000"/>
    <numFmt numFmtId="196" formatCode="#,##0.000000_ "/>
    <numFmt numFmtId="197" formatCode="#,##0.000000_);[Red]\(#,##0.000000\)"/>
    <numFmt numFmtId="198" formatCode="0.000000;\-0.000000_-"/>
    <numFmt numFmtId="199" formatCode="\(@\)"/>
    <numFmt numFmtId="200" formatCode="#,##0.0;\-#,##0.0"/>
    <numFmt numFmtId="201" formatCode="0.000000"/>
    <numFmt numFmtId="202" formatCode="0.0000;\-0.0000_-"/>
  </numFmts>
  <fonts count="85">
    <font>
      <sz val="11"/>
      <name val="ＭＳ Ｐゴシック"/>
      <family val="3"/>
      <charset val="128"/>
    </font>
    <font>
      <sz val="11"/>
      <color theme="1"/>
      <name val="ＭＳ ゴシック"/>
      <family val="2"/>
      <charset val="128"/>
    </font>
    <font>
      <sz val="6"/>
      <name val="ＭＳ Ｐゴシック"/>
      <family val="3"/>
      <charset val="128"/>
    </font>
    <font>
      <sz val="11"/>
      <name val="ＭＳ 明朝"/>
      <family val="1"/>
      <charset val="128"/>
    </font>
    <font>
      <sz val="11"/>
      <name val="ＭＳ Ｐゴシック"/>
      <family val="3"/>
      <charset val="128"/>
    </font>
    <font>
      <sz val="14"/>
      <name val="ＭＳ Ｐゴシック"/>
      <family val="3"/>
      <charset val="128"/>
    </font>
    <font>
      <sz val="9"/>
      <name val="ＭＳ Ｐゴシック"/>
      <family val="3"/>
      <charset val="128"/>
    </font>
    <font>
      <sz val="10"/>
      <name val="ＭＳ Ｐゴシック"/>
      <family val="3"/>
      <charset val="128"/>
    </font>
    <font>
      <sz val="10"/>
      <name val="HG創英角ｺﾞｼｯｸUB"/>
      <family val="3"/>
      <charset val="128"/>
    </font>
    <font>
      <sz val="6"/>
      <name val="游ゴシック"/>
      <family val="3"/>
      <charset val="128"/>
    </font>
    <font>
      <b/>
      <sz val="9"/>
      <color indexed="81"/>
      <name val="ＭＳ Ｐゴシック"/>
      <family val="3"/>
      <charset val="128"/>
    </font>
    <font>
      <sz val="12"/>
      <name val="ＭＳ Ｐゴシック"/>
      <family val="3"/>
      <charset val="128"/>
    </font>
    <font>
      <b/>
      <sz val="14"/>
      <name val="ＭＳ Ｐゴシック"/>
      <family val="3"/>
      <charset val="128"/>
    </font>
    <font>
      <b/>
      <sz val="10"/>
      <color indexed="10"/>
      <name val="ＭＳ Ｐゴシック"/>
      <family val="3"/>
      <charset val="128"/>
    </font>
    <font>
      <sz val="10"/>
      <color indexed="10"/>
      <name val="ＭＳ Ｐゴシック"/>
      <family val="3"/>
      <charset val="128"/>
    </font>
    <font>
      <sz val="10"/>
      <color indexed="48"/>
      <name val="ＭＳ Ｐゴシック"/>
      <family val="3"/>
      <charset val="128"/>
    </font>
    <font>
      <sz val="10"/>
      <color indexed="12"/>
      <name val="ＭＳ Ｐゴシック"/>
      <family val="3"/>
      <charset val="128"/>
    </font>
    <font>
      <sz val="10"/>
      <color indexed="53"/>
      <name val="ＭＳ Ｐゴシック"/>
      <family val="3"/>
      <charset val="128"/>
    </font>
    <font>
      <sz val="10"/>
      <color indexed="17"/>
      <name val="ＭＳ Ｐゴシック"/>
      <family val="3"/>
      <charset val="128"/>
    </font>
    <font>
      <sz val="10"/>
      <color indexed="20"/>
      <name val="ＭＳ Ｐゴシック"/>
      <family val="3"/>
      <charset val="128"/>
    </font>
    <font>
      <sz val="20"/>
      <name val="ＭＳ 明朝"/>
      <family val="1"/>
      <charset val="128"/>
    </font>
    <font>
      <sz val="6"/>
      <name val="ＭＳ Ｐ明朝"/>
      <family val="1"/>
      <charset val="128"/>
    </font>
    <font>
      <sz val="13"/>
      <name val="Century"/>
      <family val="1"/>
    </font>
    <font>
      <sz val="16"/>
      <name val="ＭＳ 明朝"/>
      <family val="1"/>
      <charset val="128"/>
    </font>
    <font>
      <sz val="15"/>
      <name val="ＭＳ 明朝"/>
      <family val="1"/>
      <charset val="128"/>
    </font>
    <font>
      <sz val="14"/>
      <name val="ＭＳ 明朝"/>
      <family val="1"/>
      <charset val="128"/>
    </font>
    <font>
      <sz val="6"/>
      <name val="ＭＳ 明朝"/>
      <family val="1"/>
      <charset val="128"/>
    </font>
    <font>
      <sz val="12"/>
      <name val="ＭＳ 明朝"/>
      <family val="1"/>
      <charset val="128"/>
    </font>
    <font>
      <sz val="12"/>
      <name val="Century"/>
      <family val="1"/>
    </font>
    <font>
      <sz val="10"/>
      <name val="Century"/>
      <family val="1"/>
    </font>
    <font>
      <sz val="9"/>
      <name val="ＭＳ 明朝"/>
      <family val="1"/>
      <charset val="128"/>
    </font>
    <font>
      <sz val="10"/>
      <name val="ＭＳ 明朝"/>
      <family val="1"/>
      <charset val="128"/>
    </font>
    <font>
      <sz val="10"/>
      <color indexed="8"/>
      <name val="Century"/>
      <family val="1"/>
    </font>
    <font>
      <u/>
      <sz val="11"/>
      <color indexed="12"/>
      <name val="ＭＳ 明朝"/>
      <family val="1"/>
      <charset val="128"/>
    </font>
    <font>
      <sz val="8"/>
      <name val="ＭＳ Ｐゴシック"/>
      <family val="3"/>
      <charset val="128"/>
    </font>
    <font>
      <b/>
      <sz val="12"/>
      <name val="ＭＳ Ｐゴシック"/>
      <family val="3"/>
      <charset val="128"/>
    </font>
    <font>
      <u/>
      <sz val="11"/>
      <color indexed="12"/>
      <name val="ＭＳ Ｐゴシック"/>
      <family val="3"/>
      <charset val="128"/>
    </font>
    <font>
      <sz val="8.5"/>
      <name val="ＭＳ Ｐゴシック"/>
      <family val="3"/>
      <charset val="128"/>
    </font>
    <font>
      <sz val="10"/>
      <name val="HG丸ｺﾞｼｯｸM-PRO"/>
      <family val="3"/>
      <charset val="128"/>
    </font>
    <font>
      <sz val="10"/>
      <color indexed="10"/>
      <name val="HG丸ｺﾞｼｯｸM-PRO"/>
      <family val="3"/>
      <charset val="128"/>
    </font>
    <font>
      <sz val="11"/>
      <name val="明朝"/>
      <family val="1"/>
      <charset val="128"/>
    </font>
    <font>
      <sz val="11"/>
      <color indexed="8"/>
      <name val="ＭＳ 明朝"/>
      <family val="1"/>
      <charset val="128"/>
    </font>
    <font>
      <sz val="9"/>
      <color theme="1"/>
      <name val="ＭＳ Ｐゴシック"/>
      <family val="3"/>
      <charset val="128"/>
    </font>
    <font>
      <sz val="9"/>
      <color rgb="FFFF0000"/>
      <name val="ＭＳ Ｐゴシック"/>
      <family val="3"/>
      <charset val="128"/>
    </font>
    <font>
      <sz val="11"/>
      <color theme="1"/>
      <name val="游ゴシック"/>
      <family val="3"/>
      <charset val="128"/>
      <scheme val="minor"/>
    </font>
    <font>
      <sz val="11"/>
      <color theme="0" tint="-0.249977111117893"/>
      <name val="ＭＳ Ｐゴシック"/>
      <family val="3"/>
      <charset val="128"/>
    </font>
    <font>
      <sz val="14"/>
      <color theme="1"/>
      <name val="游ゴシック"/>
      <family val="3"/>
      <charset val="128"/>
      <scheme val="minor"/>
    </font>
    <font>
      <sz val="8.5"/>
      <color rgb="FFFF0000"/>
      <name val="ＭＳ Ｐゴシック"/>
      <family val="3"/>
      <charset val="128"/>
    </font>
    <font>
      <sz val="8.5"/>
      <color theme="1"/>
      <name val="ＭＳ Ｐゴシック"/>
      <family val="3"/>
      <charset val="128"/>
    </font>
    <font>
      <sz val="14"/>
      <color theme="1"/>
      <name val="ＭＳ Ｐゴシック"/>
      <family val="3"/>
      <charset val="128"/>
    </font>
    <font>
      <sz val="9"/>
      <color theme="0" tint="-0.249977111117893"/>
      <name val="ＭＳ Ｐゴシック"/>
      <family val="3"/>
      <charset val="128"/>
    </font>
    <font>
      <sz val="14"/>
      <name val="游ゴシック"/>
      <family val="3"/>
      <charset val="128"/>
      <scheme val="minor"/>
    </font>
    <font>
      <sz val="10"/>
      <color theme="1"/>
      <name val="HG丸ｺﾞｼｯｸM-PRO"/>
      <family val="3"/>
      <charset val="128"/>
    </font>
    <font>
      <b/>
      <sz val="9"/>
      <name val="ＭＳ Ｐゴシック"/>
      <family val="3"/>
      <charset val="128"/>
    </font>
    <font>
      <sz val="11"/>
      <name val="Century"/>
      <family val="1"/>
    </font>
    <font>
      <sz val="9"/>
      <color indexed="8"/>
      <name val="Century"/>
      <family val="1"/>
    </font>
    <font>
      <sz val="9"/>
      <color rgb="FFFF0000"/>
      <name val="ＭＳ 明朝"/>
      <family val="1"/>
      <charset val="128"/>
    </font>
    <font>
      <sz val="10"/>
      <color theme="1"/>
      <name val="MSゴシック"/>
      <family val="3"/>
      <charset val="128"/>
    </font>
    <font>
      <sz val="6"/>
      <name val="ＭＳ Ｐゴシック"/>
      <family val="2"/>
      <charset val="128"/>
    </font>
    <font>
      <b/>
      <sz val="10"/>
      <color rgb="FF0070C0"/>
      <name val="MSゴシック"/>
      <family val="3"/>
      <charset val="128"/>
    </font>
    <font>
      <sz val="14"/>
      <color theme="1"/>
      <name val="ＭＳ ゴシック"/>
      <family val="2"/>
      <charset val="128"/>
    </font>
    <font>
      <b/>
      <sz val="14"/>
      <name val="游ゴシック"/>
      <family val="3"/>
      <charset val="128"/>
      <scheme val="minor"/>
    </font>
    <font>
      <sz val="6"/>
      <name val="游ゴシック"/>
      <family val="2"/>
      <charset val="128"/>
      <scheme val="minor"/>
    </font>
    <font>
      <sz val="10"/>
      <color theme="1"/>
      <name val="游ゴシック"/>
      <family val="2"/>
      <charset val="128"/>
      <scheme val="minor"/>
    </font>
    <font>
      <sz val="14"/>
      <name val="游ゴシック"/>
      <family val="2"/>
      <charset val="128"/>
      <scheme val="minor"/>
    </font>
    <font>
      <sz val="10"/>
      <name val="游ゴシック"/>
      <family val="2"/>
      <charset val="128"/>
      <scheme val="minor"/>
    </font>
    <font>
      <sz val="10"/>
      <name val="游ゴシック"/>
      <family val="3"/>
      <charset val="128"/>
      <scheme val="minor"/>
    </font>
    <font>
      <sz val="10"/>
      <color theme="1"/>
      <name val="游ゴシック"/>
      <family val="3"/>
      <charset val="128"/>
      <scheme val="minor"/>
    </font>
    <font>
      <sz val="6"/>
      <name val="游ゴシック"/>
      <family val="3"/>
      <charset val="128"/>
      <scheme val="minor"/>
    </font>
    <font>
      <sz val="11"/>
      <color rgb="FFFF0000"/>
      <name val="游ゴシック"/>
      <family val="3"/>
      <charset val="128"/>
      <scheme val="minor"/>
    </font>
    <font>
      <sz val="11"/>
      <name val="游ゴシック"/>
      <family val="2"/>
      <charset val="128"/>
      <scheme val="minor"/>
    </font>
    <font>
      <sz val="9"/>
      <color rgb="FF0070C0"/>
      <name val="ＭＳ Ｐゴシック"/>
      <family val="3"/>
      <charset val="128"/>
    </font>
    <font>
      <sz val="14"/>
      <color theme="1"/>
      <name val="HGｺﾞｼｯｸE"/>
      <family val="3"/>
      <charset val="128"/>
    </font>
    <font>
      <b/>
      <sz val="11"/>
      <color rgb="FF0070C0"/>
      <name val="ＭＳ ゴシック"/>
      <family val="2"/>
      <charset val="128"/>
    </font>
    <font>
      <b/>
      <sz val="12"/>
      <color rgb="FF0070C0"/>
      <name val="ＭＳ 明朝"/>
      <family val="1"/>
      <charset val="128"/>
    </font>
    <font>
      <sz val="10"/>
      <color rgb="FF000000"/>
      <name val="ＭＳ 明朝"/>
      <family val="1"/>
      <charset val="128"/>
    </font>
    <font>
      <sz val="14"/>
      <color theme="1"/>
      <name val="MSゴシック"/>
      <family val="3"/>
      <charset val="128"/>
    </font>
    <font>
      <sz val="10"/>
      <color rgb="FFFF0000"/>
      <name val="ＭＳ 明朝"/>
      <family val="1"/>
      <charset val="128"/>
    </font>
    <font>
      <sz val="12"/>
      <name val="HG創英角ｺﾞｼｯｸUB"/>
      <family val="3"/>
      <charset val="128"/>
    </font>
    <font>
      <sz val="12"/>
      <name val="HGｺﾞｼｯｸE"/>
      <family val="3"/>
      <charset val="128"/>
    </font>
    <font>
      <sz val="14"/>
      <name val="HGSｺﾞｼｯｸE"/>
      <family val="3"/>
      <charset val="128"/>
    </font>
    <font>
      <sz val="10"/>
      <name val="HGSｺﾞｼｯｸE"/>
      <family val="3"/>
      <charset val="128"/>
    </font>
    <font>
      <b/>
      <sz val="16"/>
      <name val="ＭＳ Ｐゴシック"/>
      <family val="3"/>
      <charset val="128"/>
    </font>
    <font>
      <sz val="12"/>
      <color rgb="FFFF0000"/>
      <name val="ＭＳ Ｐゴシック"/>
      <family val="3"/>
      <charset val="128"/>
    </font>
    <font>
      <sz val="14"/>
      <name val="HGｺﾞｼｯｸE"/>
      <family val="3"/>
      <charset val="128"/>
    </font>
  </fonts>
  <fills count="20">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rgb="FFCCFF99"/>
        <bgColor indexed="64"/>
      </patternFill>
    </fill>
    <fill>
      <patternFill patternType="solid">
        <fgColor rgb="FFFFFF99"/>
        <bgColor indexed="64"/>
      </patternFill>
    </fill>
    <fill>
      <patternFill patternType="solid">
        <fgColor rgb="FFCCFFFF"/>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FFFFCC"/>
        <bgColor indexed="64"/>
      </patternFill>
    </fill>
    <fill>
      <patternFill patternType="solid">
        <fgColor rgb="FFEFFFFF"/>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tint="-0.14999847407452621"/>
        <bgColor indexed="64"/>
      </patternFill>
    </fill>
  </fills>
  <borders count="77">
    <border>
      <left/>
      <right/>
      <top/>
      <bottom/>
      <diagonal/>
    </border>
    <border>
      <left style="medium">
        <color indexed="64"/>
      </left>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dotted">
        <color indexed="64"/>
      </left>
      <right style="dotted">
        <color indexed="64"/>
      </right>
      <top style="dotted">
        <color indexed="64"/>
      </top>
      <bottom style="dotted">
        <color indexed="64"/>
      </bottom>
      <diagonal/>
    </border>
    <border>
      <left style="thin">
        <color indexed="64"/>
      </left>
      <right/>
      <top/>
      <bottom style="thin">
        <color indexed="64"/>
      </bottom>
      <diagonal/>
    </border>
    <border>
      <left/>
      <right/>
      <top style="thin">
        <color indexed="64"/>
      </top>
      <bottom/>
      <diagonal/>
    </border>
    <border>
      <left/>
      <right style="dotted">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thick">
        <color indexed="64"/>
      </top>
      <bottom style="dotted">
        <color indexed="64"/>
      </bottom>
      <diagonal/>
    </border>
    <border>
      <left style="thick">
        <color indexed="64"/>
      </left>
      <right style="thick">
        <color indexed="64"/>
      </right>
      <top style="dotted">
        <color indexed="64"/>
      </top>
      <bottom style="dotted">
        <color indexed="64"/>
      </bottom>
      <diagonal/>
    </border>
    <border>
      <left style="thick">
        <color indexed="64"/>
      </left>
      <right style="thick">
        <color indexed="64"/>
      </right>
      <top style="dotted">
        <color indexed="64"/>
      </top>
      <bottom style="thick">
        <color indexed="64"/>
      </bottom>
      <diagonal/>
    </border>
    <border>
      <left style="thick">
        <color indexed="64"/>
      </left>
      <right/>
      <top style="thick">
        <color indexed="64"/>
      </top>
      <bottom style="dotted">
        <color indexed="64"/>
      </bottom>
      <diagonal/>
    </border>
    <border>
      <left/>
      <right/>
      <top style="thick">
        <color indexed="64"/>
      </top>
      <bottom style="dotted">
        <color indexed="64"/>
      </bottom>
      <diagonal/>
    </border>
    <border>
      <left/>
      <right style="thick">
        <color indexed="64"/>
      </right>
      <top style="thick">
        <color indexed="64"/>
      </top>
      <bottom style="dotted">
        <color indexed="64"/>
      </bottom>
      <diagonal/>
    </border>
    <border>
      <left style="thick">
        <color indexed="64"/>
      </left>
      <right/>
      <top style="dotted">
        <color indexed="64"/>
      </top>
      <bottom style="thick">
        <color indexed="64"/>
      </bottom>
      <diagonal/>
    </border>
    <border>
      <left/>
      <right/>
      <top style="dotted">
        <color indexed="64"/>
      </top>
      <bottom style="thick">
        <color indexed="64"/>
      </bottom>
      <diagonal/>
    </border>
    <border>
      <left/>
      <right style="thick">
        <color indexed="64"/>
      </right>
      <top style="dotted">
        <color indexed="64"/>
      </top>
      <bottom style="thick">
        <color indexed="64"/>
      </bottom>
      <diagonal/>
    </border>
    <border>
      <left style="thick">
        <color indexed="64"/>
      </left>
      <right style="thick">
        <color indexed="64"/>
      </right>
      <top style="dotted">
        <color indexed="64"/>
      </top>
      <bottom/>
      <diagonal/>
    </border>
    <border>
      <left style="thin">
        <color indexed="64"/>
      </left>
      <right/>
      <top style="thin">
        <color indexed="64"/>
      </top>
      <bottom style="thick">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xf numFmtId="9" fontId="4" fillId="0" borderId="0" applyFont="0" applyFill="0" applyBorder="0" applyAlignment="0" applyProtection="0">
      <alignment vertical="center"/>
    </xf>
    <xf numFmtId="0" fontId="33" fillId="0" borderId="0" applyNumberFormat="0" applyFill="0" applyBorder="0" applyAlignment="0" applyProtection="0">
      <alignment vertical="top"/>
      <protection locked="0"/>
    </xf>
    <xf numFmtId="38" fontId="4" fillId="0" borderId="0" applyFont="0" applyFill="0" applyBorder="0" applyAlignment="0" applyProtection="0">
      <alignment vertical="center"/>
    </xf>
    <xf numFmtId="38" fontId="44" fillId="0" borderId="0" applyFont="0" applyFill="0" applyBorder="0" applyAlignment="0" applyProtection="0">
      <alignment vertical="center"/>
    </xf>
    <xf numFmtId="38" fontId="4" fillId="0" borderId="0" applyFont="0" applyFill="0" applyBorder="0" applyAlignment="0" applyProtection="0"/>
    <xf numFmtId="38" fontId="4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7" fillId="0" borderId="0"/>
    <xf numFmtId="0" fontId="44" fillId="0" borderId="0">
      <alignment vertical="center"/>
    </xf>
    <xf numFmtId="0" fontId="4" fillId="0" borderId="0"/>
    <xf numFmtId="0" fontId="44" fillId="0" borderId="0">
      <alignment vertical="center"/>
    </xf>
    <xf numFmtId="0" fontId="30" fillId="0" borderId="0"/>
    <xf numFmtId="0" fontId="4" fillId="0" borderId="0"/>
    <xf numFmtId="0" fontId="7" fillId="0" borderId="0"/>
    <xf numFmtId="0" fontId="44" fillId="0" borderId="0">
      <alignment vertical="center"/>
    </xf>
    <xf numFmtId="0" fontId="4" fillId="0" borderId="0">
      <alignment vertical="center"/>
    </xf>
    <xf numFmtId="0" fontId="3" fillId="0" borderId="0"/>
    <xf numFmtId="0" fontId="30" fillId="0" borderId="0"/>
    <xf numFmtId="0" fontId="3" fillId="0" borderId="0"/>
    <xf numFmtId="0" fontId="4" fillId="0" borderId="0"/>
    <xf numFmtId="0" fontId="4" fillId="0" borderId="0"/>
    <xf numFmtId="0" fontId="3" fillId="0" borderId="0"/>
    <xf numFmtId="0" fontId="1" fillId="0" borderId="0">
      <alignment vertical="center"/>
    </xf>
  </cellStyleXfs>
  <cellXfs count="717">
    <xf numFmtId="0" fontId="0" fillId="0" borderId="0" xfId="0"/>
    <xf numFmtId="0" fontId="3" fillId="0" borderId="0" xfId="0" applyFont="1" applyAlignment="1">
      <alignment horizontal="center"/>
    </xf>
    <xf numFmtId="176" fontId="3" fillId="0" borderId="0" xfId="0" applyNumberFormat="1" applyFont="1"/>
    <xf numFmtId="176" fontId="3" fillId="0" borderId="0" xfId="0" applyNumberFormat="1" applyFont="1" applyAlignment="1">
      <alignment horizontal="left"/>
    </xf>
    <xf numFmtId="0" fontId="3" fillId="0" borderId="0" xfId="0" applyFont="1"/>
    <xf numFmtId="0" fontId="5" fillId="2" borderId="0" xfId="0" applyFont="1" applyFill="1" applyAlignment="1">
      <alignment vertical="center"/>
    </xf>
    <xf numFmtId="0" fontId="0" fillId="2" borderId="0" xfId="0" applyFill="1" applyAlignment="1">
      <alignment vertical="center"/>
    </xf>
    <xf numFmtId="0" fontId="6" fillId="2" borderId="0" xfId="0" applyFont="1" applyFill="1" applyAlignment="1">
      <alignment horizontal="right" vertical="center"/>
    </xf>
    <xf numFmtId="0" fontId="7" fillId="0" borderId="0" xfId="0" applyFont="1"/>
    <xf numFmtId="0" fontId="6" fillId="2" borderId="0" xfId="0" applyFont="1" applyFill="1"/>
    <xf numFmtId="0" fontId="0" fillId="0" borderId="0" xfId="0" applyAlignment="1">
      <alignment vertical="center"/>
    </xf>
    <xf numFmtId="0" fontId="0" fillId="0" borderId="0" xfId="0" applyAlignment="1">
      <alignment horizontal="center" vertical="center"/>
    </xf>
    <xf numFmtId="38" fontId="0" fillId="0" borderId="0" xfId="0" applyNumberFormat="1" applyAlignment="1">
      <alignment horizontal="center" vertical="center" shrinkToFit="1"/>
    </xf>
    <xf numFmtId="0" fontId="7" fillId="2" borderId="0" xfId="0" applyFont="1" applyFill="1" applyAlignment="1">
      <alignment vertical="center"/>
    </xf>
    <xf numFmtId="0" fontId="7" fillId="2" borderId="0" xfId="0" applyFont="1" applyFill="1" applyAlignment="1">
      <alignment horizontal="left" vertical="center"/>
    </xf>
    <xf numFmtId="0" fontId="7" fillId="2" borderId="1" xfId="0" applyFont="1" applyFill="1" applyBorder="1" applyAlignment="1">
      <alignment vertical="center"/>
    </xf>
    <xf numFmtId="38" fontId="7" fillId="2" borderId="1" xfId="3" applyFont="1" applyFill="1" applyBorder="1" applyAlignment="1">
      <alignment vertical="center"/>
    </xf>
    <xf numFmtId="0" fontId="7" fillId="2" borderId="0" xfId="0" applyFont="1" applyFill="1" applyAlignment="1">
      <alignment horizontal="right" vertical="center"/>
    </xf>
    <xf numFmtId="38" fontId="7" fillId="3" borderId="8" xfId="0" applyNumberFormat="1" applyFont="1" applyFill="1" applyBorder="1" applyAlignment="1">
      <alignment vertical="center" shrinkToFit="1"/>
    </xf>
    <xf numFmtId="0" fontId="7" fillId="0" borderId="0" xfId="0" applyFont="1" applyAlignment="1">
      <alignment vertical="center"/>
    </xf>
    <xf numFmtId="38" fontId="7" fillId="0" borderId="9" xfId="0" applyNumberFormat="1" applyFont="1" applyBorder="1" applyAlignment="1">
      <alignment horizontal="center" vertical="center" shrinkToFit="1"/>
    </xf>
    <xf numFmtId="0" fontId="7" fillId="0" borderId="0" xfId="0" applyFont="1" applyAlignment="1">
      <alignment horizontal="center" vertical="center"/>
    </xf>
    <xf numFmtId="0" fontId="6" fillId="0" borderId="0" xfId="0" applyFont="1"/>
    <xf numFmtId="0" fontId="6" fillId="2" borderId="0" xfId="0" applyFont="1" applyFill="1" applyAlignment="1">
      <alignment horizontal="left" vertical="top"/>
    </xf>
    <xf numFmtId="0" fontId="43" fillId="0" borderId="0" xfId="0" applyFont="1"/>
    <xf numFmtId="178" fontId="7" fillId="5" borderId="7" xfId="0" applyNumberFormat="1" applyFont="1" applyFill="1" applyBorder="1" applyAlignment="1">
      <alignment vertical="center" shrinkToFit="1"/>
    </xf>
    <xf numFmtId="180" fontId="8" fillId="5" borderId="11" xfId="0" applyNumberFormat="1" applyFont="1" applyFill="1" applyBorder="1" applyAlignment="1">
      <alignment vertical="center"/>
    </xf>
    <xf numFmtId="0" fontId="0" fillId="0" borderId="0" xfId="10" applyFont="1">
      <alignment vertical="center"/>
    </xf>
    <xf numFmtId="0" fontId="6" fillId="0" borderId="0" xfId="10" applyFont="1">
      <alignment vertical="center"/>
    </xf>
    <xf numFmtId="0" fontId="45" fillId="0" borderId="0" xfId="10" applyFont="1">
      <alignment vertical="center"/>
    </xf>
    <xf numFmtId="38" fontId="6" fillId="0" borderId="0" xfId="3" applyFont="1" applyFill="1" applyBorder="1">
      <alignment vertical="center"/>
    </xf>
    <xf numFmtId="38" fontId="6" fillId="0" borderId="0" xfId="3" applyFont="1" applyFill="1">
      <alignment vertical="center"/>
    </xf>
    <xf numFmtId="176" fontId="7" fillId="0" borderId="0" xfId="0" applyNumberFormat="1" applyFont="1"/>
    <xf numFmtId="0" fontId="7" fillId="0" borderId="0" xfId="0" applyFont="1" applyAlignment="1">
      <alignment horizontal="center"/>
    </xf>
    <xf numFmtId="176" fontId="7" fillId="0" borderId="12" xfId="0" applyNumberFormat="1" applyFont="1" applyBorder="1" applyAlignment="1">
      <alignment horizontal="center" vertical="center" wrapText="1"/>
    </xf>
    <xf numFmtId="0" fontId="6" fillId="0" borderId="0" xfId="0" applyFont="1" applyAlignment="1">
      <alignment horizontal="center" vertical="center"/>
    </xf>
    <xf numFmtId="0" fontId="6" fillId="0" borderId="0" xfId="0" applyFont="1" applyAlignment="1">
      <alignment horizontal="center"/>
    </xf>
    <xf numFmtId="176" fontId="6" fillId="0" borderId="0" xfId="0" applyNumberFormat="1" applyFont="1" applyAlignment="1">
      <alignment horizontal="center" vertical="center"/>
    </xf>
    <xf numFmtId="176" fontId="6" fillId="0" borderId="0" xfId="0" applyNumberFormat="1" applyFont="1"/>
    <xf numFmtId="0" fontId="6" fillId="0" borderId="0" xfId="0" applyFont="1" applyAlignment="1">
      <alignment vertical="center"/>
    </xf>
    <xf numFmtId="38" fontId="6" fillId="0" borderId="0" xfId="3" applyFont="1" applyBorder="1" applyAlignment="1">
      <alignment vertical="center" wrapText="1"/>
    </xf>
    <xf numFmtId="38" fontId="6" fillId="0" borderId="13" xfId="3" applyFont="1" applyBorder="1" applyAlignment="1">
      <alignment vertical="center" wrapText="1"/>
    </xf>
    <xf numFmtId="0" fontId="6" fillId="0" borderId="14" xfId="0" applyFont="1" applyBorder="1" applyAlignment="1">
      <alignment horizontal="center" vertical="center"/>
    </xf>
    <xf numFmtId="179" fontId="6" fillId="0" borderId="0" xfId="3" applyNumberFormat="1" applyFont="1" applyBorder="1" applyAlignment="1">
      <alignment vertical="center"/>
    </xf>
    <xf numFmtId="0" fontId="11" fillId="0" borderId="0" xfId="19" applyFont="1">
      <alignment vertical="center"/>
    </xf>
    <xf numFmtId="0" fontId="11" fillId="2" borderId="0" xfId="10" applyFont="1" applyFill="1">
      <alignment vertical="center"/>
    </xf>
    <xf numFmtId="0" fontId="0" fillId="2" borderId="0" xfId="10" applyFont="1" applyFill="1">
      <alignment vertical="center"/>
    </xf>
    <xf numFmtId="0" fontId="12" fillId="6" borderId="15" xfId="10" applyFont="1" applyFill="1" applyBorder="1">
      <alignment vertical="center"/>
    </xf>
    <xf numFmtId="0" fontId="4" fillId="6" borderId="16" xfId="10" applyFill="1" applyBorder="1">
      <alignment vertical="center"/>
    </xf>
    <xf numFmtId="0" fontId="12" fillId="6" borderId="1" xfId="10" applyFont="1" applyFill="1" applyBorder="1">
      <alignment vertical="center"/>
    </xf>
    <xf numFmtId="0" fontId="4" fillId="6" borderId="17" xfId="10" applyFill="1" applyBorder="1">
      <alignment vertical="center"/>
    </xf>
    <xf numFmtId="0" fontId="4" fillId="6" borderId="1" xfId="10" applyFill="1" applyBorder="1">
      <alignment vertical="center"/>
    </xf>
    <xf numFmtId="0" fontId="6" fillId="0" borderId="14" xfId="0" applyFont="1" applyBorder="1" applyAlignment="1">
      <alignment vertical="center"/>
    </xf>
    <xf numFmtId="0" fontId="7" fillId="0" borderId="0" xfId="19" applyFont="1">
      <alignment vertical="center"/>
    </xf>
    <xf numFmtId="0" fontId="13" fillId="0" borderId="0" xfId="19" applyFont="1" applyAlignment="1">
      <alignment vertical="top"/>
    </xf>
    <xf numFmtId="0" fontId="15" fillId="0" borderId="0" xfId="19" applyFont="1" applyAlignment="1">
      <alignment horizontal="center" vertical="center"/>
    </xf>
    <xf numFmtId="185" fontId="7" fillId="0" borderId="0" xfId="3" applyNumberFormat="1" applyFont="1" applyFill="1" applyBorder="1" applyAlignment="1">
      <alignment vertical="center"/>
    </xf>
    <xf numFmtId="38" fontId="7" fillId="0" borderId="0" xfId="3" applyFont="1" applyFill="1" applyBorder="1" applyAlignment="1">
      <alignment horizontal="left" vertical="center"/>
    </xf>
    <xf numFmtId="0" fontId="14" fillId="0" borderId="0" xfId="19" applyFont="1" applyAlignment="1">
      <alignment vertical="top"/>
    </xf>
    <xf numFmtId="38" fontId="7" fillId="0" borderId="0" xfId="19" applyNumberFormat="1" applyFont="1">
      <alignment vertical="center"/>
    </xf>
    <xf numFmtId="0" fontId="7" fillId="0" borderId="0" xfId="19" applyFont="1" applyAlignment="1">
      <alignment horizontal="center" vertical="center"/>
    </xf>
    <xf numFmtId="0" fontId="13" fillId="0" borderId="0" xfId="19" applyFont="1" applyAlignment="1">
      <alignment vertical="center" shrinkToFit="1"/>
    </xf>
    <xf numFmtId="0" fontId="18" fillId="0" borderId="0" xfId="19" applyFont="1">
      <alignment vertical="center"/>
    </xf>
    <xf numFmtId="0" fontId="17" fillId="0" borderId="0" xfId="19" applyFont="1">
      <alignment vertical="center"/>
    </xf>
    <xf numFmtId="0" fontId="7" fillId="0" borderId="12" xfId="0" applyFont="1" applyBorder="1" applyAlignment="1">
      <alignment horizontal="center" vertical="center" wrapText="1"/>
    </xf>
    <xf numFmtId="191" fontId="7" fillId="0" borderId="0" xfId="19" applyNumberFormat="1" applyFont="1">
      <alignment vertical="center"/>
    </xf>
    <xf numFmtId="0" fontId="14" fillId="0" borderId="9" xfId="19" applyFont="1" applyBorder="1">
      <alignment vertical="center"/>
    </xf>
    <xf numFmtId="0" fontId="7" fillId="8" borderId="9" xfId="19" applyFont="1" applyFill="1" applyBorder="1">
      <alignment vertical="center"/>
    </xf>
    <xf numFmtId="0" fontId="7" fillId="8" borderId="16" xfId="19" applyFont="1" applyFill="1" applyBorder="1">
      <alignment vertical="center"/>
    </xf>
    <xf numFmtId="0" fontId="7" fillId="8" borderId="23" xfId="19" applyFont="1" applyFill="1" applyBorder="1">
      <alignment vertical="center"/>
    </xf>
    <xf numFmtId="0" fontId="7" fillId="8" borderId="24" xfId="19" applyFont="1" applyFill="1" applyBorder="1">
      <alignment vertical="center"/>
    </xf>
    <xf numFmtId="0" fontId="17" fillId="0" borderId="0" xfId="19" applyFont="1" applyAlignment="1">
      <alignment horizontal="center" vertical="center" shrinkToFit="1"/>
    </xf>
    <xf numFmtId="0" fontId="17" fillId="0" borderId="0" xfId="19" applyFont="1" applyAlignment="1"/>
    <xf numFmtId="40" fontId="7" fillId="0" borderId="0" xfId="19" applyNumberFormat="1" applyFont="1">
      <alignment vertical="center"/>
    </xf>
    <xf numFmtId="38" fontId="7" fillId="0" borderId="0" xfId="19" applyNumberFormat="1" applyFont="1" applyAlignment="1">
      <alignment horizontal="center" vertical="center"/>
    </xf>
    <xf numFmtId="38" fontId="7" fillId="9" borderId="25" xfId="0" applyNumberFormat="1" applyFont="1" applyFill="1" applyBorder="1" applyAlignment="1">
      <alignment vertical="center"/>
    </xf>
    <xf numFmtId="38" fontId="7" fillId="9" borderId="16" xfId="19" applyNumberFormat="1" applyFont="1" applyFill="1" applyBorder="1" applyAlignment="1">
      <alignment horizontal="left" vertical="center"/>
    </xf>
    <xf numFmtId="0" fontId="7" fillId="9" borderId="10" xfId="19" applyFont="1" applyFill="1" applyBorder="1">
      <alignment vertical="center"/>
    </xf>
    <xf numFmtId="0" fontId="6" fillId="9" borderId="14" xfId="0" applyFont="1" applyFill="1" applyBorder="1" applyAlignment="1">
      <alignment horizontal="center" vertical="center" wrapText="1"/>
    </xf>
    <xf numFmtId="0" fontId="6" fillId="10" borderId="14" xfId="0" applyFont="1" applyFill="1" applyBorder="1" applyAlignment="1">
      <alignment horizontal="center" vertical="center" wrapText="1"/>
    </xf>
    <xf numFmtId="0" fontId="6" fillId="11" borderId="14" xfId="0" applyFont="1" applyFill="1" applyBorder="1" applyAlignment="1">
      <alignment horizontal="center" vertical="center" wrapText="1"/>
    </xf>
    <xf numFmtId="0" fontId="7" fillId="12" borderId="26" xfId="19" applyFont="1" applyFill="1" applyBorder="1" applyAlignment="1">
      <alignment horizontal="center" vertical="center"/>
    </xf>
    <xf numFmtId="176" fontId="34" fillId="0" borderId="0" xfId="0" applyNumberFormat="1" applyFont="1" applyAlignment="1">
      <alignment horizontal="center" vertical="center"/>
    </xf>
    <xf numFmtId="176" fontId="34" fillId="0" borderId="0" xfId="0" applyNumberFormat="1" applyFont="1"/>
    <xf numFmtId="0" fontId="34" fillId="0" borderId="0" xfId="0" applyFont="1"/>
    <xf numFmtId="0" fontId="34" fillId="9" borderId="14" xfId="0" applyFont="1" applyFill="1" applyBorder="1" applyAlignment="1">
      <alignment horizontal="center" vertical="center" wrapText="1"/>
    </xf>
    <xf numFmtId="0" fontId="34" fillId="10" borderId="14" xfId="0" applyFont="1" applyFill="1" applyBorder="1" applyAlignment="1">
      <alignment horizontal="center" vertical="center" wrapText="1"/>
    </xf>
    <xf numFmtId="0" fontId="34" fillId="11" borderId="14" xfId="0" applyFont="1" applyFill="1" applyBorder="1" applyAlignment="1">
      <alignment horizontal="center" vertical="center" wrapText="1"/>
    </xf>
    <xf numFmtId="38" fontId="7" fillId="10" borderId="26" xfId="19" applyNumberFormat="1" applyFont="1" applyFill="1" applyBorder="1" applyAlignment="1">
      <alignment horizontal="left" vertical="center"/>
    </xf>
    <xf numFmtId="0" fontId="11" fillId="10" borderId="15" xfId="10" applyFont="1" applyFill="1" applyBorder="1">
      <alignment vertical="center"/>
    </xf>
    <xf numFmtId="0" fontId="11" fillId="10" borderId="9" xfId="10" applyFont="1" applyFill="1" applyBorder="1">
      <alignment vertical="center"/>
    </xf>
    <xf numFmtId="0" fontId="11" fillId="10" borderId="16" xfId="10" applyFont="1" applyFill="1" applyBorder="1">
      <alignment vertical="center"/>
    </xf>
    <xf numFmtId="0" fontId="7" fillId="0" borderId="0" xfId="19" applyFont="1" applyAlignment="1">
      <alignment horizontal="center" vertical="center" wrapText="1"/>
    </xf>
    <xf numFmtId="38" fontId="7" fillId="0" borderId="0" xfId="19" applyNumberFormat="1" applyFont="1" applyAlignment="1">
      <alignment horizontal="left" vertical="top" shrinkToFit="1"/>
    </xf>
    <xf numFmtId="0" fontId="7" fillId="0" borderId="0" xfId="19" applyFont="1" applyAlignment="1">
      <alignment horizontal="center" vertical="center" shrinkToFit="1"/>
    </xf>
    <xf numFmtId="0" fontId="7" fillId="9" borderId="9" xfId="19" applyFont="1" applyFill="1" applyBorder="1">
      <alignment vertical="center"/>
    </xf>
    <xf numFmtId="0" fontId="7" fillId="0" borderId="0" xfId="19" applyFont="1" applyAlignment="1">
      <alignment horizontal="left"/>
    </xf>
    <xf numFmtId="38" fontId="7" fillId="4" borderId="29" xfId="3" applyFont="1" applyFill="1" applyBorder="1" applyAlignment="1">
      <alignment vertical="center" shrinkToFit="1"/>
    </xf>
    <xf numFmtId="38" fontId="7" fillId="4" borderId="30" xfId="3" applyFont="1" applyFill="1" applyBorder="1" applyAlignment="1">
      <alignment vertical="center" shrinkToFit="1"/>
    </xf>
    <xf numFmtId="38" fontId="7" fillId="4" borderId="31" xfId="3" applyFont="1" applyFill="1" applyBorder="1" applyAlignment="1">
      <alignment vertical="center" shrinkToFit="1"/>
    </xf>
    <xf numFmtId="38" fontId="7" fillId="3" borderId="32" xfId="3" applyFont="1" applyFill="1" applyBorder="1" applyAlignment="1">
      <alignment vertical="center" shrinkToFit="1"/>
    </xf>
    <xf numFmtId="38" fontId="7" fillId="3" borderId="8" xfId="3" applyFont="1" applyFill="1" applyBorder="1" applyAlignment="1">
      <alignment vertical="center" shrinkToFit="1"/>
    </xf>
    <xf numFmtId="38" fontId="7" fillId="3" borderId="11" xfId="3" applyFont="1" applyFill="1" applyBorder="1" applyAlignment="1">
      <alignment vertical="center" shrinkToFit="1"/>
    </xf>
    <xf numFmtId="3" fontId="6" fillId="0" borderId="0" xfId="3" applyNumberFormat="1" applyFont="1" applyBorder="1" applyAlignment="1">
      <alignment vertical="center"/>
    </xf>
    <xf numFmtId="0" fontId="4" fillId="0" borderId="0" xfId="19">
      <alignment vertical="center"/>
    </xf>
    <xf numFmtId="38" fontId="4" fillId="9" borderId="9" xfId="19" applyNumberFormat="1" applyFill="1" applyBorder="1" applyAlignment="1">
      <alignment horizontal="right" vertical="center"/>
    </xf>
    <xf numFmtId="38" fontId="4" fillId="10" borderId="33" xfId="19" applyNumberFormat="1" applyFill="1" applyBorder="1" applyAlignment="1">
      <alignment horizontal="right" vertical="center"/>
    </xf>
    <xf numFmtId="38" fontId="4" fillId="12" borderId="34" xfId="19" applyNumberFormat="1" applyFill="1" applyBorder="1">
      <alignment vertical="center"/>
    </xf>
    <xf numFmtId="0" fontId="6" fillId="0" borderId="35" xfId="0" applyFont="1" applyBorder="1" applyAlignment="1">
      <alignment horizontal="center" vertical="center" wrapText="1"/>
    </xf>
    <xf numFmtId="0" fontId="6" fillId="0" borderId="35" xfId="0" applyFont="1" applyBorder="1" applyAlignment="1">
      <alignment horizontal="center" vertical="center"/>
    </xf>
    <xf numFmtId="0" fontId="6" fillId="0" borderId="0" xfId="0" applyFont="1" applyAlignment="1">
      <alignment horizontal="center" vertical="center" wrapText="1"/>
    </xf>
    <xf numFmtId="0" fontId="6" fillId="0" borderId="18" xfId="10" applyFont="1" applyBorder="1" applyAlignment="1">
      <alignment vertical="center" wrapText="1"/>
    </xf>
    <xf numFmtId="0" fontId="6" fillId="0" borderId="19" xfId="10" applyFont="1" applyBorder="1" applyAlignment="1">
      <alignment vertical="center" wrapText="1"/>
    </xf>
    <xf numFmtId="0" fontId="6" fillId="0" borderId="14" xfId="0" applyFont="1" applyBorder="1" applyAlignment="1">
      <alignment horizontal="center" vertical="center" wrapText="1"/>
    </xf>
    <xf numFmtId="49" fontId="7" fillId="0" borderId="0" xfId="0" applyNumberFormat="1" applyFont="1" applyAlignment="1">
      <alignment vertical="center"/>
    </xf>
    <xf numFmtId="186" fontId="0" fillId="0" borderId="0" xfId="0" applyNumberFormat="1"/>
    <xf numFmtId="0" fontId="0" fillId="0" borderId="0" xfId="0" applyAlignment="1">
      <alignment vertical="center" wrapText="1"/>
    </xf>
    <xf numFmtId="184" fontId="6" fillId="0" borderId="0" xfId="0" applyNumberFormat="1" applyFont="1"/>
    <xf numFmtId="38" fontId="7" fillId="4" borderId="37" xfId="3" applyFont="1" applyFill="1" applyBorder="1" applyAlignment="1">
      <alignment vertical="center" shrinkToFit="1"/>
    </xf>
    <xf numFmtId="38" fontId="7" fillId="3" borderId="33" xfId="3" applyFont="1" applyFill="1" applyBorder="1" applyAlignment="1">
      <alignment vertical="center" shrinkToFit="1"/>
    </xf>
    <xf numFmtId="0" fontId="6" fillId="0" borderId="0" xfId="0" applyFont="1" applyAlignment="1">
      <alignment vertical="center" wrapText="1"/>
    </xf>
    <xf numFmtId="178" fontId="34" fillId="0" borderId="0" xfId="0" applyNumberFormat="1" applyFont="1"/>
    <xf numFmtId="0" fontId="38" fillId="10" borderId="1" xfId="10" applyFont="1" applyFill="1" applyBorder="1">
      <alignment vertical="center"/>
    </xf>
    <xf numFmtId="0" fontId="38" fillId="10" borderId="0" xfId="10" applyFont="1" applyFill="1">
      <alignment vertical="center"/>
    </xf>
    <xf numFmtId="0" fontId="38" fillId="10" borderId="17" xfId="10" applyFont="1" applyFill="1" applyBorder="1">
      <alignment vertical="center"/>
    </xf>
    <xf numFmtId="0" fontId="38" fillId="10" borderId="1" xfId="10" applyFont="1" applyFill="1" applyBorder="1" applyAlignment="1">
      <alignment vertical="center" wrapText="1"/>
    </xf>
    <xf numFmtId="0" fontId="38" fillId="10" borderId="0" xfId="10" applyFont="1" applyFill="1" applyAlignment="1">
      <alignment vertical="center" wrapText="1"/>
    </xf>
    <xf numFmtId="0" fontId="38" fillId="10" borderId="17" xfId="10" applyFont="1" applyFill="1" applyBorder="1" applyAlignment="1">
      <alignment vertical="center" wrapText="1"/>
    </xf>
    <xf numFmtId="0" fontId="38" fillId="10" borderId="1" xfId="10" applyFont="1" applyFill="1" applyBorder="1" applyAlignment="1">
      <alignment vertical="top"/>
    </xf>
    <xf numFmtId="0" fontId="38" fillId="6" borderId="1" xfId="10" applyFont="1" applyFill="1" applyBorder="1" applyAlignment="1">
      <alignment vertical="top"/>
    </xf>
    <xf numFmtId="0" fontId="38" fillId="6" borderId="17" xfId="10" applyFont="1" applyFill="1" applyBorder="1" applyAlignment="1">
      <alignment vertical="top"/>
    </xf>
    <xf numFmtId="0" fontId="38" fillId="6" borderId="17" xfId="10" applyFont="1" applyFill="1" applyBorder="1" applyAlignment="1">
      <alignment vertical="top" wrapText="1"/>
    </xf>
    <xf numFmtId="0" fontId="38" fillId="6" borderId="10" xfId="10" applyFont="1" applyFill="1" applyBorder="1">
      <alignment vertical="center"/>
    </xf>
    <xf numFmtId="0" fontId="38" fillId="6" borderId="24" xfId="10" applyFont="1" applyFill="1" applyBorder="1">
      <alignment vertical="center"/>
    </xf>
    <xf numFmtId="0" fontId="38" fillId="10" borderId="10" xfId="10" applyFont="1" applyFill="1" applyBorder="1">
      <alignment vertical="center"/>
    </xf>
    <xf numFmtId="0" fontId="38" fillId="10" borderId="23" xfId="10" applyFont="1" applyFill="1" applyBorder="1">
      <alignment vertical="center"/>
    </xf>
    <xf numFmtId="0" fontId="38" fillId="10" borderId="24" xfId="10" applyFont="1" applyFill="1" applyBorder="1">
      <alignment vertical="center"/>
    </xf>
    <xf numFmtId="182" fontId="6" fillId="0" borderId="12" xfId="0" applyNumberFormat="1" applyFont="1" applyBorder="1" applyAlignment="1">
      <alignment horizontal="center"/>
    </xf>
    <xf numFmtId="0" fontId="0" fillId="0" borderId="12" xfId="0" applyBorder="1" applyAlignment="1">
      <alignment vertical="center"/>
    </xf>
    <xf numFmtId="0" fontId="46" fillId="0" borderId="0" xfId="0" applyFont="1" applyAlignment="1">
      <alignment vertical="center"/>
    </xf>
    <xf numFmtId="0" fontId="46" fillId="0" borderId="12" xfId="0" applyFont="1" applyBorder="1" applyAlignment="1">
      <alignment vertical="center"/>
    </xf>
    <xf numFmtId="0" fontId="46" fillId="0" borderId="12" xfId="0" applyFont="1" applyBorder="1" applyAlignment="1">
      <alignment horizontal="right" vertical="center"/>
    </xf>
    <xf numFmtId="0" fontId="47" fillId="0" borderId="38" xfId="0" applyFont="1" applyBorder="1" applyAlignment="1">
      <alignment horizontal="left" vertical="center" wrapText="1"/>
    </xf>
    <xf numFmtId="49" fontId="7" fillId="0" borderId="0" xfId="0" applyNumberFormat="1" applyFont="1" applyAlignment="1">
      <alignment horizontal="center" vertical="center"/>
    </xf>
    <xf numFmtId="0" fontId="42" fillId="0" borderId="35" xfId="0" applyFont="1" applyBorder="1" applyAlignment="1">
      <alignment horizontal="center" vertical="center" wrapText="1"/>
    </xf>
    <xf numFmtId="0" fontId="6" fillId="2" borderId="0" xfId="0" applyFont="1" applyFill="1" applyAlignment="1">
      <alignment vertical="top" wrapText="1"/>
    </xf>
    <xf numFmtId="0" fontId="6" fillId="0" borderId="0" xfId="10" applyFont="1" applyAlignment="1">
      <alignment horizontal="left" vertical="center"/>
    </xf>
    <xf numFmtId="0" fontId="48" fillId="0" borderId="35" xfId="0" applyFont="1" applyBorder="1" applyAlignment="1">
      <alignment horizontal="center" vertical="center" wrapText="1"/>
    </xf>
    <xf numFmtId="0" fontId="6" fillId="0" borderId="0" xfId="10" applyFont="1" applyAlignment="1">
      <alignment horizontal="left" vertical="top" wrapText="1" indent="1"/>
    </xf>
    <xf numFmtId="0" fontId="6" fillId="0" borderId="39" xfId="0" applyFont="1" applyBorder="1" applyAlignment="1">
      <alignment vertical="center"/>
    </xf>
    <xf numFmtId="0" fontId="6" fillId="0" borderId="37" xfId="0" applyFont="1" applyBorder="1" applyAlignment="1">
      <alignment vertical="center" wrapText="1"/>
    </xf>
    <xf numFmtId="0" fontId="6" fillId="0" borderId="36" xfId="0" applyFont="1" applyBorder="1" applyAlignment="1">
      <alignment vertical="center"/>
    </xf>
    <xf numFmtId="0" fontId="6" fillId="0" borderId="19" xfId="0" applyFont="1" applyBorder="1" applyAlignment="1">
      <alignment vertical="center" wrapText="1"/>
    </xf>
    <xf numFmtId="0" fontId="6" fillId="0" borderId="21" xfId="0" applyFont="1" applyBorder="1" applyAlignment="1">
      <alignment vertical="center"/>
    </xf>
    <xf numFmtId="0" fontId="6" fillId="0" borderId="40" xfId="0" applyFont="1" applyBorder="1" applyAlignment="1">
      <alignment vertical="center"/>
    </xf>
    <xf numFmtId="0" fontId="6" fillId="0" borderId="22" xfId="0" applyFont="1" applyBorder="1" applyAlignment="1">
      <alignment vertical="center" wrapText="1"/>
    </xf>
    <xf numFmtId="0" fontId="6" fillId="0" borderId="41" xfId="0" applyFont="1" applyBorder="1" applyAlignment="1">
      <alignment vertical="center" wrapText="1"/>
    </xf>
    <xf numFmtId="0" fontId="6" fillId="0" borderId="18" xfId="0" applyFont="1" applyBorder="1" applyAlignment="1">
      <alignment vertical="center" wrapText="1"/>
    </xf>
    <xf numFmtId="0" fontId="6" fillId="0" borderId="42" xfId="0" applyFont="1" applyBorder="1" applyAlignment="1">
      <alignment vertical="center" wrapText="1"/>
    </xf>
    <xf numFmtId="0" fontId="6" fillId="0" borderId="42" xfId="0" applyFont="1" applyBorder="1" applyAlignment="1">
      <alignment vertical="center"/>
    </xf>
    <xf numFmtId="0" fontId="49" fillId="0" borderId="12" xfId="0" applyFont="1" applyBorder="1" applyAlignment="1">
      <alignment vertical="center"/>
    </xf>
    <xf numFmtId="0" fontId="49" fillId="0" borderId="0" xfId="0" applyFont="1" applyAlignment="1">
      <alignment vertical="center"/>
    </xf>
    <xf numFmtId="0" fontId="50" fillId="0" borderId="0" xfId="10" applyFont="1">
      <alignment vertical="center"/>
    </xf>
    <xf numFmtId="193" fontId="6" fillId="0" borderId="0" xfId="0" applyNumberFormat="1" applyFont="1" applyAlignment="1">
      <alignment horizontal="center"/>
    </xf>
    <xf numFmtId="196" fontId="6" fillId="0" borderId="0" xfId="10" applyNumberFormat="1" applyFont="1">
      <alignment vertical="center"/>
    </xf>
    <xf numFmtId="196" fontId="3" fillId="0" borderId="0" xfId="0" applyNumberFormat="1" applyFont="1"/>
    <xf numFmtId="196" fontId="3" fillId="0" borderId="0" xfId="0" applyNumberFormat="1" applyFont="1" applyAlignment="1">
      <alignment horizontal="left"/>
    </xf>
    <xf numFmtId="196" fontId="3" fillId="0" borderId="0" xfId="0" applyNumberFormat="1" applyFont="1" applyAlignment="1">
      <alignment horizontal="center"/>
    </xf>
    <xf numFmtId="0" fontId="3" fillId="0" borderId="0" xfId="22" applyAlignment="1">
      <alignment horizontal="left"/>
    </xf>
    <xf numFmtId="0" fontId="3" fillId="0" borderId="0" xfId="22" applyAlignment="1">
      <alignment horizontal="center"/>
    </xf>
    <xf numFmtId="0" fontId="3" fillId="0" borderId="0" xfId="22" applyAlignment="1">
      <alignment vertical="center"/>
    </xf>
    <xf numFmtId="0" fontId="3" fillId="0" borderId="0" xfId="22" applyAlignment="1">
      <alignment horizontal="distributed" vertical="center"/>
    </xf>
    <xf numFmtId="0" fontId="6" fillId="0" borderId="40" xfId="0" applyFont="1" applyBorder="1" applyAlignment="1">
      <alignment horizontal="center" vertical="center"/>
    </xf>
    <xf numFmtId="189" fontId="3" fillId="0" borderId="0" xfId="24" applyNumberFormat="1" applyFont="1" applyAlignment="1">
      <alignment horizontal="right"/>
    </xf>
    <xf numFmtId="189" fontId="3" fillId="0" borderId="0" xfId="24" applyNumberFormat="1" applyFont="1" applyAlignment="1">
      <alignment horizontal="right" vertical="center"/>
    </xf>
    <xf numFmtId="190" fontId="3" fillId="0" borderId="0" xfId="24" applyNumberFormat="1" applyFont="1" applyAlignment="1">
      <alignment horizontal="right" vertical="center"/>
    </xf>
    <xf numFmtId="190" fontId="3" fillId="0" borderId="0" xfId="24" applyNumberFormat="1" applyFont="1" applyAlignment="1">
      <alignment horizontal="right"/>
    </xf>
    <xf numFmtId="2" fontId="6" fillId="0" borderId="0" xfId="0" applyNumberFormat="1" applyFont="1" applyAlignment="1">
      <alignment vertical="center"/>
    </xf>
    <xf numFmtId="183" fontId="6" fillId="0" borderId="0" xfId="0" applyNumberFormat="1" applyFont="1" applyAlignment="1">
      <alignment vertical="center"/>
    </xf>
    <xf numFmtId="176" fontId="6" fillId="0" borderId="42" xfId="0" applyNumberFormat="1" applyFont="1" applyBorder="1" applyAlignment="1">
      <alignment horizontal="center" vertical="center"/>
    </xf>
    <xf numFmtId="3" fontId="6" fillId="0" borderId="0" xfId="0" applyNumberFormat="1" applyFont="1" applyAlignment="1">
      <alignment vertical="center"/>
    </xf>
    <xf numFmtId="4" fontId="6" fillId="13" borderId="14" xfId="0" applyNumberFormat="1" applyFont="1" applyFill="1" applyBorder="1" applyAlignment="1">
      <alignment vertical="center"/>
    </xf>
    <xf numFmtId="4" fontId="6" fillId="0" borderId="14" xfId="0" applyNumberFormat="1" applyFont="1" applyBorder="1" applyAlignment="1">
      <alignment vertical="center"/>
    </xf>
    <xf numFmtId="0" fontId="6" fillId="0" borderId="20" xfId="0" applyFont="1" applyBorder="1" applyAlignment="1">
      <alignment horizontal="center" vertical="center" wrapText="1"/>
    </xf>
    <xf numFmtId="0" fontId="47" fillId="0" borderId="0" xfId="0" applyFont="1" applyAlignment="1">
      <alignment horizontal="center" vertical="center" wrapText="1"/>
    </xf>
    <xf numFmtId="0" fontId="6" fillId="0" borderId="41" xfId="10" applyFont="1" applyBorder="1" applyAlignment="1">
      <alignment vertical="center" wrapText="1"/>
    </xf>
    <xf numFmtId="0" fontId="4" fillId="0" borderId="0" xfId="10">
      <alignment vertical="center"/>
    </xf>
    <xf numFmtId="0" fontId="51" fillId="0" borderId="0" xfId="0" applyFont="1" applyAlignment="1">
      <alignment vertical="center" wrapText="1"/>
    </xf>
    <xf numFmtId="194" fontId="6" fillId="0" borderId="13" xfId="0" applyNumberFormat="1" applyFont="1" applyBorder="1" applyAlignment="1">
      <alignment horizontal="center" vertical="center"/>
    </xf>
    <xf numFmtId="0" fontId="6" fillId="0" borderId="30" xfId="10" applyFont="1" applyBorder="1" applyAlignment="1">
      <alignment horizontal="center" vertical="center"/>
    </xf>
    <xf numFmtId="0" fontId="6" fillId="0" borderId="13" xfId="10" applyFont="1" applyBorder="1" applyAlignment="1">
      <alignment horizontal="center" vertical="center"/>
    </xf>
    <xf numFmtId="0" fontId="6" fillId="0" borderId="20" xfId="10" applyFont="1" applyBorder="1" applyAlignment="1">
      <alignment horizontal="center" vertical="center"/>
    </xf>
    <xf numFmtId="4" fontId="6" fillId="0" borderId="30" xfId="0" applyNumberFormat="1" applyFont="1" applyBorder="1" applyAlignment="1">
      <alignment vertical="center"/>
    </xf>
    <xf numFmtId="4" fontId="6" fillId="0" borderId="13" xfId="0" applyNumberFormat="1" applyFont="1" applyBorder="1" applyAlignment="1">
      <alignment vertical="center"/>
    </xf>
    <xf numFmtId="4" fontId="6" fillId="0" borderId="20" xfId="0" applyNumberFormat="1" applyFont="1" applyBorder="1" applyAlignment="1">
      <alignment vertical="center"/>
    </xf>
    <xf numFmtId="4" fontId="6" fillId="14" borderId="30" xfId="0" applyNumberFormat="1" applyFont="1" applyFill="1" applyBorder="1" applyAlignment="1">
      <alignment vertical="center"/>
    </xf>
    <xf numFmtId="4" fontId="6" fillId="14" borderId="13" xfId="0" applyNumberFormat="1" applyFont="1" applyFill="1" applyBorder="1" applyAlignment="1">
      <alignment vertical="center"/>
    </xf>
    <xf numFmtId="4" fontId="42" fillId="14" borderId="13" xfId="0" applyNumberFormat="1" applyFont="1" applyFill="1" applyBorder="1" applyAlignment="1">
      <alignment vertical="center"/>
    </xf>
    <xf numFmtId="4" fontId="42" fillId="14" borderId="20" xfId="0" applyNumberFormat="1" applyFont="1" applyFill="1" applyBorder="1" applyAlignment="1">
      <alignment vertical="center"/>
    </xf>
    <xf numFmtId="4" fontId="6" fillId="15" borderId="30" xfId="0" applyNumberFormat="1" applyFont="1" applyFill="1" applyBorder="1" applyAlignment="1">
      <alignment vertical="center"/>
    </xf>
    <xf numFmtId="4" fontId="6" fillId="15" borderId="13" xfId="0" applyNumberFormat="1" applyFont="1" applyFill="1" applyBorder="1" applyAlignment="1">
      <alignment vertical="center"/>
    </xf>
    <xf numFmtId="4" fontId="6" fillId="15" borderId="20" xfId="0" applyNumberFormat="1" applyFont="1" applyFill="1" applyBorder="1" applyAlignment="1">
      <alignment vertical="center"/>
    </xf>
    <xf numFmtId="4" fontId="6" fillId="12" borderId="30" xfId="0" applyNumberFormat="1" applyFont="1" applyFill="1" applyBorder="1" applyAlignment="1">
      <alignment vertical="center"/>
    </xf>
    <xf numFmtId="4" fontId="6" fillId="12" borderId="13" xfId="0" applyNumberFormat="1" applyFont="1" applyFill="1" applyBorder="1" applyAlignment="1">
      <alignment vertical="center"/>
    </xf>
    <xf numFmtId="4" fontId="6" fillId="12" borderId="20" xfId="0" applyNumberFormat="1" applyFont="1" applyFill="1" applyBorder="1" applyAlignment="1">
      <alignment vertical="center"/>
    </xf>
    <xf numFmtId="0" fontId="52" fillId="10" borderId="1" xfId="10" applyFont="1" applyFill="1" applyBorder="1" applyAlignment="1">
      <alignment vertical="top"/>
    </xf>
    <xf numFmtId="0" fontId="6" fillId="0" borderId="37" xfId="10" applyFont="1" applyBorder="1" applyAlignment="1">
      <alignment vertical="center" wrapText="1"/>
    </xf>
    <xf numFmtId="0" fontId="6" fillId="0" borderId="0" xfId="10" applyFont="1" applyAlignment="1">
      <alignment vertical="center" wrapText="1"/>
    </xf>
    <xf numFmtId="0" fontId="6" fillId="0" borderId="0" xfId="10" applyFont="1" applyAlignment="1">
      <alignment horizontal="left" vertical="center" wrapText="1"/>
    </xf>
    <xf numFmtId="0" fontId="6" fillId="0" borderId="0" xfId="10" applyFont="1" applyAlignment="1">
      <alignment vertical="center" shrinkToFit="1"/>
    </xf>
    <xf numFmtId="176" fontId="4" fillId="0" borderId="0" xfId="0" applyNumberFormat="1" applyFont="1"/>
    <xf numFmtId="0" fontId="6" fillId="0" borderId="39" xfId="10" applyFont="1" applyBorder="1">
      <alignment vertical="center"/>
    </xf>
    <xf numFmtId="0" fontId="4" fillId="0" borderId="0" xfId="0" applyFont="1" applyAlignment="1">
      <alignment horizontal="center"/>
    </xf>
    <xf numFmtId="0" fontId="6" fillId="0" borderId="36" xfId="10" applyFont="1" applyBorder="1">
      <alignment vertical="center"/>
    </xf>
    <xf numFmtId="176" fontId="4" fillId="0" borderId="0" xfId="0" applyNumberFormat="1" applyFont="1" applyAlignment="1">
      <alignment horizontal="center" vertical="center" wrapText="1"/>
    </xf>
    <xf numFmtId="176" fontId="6" fillId="0" borderId="14" xfId="0" applyNumberFormat="1" applyFont="1" applyBorder="1" applyAlignment="1">
      <alignment horizontal="center" vertical="center" wrapText="1"/>
    </xf>
    <xf numFmtId="0" fontId="6" fillId="0" borderId="21" xfId="10" applyFont="1" applyBorder="1">
      <alignment vertical="center"/>
    </xf>
    <xf numFmtId="196" fontId="4" fillId="0" borderId="0" xfId="0" applyNumberFormat="1" applyFont="1"/>
    <xf numFmtId="196" fontId="4" fillId="0" borderId="0" xfId="0" applyNumberFormat="1" applyFont="1" applyAlignment="1">
      <alignment horizontal="left"/>
    </xf>
    <xf numFmtId="196" fontId="4" fillId="0" borderId="0" xfId="0" applyNumberFormat="1" applyFont="1" applyAlignment="1">
      <alignment horizontal="center"/>
    </xf>
    <xf numFmtId="0" fontId="6" fillId="0" borderId="39" xfId="0" applyFont="1" applyBorder="1" applyAlignment="1">
      <alignment horizontal="center" vertical="center"/>
    </xf>
    <xf numFmtId="0" fontId="6" fillId="0" borderId="37" xfId="0" applyFont="1" applyBorder="1" applyAlignment="1">
      <alignment horizontal="center" vertical="center" wrapText="1"/>
    </xf>
    <xf numFmtId="0" fontId="6" fillId="0" borderId="37" xfId="0" applyFont="1" applyBorder="1" applyAlignment="1">
      <alignment horizontal="center" vertical="center"/>
    </xf>
    <xf numFmtId="0" fontId="6" fillId="0" borderId="41" xfId="0" applyFont="1" applyBorder="1" applyAlignment="1">
      <alignment horizontal="center" vertical="center"/>
    </xf>
    <xf numFmtId="0" fontId="6" fillId="0" borderId="30" xfId="0" applyFont="1" applyBorder="1" applyAlignment="1">
      <alignment horizontal="center" vertical="center"/>
    </xf>
    <xf numFmtId="0" fontId="6" fillId="0" borderId="36" xfId="0" applyFont="1" applyBorder="1" applyAlignment="1">
      <alignment horizontal="center" vertical="center"/>
    </xf>
    <xf numFmtId="0" fontId="6" fillId="0" borderId="12"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19" xfId="0" applyFont="1" applyBorder="1" applyAlignment="1">
      <alignment horizontal="center" vertical="center" wrapText="1"/>
    </xf>
    <xf numFmtId="0" fontId="0" fillId="0" borderId="0" xfId="10" applyFont="1" applyAlignment="1">
      <alignment horizontal="center" vertical="center"/>
    </xf>
    <xf numFmtId="0" fontId="4" fillId="0" borderId="0" xfId="10" applyAlignment="1">
      <alignment horizontal="center" vertical="center"/>
    </xf>
    <xf numFmtId="38" fontId="4" fillId="0" borderId="0" xfId="3" applyFont="1" applyBorder="1" applyAlignment="1">
      <alignment horizontal="center" vertical="center"/>
    </xf>
    <xf numFmtId="38" fontId="6" fillId="0" borderId="0" xfId="3" applyFont="1" applyBorder="1" applyAlignment="1">
      <alignment horizontal="center" vertical="center"/>
    </xf>
    <xf numFmtId="0" fontId="6" fillId="0" borderId="0" xfId="10" applyFont="1" applyAlignment="1">
      <alignment horizontal="center" vertical="center"/>
    </xf>
    <xf numFmtId="0" fontId="6" fillId="0" borderId="0" xfId="10" applyFont="1" applyAlignment="1">
      <alignment horizontal="center" vertical="center" wrapText="1"/>
    </xf>
    <xf numFmtId="176" fontId="4" fillId="0" borderId="0" xfId="0" applyNumberFormat="1" applyFont="1" applyAlignment="1">
      <alignment horizontal="center" vertical="center"/>
    </xf>
    <xf numFmtId="0" fontId="4" fillId="0" borderId="0" xfId="0" applyFont="1" applyAlignment="1">
      <alignment horizontal="center" vertical="center"/>
    </xf>
    <xf numFmtId="195" fontId="4" fillId="0" borderId="0" xfId="0" applyNumberFormat="1" applyFont="1" applyAlignment="1">
      <alignment horizontal="center" vertical="center"/>
    </xf>
    <xf numFmtId="177" fontId="4" fillId="0" borderId="0" xfId="0" applyNumberFormat="1" applyFont="1" applyAlignment="1">
      <alignment horizontal="center" vertical="center"/>
    </xf>
    <xf numFmtId="176" fontId="3" fillId="0" borderId="0" xfId="0" applyNumberFormat="1" applyFont="1" applyAlignment="1">
      <alignment horizontal="center" vertical="center"/>
    </xf>
    <xf numFmtId="0" fontId="5" fillId="0" borderId="0" xfId="0" applyFont="1" applyAlignment="1">
      <alignment vertical="center"/>
    </xf>
    <xf numFmtId="49" fontId="6" fillId="0" borderId="0" xfId="0" applyNumberFormat="1" applyFont="1" applyAlignment="1">
      <alignment horizontal="center" vertical="center"/>
    </xf>
    <xf numFmtId="4" fontId="6" fillId="17" borderId="30" xfId="0" applyNumberFormat="1" applyFont="1" applyFill="1" applyBorder="1" applyAlignment="1">
      <alignment vertical="center"/>
    </xf>
    <xf numFmtId="4" fontId="6" fillId="17" borderId="13" xfId="0" applyNumberFormat="1" applyFont="1" applyFill="1" applyBorder="1" applyAlignment="1">
      <alignment vertical="center"/>
    </xf>
    <xf numFmtId="4" fontId="6" fillId="17" borderId="20" xfId="0" applyNumberFormat="1" applyFont="1" applyFill="1" applyBorder="1" applyAlignment="1">
      <alignment vertical="center"/>
    </xf>
    <xf numFmtId="4" fontId="6" fillId="0" borderId="30" xfId="3" applyNumberFormat="1" applyFont="1" applyBorder="1" applyAlignment="1">
      <alignment vertical="center"/>
    </xf>
    <xf numFmtId="4" fontId="6" fillId="0" borderId="0" xfId="0" applyNumberFormat="1" applyFont="1" applyAlignment="1">
      <alignment vertical="center"/>
    </xf>
    <xf numFmtId="4" fontId="6" fillId="0" borderId="13" xfId="3" applyNumberFormat="1" applyFont="1" applyBorder="1" applyAlignment="1">
      <alignment vertical="center"/>
    </xf>
    <xf numFmtId="4" fontId="6" fillId="0" borderId="20" xfId="3" applyNumberFormat="1" applyFont="1" applyFill="1" applyBorder="1" applyAlignment="1">
      <alignment vertical="center"/>
    </xf>
    <xf numFmtId="197" fontId="6" fillId="0" borderId="13" xfId="3" applyNumberFormat="1" applyFont="1" applyBorder="1" applyAlignment="1">
      <alignment horizontal="center" vertical="center"/>
    </xf>
    <xf numFmtId="4" fontId="6" fillId="9" borderId="14" xfId="0" applyNumberFormat="1" applyFont="1" applyFill="1" applyBorder="1" applyAlignment="1">
      <alignment vertical="center"/>
    </xf>
    <xf numFmtId="4" fontId="6" fillId="10" borderId="14" xfId="0" applyNumberFormat="1" applyFont="1" applyFill="1" applyBorder="1" applyAlignment="1">
      <alignment vertical="center"/>
    </xf>
    <xf numFmtId="4" fontId="6" fillId="11" borderId="14" xfId="0" applyNumberFormat="1" applyFont="1" applyFill="1" applyBorder="1" applyAlignment="1">
      <alignment vertical="center"/>
    </xf>
    <xf numFmtId="196" fontId="6" fillId="16" borderId="14" xfId="0" applyNumberFormat="1" applyFont="1" applyFill="1" applyBorder="1" applyAlignment="1">
      <alignment horizontal="center" vertical="center"/>
    </xf>
    <xf numFmtId="194" fontId="4" fillId="0" borderId="0" xfId="0" applyNumberFormat="1" applyFont="1" applyAlignment="1">
      <alignment horizontal="center" vertical="center"/>
    </xf>
    <xf numFmtId="0" fontId="0" fillId="10" borderId="2" xfId="19" applyFont="1" applyFill="1" applyBorder="1" applyAlignment="1">
      <alignment horizontal="center" vertical="center" shrinkToFit="1"/>
    </xf>
    <xf numFmtId="181" fontId="6" fillId="0" borderId="0" xfId="0" applyNumberFormat="1" applyFont="1" applyAlignment="1">
      <alignment vertical="center"/>
    </xf>
    <xf numFmtId="186" fontId="6" fillId="0" borderId="0" xfId="0" applyNumberFormat="1" applyFont="1" applyAlignment="1">
      <alignment vertical="center"/>
    </xf>
    <xf numFmtId="176" fontId="6" fillId="0" borderId="0" xfId="0" applyNumberFormat="1" applyFont="1" applyAlignment="1">
      <alignment vertical="center"/>
    </xf>
    <xf numFmtId="0" fontId="5" fillId="0" borderId="0" xfId="0" applyFont="1" applyAlignment="1">
      <alignment horizontal="left" vertical="center"/>
    </xf>
    <xf numFmtId="198" fontId="6" fillId="0" borderId="30" xfId="0" applyNumberFormat="1" applyFont="1" applyBorder="1" applyAlignment="1">
      <alignment horizontal="center" vertical="center"/>
    </xf>
    <xf numFmtId="198" fontId="6" fillId="0" borderId="13" xfId="0" applyNumberFormat="1" applyFont="1" applyBorder="1" applyAlignment="1">
      <alignment horizontal="center" vertical="center"/>
    </xf>
    <xf numFmtId="198" fontId="6" fillId="0" borderId="20" xfId="0" applyNumberFormat="1" applyFont="1" applyBorder="1" applyAlignment="1">
      <alignment horizontal="center" vertical="center"/>
    </xf>
    <xf numFmtId="198" fontId="6" fillId="0" borderId="30" xfId="3" applyNumberFormat="1" applyFont="1" applyBorder="1" applyAlignment="1">
      <alignment horizontal="center" vertical="center"/>
    </xf>
    <xf numFmtId="198" fontId="6" fillId="0" borderId="13" xfId="3" applyNumberFormat="1" applyFont="1" applyBorder="1" applyAlignment="1">
      <alignment horizontal="center" vertical="center"/>
    </xf>
    <xf numFmtId="198" fontId="6" fillId="0" borderId="20" xfId="3" applyNumberFormat="1" applyFont="1" applyBorder="1" applyAlignment="1">
      <alignment horizontal="center" vertical="center"/>
    </xf>
    <xf numFmtId="198" fontId="6" fillId="0" borderId="30" xfId="0" applyNumberFormat="1" applyFont="1" applyBorder="1" applyAlignment="1">
      <alignment horizontal="center" vertical="center" wrapText="1"/>
    </xf>
    <xf numFmtId="198" fontId="6" fillId="0" borderId="13" xfId="0" applyNumberFormat="1" applyFont="1" applyBorder="1" applyAlignment="1">
      <alignment horizontal="center" vertical="center" wrapText="1"/>
    </xf>
    <xf numFmtId="198" fontId="6" fillId="0" borderId="20" xfId="0" applyNumberFormat="1" applyFont="1" applyBorder="1" applyAlignment="1">
      <alignment horizontal="center" vertical="center" wrapText="1"/>
    </xf>
    <xf numFmtId="198" fontId="6" fillId="0" borderId="14" xfId="0" applyNumberFormat="1" applyFont="1" applyBorder="1" applyAlignment="1">
      <alignment horizontal="center" vertical="center"/>
    </xf>
    <xf numFmtId="198" fontId="6" fillId="0" borderId="40" xfId="0" applyNumberFormat="1" applyFont="1" applyBorder="1" applyAlignment="1">
      <alignment horizontal="center" vertical="center"/>
    </xf>
    <xf numFmtId="198" fontId="6" fillId="0" borderId="39" xfId="0" applyNumberFormat="1" applyFont="1" applyBorder="1" applyAlignment="1">
      <alignment horizontal="center" vertical="center"/>
    </xf>
    <xf numFmtId="198" fontId="6" fillId="0" borderId="0" xfId="0" applyNumberFormat="1" applyFont="1" applyAlignment="1">
      <alignment horizontal="center" vertical="center"/>
    </xf>
    <xf numFmtId="198" fontId="6" fillId="0" borderId="0" xfId="10" applyNumberFormat="1" applyFont="1">
      <alignment vertical="center"/>
    </xf>
    <xf numFmtId="198" fontId="6" fillId="0" borderId="37" xfId="0" applyNumberFormat="1" applyFont="1" applyBorder="1" applyAlignment="1">
      <alignment horizontal="center" vertical="center"/>
    </xf>
    <xf numFmtId="198" fontId="6" fillId="0" borderId="18" xfId="0" applyNumberFormat="1" applyFont="1" applyBorder="1" applyAlignment="1">
      <alignment horizontal="center" vertical="center"/>
    </xf>
    <xf numFmtId="198" fontId="6" fillId="0" borderId="21" xfId="0" applyNumberFormat="1" applyFont="1" applyBorder="1" applyAlignment="1">
      <alignment horizontal="center" vertical="center"/>
    </xf>
    <xf numFmtId="198" fontId="6" fillId="0" borderId="22" xfId="0" applyNumberFormat="1" applyFont="1" applyBorder="1" applyAlignment="1">
      <alignment horizontal="center" vertical="center"/>
    </xf>
    <xf numFmtId="198" fontId="6" fillId="0" borderId="42" xfId="0" applyNumberFormat="1" applyFont="1" applyBorder="1" applyAlignment="1">
      <alignment horizontal="center" vertical="center"/>
    </xf>
    <xf numFmtId="198" fontId="6" fillId="0" borderId="41" xfId="0" applyNumberFormat="1" applyFont="1" applyBorder="1" applyAlignment="1">
      <alignment horizontal="center" vertical="center"/>
    </xf>
    <xf numFmtId="198" fontId="6" fillId="0" borderId="36" xfId="0" applyNumberFormat="1" applyFont="1" applyBorder="1" applyAlignment="1">
      <alignment horizontal="center" vertical="center"/>
    </xf>
    <xf numFmtId="198" fontId="6" fillId="0" borderId="12" xfId="0" applyNumberFormat="1" applyFont="1" applyBorder="1" applyAlignment="1">
      <alignment horizontal="center" vertical="center"/>
    </xf>
    <xf numFmtId="198" fontId="6" fillId="0" borderId="19" xfId="0" applyNumberFormat="1" applyFont="1" applyBorder="1" applyAlignment="1">
      <alignment horizontal="center" vertical="center"/>
    </xf>
    <xf numFmtId="198" fontId="6" fillId="0" borderId="0" xfId="6" applyNumberFormat="1" applyFont="1" applyFill="1" applyAlignment="1">
      <alignment horizontal="center" vertical="center"/>
    </xf>
    <xf numFmtId="0" fontId="1" fillId="0" borderId="0" xfId="26">
      <alignment vertical="center"/>
    </xf>
    <xf numFmtId="187" fontId="1" fillId="0" borderId="0" xfId="26" applyNumberFormat="1" applyAlignment="1">
      <alignment horizontal="right"/>
    </xf>
    <xf numFmtId="0" fontId="1" fillId="0" borderId="0" xfId="26" applyAlignment="1"/>
    <xf numFmtId="187" fontId="3" fillId="0" borderId="0" xfId="26" applyNumberFormat="1" applyFont="1" applyAlignment="1">
      <alignment horizontal="right"/>
    </xf>
    <xf numFmtId="0" fontId="31" fillId="0" borderId="0" xfId="26" applyFont="1" applyAlignment="1">
      <alignment horizontal="right"/>
    </xf>
    <xf numFmtId="0" fontId="3" fillId="0" borderId="0" xfId="26" applyFont="1" applyAlignment="1"/>
    <xf numFmtId="0" fontId="31" fillId="0" borderId="0" xfId="26" applyFont="1" applyAlignment="1"/>
    <xf numFmtId="0" fontId="54" fillId="0" borderId="0" xfId="25" applyFont="1"/>
    <xf numFmtId="0" fontId="29" fillId="0" borderId="0" xfId="26" applyFont="1" applyAlignment="1"/>
    <xf numFmtId="187" fontId="29" fillId="0" borderId="0" xfId="26" applyNumberFormat="1" applyFont="1" applyAlignment="1">
      <alignment horizontal="left"/>
    </xf>
    <xf numFmtId="0" fontId="29" fillId="0" borderId="12" xfId="26" applyFont="1" applyBorder="1" applyAlignment="1"/>
    <xf numFmtId="0" fontId="31" fillId="0" borderId="36" xfId="26" applyFont="1" applyBorder="1" applyAlignment="1">
      <alignment horizontal="right"/>
    </xf>
    <xf numFmtId="187" fontId="3" fillId="0" borderId="12" xfId="26" applyNumberFormat="1" applyFont="1" applyBorder="1" applyAlignment="1">
      <alignment horizontal="right"/>
    </xf>
    <xf numFmtId="0" fontId="31" fillId="0" borderId="19" xfId="26" applyFont="1" applyBorder="1" applyAlignment="1">
      <alignment horizontal="right"/>
    </xf>
    <xf numFmtId="0" fontId="3" fillId="0" borderId="12" xfId="26" applyFont="1" applyBorder="1" applyAlignment="1"/>
    <xf numFmtId="49" fontId="32" fillId="0" borderId="0" xfId="26" applyNumberFormat="1" applyFont="1" applyAlignment="1"/>
    <xf numFmtId="0" fontId="31" fillId="0" borderId="21" xfId="26" applyFont="1" applyBorder="1" applyAlignment="1">
      <alignment horizontal="right"/>
    </xf>
    <xf numFmtId="0" fontId="31" fillId="0" borderId="18" xfId="26" applyFont="1" applyBorder="1" applyAlignment="1">
      <alignment horizontal="right"/>
    </xf>
    <xf numFmtId="0" fontId="3" fillId="0" borderId="0" xfId="26" applyFont="1" applyAlignment="1">
      <alignment horizontal="distributed"/>
    </xf>
    <xf numFmtId="49" fontId="32" fillId="0" borderId="0" xfId="26" applyNumberFormat="1" applyFont="1">
      <alignment vertical="center"/>
    </xf>
    <xf numFmtId="0" fontId="31" fillId="0" borderId="21" xfId="26" applyFont="1" applyBorder="1" applyAlignment="1">
      <alignment horizontal="right" vertical="center"/>
    </xf>
    <xf numFmtId="0" fontId="31" fillId="0" borderId="18" xfId="26" applyFont="1" applyBorder="1" applyAlignment="1">
      <alignment horizontal="right" vertical="center"/>
    </xf>
    <xf numFmtId="0" fontId="3" fillId="0" borderId="0" xfId="26" applyFont="1" applyAlignment="1">
      <alignment horizontal="distributed" vertical="center"/>
    </xf>
    <xf numFmtId="49" fontId="32" fillId="0" borderId="0" xfId="26" applyNumberFormat="1" applyFont="1" applyAlignment="1">
      <alignment wrapText="1"/>
    </xf>
    <xf numFmtId="187" fontId="3" fillId="0" borderId="0" xfId="26" applyNumberFormat="1" applyFont="1" applyAlignment="1">
      <alignment horizontal="right" vertical="center"/>
    </xf>
    <xf numFmtId="0" fontId="3" fillId="0" borderId="0" xfId="26" applyFont="1">
      <alignment vertical="center"/>
    </xf>
    <xf numFmtId="49" fontId="55" fillId="0" borderId="0" xfId="26" applyNumberFormat="1" applyFont="1">
      <alignment vertical="center"/>
    </xf>
    <xf numFmtId="49" fontId="32" fillId="0" borderId="0" xfId="23" applyNumberFormat="1" applyFont="1" applyAlignment="1">
      <alignment vertical="center"/>
    </xf>
    <xf numFmtId="49" fontId="32" fillId="0" borderId="0" xfId="23" applyNumberFormat="1" applyFont="1"/>
    <xf numFmtId="49" fontId="32" fillId="0" borderId="0" xfId="25" applyNumberFormat="1" applyFont="1" applyAlignment="1">
      <alignment vertical="center"/>
    </xf>
    <xf numFmtId="49" fontId="29" fillId="0" borderId="0" xfId="26" applyNumberFormat="1" applyFont="1" applyAlignment="1"/>
    <xf numFmtId="188" fontId="29" fillId="0" borderId="20" xfId="26" applyNumberFormat="1" applyFont="1" applyBorder="1" applyAlignment="1">
      <alignment horizontal="center" vertical="center"/>
    </xf>
    <xf numFmtId="187" fontId="29" fillId="0" borderId="19" xfId="26" applyNumberFormat="1" applyFont="1" applyBorder="1" applyAlignment="1">
      <alignment horizontal="center" vertical="center" shrinkToFit="1"/>
    </xf>
    <xf numFmtId="188" fontId="29" fillId="0" borderId="13" xfId="26" applyNumberFormat="1" applyFont="1" applyBorder="1" applyAlignment="1">
      <alignment horizontal="center" vertical="top"/>
    </xf>
    <xf numFmtId="187" fontId="29" fillId="0" borderId="18" xfId="26" applyNumberFormat="1" applyFont="1" applyBorder="1" applyAlignment="1">
      <alignment horizontal="center" shrinkToFit="1"/>
    </xf>
    <xf numFmtId="188" fontId="1" fillId="0" borderId="13" xfId="26" applyNumberFormat="1" applyBorder="1" applyAlignment="1">
      <alignment horizontal="center"/>
    </xf>
    <xf numFmtId="188" fontId="1" fillId="0" borderId="30" xfId="26" applyNumberFormat="1" applyBorder="1" applyAlignment="1">
      <alignment horizontal="center"/>
    </xf>
    <xf numFmtId="187" fontId="3" fillId="0" borderId="41" xfId="26" applyNumberFormat="1" applyFont="1" applyBorder="1" applyAlignment="1">
      <alignment horizontal="center"/>
    </xf>
    <xf numFmtId="188" fontId="29" fillId="0" borderId="22" xfId="26" applyNumberFormat="1" applyFont="1" applyBorder="1" applyAlignment="1">
      <alignment horizontal="left" vertical="center"/>
    </xf>
    <xf numFmtId="187" fontId="29" fillId="0" borderId="22" xfId="26" applyNumberFormat="1" applyFont="1" applyBorder="1" applyAlignment="1">
      <alignment horizontal="center" vertical="center"/>
    </xf>
    <xf numFmtId="187" fontId="28" fillId="0" borderId="0" xfId="26" applyNumberFormat="1" applyFont="1" applyAlignment="1">
      <alignment horizontal="center" vertical="center"/>
    </xf>
    <xf numFmtId="187" fontId="27" fillId="0" borderId="0" xfId="26" applyNumberFormat="1" applyFont="1" applyAlignment="1">
      <alignment horizontal="right" vertical="center"/>
    </xf>
    <xf numFmtId="0" fontId="27" fillId="0" borderId="0" xfId="26" applyFont="1" applyAlignment="1">
      <alignment horizontal="left" vertical="center"/>
    </xf>
    <xf numFmtId="0" fontId="1" fillId="0" borderId="0" xfId="26" applyAlignment="1">
      <alignment horizontal="left" vertical="center"/>
    </xf>
    <xf numFmtId="49" fontId="27" fillId="0" borderId="0" xfId="26" applyNumberFormat="1" applyFont="1" applyAlignment="1">
      <alignment horizontal="left" vertical="center"/>
    </xf>
    <xf numFmtId="187" fontId="27" fillId="0" borderId="0" xfId="26" applyNumberFormat="1" applyFont="1" applyAlignment="1">
      <alignment horizontal="center" vertical="center"/>
    </xf>
    <xf numFmtId="0" fontId="27" fillId="0" borderId="37" xfId="26" applyFont="1" applyBorder="1" applyAlignment="1">
      <alignment horizontal="left" vertical="center"/>
    </xf>
    <xf numFmtId="187" fontId="56" fillId="0" borderId="0" xfId="26" applyNumberFormat="1" applyFont="1" applyAlignment="1">
      <alignment horizontal="left"/>
    </xf>
    <xf numFmtId="0" fontId="1" fillId="0" borderId="0" xfId="26" applyAlignment="1">
      <alignment horizontal="right"/>
    </xf>
    <xf numFmtId="187" fontId="22" fillId="0" borderId="0" xfId="26" applyNumberFormat="1" applyFont="1" applyAlignment="1">
      <alignment horizontal="right" vertical="center"/>
    </xf>
    <xf numFmtId="0" fontId="22" fillId="0" borderId="0" xfId="26" applyFont="1">
      <alignment vertical="center"/>
    </xf>
    <xf numFmtId="187" fontId="20" fillId="0" borderId="0" xfId="26" applyNumberFormat="1" applyFont="1" applyAlignment="1">
      <alignment horizontal="right" vertical="center"/>
    </xf>
    <xf numFmtId="0" fontId="20" fillId="0" borderId="0" xfId="26" applyFont="1">
      <alignment vertical="center"/>
    </xf>
    <xf numFmtId="0" fontId="24" fillId="0" borderId="0" xfId="26" applyFont="1">
      <alignment vertical="center"/>
    </xf>
    <xf numFmtId="0" fontId="33" fillId="0" borderId="0" xfId="2" applyAlignment="1" applyProtection="1"/>
    <xf numFmtId="49" fontId="57" fillId="0" borderId="0" xfId="0" applyNumberFormat="1" applyFont="1" applyAlignment="1">
      <alignment horizontal="left" vertical="top"/>
    </xf>
    <xf numFmtId="0" fontId="33" fillId="0" borderId="0" xfId="2" applyAlignment="1" applyProtection="1">
      <alignment vertical="center"/>
    </xf>
    <xf numFmtId="49" fontId="57" fillId="0" borderId="0" xfId="0" applyNumberFormat="1" applyFont="1" applyAlignment="1">
      <alignment horizontal="right" vertical="top"/>
    </xf>
    <xf numFmtId="38" fontId="59" fillId="0" borderId="0" xfId="3" applyFont="1" applyAlignment="1">
      <alignment horizontal="right" vertical="top"/>
    </xf>
    <xf numFmtId="49" fontId="57" fillId="0" borderId="12" xfId="0" applyNumberFormat="1" applyFont="1" applyBorder="1" applyAlignment="1">
      <alignment horizontal="right" vertical="top"/>
    </xf>
    <xf numFmtId="38" fontId="59" fillId="0" borderId="12" xfId="3" applyFont="1" applyBorder="1" applyAlignment="1">
      <alignment horizontal="right" vertical="top"/>
    </xf>
    <xf numFmtId="37" fontId="57" fillId="0" borderId="0" xfId="0" applyNumberFormat="1" applyFont="1" applyAlignment="1">
      <alignment horizontal="right"/>
    </xf>
    <xf numFmtId="37" fontId="57" fillId="0" borderId="0" xfId="0" quotePrefix="1" applyNumberFormat="1" applyFont="1" applyAlignment="1">
      <alignment horizontal="right"/>
    </xf>
    <xf numFmtId="187" fontId="60" fillId="0" borderId="0" xfId="26" applyNumberFormat="1" applyFont="1" applyAlignment="1">
      <alignment horizontal="left"/>
    </xf>
    <xf numFmtId="49" fontId="61" fillId="0" borderId="0" xfId="17" applyNumberFormat="1" applyFont="1" applyAlignment="1">
      <alignment vertical="center"/>
    </xf>
    <xf numFmtId="0" fontId="63" fillId="0" borderId="0" xfId="0" applyFont="1" applyAlignment="1">
      <alignment vertical="center" wrapText="1"/>
    </xf>
    <xf numFmtId="0" fontId="0" fillId="0" borderId="0" xfId="0" applyAlignment="1">
      <alignment horizontal="right" vertical="center"/>
    </xf>
    <xf numFmtId="0" fontId="65" fillId="0" borderId="39" xfId="0" applyFont="1" applyBorder="1" applyAlignment="1">
      <alignment vertical="center"/>
    </xf>
    <xf numFmtId="0" fontId="66" fillId="0" borderId="37" xfId="0" applyFont="1" applyBorder="1" applyAlignment="1">
      <alignment vertical="center"/>
    </xf>
    <xf numFmtId="0" fontId="66" fillId="0" borderId="41" xfId="0" applyFont="1" applyBorder="1" applyAlignment="1">
      <alignment vertical="center"/>
    </xf>
    <xf numFmtId="0" fontId="66" fillId="0" borderId="30" xfId="0" applyFont="1" applyBorder="1" applyAlignment="1">
      <alignment vertical="center"/>
    </xf>
    <xf numFmtId="0" fontId="66" fillId="0" borderId="39" xfId="0" applyFont="1" applyBorder="1" applyAlignment="1">
      <alignment vertical="center"/>
    </xf>
    <xf numFmtId="0" fontId="66" fillId="0" borderId="30" xfId="0" applyFont="1" applyBorder="1" applyAlignment="1">
      <alignment horizontal="left" vertical="center"/>
    </xf>
    <xf numFmtId="0" fontId="67" fillId="0" borderId="54" xfId="0" applyFont="1" applyBorder="1" applyAlignment="1">
      <alignment vertical="center"/>
    </xf>
    <xf numFmtId="0" fontId="66" fillId="0" borderId="36" xfId="0" applyFont="1" applyBorder="1" applyAlignment="1">
      <alignment vertical="center" wrapText="1"/>
    </xf>
    <xf numFmtId="0" fontId="66" fillId="0" borderId="12" xfId="0" applyFont="1" applyBorder="1" applyAlignment="1">
      <alignment vertical="center" wrapText="1"/>
    </xf>
    <xf numFmtId="0" fontId="66" fillId="0" borderId="19" xfId="0" applyFont="1" applyBorder="1" applyAlignment="1">
      <alignment vertical="center" wrapText="1"/>
    </xf>
    <xf numFmtId="0" fontId="66" fillId="0" borderId="20" xfId="0" applyFont="1" applyBorder="1" applyAlignment="1">
      <alignment vertical="center" wrapText="1"/>
    </xf>
    <xf numFmtId="0" fontId="67" fillId="0" borderId="55" xfId="0" applyFont="1" applyBorder="1" applyAlignment="1">
      <alignment vertical="center" wrapText="1"/>
    </xf>
    <xf numFmtId="0" fontId="66" fillId="0" borderId="37" xfId="0" applyFont="1" applyBorder="1" applyAlignment="1">
      <alignment vertical="center" wrapText="1"/>
    </xf>
    <xf numFmtId="176" fontId="0" fillId="0" borderId="21" xfId="3" applyNumberFormat="1" applyFont="1" applyFill="1" applyBorder="1">
      <alignment vertical="center"/>
    </xf>
    <xf numFmtId="176" fontId="0" fillId="0" borderId="0" xfId="3" applyNumberFormat="1" applyFont="1" applyFill="1" applyBorder="1">
      <alignment vertical="center"/>
    </xf>
    <xf numFmtId="176" fontId="0" fillId="0" borderId="18" xfId="3" applyNumberFormat="1" applyFont="1" applyFill="1" applyBorder="1">
      <alignment vertical="center"/>
    </xf>
    <xf numFmtId="176" fontId="0" fillId="0" borderId="13" xfId="3" applyNumberFormat="1" applyFont="1" applyFill="1" applyBorder="1">
      <alignment vertical="center"/>
    </xf>
    <xf numFmtId="176" fontId="0" fillId="0" borderId="56" xfId="0" applyNumberFormat="1" applyBorder="1" applyAlignment="1">
      <alignment vertical="center"/>
    </xf>
    <xf numFmtId="0" fontId="66" fillId="0" borderId="21" xfId="0" applyFont="1" applyBorder="1" applyAlignment="1">
      <alignment vertical="center"/>
    </xf>
    <xf numFmtId="0" fontId="66" fillId="0" borderId="0" xfId="0" applyFont="1" applyAlignment="1">
      <alignment vertical="center" wrapText="1"/>
    </xf>
    <xf numFmtId="0" fontId="66" fillId="0" borderId="40" xfId="0" applyFont="1" applyBorder="1" applyAlignment="1">
      <alignment vertical="center"/>
    </xf>
    <xf numFmtId="0" fontId="66" fillId="0" borderId="22" xfId="0" applyFont="1" applyBorder="1" applyAlignment="1">
      <alignment vertical="center" wrapText="1"/>
    </xf>
    <xf numFmtId="176" fontId="0" fillId="0" borderId="40" xfId="3" applyNumberFormat="1" applyFont="1" applyFill="1" applyBorder="1">
      <alignment vertical="center"/>
    </xf>
    <xf numFmtId="176" fontId="0" fillId="0" borderId="22" xfId="3" applyNumberFormat="1" applyFont="1" applyFill="1" applyBorder="1">
      <alignment vertical="center"/>
    </xf>
    <xf numFmtId="176" fontId="0" fillId="0" borderId="42" xfId="3" applyNumberFormat="1" applyFont="1" applyFill="1" applyBorder="1">
      <alignment vertical="center"/>
    </xf>
    <xf numFmtId="176" fontId="0" fillId="0" borderId="14" xfId="3" applyNumberFormat="1" applyFont="1" applyFill="1" applyBorder="1">
      <alignment vertical="center"/>
    </xf>
    <xf numFmtId="176" fontId="0" fillId="7" borderId="40" xfId="3" applyNumberFormat="1" applyFont="1" applyFill="1" applyBorder="1">
      <alignment vertical="center"/>
    </xf>
    <xf numFmtId="176" fontId="0" fillId="0" borderId="57" xfId="0" applyNumberFormat="1" applyBorder="1" applyAlignment="1">
      <alignment vertical="center"/>
    </xf>
    <xf numFmtId="0" fontId="66" fillId="0" borderId="41" xfId="0" applyFont="1" applyBorder="1" applyAlignment="1">
      <alignment vertical="center" wrapText="1"/>
    </xf>
    <xf numFmtId="176" fontId="0" fillId="0" borderId="39" xfId="3" applyNumberFormat="1" applyFont="1" applyFill="1" applyBorder="1">
      <alignment vertical="center"/>
    </xf>
    <xf numFmtId="176" fontId="0" fillId="0" borderId="37" xfId="3" applyNumberFormat="1" applyFont="1" applyFill="1" applyBorder="1">
      <alignment vertical="center"/>
    </xf>
    <xf numFmtId="176" fontId="0" fillId="0" borderId="41" xfId="3" applyNumberFormat="1" applyFont="1" applyFill="1" applyBorder="1">
      <alignment vertical="center"/>
    </xf>
    <xf numFmtId="176" fontId="0" fillId="0" borderId="30" xfId="3" applyNumberFormat="1" applyFont="1" applyFill="1" applyBorder="1">
      <alignment vertical="center"/>
    </xf>
    <xf numFmtId="0" fontId="69" fillId="0" borderId="0" xfId="0" applyFont="1" applyAlignment="1">
      <alignment horizontal="center" vertical="center"/>
    </xf>
    <xf numFmtId="0" fontId="66" fillId="0" borderId="18" xfId="0" applyFont="1" applyBorder="1" applyAlignment="1">
      <alignment vertical="center" wrapText="1"/>
    </xf>
    <xf numFmtId="38" fontId="0" fillId="0" borderId="0" xfId="3" applyFont="1" applyFill="1">
      <alignment vertical="center"/>
    </xf>
    <xf numFmtId="0" fontId="66" fillId="0" borderId="36" xfId="0" applyFont="1" applyBorder="1" applyAlignment="1">
      <alignment vertical="center"/>
    </xf>
    <xf numFmtId="176" fontId="0" fillId="0" borderId="36" xfId="3" applyNumberFormat="1" applyFont="1" applyFill="1" applyBorder="1">
      <alignment vertical="center"/>
    </xf>
    <xf numFmtId="176" fontId="0" fillId="0" borderId="12" xfId="3" applyNumberFormat="1" applyFont="1" applyFill="1" applyBorder="1">
      <alignment vertical="center"/>
    </xf>
    <xf numFmtId="176" fontId="0" fillId="0" borderId="19" xfId="3" applyNumberFormat="1" applyFont="1" applyFill="1" applyBorder="1">
      <alignment vertical="center"/>
    </xf>
    <xf numFmtId="176" fontId="0" fillId="0" borderId="20" xfId="3" applyNumberFormat="1" applyFont="1" applyFill="1" applyBorder="1">
      <alignment vertical="center"/>
    </xf>
    <xf numFmtId="0" fontId="66" fillId="0" borderId="42" xfId="0" applyFont="1" applyBorder="1" applyAlignment="1">
      <alignment vertical="center" wrapText="1"/>
    </xf>
    <xf numFmtId="38" fontId="70" fillId="0" borderId="0" xfId="3" applyFont="1" applyBorder="1">
      <alignment vertical="center"/>
    </xf>
    <xf numFmtId="176" fontId="4" fillId="0" borderId="14" xfId="0" applyNumberFormat="1" applyFont="1" applyBorder="1" applyAlignment="1">
      <alignment horizontal="center" vertical="center" wrapText="1"/>
    </xf>
    <xf numFmtId="192" fontId="4" fillId="0" borderId="30" xfId="0" applyNumberFormat="1" applyFont="1" applyBorder="1"/>
    <xf numFmtId="192" fontId="4" fillId="0" borderId="13" xfId="0" applyNumberFormat="1" applyFont="1" applyBorder="1"/>
    <xf numFmtId="192" fontId="4" fillId="0" borderId="20" xfId="0" applyNumberFormat="1" applyFont="1" applyBorder="1"/>
    <xf numFmtId="198" fontId="71" fillId="0" borderId="0" xfId="10" applyNumberFormat="1" applyFont="1">
      <alignment vertical="center"/>
    </xf>
    <xf numFmtId="0" fontId="43" fillId="0" borderId="0" xfId="0" applyFont="1" applyAlignment="1">
      <alignment horizontal="left" vertical="center" wrapText="1"/>
    </xf>
    <xf numFmtId="49" fontId="57" fillId="0" borderId="14" xfId="0" applyNumberFormat="1" applyFont="1" applyBorder="1" applyAlignment="1">
      <alignment horizontal="left" vertical="top"/>
    </xf>
    <xf numFmtId="49" fontId="57" fillId="0" borderId="13" xfId="0" applyNumberFormat="1" applyFont="1" applyBorder="1" applyAlignment="1">
      <alignment horizontal="left" vertical="top"/>
    </xf>
    <xf numFmtId="199" fontId="57" fillId="0" borderId="13" xfId="0" applyNumberFormat="1" applyFont="1" applyBorder="1" applyAlignment="1">
      <alignment horizontal="left" vertical="top"/>
    </xf>
    <xf numFmtId="39" fontId="57" fillId="0" borderId="0" xfId="0" applyNumberFormat="1" applyFont="1" applyAlignment="1">
      <alignment horizontal="right"/>
    </xf>
    <xf numFmtId="200" fontId="57" fillId="0" borderId="0" xfId="0" applyNumberFormat="1" applyFont="1" applyAlignment="1">
      <alignment horizontal="right"/>
    </xf>
    <xf numFmtId="187" fontId="72" fillId="0" borderId="0" xfId="26" applyNumberFormat="1" applyFont="1" applyAlignment="1">
      <alignment horizontal="left"/>
    </xf>
    <xf numFmtId="0" fontId="1" fillId="12" borderId="0" xfId="26" applyFill="1">
      <alignment vertical="center"/>
    </xf>
    <xf numFmtId="0" fontId="31" fillId="12" borderId="18" xfId="26" applyFont="1" applyFill="1" applyBorder="1" applyAlignment="1">
      <alignment horizontal="right"/>
    </xf>
    <xf numFmtId="187" fontId="3" fillId="12" borderId="0" xfId="26" applyNumberFormat="1" applyFont="1" applyFill="1" applyAlignment="1">
      <alignment horizontal="right"/>
    </xf>
    <xf numFmtId="49" fontId="57" fillId="12" borderId="13" xfId="0" applyNumberFormat="1" applyFont="1" applyFill="1" applyBorder="1" applyAlignment="1">
      <alignment horizontal="left" vertical="top"/>
    </xf>
    <xf numFmtId="199" fontId="57" fillId="12" borderId="13" xfId="0" applyNumberFormat="1" applyFont="1" applyFill="1" applyBorder="1" applyAlignment="1">
      <alignment horizontal="left" vertical="top"/>
    </xf>
    <xf numFmtId="37" fontId="57" fillId="12" borderId="0" xfId="0" applyNumberFormat="1" applyFont="1" applyFill="1" applyAlignment="1">
      <alignment horizontal="right"/>
    </xf>
    <xf numFmtId="187" fontId="73" fillId="0" borderId="0" xfId="26" applyNumberFormat="1" applyFont="1" applyAlignment="1">
      <alignment horizontal="right"/>
    </xf>
    <xf numFmtId="201" fontId="74" fillId="0" borderId="37" xfId="26" applyNumberFormat="1" applyFont="1" applyBorder="1" applyAlignment="1">
      <alignment horizontal="right" vertical="center"/>
    </xf>
    <xf numFmtId="194" fontId="59" fillId="0" borderId="0" xfId="0" applyNumberFormat="1" applyFont="1" applyAlignment="1">
      <alignment horizontal="right" vertical="top"/>
    </xf>
    <xf numFmtId="0" fontId="31" fillId="12" borderId="18" xfId="26" applyFont="1" applyFill="1" applyBorder="1" applyAlignment="1">
      <alignment horizontal="right" vertical="center"/>
    </xf>
    <xf numFmtId="187" fontId="3" fillId="12" borderId="0" xfId="26" applyNumberFormat="1" applyFont="1" applyFill="1" applyAlignment="1">
      <alignment horizontal="right" vertical="center"/>
    </xf>
    <xf numFmtId="49" fontId="57" fillId="0" borderId="0" xfId="0" applyNumberFormat="1" applyFont="1" applyAlignment="1">
      <alignment horizontal="left" vertical="top" wrapText="1"/>
    </xf>
    <xf numFmtId="49" fontId="57" fillId="0" borderId="12" xfId="0" applyNumberFormat="1" applyFont="1" applyBorder="1" applyAlignment="1">
      <alignment horizontal="left" vertical="top" wrapText="1"/>
    </xf>
    <xf numFmtId="49" fontId="76" fillId="0" borderId="0" xfId="0" applyNumberFormat="1" applyFont="1" applyAlignment="1">
      <alignment horizontal="left" vertical="top"/>
    </xf>
    <xf numFmtId="187" fontId="25" fillId="0" borderId="0" xfId="26" applyNumberFormat="1" applyFont="1" applyAlignment="1">
      <alignment horizontal="left" vertical="center"/>
    </xf>
    <xf numFmtId="187" fontId="77" fillId="0" borderId="0" xfId="26" applyNumberFormat="1" applyFont="1" applyAlignment="1">
      <alignment horizontal="left"/>
    </xf>
    <xf numFmtId="0" fontId="6" fillId="0" borderId="0" xfId="0" applyFont="1" applyAlignment="1">
      <alignment horizontal="right"/>
    </xf>
    <xf numFmtId="0" fontId="47" fillId="0" borderId="0" xfId="0" applyFont="1" applyAlignment="1">
      <alignment horizontal="left" vertical="center" wrapText="1"/>
    </xf>
    <xf numFmtId="0" fontId="48" fillId="0" borderId="0" xfId="0" applyFont="1" applyAlignment="1">
      <alignment horizontal="center" vertical="center" wrapText="1"/>
    </xf>
    <xf numFmtId="0" fontId="42" fillId="0" borderId="0" xfId="0" applyFont="1" applyAlignment="1">
      <alignment horizontal="center" vertical="center" wrapText="1"/>
    </xf>
    <xf numFmtId="4" fontId="42" fillId="0" borderId="13" xfId="0" applyNumberFormat="1" applyFont="1" applyBorder="1" applyAlignment="1">
      <alignment vertical="center"/>
    </xf>
    <xf numFmtId="4" fontId="42" fillId="0" borderId="20" xfId="0" applyNumberFormat="1" applyFont="1" applyBorder="1" applyAlignment="1">
      <alignment vertical="center"/>
    </xf>
    <xf numFmtId="0" fontId="6" fillId="0" borderId="12" xfId="10" applyFont="1" applyBorder="1" applyAlignment="1">
      <alignment vertical="center" wrapText="1"/>
    </xf>
    <xf numFmtId="0" fontId="6" fillId="0" borderId="0" xfId="0" applyFont="1" applyAlignment="1">
      <alignment horizontal="right" vertical="center"/>
    </xf>
    <xf numFmtId="0" fontId="6" fillId="0" borderId="21" xfId="0" applyFont="1" applyBorder="1" applyAlignment="1">
      <alignment horizontal="center" vertical="center"/>
    </xf>
    <xf numFmtId="0" fontId="6" fillId="0" borderId="21" xfId="0" applyFont="1" applyBorder="1" applyAlignment="1">
      <alignment horizontal="center" vertical="center" wrapText="1" shrinkToFit="1"/>
    </xf>
    <xf numFmtId="0" fontId="43" fillId="0" borderId="0" xfId="0" applyFont="1" applyAlignment="1">
      <alignment horizontal="center" vertical="center" wrapText="1" shrinkToFit="1"/>
    </xf>
    <xf numFmtId="38" fontId="7" fillId="0" borderId="0" xfId="0" applyNumberFormat="1" applyFont="1" applyAlignment="1">
      <alignment vertical="center"/>
    </xf>
    <xf numFmtId="38" fontId="7" fillId="0" borderId="0" xfId="0" applyNumberFormat="1" applyFont="1" applyAlignment="1">
      <alignment vertical="center" shrinkToFit="1"/>
    </xf>
    <xf numFmtId="38" fontId="7" fillId="0" borderId="0" xfId="3" applyFont="1" applyFill="1" applyBorder="1" applyAlignment="1">
      <alignment vertical="center" shrinkToFit="1"/>
    </xf>
    <xf numFmtId="0" fontId="6" fillId="12" borderId="0" xfId="0" applyFont="1" applyFill="1" applyAlignment="1">
      <alignment horizontal="center" vertical="center"/>
    </xf>
    <xf numFmtId="38" fontId="7" fillId="12" borderId="0" xfId="3" applyFont="1" applyFill="1" applyBorder="1" applyAlignment="1">
      <alignment vertical="center" shrinkToFit="1"/>
    </xf>
    <xf numFmtId="0" fontId="8" fillId="16" borderId="0" xfId="0" applyFont="1" applyFill="1" applyAlignment="1">
      <alignment horizontal="center" wrapText="1"/>
    </xf>
    <xf numFmtId="0" fontId="7" fillId="12" borderId="0" xfId="0" applyFont="1" applyFill="1" applyAlignment="1">
      <alignment vertical="center"/>
    </xf>
    <xf numFmtId="38" fontId="78" fillId="12" borderId="0" xfId="3" applyFont="1" applyFill="1" applyBorder="1" applyAlignment="1">
      <alignment vertical="center" shrinkToFit="1"/>
    </xf>
    <xf numFmtId="38" fontId="11" fillId="12" borderId="27" xfId="3" applyFont="1" applyFill="1" applyBorder="1" applyAlignment="1">
      <alignment vertical="center" shrinkToFit="1"/>
    </xf>
    <xf numFmtId="38" fontId="11" fillId="12" borderId="13" xfId="3" applyFont="1" applyFill="1" applyBorder="1" applyAlignment="1">
      <alignment vertical="center" shrinkToFit="1"/>
    </xf>
    <xf numFmtId="0" fontId="7" fillId="12" borderId="1" xfId="0" applyFont="1" applyFill="1" applyBorder="1" applyAlignment="1">
      <alignment horizontal="center" vertical="center"/>
    </xf>
    <xf numFmtId="38" fontId="7" fillId="12" borderId="10" xfId="0" applyNumberFormat="1" applyFont="1" applyFill="1" applyBorder="1" applyAlignment="1">
      <alignment vertical="center"/>
    </xf>
    <xf numFmtId="4" fontId="6" fillId="19" borderId="14" xfId="0" applyNumberFormat="1" applyFont="1" applyFill="1" applyBorder="1" applyAlignment="1">
      <alignment vertical="center"/>
    </xf>
    <xf numFmtId="38" fontId="7" fillId="12" borderId="2" xfId="3" applyFont="1" applyFill="1" applyBorder="1" applyAlignment="1">
      <alignment vertical="center"/>
    </xf>
    <xf numFmtId="38" fontId="7" fillId="12" borderId="3" xfId="3" applyFont="1" applyFill="1" applyBorder="1" applyAlignment="1">
      <alignment vertical="center"/>
    </xf>
    <xf numFmtId="38" fontId="78" fillId="12" borderId="11" xfId="3" applyFont="1" applyFill="1" applyBorder="1" applyAlignment="1">
      <alignment vertical="center"/>
    </xf>
    <xf numFmtId="0" fontId="7" fillId="19" borderId="15" xfId="0" applyFont="1" applyFill="1" applyBorder="1" applyAlignment="1">
      <alignment vertical="center"/>
    </xf>
    <xf numFmtId="0" fontId="7" fillId="19" borderId="9" xfId="0" applyFont="1" applyFill="1" applyBorder="1" applyAlignment="1">
      <alignment vertical="center"/>
    </xf>
    <xf numFmtId="0" fontId="7" fillId="19" borderId="43" xfId="0" applyFont="1" applyFill="1" applyBorder="1" applyAlignment="1">
      <alignment vertical="center"/>
    </xf>
    <xf numFmtId="38" fontId="7" fillId="19" borderId="10" xfId="3" applyFont="1" applyFill="1" applyBorder="1" applyAlignment="1">
      <alignment vertical="center"/>
    </xf>
    <xf numFmtId="0" fontId="7" fillId="19" borderId="4" xfId="0" applyFont="1" applyFill="1" applyBorder="1" applyAlignment="1">
      <alignment horizontal="center" vertical="center" shrinkToFit="1"/>
    </xf>
    <xf numFmtId="0" fontId="7" fillId="19" borderId="5" xfId="0" applyFont="1" applyFill="1" applyBorder="1" applyAlignment="1">
      <alignment horizontal="center" vertical="center" shrinkToFit="1"/>
    </xf>
    <xf numFmtId="0" fontId="7" fillId="19" borderId="6" xfId="0" applyFont="1" applyFill="1" applyBorder="1" applyAlignment="1">
      <alignment horizontal="center" vertical="center" shrinkToFit="1"/>
    </xf>
    <xf numFmtId="0" fontId="79" fillId="2" borderId="0" xfId="0" applyFont="1" applyFill="1" applyAlignment="1">
      <alignment vertical="center"/>
    </xf>
    <xf numFmtId="3" fontId="35" fillId="12" borderId="20" xfId="0" applyNumberFormat="1" applyFont="1" applyFill="1" applyBorder="1" applyAlignment="1">
      <alignment vertical="center"/>
    </xf>
    <xf numFmtId="38" fontId="7" fillId="19" borderId="44" xfId="0" applyNumberFormat="1" applyFont="1" applyFill="1" applyBorder="1" applyAlignment="1">
      <alignment vertical="center"/>
    </xf>
    <xf numFmtId="0" fontId="7" fillId="19" borderId="7" xfId="0" applyFont="1" applyFill="1" applyBorder="1" applyAlignment="1">
      <alignment horizontal="center" vertical="center" shrinkToFit="1"/>
    </xf>
    <xf numFmtId="38" fontId="8" fillId="12" borderId="0" xfId="3" applyFont="1" applyFill="1" applyBorder="1" applyAlignment="1">
      <alignment vertical="center" shrinkToFit="1"/>
    </xf>
    <xf numFmtId="38" fontId="7" fillId="12" borderId="27" xfId="3" applyFont="1" applyFill="1" applyBorder="1" applyAlignment="1">
      <alignment vertical="center" shrinkToFit="1"/>
    </xf>
    <xf numFmtId="38" fontId="7" fillId="12" borderId="13" xfId="3" applyFont="1" applyFill="1" applyBorder="1" applyAlignment="1">
      <alignment vertical="center" shrinkToFit="1"/>
    </xf>
    <xf numFmtId="38" fontId="7" fillId="12" borderId="28" xfId="3" applyFont="1" applyFill="1" applyBorder="1" applyAlignment="1">
      <alignment vertical="center" shrinkToFit="1"/>
    </xf>
    <xf numFmtId="38" fontId="8" fillId="12" borderId="2" xfId="3" applyFont="1" applyFill="1" applyBorder="1" applyAlignment="1">
      <alignment vertical="center"/>
    </xf>
    <xf numFmtId="0" fontId="81" fillId="2" borderId="0" xfId="0" applyFont="1" applyFill="1" applyAlignment="1">
      <alignment vertical="center"/>
    </xf>
    <xf numFmtId="3" fontId="35" fillId="0" borderId="59" xfId="0" applyNumberFormat="1" applyFont="1" applyBorder="1" applyAlignment="1" applyProtection="1">
      <alignment vertical="center"/>
      <protection locked="0"/>
    </xf>
    <xf numFmtId="3" fontId="35" fillId="0" borderId="60" xfId="0" applyNumberFormat="1" applyFont="1" applyBorder="1" applyAlignment="1" applyProtection="1">
      <alignment vertical="center"/>
      <protection locked="0"/>
    </xf>
    <xf numFmtId="3" fontId="35" fillId="0" borderId="61" xfId="0" applyNumberFormat="1" applyFont="1" applyBorder="1" applyAlignment="1" applyProtection="1">
      <alignment vertical="center"/>
      <protection locked="0"/>
    </xf>
    <xf numFmtId="3" fontId="35" fillId="0" borderId="59" xfId="0" applyNumberFormat="1" applyFont="1" applyBorder="1" applyAlignment="1" applyProtection="1">
      <alignment horizontal="center" vertical="center"/>
      <protection locked="0"/>
    </xf>
    <xf numFmtId="3" fontId="35" fillId="0" borderId="60" xfId="0" applyNumberFormat="1" applyFont="1" applyBorder="1" applyAlignment="1" applyProtection="1">
      <alignment horizontal="center" vertical="center"/>
      <protection locked="0"/>
    </xf>
    <xf numFmtId="3" fontId="35" fillId="0" borderId="61" xfId="0" applyNumberFormat="1" applyFont="1" applyBorder="1" applyAlignment="1" applyProtection="1">
      <alignment horizontal="center" vertical="center"/>
      <protection locked="0"/>
    </xf>
    <xf numFmtId="198" fontId="6" fillId="12" borderId="30" xfId="0" applyNumberFormat="1" applyFont="1" applyFill="1" applyBorder="1" applyAlignment="1">
      <alignment horizontal="center" vertical="center"/>
    </xf>
    <xf numFmtId="198" fontId="6" fillId="12" borderId="13" xfId="0" applyNumberFormat="1" applyFont="1" applyFill="1" applyBorder="1" applyAlignment="1">
      <alignment horizontal="center" vertical="center"/>
    </xf>
    <xf numFmtId="198" fontId="6" fillId="12" borderId="20" xfId="0" applyNumberFormat="1" applyFont="1" applyFill="1" applyBorder="1" applyAlignment="1">
      <alignment horizontal="center" vertical="center"/>
    </xf>
    <xf numFmtId="0" fontId="6" fillId="12" borderId="14" xfId="0" applyFont="1" applyFill="1" applyBorder="1" applyAlignment="1">
      <alignment horizontal="center" vertical="center"/>
    </xf>
    <xf numFmtId="198" fontId="6" fillId="12" borderId="18" xfId="0" applyNumberFormat="1" applyFont="1" applyFill="1" applyBorder="1" applyAlignment="1">
      <alignment horizontal="center" vertical="center"/>
    </xf>
    <xf numFmtId="194" fontId="6" fillId="12" borderId="18" xfId="0" applyNumberFormat="1" applyFont="1" applyFill="1" applyBorder="1" applyAlignment="1">
      <alignment horizontal="center" vertical="center"/>
    </xf>
    <xf numFmtId="194" fontId="6" fillId="12" borderId="13" xfId="0" applyNumberFormat="1" applyFont="1" applyFill="1" applyBorder="1" applyAlignment="1">
      <alignment horizontal="center" vertical="center"/>
    </xf>
    <xf numFmtId="3" fontId="6" fillId="12" borderId="14" xfId="0" applyNumberFormat="1" applyFont="1" applyFill="1" applyBorder="1" applyAlignment="1">
      <alignment vertical="center"/>
    </xf>
    <xf numFmtId="4" fontId="6" fillId="12" borderId="14" xfId="0" applyNumberFormat="1" applyFont="1" applyFill="1" applyBorder="1" applyAlignment="1">
      <alignment vertical="center"/>
    </xf>
    <xf numFmtId="181" fontId="6" fillId="12" borderId="14" xfId="0" applyNumberFormat="1" applyFont="1" applyFill="1" applyBorder="1" applyAlignment="1">
      <alignment vertical="center"/>
    </xf>
    <xf numFmtId="4" fontId="6" fillId="12" borderId="30" xfId="3" applyNumberFormat="1" applyFont="1" applyFill="1" applyBorder="1" applyAlignment="1">
      <alignment vertical="center"/>
    </xf>
    <xf numFmtId="4" fontId="6" fillId="12" borderId="13" xfId="3" applyNumberFormat="1" applyFont="1" applyFill="1" applyBorder="1" applyAlignment="1">
      <alignment vertical="center"/>
    </xf>
    <xf numFmtId="4" fontId="6" fillId="12" borderId="20" xfId="3" applyNumberFormat="1" applyFont="1" applyFill="1" applyBorder="1" applyAlignment="1">
      <alignment vertical="center"/>
    </xf>
    <xf numFmtId="38" fontId="11" fillId="12" borderId="37" xfId="3" applyFont="1" applyFill="1" applyBorder="1" applyAlignment="1">
      <alignment vertical="center" shrinkToFit="1"/>
    </xf>
    <xf numFmtId="38" fontId="11" fillId="12" borderId="29" xfId="3" applyFont="1" applyFill="1" applyBorder="1" applyAlignment="1">
      <alignment vertical="center" shrinkToFit="1"/>
    </xf>
    <xf numFmtId="38" fontId="11" fillId="12" borderId="30" xfId="3" applyFont="1" applyFill="1" applyBorder="1" applyAlignment="1">
      <alignment vertical="center" shrinkToFit="1"/>
    </xf>
    <xf numFmtId="38" fontId="7" fillId="12" borderId="25" xfId="0" applyNumberFormat="1" applyFont="1" applyFill="1" applyBorder="1" applyAlignment="1">
      <alignment vertical="center"/>
    </xf>
    <xf numFmtId="38" fontId="11" fillId="12" borderId="33" xfId="3" applyFont="1" applyFill="1" applyBorder="1" applyAlignment="1">
      <alignment vertical="center" shrinkToFit="1"/>
    </xf>
    <xf numFmtId="38" fontId="11" fillId="12" borderId="32" xfId="3" applyFont="1" applyFill="1" applyBorder="1" applyAlignment="1">
      <alignment vertical="center" shrinkToFit="1"/>
    </xf>
    <xf numFmtId="38" fontId="11" fillId="12" borderId="8" xfId="3" applyFont="1" applyFill="1" applyBorder="1" applyAlignment="1">
      <alignment vertical="center" shrinkToFit="1"/>
    </xf>
    <xf numFmtId="0" fontId="7" fillId="0" borderId="4" xfId="0" applyFont="1" applyBorder="1" applyAlignment="1">
      <alignment horizontal="center" vertical="center"/>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0" fontId="7" fillId="0" borderId="6" xfId="0" applyFont="1" applyBorder="1" applyAlignment="1">
      <alignment horizontal="center" vertical="center" shrinkToFit="1"/>
    </xf>
    <xf numFmtId="202" fontId="35" fillId="12" borderId="58" xfId="0" applyNumberFormat="1" applyFont="1" applyFill="1" applyBorder="1" applyAlignment="1" applyProtection="1">
      <alignment horizontal="center" vertical="center"/>
      <protection locked="0"/>
    </xf>
    <xf numFmtId="202" fontId="35" fillId="0" borderId="39" xfId="0" applyNumberFormat="1" applyFont="1" applyBorder="1" applyAlignment="1">
      <alignment horizontal="center" vertical="center"/>
    </xf>
    <xf numFmtId="202" fontId="35" fillId="0" borderId="69" xfId="0" applyNumberFormat="1" applyFont="1" applyBorder="1" applyAlignment="1">
      <alignment horizontal="center" vertical="center"/>
    </xf>
    <xf numFmtId="202" fontId="35" fillId="0" borderId="58" xfId="0" applyNumberFormat="1" applyFont="1" applyBorder="1" applyAlignment="1" applyProtection="1">
      <alignment horizontal="center" vertical="center"/>
      <protection locked="0"/>
    </xf>
    <xf numFmtId="0" fontId="79" fillId="0" borderId="0" xfId="0" applyFont="1" applyAlignment="1">
      <alignment horizontal="center" vertical="center" wrapText="1"/>
    </xf>
    <xf numFmtId="0" fontId="79" fillId="0" borderId="12" xfId="0" applyFont="1" applyBorder="1" applyAlignment="1">
      <alignment horizontal="center" vertical="center" wrapText="1"/>
    </xf>
    <xf numFmtId="0" fontId="12" fillId="0" borderId="0" xfId="0" applyFont="1" applyAlignment="1">
      <alignment horizontal="left" vertical="center"/>
    </xf>
    <xf numFmtId="0" fontId="82" fillId="0" borderId="0" xfId="0" applyFont="1" applyAlignment="1">
      <alignment horizontal="center" vertical="center"/>
    </xf>
    <xf numFmtId="38" fontId="78" fillId="12" borderId="7" xfId="0" applyNumberFormat="1" applyFont="1" applyFill="1" applyBorder="1" applyAlignment="1">
      <alignment vertical="center"/>
    </xf>
    <xf numFmtId="0" fontId="0" fillId="12" borderId="15" xfId="0" applyFill="1" applyBorder="1" applyAlignment="1">
      <alignment vertical="center"/>
    </xf>
    <xf numFmtId="0" fontId="7" fillId="12" borderId="9" xfId="0" applyFont="1" applyFill="1" applyBorder="1" applyAlignment="1">
      <alignment vertical="center"/>
    </xf>
    <xf numFmtId="38" fontId="7" fillId="12" borderId="10" xfId="3" applyFont="1" applyFill="1" applyBorder="1" applyAlignment="1">
      <alignment vertical="center"/>
    </xf>
    <xf numFmtId="0" fontId="7" fillId="12" borderId="43" xfId="0" applyFont="1" applyFill="1" applyBorder="1" applyAlignment="1">
      <alignment vertical="center"/>
    </xf>
    <xf numFmtId="0" fontId="83" fillId="2" borderId="0" xfId="10" applyFont="1" applyFill="1">
      <alignment vertical="center"/>
    </xf>
    <xf numFmtId="0" fontId="84" fillId="2" borderId="0" xfId="10" applyFont="1" applyFill="1">
      <alignment vertical="center"/>
    </xf>
    <xf numFmtId="0" fontId="52" fillId="10" borderId="1" xfId="10" applyFont="1" applyFill="1" applyBorder="1" applyAlignment="1">
      <alignment vertical="top" wrapText="1"/>
    </xf>
    <xf numFmtId="0" fontId="52" fillId="10" borderId="0" xfId="10" applyFont="1" applyFill="1" applyAlignment="1">
      <alignment vertical="top" wrapText="1"/>
    </xf>
    <xf numFmtId="0" fontId="52" fillId="10" borderId="17" xfId="10" applyFont="1" applyFill="1" applyBorder="1" applyAlignment="1">
      <alignment vertical="top" wrapText="1"/>
    </xf>
    <xf numFmtId="0" fontId="12" fillId="10" borderId="1" xfId="10" applyFont="1" applyFill="1" applyBorder="1" applyAlignment="1">
      <alignment horizontal="center" vertical="center"/>
    </xf>
    <xf numFmtId="0" fontId="12" fillId="10" borderId="0" xfId="10" applyFont="1" applyFill="1" applyAlignment="1">
      <alignment horizontal="center" vertical="center"/>
    </xf>
    <xf numFmtId="0" fontId="12" fillId="10" borderId="17" xfId="10" applyFont="1" applyFill="1" applyBorder="1" applyAlignment="1">
      <alignment horizontal="center" vertical="center"/>
    </xf>
    <xf numFmtId="0" fontId="35" fillId="10" borderId="1" xfId="10" applyFont="1" applyFill="1" applyBorder="1" applyAlignment="1">
      <alignment horizontal="center" vertical="center"/>
    </xf>
    <xf numFmtId="0" fontId="35" fillId="10" borderId="0" xfId="10" applyFont="1" applyFill="1" applyAlignment="1">
      <alignment horizontal="center" vertical="center"/>
    </xf>
    <xf numFmtId="0" fontId="35" fillId="10" borderId="17" xfId="10" applyFont="1" applyFill="1" applyBorder="1" applyAlignment="1">
      <alignment horizontal="center" vertical="center"/>
    </xf>
    <xf numFmtId="0" fontId="38" fillId="10" borderId="1" xfId="10" applyFont="1" applyFill="1" applyBorder="1" applyAlignment="1">
      <alignment vertical="center" wrapText="1"/>
    </xf>
    <xf numFmtId="0" fontId="38" fillId="10" borderId="0" xfId="10" applyFont="1" applyFill="1" applyAlignment="1">
      <alignment vertical="center" wrapText="1"/>
    </xf>
    <xf numFmtId="0" fontId="38" fillId="10" borderId="17" xfId="10" applyFont="1" applyFill="1" applyBorder="1" applyAlignment="1">
      <alignment vertical="center" wrapText="1"/>
    </xf>
    <xf numFmtId="0" fontId="6" fillId="0" borderId="12" xfId="0" applyFont="1" applyBorder="1" applyAlignment="1">
      <alignment horizontal="center"/>
    </xf>
    <xf numFmtId="0" fontId="7" fillId="0" borderId="50" xfId="0" applyFont="1" applyBorder="1" applyAlignment="1">
      <alignment horizontal="center" vertical="center"/>
    </xf>
    <xf numFmtId="0" fontId="7" fillId="0" borderId="4" xfId="0" applyFont="1" applyBorder="1" applyAlignment="1">
      <alignment horizontal="center" vertical="center"/>
    </xf>
    <xf numFmtId="0" fontId="7" fillId="0" borderId="51" xfId="0" applyFont="1" applyBorder="1" applyAlignment="1">
      <alignment horizontal="center" vertical="center"/>
    </xf>
    <xf numFmtId="0" fontId="0" fillId="12" borderId="52" xfId="0" applyFill="1" applyBorder="1" applyAlignment="1">
      <alignment vertical="center"/>
    </xf>
    <xf numFmtId="0" fontId="0" fillId="12" borderId="37" xfId="0" applyFill="1" applyBorder="1" applyAlignment="1">
      <alignment vertical="center"/>
    </xf>
    <xf numFmtId="0" fontId="0" fillId="12" borderId="41" xfId="0" applyFill="1" applyBorder="1" applyAlignment="1">
      <alignment vertical="center"/>
    </xf>
    <xf numFmtId="0" fontId="7" fillId="12" borderId="39" xfId="0" applyFont="1" applyFill="1" applyBorder="1" applyAlignment="1">
      <alignment vertical="center"/>
    </xf>
    <xf numFmtId="0" fontId="7" fillId="12" borderId="37" xfId="0" applyFont="1" applyFill="1" applyBorder="1" applyAlignment="1">
      <alignment vertical="center"/>
    </xf>
    <xf numFmtId="38" fontId="7" fillId="12" borderId="2" xfId="0" applyNumberFormat="1" applyFont="1" applyFill="1" applyBorder="1" applyAlignment="1">
      <alignment vertical="center" shrinkToFit="1"/>
    </xf>
    <xf numFmtId="38" fontId="7" fillId="12" borderId="33" xfId="0" applyNumberFormat="1" applyFont="1" applyFill="1" applyBorder="1" applyAlignment="1">
      <alignment vertical="center" shrinkToFit="1"/>
    </xf>
    <xf numFmtId="38" fontId="11" fillId="12" borderId="8" xfId="3" applyFont="1" applyFill="1" applyBorder="1" applyAlignment="1">
      <alignment vertical="center" shrinkToFit="1"/>
    </xf>
    <xf numFmtId="38" fontId="11" fillId="12" borderId="11" xfId="3" applyFont="1" applyFill="1" applyBorder="1" applyAlignment="1">
      <alignment vertical="center" shrinkToFit="1"/>
    </xf>
    <xf numFmtId="38" fontId="11" fillId="12" borderId="14" xfId="3" applyFont="1" applyFill="1" applyBorder="1" applyAlignment="1">
      <alignment vertical="center" shrinkToFit="1"/>
    </xf>
    <xf numFmtId="38" fontId="11" fillId="12" borderId="76" xfId="3" applyFont="1" applyFill="1" applyBorder="1" applyAlignment="1">
      <alignment vertical="center" shrinkToFit="1"/>
    </xf>
    <xf numFmtId="0" fontId="7" fillId="0" borderId="6" xfId="0" applyFont="1" applyBorder="1" applyAlignment="1">
      <alignment horizontal="center" vertical="center" shrinkToFit="1"/>
    </xf>
    <xf numFmtId="0" fontId="7" fillId="0" borderId="7" xfId="0" applyFont="1" applyBorder="1" applyAlignment="1">
      <alignment horizontal="center" vertical="center" shrinkToFit="1"/>
    </xf>
    <xf numFmtId="176" fontId="6" fillId="12" borderId="0" xfId="0" applyNumberFormat="1" applyFont="1" applyFill="1" applyAlignment="1">
      <alignment horizontal="center"/>
    </xf>
    <xf numFmtId="0" fontId="6" fillId="0" borderId="45" xfId="0" applyFont="1" applyBorder="1" applyAlignment="1">
      <alignment horizontal="center" vertical="center"/>
    </xf>
    <xf numFmtId="0" fontId="6" fillId="0" borderId="46" xfId="0" applyFont="1" applyBorder="1" applyAlignment="1">
      <alignment horizontal="center" vertical="center"/>
    </xf>
    <xf numFmtId="0" fontId="6" fillId="0" borderId="47" xfId="0" applyFont="1" applyBorder="1" applyAlignment="1">
      <alignment horizontal="center" vertical="center"/>
    </xf>
    <xf numFmtId="0" fontId="43" fillId="0" borderId="0" xfId="0" applyFont="1" applyAlignment="1">
      <alignment vertical="center" wrapText="1" shrinkToFit="1"/>
    </xf>
    <xf numFmtId="0" fontId="6" fillId="0" borderId="70" xfId="0" applyFont="1" applyBorder="1" applyAlignment="1">
      <alignment vertical="center" wrapText="1" shrinkToFit="1"/>
    </xf>
    <xf numFmtId="0" fontId="6" fillId="0" borderId="71" xfId="0" applyFont="1" applyBorder="1" applyAlignment="1">
      <alignment vertical="center" wrapText="1" shrinkToFit="1"/>
    </xf>
    <xf numFmtId="0" fontId="6" fillId="0" borderId="72" xfId="0" applyFont="1" applyBorder="1" applyAlignment="1">
      <alignment vertical="center" wrapText="1" shrinkToFit="1"/>
    </xf>
    <xf numFmtId="0" fontId="6" fillId="0" borderId="73" xfId="0" applyFont="1" applyBorder="1" applyAlignment="1">
      <alignment vertical="center" wrapText="1" shrinkToFit="1"/>
    </xf>
    <xf numFmtId="0" fontId="6" fillId="0" borderId="74" xfId="0" applyFont="1" applyBorder="1" applyAlignment="1">
      <alignment vertical="center" wrapText="1" shrinkToFit="1"/>
    </xf>
    <xf numFmtId="0" fontId="6" fillId="0" borderId="75" xfId="0" applyFont="1" applyBorder="1" applyAlignment="1">
      <alignment vertical="center" wrapText="1" shrinkToFit="1"/>
    </xf>
    <xf numFmtId="0" fontId="6" fillId="0" borderId="0" xfId="0" applyFont="1" applyAlignment="1">
      <alignment vertical="center" wrapText="1" shrinkToFit="1"/>
    </xf>
    <xf numFmtId="0" fontId="6" fillId="0" borderId="0" xfId="0" applyFont="1" applyAlignment="1">
      <alignment horizontal="center"/>
    </xf>
    <xf numFmtId="0" fontId="43" fillId="0" borderId="0" xfId="0" applyFont="1" applyAlignment="1">
      <alignment vertical="center" wrapText="1"/>
    </xf>
    <xf numFmtId="0" fontId="6" fillId="0" borderId="0" xfId="0" applyFont="1" applyAlignment="1">
      <alignment wrapText="1"/>
    </xf>
    <xf numFmtId="0" fontId="6" fillId="12" borderId="14" xfId="0" applyFont="1" applyFill="1" applyBorder="1" applyAlignment="1">
      <alignment horizontal="center" vertical="center" wrapText="1"/>
    </xf>
    <xf numFmtId="0" fontId="6" fillId="18" borderId="59" xfId="0" applyFont="1" applyFill="1" applyBorder="1" applyAlignment="1">
      <alignment horizontal="center" vertical="center"/>
    </xf>
    <xf numFmtId="0" fontId="6" fillId="18" borderId="68" xfId="0" applyFont="1" applyFill="1" applyBorder="1" applyAlignment="1">
      <alignment horizontal="center" vertical="center"/>
    </xf>
    <xf numFmtId="38" fontId="53" fillId="18" borderId="62" xfId="3" applyFont="1" applyFill="1" applyBorder="1" applyAlignment="1">
      <alignment horizontal="center" vertical="center" wrapText="1"/>
    </xf>
    <xf numFmtId="38" fontId="53" fillId="18" borderId="63" xfId="3" applyFont="1" applyFill="1" applyBorder="1" applyAlignment="1">
      <alignment horizontal="center" vertical="center" wrapText="1"/>
    </xf>
    <xf numFmtId="38" fontId="53" fillId="18" borderId="64" xfId="3" applyFont="1" applyFill="1" applyBorder="1" applyAlignment="1">
      <alignment horizontal="center" vertical="center" wrapText="1"/>
    </xf>
    <xf numFmtId="38" fontId="53" fillId="18" borderId="65" xfId="3" applyFont="1" applyFill="1" applyBorder="1" applyAlignment="1">
      <alignment horizontal="center" vertical="center" wrapText="1"/>
    </xf>
    <xf numFmtId="38" fontId="53" fillId="18" borderId="66" xfId="3" applyFont="1" applyFill="1" applyBorder="1" applyAlignment="1">
      <alignment horizontal="center" vertical="center" wrapText="1"/>
    </xf>
    <xf numFmtId="38" fontId="53" fillId="18" borderId="67" xfId="3" applyFont="1" applyFill="1" applyBorder="1" applyAlignment="1">
      <alignment horizontal="center" vertical="center" wrapText="1"/>
    </xf>
    <xf numFmtId="0" fontId="6" fillId="12" borderId="14" xfId="0" applyFont="1" applyFill="1" applyBorder="1" applyAlignment="1">
      <alignment horizontal="center" vertical="center"/>
    </xf>
    <xf numFmtId="0" fontId="6" fillId="0" borderId="45"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47" xfId="0" applyFont="1" applyBorder="1" applyAlignment="1">
      <alignment horizontal="center" vertical="center" wrapText="1"/>
    </xf>
    <xf numFmtId="0" fontId="6" fillId="12" borderId="30" xfId="0" applyFont="1" applyFill="1" applyBorder="1" applyAlignment="1">
      <alignment horizontal="center" vertical="center" wrapText="1"/>
    </xf>
    <xf numFmtId="0" fontId="6" fillId="12" borderId="20" xfId="0" applyFont="1" applyFill="1" applyBorder="1" applyAlignment="1">
      <alignment horizontal="center" vertical="center" wrapText="1"/>
    </xf>
    <xf numFmtId="0" fontId="6" fillId="12" borderId="30" xfId="0" applyFont="1" applyFill="1" applyBorder="1" applyAlignment="1">
      <alignment horizontal="center" vertical="center"/>
    </xf>
    <xf numFmtId="0" fontId="6" fillId="12" borderId="20" xfId="0" applyFont="1" applyFill="1" applyBorder="1" applyAlignment="1">
      <alignment horizontal="center" vertical="center"/>
    </xf>
    <xf numFmtId="0" fontId="6" fillId="0" borderId="30" xfId="0" applyFont="1" applyBorder="1" applyAlignment="1">
      <alignment vertical="center" wrapText="1"/>
    </xf>
    <xf numFmtId="0" fontId="6" fillId="0" borderId="20" xfId="0" applyFont="1" applyBorder="1" applyAlignment="1">
      <alignment vertical="center" wrapText="1"/>
    </xf>
    <xf numFmtId="38" fontId="6" fillId="19" borderId="30" xfId="3" applyFont="1" applyFill="1" applyBorder="1" applyAlignment="1">
      <alignment horizontal="center" vertical="center" wrapText="1"/>
    </xf>
    <xf numFmtId="38" fontId="6" fillId="19" borderId="20" xfId="3" applyFont="1" applyFill="1" applyBorder="1" applyAlignment="1">
      <alignment horizontal="center" vertical="center" wrapText="1"/>
    </xf>
    <xf numFmtId="0" fontId="6" fillId="0" borderId="30" xfId="0" applyFont="1" applyBorder="1" applyAlignment="1">
      <alignment horizontal="center" vertical="center" wrapText="1"/>
    </xf>
    <xf numFmtId="0" fontId="6" fillId="0" borderId="20" xfId="0" applyFont="1" applyBorder="1" applyAlignment="1">
      <alignment horizontal="center" vertical="center" wrapText="1"/>
    </xf>
    <xf numFmtId="0" fontId="7" fillId="0" borderId="0" xfId="0" applyFont="1" applyAlignment="1">
      <alignment vertical="center" wrapText="1"/>
    </xf>
    <xf numFmtId="0" fontId="6" fillId="9" borderId="14" xfId="0" applyFont="1" applyFill="1" applyBorder="1" applyAlignment="1">
      <alignment horizontal="center" vertical="center" wrapText="1"/>
    </xf>
    <xf numFmtId="0" fontId="6" fillId="10" borderId="14" xfId="0" applyFont="1" applyFill="1" applyBorder="1" applyAlignment="1">
      <alignment horizontal="center" vertical="center" wrapText="1"/>
    </xf>
    <xf numFmtId="0" fontId="6" fillId="11" borderId="40" xfId="0" applyFont="1" applyFill="1" applyBorder="1" applyAlignment="1">
      <alignment horizontal="center" vertical="center" shrinkToFit="1"/>
    </xf>
    <xf numFmtId="0" fontId="6" fillId="11" borderId="22" xfId="0" applyFont="1" applyFill="1" applyBorder="1" applyAlignment="1">
      <alignment horizontal="center" vertical="center" shrinkToFit="1"/>
    </xf>
    <xf numFmtId="0" fontId="6" fillId="11" borderId="42" xfId="0" applyFont="1" applyFill="1" applyBorder="1" applyAlignment="1">
      <alignment horizontal="center" vertical="center" shrinkToFit="1"/>
    </xf>
    <xf numFmtId="0" fontId="47" fillId="0" borderId="0" xfId="0" applyFont="1" applyAlignment="1">
      <alignment horizontal="center" vertical="center" wrapText="1"/>
    </xf>
    <xf numFmtId="38" fontId="6" fillId="0" borderId="30" xfId="3" applyFont="1" applyBorder="1" applyAlignment="1">
      <alignment horizontal="center" vertical="center" wrapText="1"/>
    </xf>
    <xf numFmtId="38" fontId="6" fillId="0" borderId="13" xfId="3" applyFont="1" applyBorder="1" applyAlignment="1">
      <alignment horizontal="center" vertical="center" wrapText="1"/>
    </xf>
    <xf numFmtId="0" fontId="43" fillId="0" borderId="0" xfId="0" applyFont="1" applyAlignment="1">
      <alignment horizontal="left" vertical="center" wrapText="1"/>
    </xf>
    <xf numFmtId="38" fontId="6" fillId="0" borderId="30" xfId="3" applyFont="1" applyBorder="1" applyAlignment="1">
      <alignment vertical="center" wrapText="1"/>
    </xf>
    <xf numFmtId="38" fontId="6" fillId="0" borderId="20" xfId="3" applyFont="1" applyBorder="1" applyAlignment="1">
      <alignment vertical="center" wrapText="1"/>
    </xf>
    <xf numFmtId="38" fontId="6" fillId="0" borderId="30" xfId="3" applyFont="1" applyFill="1" applyBorder="1" applyAlignment="1">
      <alignment horizontal="center" vertical="center" wrapText="1"/>
    </xf>
    <xf numFmtId="38" fontId="6" fillId="0" borderId="20" xfId="3" applyFont="1" applyFill="1" applyBorder="1" applyAlignment="1">
      <alignment horizontal="center" vertical="center" wrapText="1"/>
    </xf>
    <xf numFmtId="0" fontId="6" fillId="0" borderId="14" xfId="0" applyFont="1" applyBorder="1" applyAlignment="1">
      <alignment horizontal="center" vertical="center" wrapText="1"/>
    </xf>
    <xf numFmtId="38" fontId="6" fillId="0" borderId="20" xfId="3" applyFont="1" applyBorder="1" applyAlignment="1">
      <alignment horizontal="center" vertical="center" wrapText="1"/>
    </xf>
    <xf numFmtId="0" fontId="6" fillId="18" borderId="61" xfId="0" applyFont="1" applyFill="1" applyBorder="1" applyAlignment="1">
      <alignment horizontal="center" vertical="center"/>
    </xf>
    <xf numFmtId="0" fontId="34" fillId="0" borderId="30" xfId="0" applyFont="1" applyBorder="1" applyAlignment="1">
      <alignment horizontal="center" vertical="center" wrapText="1"/>
    </xf>
    <xf numFmtId="0" fontId="34" fillId="0" borderId="20" xfId="0" applyFont="1" applyBorder="1" applyAlignment="1">
      <alignment horizontal="center" vertical="center"/>
    </xf>
    <xf numFmtId="0" fontId="6" fillId="0" borderId="37" xfId="0" applyFont="1" applyBorder="1" applyAlignment="1">
      <alignment horizontal="center" vertical="center"/>
    </xf>
    <xf numFmtId="0" fontId="6" fillId="0" borderId="12" xfId="0" applyFont="1" applyBorder="1" applyAlignment="1">
      <alignment horizontal="center" vertical="center"/>
    </xf>
    <xf numFmtId="0" fontId="37" fillId="12" borderId="30" xfId="0" applyFont="1" applyFill="1" applyBorder="1" applyAlignment="1">
      <alignment horizontal="center" vertical="center" wrapText="1"/>
    </xf>
    <xf numFmtId="0" fontId="37" fillId="12" borderId="20" xfId="0" applyFont="1" applyFill="1" applyBorder="1" applyAlignment="1">
      <alignment horizontal="center" vertical="center" wrapText="1"/>
    </xf>
    <xf numFmtId="38" fontId="8" fillId="11" borderId="48" xfId="0" applyNumberFormat="1" applyFont="1" applyFill="1" applyBorder="1" applyAlignment="1">
      <alignment horizontal="right" vertical="center" shrinkToFit="1"/>
    </xf>
    <xf numFmtId="0" fontId="8" fillId="11" borderId="49" xfId="0" applyFont="1" applyFill="1" applyBorder="1" applyAlignment="1">
      <alignment horizontal="right" vertical="center"/>
    </xf>
    <xf numFmtId="0" fontId="6" fillId="2" borderId="0" xfId="0" applyFont="1" applyFill="1" applyAlignment="1">
      <alignment vertical="top" wrapText="1"/>
    </xf>
    <xf numFmtId="0" fontId="7" fillId="19" borderId="50" xfId="0" applyFont="1" applyFill="1" applyBorder="1" applyAlignment="1">
      <alignment horizontal="center" vertical="center"/>
    </xf>
    <xf numFmtId="0" fontId="7" fillId="19" borderId="4" xfId="0" applyFont="1" applyFill="1" applyBorder="1" applyAlignment="1">
      <alignment horizontal="center" vertical="center"/>
    </xf>
    <xf numFmtId="0" fontId="7" fillId="19" borderId="51" xfId="0" applyFont="1" applyFill="1" applyBorder="1" applyAlignment="1">
      <alignment horizontal="center" vertical="center"/>
    </xf>
    <xf numFmtId="0" fontId="7" fillId="12" borderId="52" xfId="0" applyFont="1" applyFill="1" applyBorder="1" applyAlignment="1">
      <alignment vertical="center"/>
    </xf>
    <xf numFmtId="0" fontId="7" fillId="12" borderId="41" xfId="0" applyFont="1" applyFill="1" applyBorder="1" applyAlignment="1">
      <alignment vertical="center"/>
    </xf>
    <xf numFmtId="0" fontId="7" fillId="4" borderId="39" xfId="0" applyFont="1" applyFill="1" applyBorder="1" applyAlignment="1">
      <alignment vertical="center"/>
    </xf>
    <xf numFmtId="0" fontId="7" fillId="4" borderId="41" xfId="0" applyFont="1" applyFill="1" applyBorder="1" applyAlignment="1">
      <alignment vertical="center"/>
    </xf>
    <xf numFmtId="0" fontId="7" fillId="5" borderId="15" xfId="0" applyFont="1" applyFill="1" applyBorder="1" applyAlignment="1">
      <alignment horizontal="center" vertical="center" shrinkToFit="1"/>
    </xf>
    <xf numFmtId="0" fontId="7" fillId="5" borderId="9" xfId="0" applyFont="1" applyFill="1" applyBorder="1" applyAlignment="1">
      <alignment horizontal="center" vertical="center" shrinkToFit="1"/>
    </xf>
    <xf numFmtId="180" fontId="7" fillId="5" borderId="34" xfId="0" applyNumberFormat="1" applyFont="1" applyFill="1" applyBorder="1" applyAlignment="1">
      <alignment horizontal="center" vertical="center" shrinkToFit="1"/>
    </xf>
    <xf numFmtId="180" fontId="7" fillId="5" borderId="33" xfId="0" applyNumberFormat="1" applyFont="1" applyFill="1" applyBorder="1" applyAlignment="1">
      <alignment horizontal="center" vertical="center" shrinkToFit="1"/>
    </xf>
    <xf numFmtId="0" fontId="6" fillId="2" borderId="0" xfId="0" applyFont="1" applyFill="1" applyAlignment="1">
      <alignment vertical="center" wrapText="1"/>
    </xf>
    <xf numFmtId="38" fontId="6" fillId="2" borderId="0" xfId="0" applyNumberFormat="1" applyFont="1" applyFill="1" applyAlignment="1">
      <alignment wrapText="1"/>
    </xf>
    <xf numFmtId="176" fontId="6" fillId="0" borderId="40" xfId="0" applyNumberFormat="1" applyFont="1" applyBorder="1" applyAlignment="1">
      <alignment horizontal="center" vertical="center"/>
    </xf>
    <xf numFmtId="176" fontId="6" fillId="0" borderId="42" xfId="0" applyNumberFormat="1" applyFont="1" applyBorder="1" applyAlignment="1">
      <alignment horizontal="center" vertical="center"/>
    </xf>
    <xf numFmtId="0" fontId="34" fillId="0" borderId="41" xfId="0" applyFont="1" applyBorder="1" applyAlignment="1">
      <alignment horizontal="center" vertical="center"/>
    </xf>
    <xf numFmtId="0" fontId="34" fillId="0" borderId="19" xfId="0" applyFont="1" applyBorder="1" applyAlignment="1">
      <alignment horizontal="center" vertical="center"/>
    </xf>
    <xf numFmtId="0" fontId="34" fillId="13" borderId="30" xfId="0" applyFont="1" applyFill="1" applyBorder="1" applyAlignment="1">
      <alignment horizontal="center" vertical="center" wrapText="1"/>
    </xf>
    <xf numFmtId="0" fontId="34" fillId="13" borderId="20" xfId="0" applyFont="1" applyFill="1" applyBorder="1" applyAlignment="1">
      <alignment horizontal="center" vertical="center" wrapText="1"/>
    </xf>
    <xf numFmtId="0" fontId="34" fillId="11" borderId="40" xfId="0" applyFont="1" applyFill="1" applyBorder="1" applyAlignment="1">
      <alignment horizontal="center" vertical="center" shrinkToFit="1"/>
    </xf>
    <xf numFmtId="0" fontId="34" fillId="11" borderId="22" xfId="0" applyFont="1" applyFill="1" applyBorder="1" applyAlignment="1">
      <alignment horizontal="center" vertical="center" shrinkToFit="1"/>
    </xf>
    <xf numFmtId="0" fontId="34" fillId="11" borderId="42" xfId="0" applyFont="1" applyFill="1" applyBorder="1" applyAlignment="1">
      <alignment horizontal="center" vertical="center" shrinkToFit="1"/>
    </xf>
    <xf numFmtId="38" fontId="34" fillId="13" borderId="30" xfId="3" applyFont="1" applyFill="1" applyBorder="1" applyAlignment="1">
      <alignment horizontal="center" vertical="center" wrapText="1"/>
    </xf>
    <xf numFmtId="38" fontId="34" fillId="13" borderId="20" xfId="3" applyFont="1" applyFill="1" applyBorder="1" applyAlignment="1">
      <alignment horizontal="center" vertical="center" wrapText="1"/>
    </xf>
    <xf numFmtId="0" fontId="34" fillId="9" borderId="14" xfId="0" applyFont="1" applyFill="1" applyBorder="1" applyAlignment="1">
      <alignment horizontal="center" vertical="center" wrapText="1"/>
    </xf>
    <xf numFmtId="0" fontId="34" fillId="10" borderId="14" xfId="0" applyFont="1" applyFill="1" applyBorder="1" applyAlignment="1">
      <alignment horizontal="center" vertical="center" wrapText="1"/>
    </xf>
    <xf numFmtId="0" fontId="0" fillId="9" borderId="15" xfId="19" applyFont="1" applyFill="1" applyBorder="1" applyAlignment="1">
      <alignment horizontal="center" vertical="center"/>
    </xf>
    <xf numFmtId="0" fontId="4" fillId="9" borderId="9" xfId="19" applyFill="1" applyBorder="1" applyAlignment="1">
      <alignment horizontal="center" vertical="center"/>
    </xf>
    <xf numFmtId="0" fontId="4" fillId="8" borderId="15" xfId="19" applyFill="1" applyBorder="1" applyAlignment="1">
      <alignment horizontal="center" vertical="center"/>
    </xf>
    <xf numFmtId="0" fontId="4" fillId="8" borderId="9" xfId="19" applyFill="1" applyBorder="1" applyAlignment="1">
      <alignment horizontal="center" vertical="center"/>
    </xf>
    <xf numFmtId="0" fontId="4" fillId="8" borderId="10" xfId="19" applyFill="1" applyBorder="1" applyAlignment="1">
      <alignment horizontal="center" vertical="center"/>
    </xf>
    <xf numFmtId="0" fontId="4" fillId="8" borderId="23" xfId="19" applyFill="1" applyBorder="1" applyAlignment="1">
      <alignment horizontal="center" vertical="center"/>
    </xf>
    <xf numFmtId="38" fontId="4" fillId="8" borderId="9" xfId="19" applyNumberFormat="1" applyFill="1" applyBorder="1" applyAlignment="1">
      <alignment horizontal="right" vertical="center"/>
    </xf>
    <xf numFmtId="38" fontId="4" fillId="8" borderId="23" xfId="19" applyNumberFormat="1" applyFill="1" applyBorder="1" applyAlignment="1">
      <alignment horizontal="right" vertical="center"/>
    </xf>
    <xf numFmtId="38" fontId="7" fillId="8" borderId="9" xfId="3" applyFont="1" applyFill="1" applyBorder="1" applyAlignment="1">
      <alignment horizontal="center" vertical="center"/>
    </xf>
    <xf numFmtId="38" fontId="7" fillId="8" borderId="23" xfId="3" applyFont="1" applyFill="1" applyBorder="1" applyAlignment="1">
      <alignment horizontal="center" vertical="center"/>
    </xf>
    <xf numFmtId="0" fontId="4" fillId="11" borderId="50" xfId="19" applyFill="1" applyBorder="1" applyAlignment="1">
      <alignment horizontal="center" vertical="center" shrinkToFit="1"/>
    </xf>
    <xf numFmtId="0" fontId="4" fillId="11" borderId="53" xfId="19" applyFill="1" applyBorder="1" applyAlignment="1">
      <alignment horizontal="center" vertical="center" shrinkToFit="1"/>
    </xf>
    <xf numFmtId="0" fontId="4" fillId="19" borderId="15" xfId="19" applyFill="1" applyBorder="1" applyAlignment="1">
      <alignment horizontal="center" vertical="center" wrapText="1"/>
    </xf>
    <xf numFmtId="0" fontId="4" fillId="19" borderId="9" xfId="19" applyFill="1" applyBorder="1" applyAlignment="1">
      <alignment horizontal="center" vertical="center" wrapText="1"/>
    </xf>
    <xf numFmtId="0" fontId="4" fillId="19" borderId="10" xfId="19" applyFill="1" applyBorder="1" applyAlignment="1">
      <alignment horizontal="center" vertical="center" wrapText="1"/>
    </xf>
    <xf numFmtId="0" fontId="4" fillId="19" borderId="23" xfId="19" applyFill="1" applyBorder="1" applyAlignment="1">
      <alignment horizontal="center" vertical="center" wrapText="1"/>
    </xf>
    <xf numFmtId="0" fontId="14" fillId="0" borderId="9" xfId="19" applyFont="1" applyBorder="1">
      <alignment vertical="center"/>
    </xf>
    <xf numFmtId="0" fontId="14" fillId="0" borderId="0" xfId="19" applyFont="1">
      <alignment vertical="center"/>
    </xf>
    <xf numFmtId="0" fontId="35" fillId="0" borderId="0" xfId="19" applyFont="1">
      <alignment vertical="center"/>
    </xf>
    <xf numFmtId="0" fontId="4" fillId="19" borderId="15" xfId="19" applyFill="1" applyBorder="1" applyAlignment="1">
      <alignment horizontal="center" vertical="center" shrinkToFit="1"/>
    </xf>
    <xf numFmtId="0" fontId="4" fillId="19" borderId="10" xfId="19" applyFill="1" applyBorder="1" applyAlignment="1">
      <alignment horizontal="center" vertical="center" shrinkToFit="1"/>
    </xf>
    <xf numFmtId="38" fontId="4" fillId="19" borderId="9" xfId="19" applyNumberFormat="1" applyFill="1" applyBorder="1" applyAlignment="1">
      <alignment horizontal="right" vertical="center"/>
    </xf>
    <xf numFmtId="38" fontId="4" fillId="19" borderId="23" xfId="19" applyNumberFormat="1" applyFill="1" applyBorder="1" applyAlignment="1">
      <alignment horizontal="right" vertical="center"/>
    </xf>
    <xf numFmtId="38" fontId="7" fillId="19" borderId="16" xfId="3" applyFont="1" applyFill="1" applyBorder="1" applyAlignment="1">
      <alignment horizontal="center" vertical="center"/>
    </xf>
    <xf numFmtId="38" fontId="7" fillId="19" borderId="24" xfId="3" applyFont="1" applyFill="1" applyBorder="1" applyAlignment="1">
      <alignment horizontal="center" vertical="center"/>
    </xf>
    <xf numFmtId="0" fontId="4" fillId="10" borderId="2" xfId="19" applyFill="1" applyBorder="1" applyAlignment="1">
      <alignment horizontal="center" vertical="center" shrinkToFit="1"/>
    </xf>
    <xf numFmtId="0" fontId="4" fillId="10" borderId="33" xfId="19" applyFill="1" applyBorder="1" applyAlignment="1">
      <alignment horizontal="center" vertical="center" shrinkToFit="1"/>
    </xf>
    <xf numFmtId="0" fontId="4" fillId="11" borderId="5" xfId="19" applyFill="1" applyBorder="1" applyAlignment="1">
      <alignment horizontal="center" vertical="center"/>
    </xf>
    <xf numFmtId="0" fontId="4" fillId="11" borderId="7" xfId="19" applyFill="1" applyBorder="1" applyAlignment="1">
      <alignment horizontal="center" vertical="center"/>
    </xf>
    <xf numFmtId="0" fontId="16" fillId="0" borderId="0" xfId="19" applyFont="1" applyAlignment="1">
      <alignment horizontal="center" vertical="center"/>
    </xf>
    <xf numFmtId="0" fontId="16" fillId="0" borderId="23" xfId="19" applyFont="1" applyBorder="1" applyAlignment="1">
      <alignment horizontal="center" vertical="center"/>
    </xf>
    <xf numFmtId="0" fontId="4" fillId="0" borderId="15" xfId="19" applyBorder="1" applyAlignment="1">
      <alignment horizontal="center" vertical="center"/>
    </xf>
    <xf numFmtId="0" fontId="4" fillId="0" borderId="10" xfId="19" applyBorder="1" applyAlignment="1">
      <alignment horizontal="center" vertical="center"/>
    </xf>
    <xf numFmtId="38" fontId="4" fillId="0" borderId="9" xfId="19" applyNumberFormat="1" applyBorder="1" applyAlignment="1">
      <alignment horizontal="right" vertical="center"/>
    </xf>
    <xf numFmtId="38" fontId="4" fillId="0" borderId="23" xfId="19" applyNumberFormat="1" applyBorder="1" applyAlignment="1">
      <alignment horizontal="right" vertical="center"/>
    </xf>
    <xf numFmtId="38" fontId="7" fillId="0" borderId="16" xfId="3" applyFont="1" applyFill="1" applyBorder="1" applyAlignment="1">
      <alignment horizontal="left" vertical="center"/>
    </xf>
    <xf numFmtId="38" fontId="7" fillId="0" borderId="24" xfId="3" applyFont="1" applyFill="1" applyBorder="1" applyAlignment="1">
      <alignment horizontal="left" vertical="center"/>
    </xf>
    <xf numFmtId="0" fontId="19" fillId="0" borderId="9" xfId="19" applyFont="1" applyBorder="1" applyAlignment="1">
      <alignment horizontal="left" vertical="center"/>
    </xf>
    <xf numFmtId="0" fontId="19" fillId="0" borderId="23" xfId="19" applyFont="1" applyBorder="1" applyAlignment="1">
      <alignment horizontal="left" vertical="center"/>
    </xf>
    <xf numFmtId="0" fontId="7" fillId="0" borderId="15" xfId="19" applyFont="1" applyBorder="1" applyAlignment="1">
      <alignment horizontal="center" vertical="center"/>
    </xf>
    <xf numFmtId="0" fontId="7" fillId="0" borderId="10" xfId="19" applyFont="1" applyBorder="1" applyAlignment="1">
      <alignment horizontal="center" vertical="center"/>
    </xf>
    <xf numFmtId="38" fontId="7" fillId="0" borderId="16" xfId="19" applyNumberFormat="1" applyFont="1" applyBorder="1" applyAlignment="1">
      <alignment horizontal="center" vertical="center"/>
    </xf>
    <xf numFmtId="38" fontId="7" fillId="0" borderId="24" xfId="19" applyNumberFormat="1" applyFont="1" applyBorder="1" applyAlignment="1">
      <alignment horizontal="center" vertical="center"/>
    </xf>
    <xf numFmtId="0" fontId="0" fillId="0" borderId="15" xfId="19" applyFont="1" applyBorder="1" applyAlignment="1">
      <alignment horizontal="center" vertical="center"/>
    </xf>
    <xf numFmtId="0" fontId="7" fillId="0" borderId="9" xfId="19" applyFont="1" applyBorder="1">
      <alignment vertical="center"/>
    </xf>
    <xf numFmtId="0" fontId="7" fillId="0" borderId="23" xfId="19" applyFont="1" applyBorder="1">
      <alignment vertical="center"/>
    </xf>
    <xf numFmtId="38" fontId="4" fillId="19" borderId="9" xfId="19" applyNumberFormat="1" applyFill="1" applyBorder="1" applyAlignment="1">
      <alignment horizontal="right" vertical="center" shrinkToFit="1"/>
    </xf>
    <xf numFmtId="38" fontId="4" fillId="19" borderId="23" xfId="19" applyNumberFormat="1" applyFill="1" applyBorder="1" applyAlignment="1">
      <alignment horizontal="right" vertical="center" shrinkToFit="1"/>
    </xf>
    <xf numFmtId="38" fontId="7" fillId="19" borderId="16" xfId="19" applyNumberFormat="1" applyFont="1" applyFill="1" applyBorder="1" applyAlignment="1">
      <alignment horizontal="center" vertical="center" shrinkToFit="1"/>
    </xf>
    <xf numFmtId="38" fontId="7" fillId="19" borderId="24" xfId="19" applyNumberFormat="1" applyFont="1" applyFill="1" applyBorder="1" applyAlignment="1">
      <alignment horizontal="center" vertical="center" shrinkToFit="1"/>
    </xf>
    <xf numFmtId="0" fontId="6" fillId="0" borderId="0" xfId="10" applyFont="1" applyAlignment="1">
      <alignment horizontal="left" vertical="center" wrapText="1"/>
    </xf>
    <xf numFmtId="0" fontId="64" fillId="0" borderId="39" xfId="0" applyFont="1" applyBorder="1" applyAlignment="1">
      <alignment horizontal="center" vertical="center" wrapText="1"/>
    </xf>
    <xf numFmtId="0" fontId="51" fillId="0" borderId="41" xfId="0" applyFont="1" applyBorder="1" applyAlignment="1">
      <alignment horizontal="center" vertical="center" wrapText="1"/>
    </xf>
    <xf numFmtId="0" fontId="51" fillId="0" borderId="36" xfId="0" applyFont="1" applyBorder="1" applyAlignment="1">
      <alignment horizontal="center" vertical="center" wrapText="1"/>
    </xf>
    <xf numFmtId="0" fontId="51" fillId="0" borderId="19" xfId="0" applyFont="1" applyBorder="1" applyAlignment="1">
      <alignment horizontal="center" vertical="center" wrapText="1"/>
    </xf>
    <xf numFmtId="176" fontId="7" fillId="0" borderId="0" xfId="0" applyNumberFormat="1" applyFont="1" applyAlignment="1">
      <alignment wrapText="1"/>
    </xf>
    <xf numFmtId="0" fontId="1" fillId="0" borderId="37" xfId="26" applyBorder="1" applyAlignment="1">
      <alignment horizontal="center" vertical="center"/>
    </xf>
    <xf numFmtId="0" fontId="1" fillId="0" borderId="41" xfId="26" applyBorder="1" applyAlignment="1">
      <alignment horizontal="center" vertical="center"/>
    </xf>
    <xf numFmtId="0" fontId="1" fillId="0" borderId="0" xfId="26" applyAlignment="1">
      <alignment horizontal="center" vertical="center"/>
    </xf>
    <xf numFmtId="0" fontId="1" fillId="0" borderId="18" xfId="26" applyBorder="1" applyAlignment="1">
      <alignment horizontal="center" vertical="center"/>
    </xf>
    <xf numFmtId="0" fontId="1" fillId="0" borderId="12" xfId="26" applyBorder="1" applyAlignment="1">
      <alignment horizontal="center" vertical="center"/>
    </xf>
    <xf numFmtId="0" fontId="1" fillId="0" borderId="19" xfId="26" applyBorder="1" applyAlignment="1">
      <alignment horizontal="center" vertical="center"/>
    </xf>
    <xf numFmtId="0" fontId="54" fillId="0" borderId="39" xfId="26" applyFont="1" applyBorder="1" applyAlignment="1">
      <alignment horizontal="center" vertical="center"/>
    </xf>
    <xf numFmtId="0" fontId="54" fillId="0" borderId="37" xfId="26" applyFont="1" applyBorder="1" applyAlignment="1">
      <alignment horizontal="center" vertical="center"/>
    </xf>
    <xf numFmtId="0" fontId="54" fillId="0" borderId="21" xfId="26" applyFont="1" applyBorder="1" applyAlignment="1">
      <alignment horizontal="center" vertical="center"/>
    </xf>
    <xf numFmtId="0" fontId="54" fillId="0" borderId="0" xfId="26" applyFont="1" applyAlignment="1">
      <alignment horizontal="center" vertical="center"/>
    </xf>
    <xf numFmtId="0" fontId="54" fillId="0" borderId="36" xfId="26" applyFont="1" applyBorder="1" applyAlignment="1">
      <alignment horizontal="center" vertical="center"/>
    </xf>
    <xf numFmtId="0" fontId="54" fillId="0" borderId="12" xfId="26" applyFont="1" applyBorder="1" applyAlignment="1">
      <alignment horizontal="center" vertical="center"/>
    </xf>
    <xf numFmtId="0" fontId="3" fillId="0" borderId="0" xfId="26" applyFont="1" applyAlignment="1">
      <alignment horizontal="distributed"/>
    </xf>
    <xf numFmtId="0" fontId="40" fillId="0" borderId="0" xfId="26" applyFont="1" applyAlignment="1">
      <alignment horizontal="distributed"/>
    </xf>
    <xf numFmtId="0" fontId="3" fillId="0" borderId="0" xfId="26" applyFont="1" applyAlignment="1">
      <alignment horizontal="distributed" vertical="center"/>
    </xf>
    <xf numFmtId="0" fontId="40" fillId="0" borderId="0" xfId="26" applyFont="1" applyAlignment="1">
      <alignment horizontal="distributed" vertical="center"/>
    </xf>
    <xf numFmtId="0" fontId="31" fillId="0" borderId="0" xfId="26" applyFont="1" applyAlignment="1">
      <alignment horizontal="distributed" vertical="center"/>
    </xf>
    <xf numFmtId="0" fontId="3" fillId="12" borderId="0" xfId="26" applyFont="1" applyFill="1" applyAlignment="1">
      <alignment horizontal="distributed" vertical="center"/>
    </xf>
    <xf numFmtId="0" fontId="40" fillId="12" borderId="0" xfId="26" applyFont="1" applyFill="1" applyAlignment="1">
      <alignment horizontal="distributed" vertical="center"/>
    </xf>
    <xf numFmtId="0" fontId="1" fillId="0" borderId="0" xfId="26" applyAlignment="1">
      <alignment horizontal="distributed" vertical="center"/>
    </xf>
    <xf numFmtId="0" fontId="1" fillId="0" borderId="0" xfId="26" applyAlignment="1">
      <alignment horizontal="distributed"/>
    </xf>
    <xf numFmtId="0" fontId="3" fillId="12" borderId="0" xfId="26" applyFont="1" applyFill="1" applyAlignment="1">
      <alignment horizontal="distributed"/>
    </xf>
    <xf numFmtId="0" fontId="40" fillId="12" borderId="0" xfId="26" applyFont="1" applyFill="1" applyAlignment="1">
      <alignment horizontal="distributed"/>
    </xf>
    <xf numFmtId="0" fontId="3" fillId="0" borderId="0" xfId="26" applyFont="1" applyAlignment="1">
      <alignment horizontal="left" vertical="center"/>
    </xf>
    <xf numFmtId="0" fontId="40" fillId="0" borderId="0" xfId="26" applyFont="1" applyAlignment="1">
      <alignment horizontal="left" vertical="center"/>
    </xf>
    <xf numFmtId="49" fontId="41" fillId="0" borderId="0" xfId="26" applyNumberFormat="1" applyFont="1" applyAlignment="1">
      <alignment horizontal="distributed" vertical="center"/>
    </xf>
    <xf numFmtId="0" fontId="3" fillId="0" borderId="0" xfId="22" applyAlignment="1">
      <alignment horizontal="distributed"/>
    </xf>
    <xf numFmtId="0" fontId="3" fillId="0" borderId="0" xfId="22" applyAlignment="1">
      <alignment horizontal="distributed" vertical="center"/>
    </xf>
    <xf numFmtId="0" fontId="3" fillId="0" borderId="0" xfId="26" applyFont="1" applyAlignment="1">
      <alignment horizontal="distributed" wrapText="1"/>
    </xf>
    <xf numFmtId="0" fontId="1" fillId="0" borderId="0" xfId="26" applyAlignment="1">
      <alignment vertical="center" wrapText="1"/>
    </xf>
    <xf numFmtId="49" fontId="75" fillId="0" borderId="0" xfId="26" applyNumberFormat="1" applyFont="1" applyAlignment="1">
      <alignment horizontal="center" wrapText="1"/>
    </xf>
  </cellXfs>
  <cellStyles count="27">
    <cellStyle name="パーセント 2" xfId="1" xr:uid="{00000000-0005-0000-0000-000000000000}"/>
    <cellStyle name="ハイパーリンク" xfId="2" builtinId="8"/>
    <cellStyle name="桁区切り" xfId="3" builtinId="6"/>
    <cellStyle name="桁区切り 2" xfId="4" xr:uid="{00000000-0005-0000-0000-000003000000}"/>
    <cellStyle name="桁区切り 2 2" xfId="5" xr:uid="{00000000-0005-0000-0000-000004000000}"/>
    <cellStyle name="桁区切り 3" xfId="6" xr:uid="{00000000-0005-0000-0000-000005000000}"/>
    <cellStyle name="桁区切り 3 2" xfId="7" xr:uid="{00000000-0005-0000-0000-000006000000}"/>
    <cellStyle name="標準" xfId="0" builtinId="0"/>
    <cellStyle name="標準 10" xfId="8" xr:uid="{00000000-0005-0000-0000-000008000000}"/>
    <cellStyle name="標準 11" xfId="9" xr:uid="{00000000-0005-0000-0000-000009000000}"/>
    <cellStyle name="標準 12" xfId="26" xr:uid="{A2D0AA00-AF64-4CE5-8684-00A8CE9B53A3}"/>
    <cellStyle name="標準 2" xfId="10" xr:uid="{00000000-0005-0000-0000-00000A000000}"/>
    <cellStyle name="標準 2 15" xfId="11" xr:uid="{00000000-0005-0000-0000-00000B000000}"/>
    <cellStyle name="標準 2 2" xfId="12" xr:uid="{00000000-0005-0000-0000-00000C000000}"/>
    <cellStyle name="標準 2 2 2" xfId="13" xr:uid="{00000000-0005-0000-0000-00000D000000}"/>
    <cellStyle name="標準 3" xfId="14" xr:uid="{00000000-0005-0000-0000-00000E000000}"/>
    <cellStyle name="標準 3 2" xfId="15" xr:uid="{00000000-0005-0000-0000-00000F000000}"/>
    <cellStyle name="標準 4" xfId="16" xr:uid="{00000000-0005-0000-0000-000010000000}"/>
    <cellStyle name="標準 5" xfId="17" xr:uid="{00000000-0005-0000-0000-000011000000}"/>
    <cellStyle name="標準 6" xfId="18" xr:uid="{00000000-0005-0000-0000-000012000000}"/>
    <cellStyle name="標準 7" xfId="19" xr:uid="{00000000-0005-0000-0000-000013000000}"/>
    <cellStyle name="標準 8" xfId="20" xr:uid="{00000000-0005-0000-0000-000014000000}"/>
    <cellStyle name="標準 9" xfId="21" xr:uid="{00000000-0005-0000-0000-000015000000}"/>
    <cellStyle name="標準_A0110P" xfId="22" xr:uid="{00000000-0005-0000-0000-000016000000}"/>
    <cellStyle name="標準_A0220Y" xfId="23" xr:uid="{00000000-0005-0000-0000-000017000000}"/>
    <cellStyle name="標準_A1000P" xfId="24" xr:uid="{00000000-0005-0000-0000-000018000000}"/>
    <cellStyle name="標準_勤労（小）" xfId="25" xr:uid="{00000000-0005-0000-0000-000019000000}"/>
  </cellStyles>
  <dxfs count="8">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ECFF"/>
      <color rgb="FFCCFF99"/>
      <color rgb="FFCCFFCC"/>
      <color rgb="FF8BFF8B"/>
      <color rgb="FF93FF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15</xdr:col>
      <xdr:colOff>206830</xdr:colOff>
      <xdr:row>12</xdr:row>
      <xdr:rowOff>0</xdr:rowOff>
    </xdr:from>
    <xdr:to>
      <xdr:col>28</xdr:col>
      <xdr:colOff>279380</xdr:colOff>
      <xdr:row>35</xdr:row>
      <xdr:rowOff>156141</xdr:rowOff>
    </xdr:to>
    <xdr:pic>
      <xdr:nvPicPr>
        <xdr:cNvPr id="2" name="図 1">
          <a:extLst>
            <a:ext uri="{FF2B5EF4-FFF2-40B4-BE49-F238E27FC236}">
              <a16:creationId xmlns:a16="http://schemas.microsoft.com/office/drawing/2014/main" id="{6DEC923B-938B-49C0-BF2A-D55223E9D3EE}"/>
            </a:ext>
          </a:extLst>
        </xdr:cNvPr>
        <xdr:cNvPicPr>
          <a:picLocks noChangeAspect="1"/>
        </xdr:cNvPicPr>
      </xdr:nvPicPr>
      <xdr:blipFill>
        <a:blip xmlns:r="http://schemas.openxmlformats.org/officeDocument/2006/relationships" r:embed="rId1"/>
        <a:stretch>
          <a:fillRect/>
        </a:stretch>
      </xdr:blipFill>
      <xdr:spPr>
        <a:xfrm>
          <a:off x="9922330" y="3063240"/>
          <a:ext cx="8096410" cy="5474901"/>
        </a:xfrm>
        <a:prstGeom prst="rect">
          <a:avLst/>
        </a:prstGeom>
      </xdr:spPr>
    </xdr:pic>
    <xdr:clientData/>
  </xdr:twoCellAnchor>
  <xdr:twoCellAnchor editAs="oneCell">
    <xdr:from>
      <xdr:col>2</xdr:col>
      <xdr:colOff>419100</xdr:colOff>
      <xdr:row>42</xdr:row>
      <xdr:rowOff>19050</xdr:rowOff>
    </xdr:from>
    <xdr:to>
      <xdr:col>16</xdr:col>
      <xdr:colOff>4041</xdr:colOff>
      <xdr:row>73</xdr:row>
      <xdr:rowOff>131940</xdr:rowOff>
    </xdr:to>
    <xdr:pic>
      <xdr:nvPicPr>
        <xdr:cNvPr id="3" name="図 2">
          <a:extLst>
            <a:ext uri="{FF2B5EF4-FFF2-40B4-BE49-F238E27FC236}">
              <a16:creationId xmlns:a16="http://schemas.microsoft.com/office/drawing/2014/main" id="{21850056-3051-4A33-9925-54B75A3CDC65}"/>
            </a:ext>
          </a:extLst>
        </xdr:cNvPr>
        <xdr:cNvPicPr>
          <a:picLocks noChangeAspect="1"/>
        </xdr:cNvPicPr>
      </xdr:nvPicPr>
      <xdr:blipFill>
        <a:blip xmlns:r="http://schemas.openxmlformats.org/officeDocument/2006/relationships" r:embed="rId2"/>
        <a:stretch>
          <a:fillRect/>
        </a:stretch>
      </xdr:blipFill>
      <xdr:spPr>
        <a:xfrm>
          <a:off x="1341120" y="9704070"/>
          <a:ext cx="8995641" cy="5782170"/>
        </a:xfrm>
        <a:prstGeom prst="rect">
          <a:avLst/>
        </a:prstGeom>
      </xdr:spPr>
    </xdr:pic>
    <xdr:clientData/>
  </xdr:twoCellAnchor>
  <xdr:twoCellAnchor>
    <xdr:from>
      <xdr:col>0</xdr:col>
      <xdr:colOff>153912</xdr:colOff>
      <xdr:row>41</xdr:row>
      <xdr:rowOff>10584</xdr:rowOff>
    </xdr:from>
    <xdr:to>
      <xdr:col>18</xdr:col>
      <xdr:colOff>375254</xdr:colOff>
      <xdr:row>77</xdr:row>
      <xdr:rowOff>72814</xdr:rowOff>
    </xdr:to>
    <xdr:sp macro="" textlink="">
      <xdr:nvSpPr>
        <xdr:cNvPr id="4" name="四角形: 角を丸くする 3">
          <a:extLst>
            <a:ext uri="{FF2B5EF4-FFF2-40B4-BE49-F238E27FC236}">
              <a16:creationId xmlns:a16="http://schemas.microsoft.com/office/drawing/2014/main" id="{A4EF7A0A-A79F-4D5F-9469-0B1C7836F35F}"/>
            </a:ext>
          </a:extLst>
        </xdr:cNvPr>
        <xdr:cNvSpPr/>
      </xdr:nvSpPr>
      <xdr:spPr>
        <a:xfrm>
          <a:off x="153912" y="9468909"/>
          <a:ext cx="11746592" cy="6577330"/>
        </a:xfrm>
        <a:prstGeom prst="roundRect">
          <a:avLst/>
        </a:prstGeom>
        <a:noFill/>
        <a:ln w="571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138220</xdr:colOff>
      <xdr:row>0</xdr:row>
      <xdr:rowOff>148379</xdr:rowOff>
    </xdr:from>
    <xdr:to>
      <xdr:col>18</xdr:col>
      <xdr:colOff>26460</xdr:colOff>
      <xdr:row>9</xdr:row>
      <xdr:rowOff>177800</xdr:rowOff>
    </xdr:to>
    <xdr:sp macro="" textlink="">
      <xdr:nvSpPr>
        <xdr:cNvPr id="5" name="テキスト ボックス 4">
          <a:extLst>
            <a:ext uri="{FF2B5EF4-FFF2-40B4-BE49-F238E27FC236}">
              <a16:creationId xmlns:a16="http://schemas.microsoft.com/office/drawing/2014/main" id="{C843EF2D-4B66-4BE3-9304-006EEB74F290}"/>
            </a:ext>
          </a:extLst>
        </xdr:cNvPr>
        <xdr:cNvSpPr txBox="1"/>
      </xdr:nvSpPr>
      <xdr:spPr>
        <a:xfrm>
          <a:off x="9853720" y="148379"/>
          <a:ext cx="1739900" cy="2338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en-US" altLang="ja-JP" sz="1000">
              <a:latin typeface="ＭＳ Ｐゴシック" pitchFamily="50" charset="-128"/>
              <a:ea typeface="ＭＳ Ｐゴシック" pitchFamily="50" charset="-128"/>
            </a:rPr>
            <a:t>【</a:t>
          </a:r>
          <a:r>
            <a:rPr kumimoji="1" lang="ja-JP" altLang="en-US" sz="1000">
              <a:latin typeface="ＭＳ Ｐゴシック" pitchFamily="50" charset="-128"/>
              <a:ea typeface="ＭＳ Ｐゴシック" pitchFamily="50" charset="-128"/>
            </a:rPr>
            <a:t>問い合わせ先</a:t>
          </a:r>
          <a:r>
            <a:rPr kumimoji="1" lang="en-US" altLang="ja-JP" sz="1000">
              <a:latin typeface="ＭＳ Ｐゴシック" pitchFamily="50" charset="-128"/>
              <a:ea typeface="ＭＳ Ｐゴシック" pitchFamily="50" charset="-128"/>
            </a:rPr>
            <a:t>】</a:t>
          </a:r>
        </a:p>
        <a:p>
          <a:pPr>
            <a:lnSpc>
              <a:spcPts val="1200"/>
            </a:lnSpc>
          </a:pPr>
          <a:endParaRPr kumimoji="1" lang="en-US" altLang="ja-JP"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千葉県総合企画部</a:t>
          </a:r>
          <a:endParaRPr kumimoji="1" lang="en-US" altLang="ja-JP"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 </a:t>
          </a:r>
          <a:r>
            <a:rPr kumimoji="1" lang="ja-JP" altLang="en-US" sz="1000">
              <a:latin typeface="ＭＳ Ｐゴシック" pitchFamily="50" charset="-128"/>
              <a:ea typeface="ＭＳ Ｐゴシック" pitchFamily="50" charset="-128"/>
            </a:rPr>
            <a:t>統計課</a:t>
          </a:r>
          <a:endParaRPr kumimoji="1" lang="en-US" altLang="ja-JP"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産業連関表担当</a:t>
          </a:r>
        </a:p>
        <a:p>
          <a:pPr>
            <a:lnSpc>
              <a:spcPts val="1200"/>
            </a:lnSpc>
          </a:pP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260-8667</a:t>
          </a:r>
        </a:p>
        <a:p>
          <a:pPr>
            <a:lnSpc>
              <a:spcPts val="1200"/>
            </a:lnSpc>
          </a:pPr>
          <a:r>
            <a:rPr kumimoji="1" lang="ja-JP" altLang="en-US" sz="1000">
              <a:latin typeface="ＭＳ Ｐゴシック" pitchFamily="50" charset="-128"/>
              <a:ea typeface="ＭＳ Ｐゴシック" pitchFamily="50" charset="-128"/>
            </a:rPr>
            <a:t>千葉市中央区市場町１番１号</a:t>
          </a:r>
        </a:p>
        <a:p>
          <a:pPr>
            <a:lnSpc>
              <a:spcPts val="1200"/>
            </a:lnSpc>
          </a:pPr>
          <a:r>
            <a:rPr kumimoji="1" lang="ja-JP" altLang="en-US" sz="1000">
              <a:latin typeface="ＭＳ Ｐゴシック" pitchFamily="50" charset="-128"/>
              <a:ea typeface="ＭＳ Ｐゴシック" pitchFamily="50" charset="-128"/>
            </a:rPr>
            <a:t>電話</a:t>
          </a:r>
          <a:endParaRPr kumimoji="1" lang="en-US" altLang="ja-JP"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043</a:t>
          </a: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223-2219</a:t>
          </a:r>
          <a:endParaRPr kumimoji="1" lang="ja-JP" altLang="en-US"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FAX</a:t>
          </a:r>
        </a:p>
        <a:p>
          <a:pPr>
            <a:lnSpc>
              <a:spcPts val="1200"/>
            </a:lnSpc>
          </a:pPr>
          <a:r>
            <a:rPr kumimoji="1" lang="en-US" altLang="ja-JP" sz="1000">
              <a:latin typeface="ＭＳ Ｐゴシック" pitchFamily="50" charset="-128"/>
              <a:ea typeface="ＭＳ Ｐゴシック" pitchFamily="50" charset="-128"/>
            </a:rPr>
            <a:t>043</a:t>
          </a: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227-4458</a:t>
          </a:r>
          <a:endParaRPr kumimoji="1" lang="ja-JP" altLang="en-US"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  </a:t>
          </a:r>
          <a:r>
            <a:rPr kumimoji="1" lang="en-US" altLang="ja-JP" sz="1000">
              <a:latin typeface="ＭＳ Ｐゴシック" pitchFamily="50" charset="-128"/>
              <a:ea typeface="ＭＳ Ｐゴシック" pitchFamily="50" charset="-128"/>
            </a:rPr>
            <a:t>E-mail</a:t>
          </a:r>
          <a:r>
            <a:rPr kumimoji="1" lang="ja-JP" altLang="en-US" sz="1000">
              <a:latin typeface="ＭＳ Ｐゴシック" pitchFamily="50" charset="-128"/>
              <a:ea typeface="ＭＳ Ｐゴシック" pitchFamily="50" charset="-128"/>
            </a:rPr>
            <a:t>　</a:t>
          </a:r>
          <a:r>
            <a:rPr kumimoji="1" lang="en-US" altLang="ja-JP" sz="1000">
              <a:latin typeface="ＭＳ Ｐゴシック" pitchFamily="50" charset="-128"/>
              <a:ea typeface="ＭＳ Ｐゴシック" pitchFamily="50" charset="-128"/>
            </a:rPr>
            <a:t>tkrenkan@mz.pref.chiba.lg.jp</a:t>
          </a:r>
        </a:p>
        <a:p>
          <a:pPr>
            <a:lnSpc>
              <a:spcPts val="1200"/>
            </a:lnSpc>
          </a:pPr>
          <a:endParaRPr kumimoji="1" lang="ja-JP" altLang="en-US" sz="1100"/>
        </a:p>
      </xdr:txBody>
    </xdr:sp>
    <xdr:clientData/>
  </xdr:twoCellAnchor>
  <xdr:twoCellAnchor>
    <xdr:from>
      <xdr:col>7</xdr:col>
      <xdr:colOff>162560</xdr:colOff>
      <xdr:row>13</xdr:row>
      <xdr:rowOff>152400</xdr:rowOff>
    </xdr:from>
    <xdr:to>
      <xdr:col>17</xdr:col>
      <xdr:colOff>478971</xdr:colOff>
      <xdr:row>18</xdr:row>
      <xdr:rowOff>108857</xdr:rowOff>
    </xdr:to>
    <xdr:cxnSp macro="">
      <xdr:nvCxnSpPr>
        <xdr:cNvPr id="6" name="コネクタ: 曲線 5">
          <a:extLst>
            <a:ext uri="{FF2B5EF4-FFF2-40B4-BE49-F238E27FC236}">
              <a16:creationId xmlns:a16="http://schemas.microsoft.com/office/drawing/2014/main" id="{016A5565-7386-4C8E-B887-C22310A690BE}"/>
            </a:ext>
          </a:extLst>
        </xdr:cNvPr>
        <xdr:cNvCxnSpPr/>
      </xdr:nvCxnSpPr>
      <xdr:spPr>
        <a:xfrm>
          <a:off x="4627880" y="3467100"/>
          <a:ext cx="6801031" cy="1213757"/>
        </a:xfrm>
        <a:prstGeom prst="curvedConnector3">
          <a:avLst>
            <a:gd name="adj1" fmla="val 75856"/>
          </a:avLst>
        </a:prstGeom>
        <a:ln w="38100">
          <a:solidFill>
            <a:srgbClr val="FF0000"/>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16933</xdr:colOff>
      <xdr:row>19</xdr:row>
      <xdr:rowOff>110066</xdr:rowOff>
    </xdr:from>
    <xdr:to>
      <xdr:col>23</xdr:col>
      <xdr:colOff>592666</xdr:colOff>
      <xdr:row>24</xdr:row>
      <xdr:rowOff>110066</xdr:rowOff>
    </xdr:to>
    <xdr:cxnSp macro="">
      <xdr:nvCxnSpPr>
        <xdr:cNvPr id="7" name="コネクタ: 曲線 6">
          <a:extLst>
            <a:ext uri="{FF2B5EF4-FFF2-40B4-BE49-F238E27FC236}">
              <a16:creationId xmlns:a16="http://schemas.microsoft.com/office/drawing/2014/main" id="{673E3088-F466-44C3-9D2D-FF7A7AA21B17}"/>
            </a:ext>
          </a:extLst>
        </xdr:cNvPr>
        <xdr:cNvCxnSpPr/>
      </xdr:nvCxnSpPr>
      <xdr:spPr>
        <a:xfrm>
          <a:off x="7316893" y="4933526"/>
          <a:ext cx="7929033" cy="1287780"/>
        </a:xfrm>
        <a:prstGeom prst="curvedConnector3">
          <a:avLst>
            <a:gd name="adj1" fmla="val 26226"/>
          </a:avLst>
        </a:prstGeom>
        <a:ln w="38100">
          <a:solidFill>
            <a:srgbClr val="FF0000"/>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440266</xdr:colOff>
      <xdr:row>23</xdr:row>
      <xdr:rowOff>118533</xdr:rowOff>
    </xdr:from>
    <xdr:to>
      <xdr:col>24</xdr:col>
      <xdr:colOff>533400</xdr:colOff>
      <xdr:row>33</xdr:row>
      <xdr:rowOff>130629</xdr:rowOff>
    </xdr:to>
    <xdr:cxnSp macro="">
      <xdr:nvCxnSpPr>
        <xdr:cNvPr id="8" name="コネクタ: 曲線 7">
          <a:extLst>
            <a:ext uri="{FF2B5EF4-FFF2-40B4-BE49-F238E27FC236}">
              <a16:creationId xmlns:a16="http://schemas.microsoft.com/office/drawing/2014/main" id="{8B0665AA-6BB0-4337-AC50-7CA6D134EF18}"/>
            </a:ext>
          </a:extLst>
        </xdr:cNvPr>
        <xdr:cNvCxnSpPr/>
      </xdr:nvCxnSpPr>
      <xdr:spPr>
        <a:xfrm>
          <a:off x="3488266" y="5978313"/>
          <a:ext cx="12315614" cy="2168556"/>
        </a:xfrm>
        <a:prstGeom prst="curvedConnector3">
          <a:avLst>
            <a:gd name="adj1" fmla="val 50000"/>
          </a:avLst>
        </a:prstGeom>
        <a:ln w="38100">
          <a:solidFill>
            <a:srgbClr val="FF0000"/>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225355</xdr:colOff>
      <xdr:row>67</xdr:row>
      <xdr:rowOff>133351</xdr:rowOff>
    </xdr:from>
    <xdr:to>
      <xdr:col>6</xdr:col>
      <xdr:colOff>457178</xdr:colOff>
      <xdr:row>73</xdr:row>
      <xdr:rowOff>38101</xdr:rowOff>
    </xdr:to>
    <xdr:sp macro="" textlink="">
      <xdr:nvSpPr>
        <xdr:cNvPr id="9" name="吹き出し: 角を丸めた四角形 8">
          <a:extLst>
            <a:ext uri="{FF2B5EF4-FFF2-40B4-BE49-F238E27FC236}">
              <a16:creationId xmlns:a16="http://schemas.microsoft.com/office/drawing/2014/main" id="{051DC2DD-00CA-4C16-8259-B52ED93CA5E3}"/>
            </a:ext>
          </a:extLst>
        </xdr:cNvPr>
        <xdr:cNvSpPr/>
      </xdr:nvSpPr>
      <xdr:spPr>
        <a:xfrm>
          <a:off x="2564695" y="14390371"/>
          <a:ext cx="1649143" cy="1002030"/>
        </a:xfrm>
        <a:prstGeom prst="wedgeRoundRectCallout">
          <a:avLst>
            <a:gd name="adj1" fmla="val 82065"/>
            <a:gd name="adj2" fmla="val -54391"/>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飛行機のミニチュアやチーバくんのフィギュア</a:t>
          </a:r>
        </a:p>
      </xdr:txBody>
    </xdr:sp>
    <xdr:clientData/>
  </xdr:twoCellAnchor>
  <xdr:twoCellAnchor>
    <xdr:from>
      <xdr:col>17</xdr:col>
      <xdr:colOff>45679</xdr:colOff>
      <xdr:row>67</xdr:row>
      <xdr:rowOff>168989</xdr:rowOff>
    </xdr:from>
    <xdr:to>
      <xdr:col>21</xdr:col>
      <xdr:colOff>213856</xdr:colOff>
      <xdr:row>74</xdr:row>
      <xdr:rowOff>72782</xdr:rowOff>
    </xdr:to>
    <xdr:sp macro="" textlink="">
      <xdr:nvSpPr>
        <xdr:cNvPr id="10" name="吹き出し: 角を丸めた四角形 9">
          <a:extLst>
            <a:ext uri="{FF2B5EF4-FFF2-40B4-BE49-F238E27FC236}">
              <a16:creationId xmlns:a16="http://schemas.microsoft.com/office/drawing/2014/main" id="{6C712245-D126-43A4-9C03-7808928CA8BB}"/>
            </a:ext>
          </a:extLst>
        </xdr:cNvPr>
        <xdr:cNvSpPr/>
      </xdr:nvSpPr>
      <xdr:spPr>
        <a:xfrm>
          <a:off x="10995619" y="14426009"/>
          <a:ext cx="2637057" cy="1183953"/>
        </a:xfrm>
        <a:prstGeom prst="wedgeRoundRectCallout">
          <a:avLst>
            <a:gd name="adj1" fmla="val -110686"/>
            <a:gd name="adj2" fmla="val 29351"/>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現在、</a:t>
          </a:r>
          <a:r>
            <a:rPr kumimoji="1" lang="en-US" altLang="ja-JP" sz="1100" b="1"/>
            <a:t>2030</a:t>
          </a:r>
          <a:r>
            <a:rPr kumimoji="1" lang="ja-JP" altLang="en-US" sz="1100" b="1"/>
            <a:t>年であることから、最新の</a:t>
          </a:r>
          <a:r>
            <a:rPr kumimoji="1" lang="en-US" altLang="ja-JP" sz="1100" b="1"/>
            <a:t>2029</a:t>
          </a:r>
          <a:r>
            <a:rPr kumimoji="1" lang="ja-JP" altLang="en-US" sz="1100" b="1"/>
            <a:t>年家計調査を用いて、</a:t>
          </a:r>
          <a:endParaRPr kumimoji="1" lang="en-US" altLang="ja-JP" sz="1100" b="1"/>
        </a:p>
        <a:p>
          <a:pPr algn="l"/>
          <a:r>
            <a:rPr kumimoji="1" lang="ja-JP" altLang="en-US" sz="1100" b="1"/>
            <a:t>消費転換率を計算しました。</a:t>
          </a:r>
          <a:endParaRPr kumimoji="1" lang="en-US" altLang="ja-JP" sz="1100" b="1"/>
        </a:p>
        <a:p>
          <a:pPr algn="l"/>
          <a:r>
            <a:rPr kumimoji="1" lang="ja-JP" altLang="en-US" sz="1100" b="1"/>
            <a:t>このため、その数値を入力します。</a:t>
          </a:r>
        </a:p>
      </xdr:txBody>
    </xdr:sp>
    <xdr:clientData/>
  </xdr:twoCellAnchor>
  <xdr:twoCellAnchor>
    <xdr:from>
      <xdr:col>16</xdr:col>
      <xdr:colOff>540424</xdr:colOff>
      <xdr:row>56</xdr:row>
      <xdr:rowOff>49891</xdr:rowOff>
    </xdr:from>
    <xdr:to>
      <xdr:col>22</xdr:col>
      <xdr:colOff>237914</xdr:colOff>
      <xdr:row>64</xdr:row>
      <xdr:rowOff>114687</xdr:rowOff>
    </xdr:to>
    <xdr:sp macro="" textlink="">
      <xdr:nvSpPr>
        <xdr:cNvPr id="11" name="吹き出し: 角を丸めた四角形 10">
          <a:extLst>
            <a:ext uri="{FF2B5EF4-FFF2-40B4-BE49-F238E27FC236}">
              <a16:creationId xmlns:a16="http://schemas.microsoft.com/office/drawing/2014/main" id="{58F35BB6-E317-4D86-B475-04BA63708D8E}"/>
            </a:ext>
          </a:extLst>
        </xdr:cNvPr>
        <xdr:cNvSpPr/>
      </xdr:nvSpPr>
      <xdr:spPr>
        <a:xfrm>
          <a:off x="10873144" y="12295231"/>
          <a:ext cx="3400810" cy="1527836"/>
        </a:xfrm>
        <a:prstGeom prst="wedgeRoundRectCallout">
          <a:avLst>
            <a:gd name="adj1" fmla="val -94463"/>
            <a:gd name="adj2" fmla="val 43899"/>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ここは、消費転換率をドロップダウンで選択する箇所です。</a:t>
          </a:r>
          <a:endParaRPr kumimoji="1" lang="en-US" altLang="ja-JP" sz="1100" b="1"/>
        </a:p>
        <a:p>
          <a:pPr algn="l"/>
          <a:r>
            <a:rPr kumimoji="1" lang="ja-JP" altLang="en-US" sz="1100" b="1"/>
            <a:t>③に入力したので、セルを選択し、ドロップダウンしたリストから</a:t>
          </a:r>
          <a:r>
            <a:rPr kumimoji="1" lang="en-US" altLang="ja-JP" sz="1100" b="1"/>
            <a:t>0.550000</a:t>
          </a:r>
          <a:r>
            <a:rPr kumimoji="1" lang="ja-JP" altLang="en-US" sz="1100" b="1"/>
            <a:t>を選択しました。</a:t>
          </a:r>
          <a:endParaRPr kumimoji="1" lang="en-US" altLang="ja-JP" sz="1100" b="1"/>
        </a:p>
        <a:p>
          <a:pPr algn="l"/>
          <a:r>
            <a:rPr kumimoji="1" lang="ja-JP" altLang="en-US" sz="1100" b="1"/>
            <a:t>自分で計算しない場合は、この分析ツールで計算してある数値を使います。</a:t>
          </a:r>
        </a:p>
      </xdr:txBody>
    </xdr:sp>
    <xdr:clientData/>
  </xdr:twoCellAnchor>
  <xdr:twoCellAnchor>
    <xdr:from>
      <xdr:col>17</xdr:col>
      <xdr:colOff>319615</xdr:colOff>
      <xdr:row>44</xdr:row>
      <xdr:rowOff>150387</xdr:rowOff>
    </xdr:from>
    <xdr:to>
      <xdr:col>22</xdr:col>
      <xdr:colOff>58658</xdr:colOff>
      <xdr:row>53</xdr:row>
      <xdr:rowOff>28575</xdr:rowOff>
    </xdr:to>
    <xdr:sp macro="" textlink="">
      <xdr:nvSpPr>
        <xdr:cNvPr id="12" name="吹き出し: 折線 11">
          <a:extLst>
            <a:ext uri="{FF2B5EF4-FFF2-40B4-BE49-F238E27FC236}">
              <a16:creationId xmlns:a16="http://schemas.microsoft.com/office/drawing/2014/main" id="{2C616B17-CE00-4190-B2E0-66BEE5ACEAD9}"/>
            </a:ext>
          </a:extLst>
        </xdr:cNvPr>
        <xdr:cNvSpPr/>
      </xdr:nvSpPr>
      <xdr:spPr>
        <a:xfrm>
          <a:off x="11269555" y="10201167"/>
          <a:ext cx="2825143" cy="1524108"/>
        </a:xfrm>
        <a:prstGeom prst="borderCallout2">
          <a:avLst>
            <a:gd name="adj1" fmla="val 42279"/>
            <a:gd name="adj2" fmla="val -546"/>
            <a:gd name="adj3" fmla="val 49601"/>
            <a:gd name="adj4" fmla="val -33548"/>
            <a:gd name="adj5" fmla="val 215608"/>
            <a:gd name="adj6" fmla="val -141633"/>
          </a:avLst>
        </a:prstGeom>
        <a:ln w="28575">
          <a:solidFill>
            <a:srgbClr val="0070C0"/>
          </a:solidFill>
          <a:tailEnd type="arrow"/>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lt1"/>
              </a:solidFill>
              <a:effectLst/>
              <a:latin typeface="+mn-lt"/>
              <a:ea typeface="+mn-ea"/>
              <a:cs typeface="+mn-cs"/>
            </a:rPr>
            <a:t>・</a:t>
          </a:r>
          <a:r>
            <a:rPr kumimoji="1" lang="ja-JP" altLang="ja-JP" sz="1100" b="1">
              <a:solidFill>
                <a:schemeClr val="lt1"/>
              </a:solidFill>
              <a:effectLst/>
              <a:latin typeface="+mn-lt"/>
              <a:ea typeface="+mn-ea"/>
              <a:cs typeface="+mn-cs"/>
            </a:rPr>
            <a:t>県</a:t>
          </a:r>
          <a:r>
            <a:rPr kumimoji="1" lang="ja-JP" altLang="en-US" sz="1100" b="1">
              <a:solidFill>
                <a:schemeClr val="lt1"/>
              </a:solidFill>
              <a:effectLst/>
              <a:latin typeface="+mn-lt"/>
              <a:ea typeface="+mn-ea"/>
              <a:cs typeface="+mn-cs"/>
            </a:rPr>
            <a:t>の企業・事業所が出荷した</a:t>
          </a:r>
          <a:r>
            <a:rPr kumimoji="1" lang="ja-JP" altLang="ja-JP" sz="1100" b="1">
              <a:solidFill>
                <a:schemeClr val="lt1"/>
              </a:solidFill>
              <a:effectLst/>
              <a:latin typeface="+mn-lt"/>
              <a:ea typeface="+mn-ea"/>
              <a:cs typeface="+mn-cs"/>
            </a:rPr>
            <a:t>産品なので、自給率</a:t>
          </a:r>
          <a:r>
            <a:rPr kumimoji="1" lang="en-US" altLang="ja-JP" sz="1100" b="1">
              <a:solidFill>
                <a:schemeClr val="lt1"/>
              </a:solidFill>
              <a:effectLst/>
              <a:latin typeface="+mn-lt"/>
              <a:ea typeface="+mn-ea"/>
              <a:cs typeface="+mn-cs"/>
            </a:rPr>
            <a:t>100</a:t>
          </a:r>
          <a:r>
            <a:rPr kumimoji="1" lang="ja-JP" altLang="ja-JP" sz="1100" b="1">
              <a:solidFill>
                <a:schemeClr val="lt1"/>
              </a:solidFill>
              <a:effectLst/>
              <a:latin typeface="+mn-lt"/>
              <a:ea typeface="+mn-ea"/>
              <a:cs typeface="+mn-cs"/>
            </a:rPr>
            <a:t>％</a:t>
          </a:r>
          <a:r>
            <a:rPr kumimoji="1" lang="ja-JP" altLang="en-US" sz="1100" b="1">
              <a:solidFill>
                <a:schemeClr val="lt1"/>
              </a:solidFill>
              <a:effectLst/>
              <a:latin typeface="+mn-lt"/>
              <a:ea typeface="+mn-ea"/>
              <a:cs typeface="+mn-cs"/>
            </a:rPr>
            <a:t>である</a:t>
          </a:r>
          <a:endParaRPr kumimoji="1" lang="en-US" altLang="ja-JP" sz="1100" b="1">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lt1"/>
              </a:solidFill>
              <a:effectLst/>
              <a:latin typeface="+mn-lt"/>
              <a:ea typeface="+mn-ea"/>
              <a:cs typeface="+mn-cs"/>
            </a:rPr>
            <a:t>として、「１</a:t>
          </a:r>
          <a:r>
            <a:rPr kumimoji="1" lang="en-US" altLang="ja-JP" sz="1100" b="1">
              <a:solidFill>
                <a:schemeClr val="lt1"/>
              </a:solidFill>
              <a:effectLst/>
              <a:latin typeface="+mn-lt"/>
              <a:ea typeface="+mn-ea"/>
              <a:cs typeface="+mn-cs"/>
            </a:rPr>
            <a:t>(</a:t>
          </a:r>
          <a:r>
            <a:rPr kumimoji="1" lang="ja-JP" altLang="en-US" sz="1100" b="1">
              <a:solidFill>
                <a:schemeClr val="lt1"/>
              </a:solidFill>
              <a:effectLst/>
              <a:latin typeface="+mn-lt"/>
              <a:ea typeface="+mn-ea"/>
              <a:cs typeface="+mn-cs"/>
            </a:rPr>
            <a:t>＝</a:t>
          </a:r>
          <a:r>
            <a:rPr kumimoji="1" lang="en-US" altLang="ja-JP" sz="1100" b="1">
              <a:solidFill>
                <a:schemeClr val="lt1"/>
              </a:solidFill>
              <a:effectLst/>
              <a:latin typeface="+mn-lt"/>
              <a:ea typeface="+mn-ea"/>
              <a:cs typeface="+mn-cs"/>
            </a:rPr>
            <a:t>100%)</a:t>
          </a:r>
          <a:r>
            <a:rPr kumimoji="1" lang="ja-JP" altLang="ja-JP" sz="1100" b="1">
              <a:solidFill>
                <a:schemeClr val="lt1"/>
              </a:solidFill>
              <a:effectLst/>
              <a:latin typeface="+mn-lt"/>
              <a:ea typeface="+mn-ea"/>
              <a:cs typeface="+mn-cs"/>
            </a:rPr>
            <a:t>」を入力しま</a:t>
          </a:r>
          <a:r>
            <a:rPr kumimoji="1" lang="ja-JP" altLang="en-US" sz="1100" b="1">
              <a:solidFill>
                <a:schemeClr val="lt1"/>
              </a:solidFill>
              <a:effectLst/>
              <a:latin typeface="+mn-lt"/>
              <a:ea typeface="+mn-ea"/>
              <a:cs typeface="+mn-cs"/>
            </a:rPr>
            <a:t>した。</a:t>
          </a:r>
          <a:endParaRPr kumimoji="1" lang="en-US" altLang="ja-JP" sz="1100" b="1">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lt1"/>
              </a:solidFill>
              <a:effectLst/>
              <a:latin typeface="+mn-lt"/>
              <a:ea typeface="+mn-ea"/>
              <a:cs typeface="+mn-cs"/>
            </a:rPr>
            <a:t>・県内企業かどうかわからない場合は、空欄のままで。</a:t>
          </a:r>
          <a:endParaRPr kumimoji="1" lang="ja-JP" altLang="en-US" sz="1100"/>
        </a:p>
      </xdr:txBody>
    </xdr:sp>
    <xdr:clientData/>
  </xdr:twoCellAnchor>
  <xdr:twoCellAnchor>
    <xdr:from>
      <xdr:col>4</xdr:col>
      <xdr:colOff>432796</xdr:colOff>
      <xdr:row>62</xdr:row>
      <xdr:rowOff>169427</xdr:rowOff>
    </xdr:from>
    <xdr:to>
      <xdr:col>6</xdr:col>
      <xdr:colOff>664619</xdr:colOff>
      <xdr:row>65</xdr:row>
      <xdr:rowOff>67128</xdr:rowOff>
    </xdr:to>
    <xdr:sp macro="" textlink="">
      <xdr:nvSpPr>
        <xdr:cNvPr id="13" name="吹き出し: 角を丸めた四角形 12">
          <a:extLst>
            <a:ext uri="{FF2B5EF4-FFF2-40B4-BE49-F238E27FC236}">
              <a16:creationId xmlns:a16="http://schemas.microsoft.com/office/drawing/2014/main" id="{DDC0D683-3596-4ADF-A740-FC57022202C6}"/>
            </a:ext>
          </a:extLst>
        </xdr:cNvPr>
        <xdr:cNvSpPr/>
      </xdr:nvSpPr>
      <xdr:spPr>
        <a:xfrm>
          <a:off x="2772136" y="13512047"/>
          <a:ext cx="1649143" cy="446341"/>
        </a:xfrm>
        <a:prstGeom prst="wedgeRoundRectCallout">
          <a:avLst>
            <a:gd name="adj1" fmla="val 67223"/>
            <a:gd name="adj2" fmla="val -83461"/>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落花生の手土産品</a:t>
          </a:r>
        </a:p>
      </xdr:txBody>
    </xdr:sp>
    <xdr:clientData/>
  </xdr:twoCellAnchor>
  <xdr:twoCellAnchor>
    <xdr:from>
      <xdr:col>7</xdr:col>
      <xdr:colOff>230450</xdr:colOff>
      <xdr:row>50</xdr:row>
      <xdr:rowOff>130266</xdr:rowOff>
    </xdr:from>
    <xdr:to>
      <xdr:col>8</xdr:col>
      <xdr:colOff>437923</xdr:colOff>
      <xdr:row>74</xdr:row>
      <xdr:rowOff>161925</xdr:rowOff>
    </xdr:to>
    <xdr:sp macro="" textlink="">
      <xdr:nvSpPr>
        <xdr:cNvPr id="14" name="四角形: 角を丸くする 13">
          <a:extLst>
            <a:ext uri="{FF2B5EF4-FFF2-40B4-BE49-F238E27FC236}">
              <a16:creationId xmlns:a16="http://schemas.microsoft.com/office/drawing/2014/main" id="{6B6A9BEB-AF10-47DD-BBE5-D467926F5EF4}"/>
            </a:ext>
          </a:extLst>
        </xdr:cNvPr>
        <xdr:cNvSpPr/>
      </xdr:nvSpPr>
      <xdr:spPr>
        <a:xfrm>
          <a:off x="4695770" y="11278326"/>
          <a:ext cx="916133" cy="4420779"/>
        </a:xfrm>
        <a:prstGeom prst="round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7656</xdr:colOff>
      <xdr:row>50</xdr:row>
      <xdr:rowOff>83421</xdr:rowOff>
    </xdr:from>
    <xdr:to>
      <xdr:col>11</xdr:col>
      <xdr:colOff>110771</xdr:colOff>
      <xdr:row>75</xdr:row>
      <xdr:rowOff>19050</xdr:rowOff>
    </xdr:to>
    <xdr:sp macro="" textlink="">
      <xdr:nvSpPr>
        <xdr:cNvPr id="15" name="四角形: 角を丸くする 14">
          <a:extLst>
            <a:ext uri="{FF2B5EF4-FFF2-40B4-BE49-F238E27FC236}">
              <a16:creationId xmlns:a16="http://schemas.microsoft.com/office/drawing/2014/main" id="{468CC45A-FB52-47AB-916A-F6E15D1D24E5}"/>
            </a:ext>
          </a:extLst>
        </xdr:cNvPr>
        <xdr:cNvSpPr/>
      </xdr:nvSpPr>
      <xdr:spPr>
        <a:xfrm>
          <a:off x="6598956" y="11231481"/>
          <a:ext cx="811775" cy="4507629"/>
        </a:xfrm>
        <a:prstGeom prst="round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180975</xdr:colOff>
      <xdr:row>51</xdr:row>
      <xdr:rowOff>85725</xdr:rowOff>
    </xdr:from>
    <xdr:to>
      <xdr:col>15</xdr:col>
      <xdr:colOff>133350</xdr:colOff>
      <xdr:row>74</xdr:row>
      <xdr:rowOff>28575</xdr:rowOff>
    </xdr:to>
    <xdr:sp macro="" textlink="">
      <xdr:nvSpPr>
        <xdr:cNvPr id="16" name="四角形: 角を丸くする 15">
          <a:extLst>
            <a:ext uri="{FF2B5EF4-FFF2-40B4-BE49-F238E27FC236}">
              <a16:creationId xmlns:a16="http://schemas.microsoft.com/office/drawing/2014/main" id="{D6BB58F3-0333-4409-B362-67BCE3502CD4}"/>
            </a:ext>
          </a:extLst>
        </xdr:cNvPr>
        <xdr:cNvSpPr/>
      </xdr:nvSpPr>
      <xdr:spPr>
        <a:xfrm>
          <a:off x="7480935" y="11416665"/>
          <a:ext cx="2367915" cy="4149090"/>
        </a:xfrm>
        <a:prstGeom prst="round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344472</xdr:colOff>
      <xdr:row>63</xdr:row>
      <xdr:rowOff>123882</xdr:rowOff>
    </xdr:from>
    <xdr:to>
      <xdr:col>15</xdr:col>
      <xdr:colOff>108252</xdr:colOff>
      <xdr:row>73</xdr:row>
      <xdr:rowOff>15029</xdr:rowOff>
    </xdr:to>
    <xdr:sp macro="" textlink="">
      <xdr:nvSpPr>
        <xdr:cNvPr id="17" name="矢印: 上カーブ 16">
          <a:extLst>
            <a:ext uri="{FF2B5EF4-FFF2-40B4-BE49-F238E27FC236}">
              <a16:creationId xmlns:a16="http://schemas.microsoft.com/office/drawing/2014/main" id="{91349AD1-1658-4E31-A96A-4D36C0FB9AE9}"/>
            </a:ext>
          </a:extLst>
        </xdr:cNvPr>
        <xdr:cNvSpPr/>
      </xdr:nvSpPr>
      <xdr:spPr>
        <a:xfrm rot="16016881">
          <a:off x="8582778" y="14128356"/>
          <a:ext cx="1719947" cy="762000"/>
        </a:xfrm>
        <a:prstGeom prst="curvedUpArrow">
          <a:avLst>
            <a:gd name="adj1" fmla="val 10255"/>
            <a:gd name="adj2" fmla="val 50000"/>
            <a:gd name="adj3" fmla="val 25000"/>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4</xdr:col>
      <xdr:colOff>497150</xdr:colOff>
      <xdr:row>50</xdr:row>
      <xdr:rowOff>120741</xdr:rowOff>
    </xdr:from>
    <xdr:to>
      <xdr:col>5</xdr:col>
      <xdr:colOff>704623</xdr:colOff>
      <xdr:row>74</xdr:row>
      <xdr:rowOff>152400</xdr:rowOff>
    </xdr:to>
    <xdr:sp macro="" textlink="">
      <xdr:nvSpPr>
        <xdr:cNvPr id="18" name="四角形: 角を丸くする 17">
          <a:extLst>
            <a:ext uri="{FF2B5EF4-FFF2-40B4-BE49-F238E27FC236}">
              <a16:creationId xmlns:a16="http://schemas.microsoft.com/office/drawing/2014/main" id="{33EA7427-C496-4A13-9F4C-394EA8F1DD4B}"/>
            </a:ext>
          </a:extLst>
        </xdr:cNvPr>
        <xdr:cNvSpPr/>
      </xdr:nvSpPr>
      <xdr:spPr>
        <a:xfrm>
          <a:off x="2836490" y="11268801"/>
          <a:ext cx="916133" cy="4420779"/>
        </a:xfrm>
        <a:prstGeom prst="round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424543</xdr:colOff>
      <xdr:row>14</xdr:row>
      <xdr:rowOff>152400</xdr:rowOff>
    </xdr:from>
    <xdr:to>
      <xdr:col>20</xdr:col>
      <xdr:colOff>478971</xdr:colOff>
      <xdr:row>20</xdr:row>
      <xdr:rowOff>195943</xdr:rowOff>
    </xdr:to>
    <xdr:cxnSp macro="">
      <xdr:nvCxnSpPr>
        <xdr:cNvPr id="19" name="コネクタ: 曲線 18">
          <a:extLst>
            <a:ext uri="{FF2B5EF4-FFF2-40B4-BE49-F238E27FC236}">
              <a16:creationId xmlns:a16="http://schemas.microsoft.com/office/drawing/2014/main" id="{19C96762-3004-4236-BA64-FB2333DC5D48}"/>
            </a:ext>
          </a:extLst>
        </xdr:cNvPr>
        <xdr:cNvCxnSpPr/>
      </xdr:nvCxnSpPr>
      <xdr:spPr>
        <a:xfrm>
          <a:off x="4889863" y="3718560"/>
          <a:ext cx="8390708" cy="1552303"/>
        </a:xfrm>
        <a:prstGeom prst="curvedConnector3">
          <a:avLst>
            <a:gd name="adj1" fmla="val 50000"/>
          </a:avLst>
        </a:prstGeom>
        <a:ln w="38100">
          <a:solidFill>
            <a:srgbClr val="FF0000"/>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71</xdr:col>
          <xdr:colOff>464820</xdr:colOff>
          <xdr:row>17</xdr:row>
          <xdr:rowOff>0</xdr:rowOff>
        </xdr:from>
        <xdr:to>
          <xdr:col>73</xdr:col>
          <xdr:colOff>259080</xdr:colOff>
          <xdr:row>18</xdr:row>
          <xdr:rowOff>60960</xdr:rowOff>
        </xdr:to>
        <xdr:sp macro="" textlink="">
          <xdr:nvSpPr>
            <xdr:cNvPr id="21507" name="Object 3" hidden="1">
              <a:extLst>
                <a:ext uri="{63B3BB69-23CF-44E3-9099-C40C66FF867C}">
                  <a14:compatExt spid="_x0000_s21507"/>
                </a:ext>
                <a:ext uri="{FF2B5EF4-FFF2-40B4-BE49-F238E27FC236}">
                  <a16:creationId xmlns:a16="http://schemas.microsoft.com/office/drawing/2014/main" id="{00000000-0008-0000-0200-0000035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41</xdr:col>
      <xdr:colOff>0</xdr:colOff>
      <xdr:row>17</xdr:row>
      <xdr:rowOff>95250</xdr:rowOff>
    </xdr:from>
    <xdr:to>
      <xdr:col>43</xdr:col>
      <xdr:colOff>51965</xdr:colOff>
      <xdr:row>31</xdr:row>
      <xdr:rowOff>128381</xdr:rowOff>
    </xdr:to>
    <xdr:sp macro="" textlink="">
      <xdr:nvSpPr>
        <xdr:cNvPr id="7" name="線吹き出し 2 (枠付き) 6">
          <a:extLst>
            <a:ext uri="{FF2B5EF4-FFF2-40B4-BE49-F238E27FC236}">
              <a16:creationId xmlns:a16="http://schemas.microsoft.com/office/drawing/2014/main" id="{00000000-0008-0000-0200-000007000000}"/>
            </a:ext>
          </a:extLst>
        </xdr:cNvPr>
        <xdr:cNvSpPr/>
      </xdr:nvSpPr>
      <xdr:spPr>
        <a:xfrm>
          <a:off x="18764250" y="1514475"/>
          <a:ext cx="975890" cy="2166731"/>
        </a:xfrm>
        <a:prstGeom prst="borderCallout2">
          <a:avLst>
            <a:gd name="adj1" fmla="val 617"/>
            <a:gd name="adj2" fmla="val 77483"/>
            <a:gd name="adj3" fmla="val -12274"/>
            <a:gd name="adj4" fmla="val 65510"/>
            <a:gd name="adj5" fmla="val -19622"/>
            <a:gd name="adj6" fmla="val 46050"/>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800">
              <a:solidFill>
                <a:schemeClr val="tx1"/>
              </a:solidFill>
            </a:rPr>
            <a:t>初期値は</a:t>
          </a:r>
          <a:r>
            <a:rPr kumimoji="1" lang="en-US" altLang="ja-JP" sz="800">
              <a:solidFill>
                <a:schemeClr val="tx1"/>
              </a:solidFill>
            </a:rPr>
            <a:t>2019</a:t>
          </a:r>
          <a:r>
            <a:rPr kumimoji="1" lang="ja-JP" altLang="en-US" sz="800">
              <a:solidFill>
                <a:schemeClr val="tx1"/>
              </a:solidFill>
            </a:rPr>
            <a:t>年全国家計構造調査の千葉県消費。</a:t>
          </a:r>
          <a:endParaRPr kumimoji="1" lang="en-US" altLang="ja-JP" sz="800">
            <a:solidFill>
              <a:schemeClr val="tx1"/>
            </a:solidFill>
          </a:endParaRPr>
        </a:p>
        <a:p>
          <a:pPr algn="ctr"/>
          <a:endParaRPr kumimoji="1" lang="en-US" altLang="ja-JP" sz="800">
            <a:solidFill>
              <a:schemeClr val="tx1"/>
            </a:solidFill>
          </a:endParaRPr>
        </a:p>
        <a:p>
          <a:pPr algn="ctr"/>
          <a:r>
            <a:rPr kumimoji="1" lang="ja-JP" altLang="en-US" sz="800">
              <a:solidFill>
                <a:schemeClr val="tx1"/>
              </a:solidFill>
            </a:rPr>
            <a:t>（消費支出／勤め先収入）</a:t>
          </a:r>
          <a:endParaRPr kumimoji="1" lang="en-US" altLang="ja-JP" sz="800">
            <a:solidFill>
              <a:schemeClr val="tx1"/>
            </a:solidFill>
          </a:endParaRPr>
        </a:p>
        <a:p>
          <a:pPr algn="ctr">
            <a:lnSpc>
              <a:spcPts val="900"/>
            </a:lnSpc>
          </a:pPr>
          <a:endParaRPr kumimoji="1" lang="en-US" altLang="ja-JP" sz="800">
            <a:solidFill>
              <a:schemeClr val="tx1"/>
            </a:solidFill>
          </a:endParaRPr>
        </a:p>
        <a:p>
          <a:pPr algn="l"/>
          <a:r>
            <a:rPr kumimoji="1" lang="ja-JP" altLang="en-US" sz="800">
              <a:solidFill>
                <a:schemeClr val="tx1"/>
              </a:solidFill>
            </a:rPr>
            <a:t>「消費転換率」シートで設定を変更できます。</a:t>
          </a:r>
        </a:p>
      </xdr:txBody>
    </xdr:sp>
    <xdr:clientData/>
  </xdr:twoCellAnchor>
  <xdr:twoCellAnchor>
    <xdr:from>
      <xdr:col>2</xdr:col>
      <xdr:colOff>485775</xdr:colOff>
      <xdr:row>10</xdr:row>
      <xdr:rowOff>536575</xdr:rowOff>
    </xdr:from>
    <xdr:to>
      <xdr:col>6</xdr:col>
      <xdr:colOff>381000</xdr:colOff>
      <xdr:row>11</xdr:row>
      <xdr:rowOff>460375</xdr:rowOff>
    </xdr:to>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2800350" y="3032125"/>
          <a:ext cx="2476500" cy="495300"/>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200"/>
            </a:lnSpc>
          </a:pPr>
          <a:r>
            <a:rPr kumimoji="1" lang="ja-JP" altLang="en-US" sz="1000">
              <a:solidFill>
                <a:srgbClr val="FF0000"/>
              </a:solidFill>
              <a:latin typeface="HG丸ｺﾞｼｯｸM-PRO" pitchFamily="50" charset="-128"/>
              <a:ea typeface="HG丸ｺﾞｼｯｸM-PRO" pitchFamily="50" charset="-128"/>
            </a:rPr>
            <a:t>最終需要額を、</a:t>
          </a:r>
          <a:r>
            <a:rPr kumimoji="1" lang="en-US" altLang="ja-JP" sz="1000">
              <a:solidFill>
                <a:srgbClr val="FF0000"/>
              </a:solidFill>
              <a:latin typeface="HG丸ｺﾞｼｯｸM-PRO" pitchFamily="50" charset="-128"/>
              <a:ea typeface="HG丸ｺﾞｼｯｸM-PRO" pitchFamily="50" charset="-128"/>
            </a:rPr>
            <a:t>A</a:t>
          </a:r>
          <a:r>
            <a:rPr kumimoji="1" lang="ja-JP" altLang="en-US" sz="1000">
              <a:solidFill>
                <a:srgbClr val="FF0000"/>
              </a:solidFill>
              <a:latin typeface="HG丸ｺﾞｼｯｸM-PRO" pitchFamily="50" charset="-128"/>
              <a:ea typeface="HG丸ｺﾞｼｯｸM-PRO" pitchFamily="50" charset="-128"/>
            </a:rPr>
            <a:t>欄（</a:t>
          </a:r>
          <a:r>
            <a:rPr kumimoji="1" lang="en-US" altLang="ja-JP" sz="1000">
              <a:solidFill>
                <a:srgbClr val="FF0000"/>
              </a:solidFill>
              <a:latin typeface="HG丸ｺﾞｼｯｸM-PRO" pitchFamily="50" charset="-128"/>
              <a:ea typeface="HG丸ｺﾞｼｯｸM-PRO" pitchFamily="50" charset="-128"/>
            </a:rPr>
            <a:t>C</a:t>
          </a:r>
          <a:r>
            <a:rPr kumimoji="1" lang="ja-JP" altLang="en-US" sz="1000">
              <a:solidFill>
                <a:srgbClr val="FF0000"/>
              </a:solidFill>
              <a:latin typeface="HG丸ｺﾞｼｯｸM-PRO" pitchFamily="50" charset="-128"/>
              <a:ea typeface="HG丸ｺﾞｼｯｸM-PRO" pitchFamily="50" charset="-128"/>
            </a:rPr>
            <a:t>列）あるいは</a:t>
          </a:r>
          <a:r>
            <a:rPr kumimoji="1" lang="en-US" altLang="ja-JP" sz="1000">
              <a:solidFill>
                <a:srgbClr val="FF0000"/>
              </a:solidFill>
              <a:latin typeface="HG丸ｺﾞｼｯｸM-PRO" pitchFamily="50" charset="-128"/>
              <a:ea typeface="HG丸ｺﾞｼｯｸM-PRO" pitchFamily="50" charset="-128"/>
            </a:rPr>
            <a:t>B</a:t>
          </a:r>
          <a:r>
            <a:rPr kumimoji="1" lang="ja-JP" altLang="en-US" sz="1000">
              <a:solidFill>
                <a:srgbClr val="FF0000"/>
              </a:solidFill>
              <a:latin typeface="HG丸ｺﾞｼｯｸM-PRO" pitchFamily="50" charset="-128"/>
              <a:ea typeface="HG丸ｺﾞｼｯｸM-PRO" pitchFamily="50" charset="-128"/>
            </a:rPr>
            <a:t>欄（</a:t>
          </a:r>
          <a:r>
            <a:rPr kumimoji="1" lang="en-US" altLang="ja-JP" sz="1000">
              <a:solidFill>
                <a:srgbClr val="FF0000"/>
              </a:solidFill>
              <a:latin typeface="HG丸ｺﾞｼｯｸM-PRO" pitchFamily="50" charset="-128"/>
              <a:ea typeface="HG丸ｺﾞｼｯｸM-PRO" pitchFamily="50" charset="-128"/>
            </a:rPr>
            <a:t>G</a:t>
          </a:r>
          <a:r>
            <a:rPr kumimoji="1" lang="ja-JP" altLang="en-US" sz="1000">
              <a:solidFill>
                <a:srgbClr val="FF0000"/>
              </a:solidFill>
              <a:latin typeface="HG丸ｺﾞｼｯｸM-PRO" pitchFamily="50" charset="-128"/>
              <a:ea typeface="HG丸ｺﾞｼｯｸM-PRO" pitchFamily="50" charset="-128"/>
            </a:rPr>
            <a:t>列）に入力してください。 </a:t>
          </a:r>
        </a:p>
      </xdr:txBody>
    </xdr:sp>
    <xdr:clientData/>
  </xdr:twoCellAnchor>
  <xdr:twoCellAnchor>
    <xdr:from>
      <xdr:col>8</xdr:col>
      <xdr:colOff>0</xdr:colOff>
      <xdr:row>53</xdr:row>
      <xdr:rowOff>47625</xdr:rowOff>
    </xdr:from>
    <xdr:to>
      <xdr:col>10</xdr:col>
      <xdr:colOff>228600</xdr:colOff>
      <xdr:row>54</xdr:row>
      <xdr:rowOff>38100</xdr:rowOff>
    </xdr:to>
    <xdr:sp macro="" textlink="">
      <xdr:nvSpPr>
        <xdr:cNvPr id="9" name="テキスト ボックス 8">
          <a:extLst>
            <a:ext uri="{FF2B5EF4-FFF2-40B4-BE49-F238E27FC236}">
              <a16:creationId xmlns:a16="http://schemas.microsoft.com/office/drawing/2014/main" id="{ED52B0BD-1A17-4876-83B3-C2A67FDBA005}"/>
            </a:ext>
          </a:extLst>
        </xdr:cNvPr>
        <xdr:cNvSpPr txBox="1"/>
      </xdr:nvSpPr>
      <xdr:spPr>
        <a:xfrm>
          <a:off x="10658475" y="7639050"/>
          <a:ext cx="2190750" cy="238125"/>
        </a:xfrm>
        <a:prstGeom prst="rect">
          <a:avLst/>
        </a:prstGeom>
        <a:solidFill>
          <a:schemeClr val="lt1"/>
        </a:solidFill>
        <a:ln w="6350" cmpd="sng">
          <a:no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050" u="none">
              <a:latin typeface="ＭＳ Ｐゴシック" pitchFamily="50" charset="-128"/>
              <a:ea typeface="ＭＳ Ｐゴシック" pitchFamily="50" charset="-128"/>
            </a:rPr>
            <a:t>１－移輸入計／ </a:t>
          </a:r>
          <a:r>
            <a:rPr kumimoji="1" lang="ja-JP" altLang="en-US" sz="1050">
              <a:solidFill>
                <a:sysClr val="windowText" lastClr="000000"/>
              </a:solidFill>
              <a:latin typeface="ＭＳ Ｐゴシック" pitchFamily="50" charset="-128"/>
              <a:ea typeface="ＭＳ Ｐゴシック" pitchFamily="50" charset="-128"/>
            </a:rPr>
            <a:t>県内需要合計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904875</xdr:colOff>
      <xdr:row>15</xdr:row>
      <xdr:rowOff>76200</xdr:rowOff>
    </xdr:from>
    <xdr:to>
      <xdr:col>6</xdr:col>
      <xdr:colOff>1162050</xdr:colOff>
      <xdr:row>16</xdr:row>
      <xdr:rowOff>238125</xdr:rowOff>
    </xdr:to>
    <xdr:sp macro="" textlink="">
      <xdr:nvSpPr>
        <xdr:cNvPr id="38162" name="AutoShape 1">
          <a:extLst>
            <a:ext uri="{FF2B5EF4-FFF2-40B4-BE49-F238E27FC236}">
              <a16:creationId xmlns:a16="http://schemas.microsoft.com/office/drawing/2014/main" id="{00000000-0008-0000-0700-000012950000}"/>
            </a:ext>
          </a:extLst>
        </xdr:cNvPr>
        <xdr:cNvSpPr>
          <a:spLocks noChangeArrowheads="1"/>
        </xdr:cNvSpPr>
      </xdr:nvSpPr>
      <xdr:spPr bwMode="auto">
        <a:xfrm>
          <a:off x="5676900" y="4524375"/>
          <a:ext cx="257175" cy="361950"/>
        </a:xfrm>
        <a:prstGeom prst="downArrow">
          <a:avLst>
            <a:gd name="adj1" fmla="val 50000"/>
            <a:gd name="adj2" fmla="val 35185"/>
          </a:avLst>
        </a:prstGeom>
        <a:solidFill>
          <a:srgbClr val="CC99FF"/>
        </a:solidFill>
        <a:ln w="19050">
          <a:solidFill>
            <a:srgbClr val="800080"/>
          </a:solidFill>
          <a:miter lim="800000"/>
          <a:headEnd/>
          <a:tailEnd/>
        </a:ln>
      </xdr:spPr>
    </xdr:sp>
    <xdr:clientData/>
  </xdr:twoCellAnchor>
  <xdr:twoCellAnchor>
    <xdr:from>
      <xdr:col>6</xdr:col>
      <xdr:colOff>942975</xdr:colOff>
      <xdr:row>22</xdr:row>
      <xdr:rowOff>76200</xdr:rowOff>
    </xdr:from>
    <xdr:to>
      <xdr:col>6</xdr:col>
      <xdr:colOff>1190625</xdr:colOff>
      <xdr:row>22</xdr:row>
      <xdr:rowOff>438150</xdr:rowOff>
    </xdr:to>
    <xdr:sp macro="" textlink="">
      <xdr:nvSpPr>
        <xdr:cNvPr id="38163" name="AutoShape 3">
          <a:extLst>
            <a:ext uri="{FF2B5EF4-FFF2-40B4-BE49-F238E27FC236}">
              <a16:creationId xmlns:a16="http://schemas.microsoft.com/office/drawing/2014/main" id="{00000000-0008-0000-0700-000013950000}"/>
            </a:ext>
          </a:extLst>
        </xdr:cNvPr>
        <xdr:cNvSpPr>
          <a:spLocks noChangeArrowheads="1"/>
        </xdr:cNvSpPr>
      </xdr:nvSpPr>
      <xdr:spPr bwMode="auto">
        <a:xfrm>
          <a:off x="5715000" y="6867525"/>
          <a:ext cx="247650" cy="361950"/>
        </a:xfrm>
        <a:prstGeom prst="downArrow">
          <a:avLst>
            <a:gd name="adj1" fmla="val 50000"/>
            <a:gd name="adj2" fmla="val 36538"/>
          </a:avLst>
        </a:prstGeom>
        <a:solidFill>
          <a:srgbClr val="C0C0C0"/>
        </a:solidFill>
        <a:ln w="19050">
          <a:solidFill>
            <a:srgbClr val="000000"/>
          </a:solidFill>
          <a:miter lim="800000"/>
          <a:headEnd/>
          <a:tailEnd/>
        </a:ln>
      </xdr:spPr>
    </xdr:sp>
    <xdr:clientData/>
  </xdr:twoCellAnchor>
  <xdr:twoCellAnchor>
    <xdr:from>
      <xdr:col>6</xdr:col>
      <xdr:colOff>914400</xdr:colOff>
      <xdr:row>25</xdr:row>
      <xdr:rowOff>66675</xdr:rowOff>
    </xdr:from>
    <xdr:to>
      <xdr:col>6</xdr:col>
      <xdr:colOff>1190625</xdr:colOff>
      <xdr:row>25</xdr:row>
      <xdr:rowOff>428625</xdr:rowOff>
    </xdr:to>
    <xdr:sp macro="" textlink="">
      <xdr:nvSpPr>
        <xdr:cNvPr id="38164" name="AutoShape 4">
          <a:extLst>
            <a:ext uri="{FF2B5EF4-FFF2-40B4-BE49-F238E27FC236}">
              <a16:creationId xmlns:a16="http://schemas.microsoft.com/office/drawing/2014/main" id="{00000000-0008-0000-0700-000014950000}"/>
            </a:ext>
          </a:extLst>
        </xdr:cNvPr>
        <xdr:cNvSpPr>
          <a:spLocks noChangeArrowheads="1"/>
        </xdr:cNvSpPr>
      </xdr:nvSpPr>
      <xdr:spPr bwMode="auto">
        <a:xfrm>
          <a:off x="5686425" y="7867650"/>
          <a:ext cx="276225" cy="361950"/>
        </a:xfrm>
        <a:prstGeom prst="downArrow">
          <a:avLst>
            <a:gd name="adj1" fmla="val 50000"/>
            <a:gd name="adj2" fmla="val 32759"/>
          </a:avLst>
        </a:prstGeom>
        <a:solidFill>
          <a:srgbClr val="C0C0C0"/>
        </a:solidFill>
        <a:ln w="19050">
          <a:solidFill>
            <a:srgbClr val="000000"/>
          </a:solidFill>
          <a:miter lim="800000"/>
          <a:headEnd/>
          <a:tailEnd/>
        </a:ln>
      </xdr:spPr>
    </xdr:sp>
    <xdr:clientData/>
  </xdr:twoCellAnchor>
  <xdr:twoCellAnchor>
    <xdr:from>
      <xdr:col>6</xdr:col>
      <xdr:colOff>895350</xdr:colOff>
      <xdr:row>28</xdr:row>
      <xdr:rowOff>76200</xdr:rowOff>
    </xdr:from>
    <xdr:to>
      <xdr:col>6</xdr:col>
      <xdr:colOff>1190625</xdr:colOff>
      <xdr:row>29</xdr:row>
      <xdr:rowOff>266700</xdr:rowOff>
    </xdr:to>
    <xdr:sp macro="" textlink="">
      <xdr:nvSpPr>
        <xdr:cNvPr id="38165" name="AutoShape 5">
          <a:extLst>
            <a:ext uri="{FF2B5EF4-FFF2-40B4-BE49-F238E27FC236}">
              <a16:creationId xmlns:a16="http://schemas.microsoft.com/office/drawing/2014/main" id="{00000000-0008-0000-0700-000015950000}"/>
            </a:ext>
          </a:extLst>
        </xdr:cNvPr>
        <xdr:cNvSpPr>
          <a:spLocks noChangeArrowheads="1"/>
        </xdr:cNvSpPr>
      </xdr:nvSpPr>
      <xdr:spPr bwMode="auto">
        <a:xfrm>
          <a:off x="5667375" y="8886825"/>
          <a:ext cx="295275" cy="400050"/>
        </a:xfrm>
        <a:prstGeom prst="downArrow">
          <a:avLst>
            <a:gd name="adj1" fmla="val 50000"/>
            <a:gd name="adj2" fmla="val 33871"/>
          </a:avLst>
        </a:prstGeom>
        <a:solidFill>
          <a:srgbClr val="CC99FF"/>
        </a:solidFill>
        <a:ln w="19050">
          <a:solidFill>
            <a:srgbClr val="800080"/>
          </a:solidFill>
          <a:miter lim="800000"/>
          <a:headEnd/>
          <a:tailEnd/>
        </a:ln>
      </xdr:spPr>
    </xdr:sp>
    <xdr:clientData/>
  </xdr:twoCellAnchor>
  <xdr:twoCellAnchor>
    <xdr:from>
      <xdr:col>6</xdr:col>
      <xdr:colOff>952500</xdr:colOff>
      <xdr:row>7</xdr:row>
      <xdr:rowOff>85725</xdr:rowOff>
    </xdr:from>
    <xdr:to>
      <xdr:col>6</xdr:col>
      <xdr:colOff>1190625</xdr:colOff>
      <xdr:row>8</xdr:row>
      <xdr:rowOff>428625</xdr:rowOff>
    </xdr:to>
    <xdr:sp macro="" textlink="">
      <xdr:nvSpPr>
        <xdr:cNvPr id="38166" name="AutoShape 7">
          <a:extLst>
            <a:ext uri="{FF2B5EF4-FFF2-40B4-BE49-F238E27FC236}">
              <a16:creationId xmlns:a16="http://schemas.microsoft.com/office/drawing/2014/main" id="{00000000-0008-0000-0700-000016950000}"/>
            </a:ext>
          </a:extLst>
        </xdr:cNvPr>
        <xdr:cNvSpPr>
          <a:spLocks noChangeArrowheads="1"/>
        </xdr:cNvSpPr>
      </xdr:nvSpPr>
      <xdr:spPr bwMode="auto">
        <a:xfrm>
          <a:off x="5724525" y="2085975"/>
          <a:ext cx="238125" cy="552450"/>
        </a:xfrm>
        <a:prstGeom prst="downArrow">
          <a:avLst>
            <a:gd name="adj1" fmla="val 50000"/>
            <a:gd name="adj2" fmla="val 58000"/>
          </a:avLst>
        </a:prstGeom>
        <a:solidFill>
          <a:srgbClr val="99CCFF"/>
        </a:solidFill>
        <a:ln w="19050">
          <a:solidFill>
            <a:srgbClr val="000080"/>
          </a:solidFill>
          <a:miter lim="800000"/>
          <a:headEnd/>
          <a:tailEnd/>
        </a:ln>
      </xdr:spPr>
    </xdr:sp>
    <xdr:clientData/>
  </xdr:twoCellAnchor>
  <xdr:twoCellAnchor>
    <xdr:from>
      <xdr:col>14</xdr:col>
      <xdr:colOff>228600</xdr:colOff>
      <xdr:row>7</xdr:row>
      <xdr:rowOff>28575</xdr:rowOff>
    </xdr:from>
    <xdr:to>
      <xdr:col>14</xdr:col>
      <xdr:colOff>400050</xdr:colOff>
      <xdr:row>21</xdr:row>
      <xdr:rowOff>0</xdr:rowOff>
    </xdr:to>
    <xdr:sp macro="" textlink="">
      <xdr:nvSpPr>
        <xdr:cNvPr id="38167" name="Freeform 10">
          <a:extLst>
            <a:ext uri="{FF2B5EF4-FFF2-40B4-BE49-F238E27FC236}">
              <a16:creationId xmlns:a16="http://schemas.microsoft.com/office/drawing/2014/main" id="{00000000-0008-0000-0700-000017950000}"/>
            </a:ext>
          </a:extLst>
        </xdr:cNvPr>
        <xdr:cNvSpPr>
          <a:spLocks/>
        </xdr:cNvSpPr>
      </xdr:nvSpPr>
      <xdr:spPr bwMode="auto">
        <a:xfrm flipH="1">
          <a:off x="13544550" y="2028825"/>
          <a:ext cx="171450" cy="4486275"/>
        </a:xfrm>
        <a:custGeom>
          <a:avLst/>
          <a:gdLst>
            <a:gd name="T0" fmla="*/ 0 w 1"/>
            <a:gd name="T1" fmla="*/ 0 h 363"/>
            <a:gd name="T2" fmla="*/ 0 w 1"/>
            <a:gd name="T3" fmla="*/ 2147483646 h 363"/>
            <a:gd name="T4" fmla="*/ 0 60000 65536"/>
            <a:gd name="T5" fmla="*/ 0 60000 65536"/>
            <a:gd name="T6" fmla="*/ 0 w 1"/>
            <a:gd name="T7" fmla="*/ 0 h 363"/>
            <a:gd name="T8" fmla="*/ 1 w 1"/>
            <a:gd name="T9" fmla="*/ 363 h 363"/>
          </a:gdLst>
          <a:ahLst/>
          <a:cxnLst>
            <a:cxn ang="T4">
              <a:pos x="T0" y="T1"/>
            </a:cxn>
            <a:cxn ang="T5">
              <a:pos x="T2" y="T3"/>
            </a:cxn>
          </a:cxnLst>
          <a:rect l="T6" t="T7" r="T8" b="T9"/>
          <a:pathLst>
            <a:path w="1" h="363">
              <a:moveTo>
                <a:pt x="0" y="0"/>
              </a:moveTo>
              <a:lnTo>
                <a:pt x="0" y="363"/>
              </a:lnTo>
            </a:path>
          </a:pathLst>
        </a:custGeom>
        <a:noFill/>
        <a:ln w="19050" cap="flat" cmpd="sng">
          <a:solidFill>
            <a:srgbClr val="000000"/>
          </a:solidFill>
          <a:prstDash val="sysDot"/>
          <a:round/>
          <a:headEnd type="none" w="med" len="med"/>
          <a:tailEnd type="none" w="med" len="me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xdr:colOff>
      <xdr:row>21</xdr:row>
      <xdr:rowOff>28575</xdr:rowOff>
    </xdr:from>
    <xdr:to>
      <xdr:col>14</xdr:col>
      <xdr:colOff>400050</xdr:colOff>
      <xdr:row>21</xdr:row>
      <xdr:rowOff>47625</xdr:rowOff>
    </xdr:to>
    <xdr:sp macro="" textlink="">
      <xdr:nvSpPr>
        <xdr:cNvPr id="38168" name="Line 11">
          <a:extLst>
            <a:ext uri="{FF2B5EF4-FFF2-40B4-BE49-F238E27FC236}">
              <a16:creationId xmlns:a16="http://schemas.microsoft.com/office/drawing/2014/main" id="{00000000-0008-0000-0700-000018950000}"/>
            </a:ext>
          </a:extLst>
        </xdr:cNvPr>
        <xdr:cNvSpPr>
          <a:spLocks noChangeShapeType="1"/>
        </xdr:cNvSpPr>
      </xdr:nvSpPr>
      <xdr:spPr bwMode="auto">
        <a:xfrm flipH="1" flipV="1">
          <a:off x="8334375" y="6543675"/>
          <a:ext cx="5381625" cy="19050"/>
        </a:xfrm>
        <a:prstGeom prst="line">
          <a:avLst/>
        </a:prstGeom>
        <a:noFill/>
        <a:ln w="19050">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0</xdr:rowOff>
    </xdr:from>
    <xdr:to>
      <xdr:col>13</xdr:col>
      <xdr:colOff>0</xdr:colOff>
      <xdr:row>21</xdr:row>
      <xdr:rowOff>9525</xdr:rowOff>
    </xdr:to>
    <xdr:sp macro="" textlink="">
      <xdr:nvSpPr>
        <xdr:cNvPr id="38169" name="Line 12">
          <a:extLst>
            <a:ext uri="{FF2B5EF4-FFF2-40B4-BE49-F238E27FC236}">
              <a16:creationId xmlns:a16="http://schemas.microsoft.com/office/drawing/2014/main" id="{00000000-0008-0000-0700-000019950000}"/>
            </a:ext>
          </a:extLst>
        </xdr:cNvPr>
        <xdr:cNvSpPr>
          <a:spLocks noChangeShapeType="1"/>
        </xdr:cNvSpPr>
      </xdr:nvSpPr>
      <xdr:spPr bwMode="auto">
        <a:xfrm>
          <a:off x="12734925" y="5734050"/>
          <a:ext cx="0" cy="790575"/>
        </a:xfrm>
        <a:prstGeom prst="line">
          <a:avLst/>
        </a:prstGeom>
        <a:noFill/>
        <a:ln w="190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xdr:col>
      <xdr:colOff>400050</xdr:colOff>
      <xdr:row>3</xdr:row>
      <xdr:rowOff>57150</xdr:rowOff>
    </xdr:from>
    <xdr:to>
      <xdr:col>7</xdr:col>
      <xdr:colOff>657225</xdr:colOff>
      <xdr:row>4</xdr:row>
      <xdr:rowOff>209550</xdr:rowOff>
    </xdr:to>
    <xdr:sp macro="" textlink="">
      <xdr:nvSpPr>
        <xdr:cNvPr id="38170" name="AutoShape 13">
          <a:extLst>
            <a:ext uri="{FF2B5EF4-FFF2-40B4-BE49-F238E27FC236}">
              <a16:creationId xmlns:a16="http://schemas.microsoft.com/office/drawing/2014/main" id="{00000000-0008-0000-0700-00001A950000}"/>
            </a:ext>
          </a:extLst>
        </xdr:cNvPr>
        <xdr:cNvSpPr>
          <a:spLocks noChangeArrowheads="1"/>
        </xdr:cNvSpPr>
      </xdr:nvSpPr>
      <xdr:spPr bwMode="auto">
        <a:xfrm>
          <a:off x="6858000" y="762000"/>
          <a:ext cx="257175" cy="361950"/>
        </a:xfrm>
        <a:prstGeom prst="downArrow">
          <a:avLst>
            <a:gd name="adj1" fmla="val 50000"/>
            <a:gd name="adj2" fmla="val 44913"/>
          </a:avLst>
        </a:prstGeom>
        <a:solidFill>
          <a:srgbClr val="FFCC99"/>
        </a:solidFill>
        <a:ln w="19050">
          <a:solidFill>
            <a:srgbClr val="FF0000"/>
          </a:solidFill>
          <a:miter lim="800000"/>
          <a:headEnd/>
          <a:tailEnd/>
        </a:ln>
      </xdr:spPr>
    </xdr:sp>
    <xdr:clientData/>
  </xdr:twoCellAnchor>
  <xdr:twoCellAnchor>
    <xdr:from>
      <xdr:col>4</xdr:col>
      <xdr:colOff>57150</xdr:colOff>
      <xdr:row>6</xdr:row>
      <xdr:rowOff>219075</xdr:rowOff>
    </xdr:from>
    <xdr:to>
      <xdr:col>4</xdr:col>
      <xdr:colOff>1247775</xdr:colOff>
      <xdr:row>7</xdr:row>
      <xdr:rowOff>104775</xdr:rowOff>
    </xdr:to>
    <xdr:sp macro="" textlink="">
      <xdr:nvSpPr>
        <xdr:cNvPr id="38171" name="AutoShape 14">
          <a:extLst>
            <a:ext uri="{FF2B5EF4-FFF2-40B4-BE49-F238E27FC236}">
              <a16:creationId xmlns:a16="http://schemas.microsoft.com/office/drawing/2014/main" id="{00000000-0008-0000-0700-00001B950000}"/>
            </a:ext>
          </a:extLst>
        </xdr:cNvPr>
        <xdr:cNvSpPr>
          <a:spLocks noChangeArrowheads="1"/>
        </xdr:cNvSpPr>
      </xdr:nvSpPr>
      <xdr:spPr bwMode="auto">
        <a:xfrm>
          <a:off x="2114550" y="1857375"/>
          <a:ext cx="1190625" cy="247650"/>
        </a:xfrm>
        <a:prstGeom prst="leftArrow">
          <a:avLst>
            <a:gd name="adj1" fmla="val 50000"/>
            <a:gd name="adj2" fmla="val 120192"/>
          </a:avLst>
        </a:prstGeom>
        <a:solidFill>
          <a:srgbClr val="FFFFFF"/>
        </a:solidFill>
        <a:ln w="9525">
          <a:solidFill>
            <a:srgbClr val="000000"/>
          </a:solidFill>
          <a:miter lim="800000"/>
          <a:headEnd/>
          <a:tailEnd/>
        </a:ln>
      </xdr:spPr>
    </xdr:sp>
    <xdr:clientData/>
  </xdr:twoCellAnchor>
  <xdr:twoCellAnchor>
    <xdr:from>
      <xdr:col>4</xdr:col>
      <xdr:colOff>57150</xdr:colOff>
      <xdr:row>18</xdr:row>
      <xdr:rowOff>276225</xdr:rowOff>
    </xdr:from>
    <xdr:to>
      <xdr:col>4</xdr:col>
      <xdr:colOff>1247775</xdr:colOff>
      <xdr:row>19</xdr:row>
      <xdr:rowOff>142875</xdr:rowOff>
    </xdr:to>
    <xdr:sp macro="" textlink="">
      <xdr:nvSpPr>
        <xdr:cNvPr id="38172" name="AutoShape 17">
          <a:extLst>
            <a:ext uri="{FF2B5EF4-FFF2-40B4-BE49-F238E27FC236}">
              <a16:creationId xmlns:a16="http://schemas.microsoft.com/office/drawing/2014/main" id="{00000000-0008-0000-0700-00001C950000}"/>
            </a:ext>
          </a:extLst>
        </xdr:cNvPr>
        <xdr:cNvSpPr>
          <a:spLocks noChangeArrowheads="1"/>
        </xdr:cNvSpPr>
      </xdr:nvSpPr>
      <xdr:spPr bwMode="auto">
        <a:xfrm>
          <a:off x="2114550" y="5648325"/>
          <a:ext cx="1190625" cy="228600"/>
        </a:xfrm>
        <a:prstGeom prst="leftArrow">
          <a:avLst>
            <a:gd name="adj1" fmla="val 50000"/>
            <a:gd name="adj2" fmla="val 130208"/>
          </a:avLst>
        </a:prstGeom>
        <a:solidFill>
          <a:srgbClr val="FFFFFF"/>
        </a:solidFill>
        <a:ln w="9525">
          <a:solidFill>
            <a:srgbClr val="000000"/>
          </a:solidFill>
          <a:miter lim="800000"/>
          <a:headEnd/>
          <a:tailEnd/>
        </a:ln>
      </xdr:spPr>
    </xdr:sp>
    <xdr:clientData/>
  </xdr:twoCellAnchor>
  <xdr:twoCellAnchor>
    <xdr:from>
      <xdr:col>4</xdr:col>
      <xdr:colOff>47625</xdr:colOff>
      <xdr:row>31</xdr:row>
      <xdr:rowOff>238125</xdr:rowOff>
    </xdr:from>
    <xdr:to>
      <xdr:col>4</xdr:col>
      <xdr:colOff>1238250</xdr:colOff>
      <xdr:row>32</xdr:row>
      <xdr:rowOff>104775</xdr:rowOff>
    </xdr:to>
    <xdr:sp macro="" textlink="">
      <xdr:nvSpPr>
        <xdr:cNvPr id="38173" name="AutoShape 18">
          <a:extLst>
            <a:ext uri="{FF2B5EF4-FFF2-40B4-BE49-F238E27FC236}">
              <a16:creationId xmlns:a16="http://schemas.microsoft.com/office/drawing/2014/main" id="{00000000-0008-0000-0700-00001D950000}"/>
            </a:ext>
          </a:extLst>
        </xdr:cNvPr>
        <xdr:cNvSpPr>
          <a:spLocks noChangeArrowheads="1"/>
        </xdr:cNvSpPr>
      </xdr:nvSpPr>
      <xdr:spPr bwMode="auto">
        <a:xfrm>
          <a:off x="2105025" y="9886950"/>
          <a:ext cx="1190625" cy="228600"/>
        </a:xfrm>
        <a:prstGeom prst="leftArrow">
          <a:avLst>
            <a:gd name="adj1" fmla="val 50000"/>
            <a:gd name="adj2" fmla="val 130208"/>
          </a:avLst>
        </a:prstGeom>
        <a:solidFill>
          <a:srgbClr val="FFFFFF"/>
        </a:solidFill>
        <a:ln w="9525">
          <a:solidFill>
            <a:srgbClr val="000000"/>
          </a:solidFill>
          <a:miter lim="800000"/>
          <a:headEnd/>
          <a:tailEnd/>
        </a:ln>
      </xdr:spPr>
    </xdr:sp>
    <xdr:clientData/>
  </xdr:twoCellAnchor>
  <xdr:twoCellAnchor>
    <xdr:from>
      <xdr:col>9</xdr:col>
      <xdr:colOff>85725</xdr:colOff>
      <xdr:row>18</xdr:row>
      <xdr:rowOff>95250</xdr:rowOff>
    </xdr:from>
    <xdr:to>
      <xdr:col>10</xdr:col>
      <xdr:colOff>609600</xdr:colOff>
      <xdr:row>18</xdr:row>
      <xdr:rowOff>314325</xdr:rowOff>
    </xdr:to>
    <xdr:sp macro="" textlink="">
      <xdr:nvSpPr>
        <xdr:cNvPr id="38174" name="AutoShape 20">
          <a:extLst>
            <a:ext uri="{FF2B5EF4-FFF2-40B4-BE49-F238E27FC236}">
              <a16:creationId xmlns:a16="http://schemas.microsoft.com/office/drawing/2014/main" id="{00000000-0008-0000-0700-00001E950000}"/>
            </a:ext>
          </a:extLst>
        </xdr:cNvPr>
        <xdr:cNvSpPr>
          <a:spLocks noChangeArrowheads="1"/>
        </xdr:cNvSpPr>
      </xdr:nvSpPr>
      <xdr:spPr bwMode="auto">
        <a:xfrm>
          <a:off x="8391525" y="5467350"/>
          <a:ext cx="1552575" cy="219075"/>
        </a:xfrm>
        <a:prstGeom prst="rightArrow">
          <a:avLst>
            <a:gd name="adj1" fmla="val 50000"/>
            <a:gd name="adj2" fmla="val 177174"/>
          </a:avLst>
        </a:prstGeom>
        <a:solidFill>
          <a:srgbClr val="CCFFFF"/>
        </a:solidFill>
        <a:ln w="19050">
          <a:solidFill>
            <a:srgbClr val="008000"/>
          </a:solidFill>
          <a:miter lim="800000"/>
          <a:headEnd/>
          <a:tailEnd/>
        </a:ln>
      </xdr:spPr>
    </xdr:sp>
    <xdr:clientData/>
  </xdr:twoCellAnchor>
  <xdr:twoCellAnchor>
    <xdr:from>
      <xdr:col>6</xdr:col>
      <xdr:colOff>904875</xdr:colOff>
      <xdr:row>11</xdr:row>
      <xdr:rowOff>76200</xdr:rowOff>
    </xdr:from>
    <xdr:to>
      <xdr:col>6</xdr:col>
      <xdr:colOff>1171575</xdr:colOff>
      <xdr:row>12</xdr:row>
      <xdr:rowOff>419100</xdr:rowOff>
    </xdr:to>
    <xdr:sp macro="" textlink="">
      <xdr:nvSpPr>
        <xdr:cNvPr id="38175" name="AutoShape 24">
          <a:extLst>
            <a:ext uri="{FF2B5EF4-FFF2-40B4-BE49-F238E27FC236}">
              <a16:creationId xmlns:a16="http://schemas.microsoft.com/office/drawing/2014/main" id="{00000000-0008-0000-0700-00001F950000}"/>
            </a:ext>
          </a:extLst>
        </xdr:cNvPr>
        <xdr:cNvSpPr>
          <a:spLocks noChangeArrowheads="1"/>
        </xdr:cNvSpPr>
      </xdr:nvSpPr>
      <xdr:spPr bwMode="auto">
        <a:xfrm>
          <a:off x="5676900" y="3438525"/>
          <a:ext cx="266700" cy="361950"/>
        </a:xfrm>
        <a:prstGeom prst="downArrow">
          <a:avLst>
            <a:gd name="adj1" fmla="val 50000"/>
            <a:gd name="adj2" fmla="val 33929"/>
          </a:avLst>
        </a:prstGeom>
        <a:solidFill>
          <a:srgbClr val="FFCC99"/>
        </a:solidFill>
        <a:ln w="19050">
          <a:solidFill>
            <a:srgbClr val="FF0000"/>
          </a:solidFill>
          <a:miter lim="800000"/>
          <a:headEnd/>
          <a:tailEnd/>
        </a:ln>
      </xdr:spPr>
    </xdr:sp>
    <xdr:clientData/>
  </xdr:twoCellAnchor>
  <xdr:twoCellAnchor>
    <xdr:from>
      <xdr:col>9</xdr:col>
      <xdr:colOff>76200</xdr:colOff>
      <xdr:row>31</xdr:row>
      <xdr:rowOff>85725</xdr:rowOff>
    </xdr:from>
    <xdr:to>
      <xdr:col>10</xdr:col>
      <xdr:colOff>600075</xdr:colOff>
      <xdr:row>31</xdr:row>
      <xdr:rowOff>304800</xdr:rowOff>
    </xdr:to>
    <xdr:sp macro="" textlink="">
      <xdr:nvSpPr>
        <xdr:cNvPr id="38176" name="AutoShape 29">
          <a:extLst>
            <a:ext uri="{FF2B5EF4-FFF2-40B4-BE49-F238E27FC236}">
              <a16:creationId xmlns:a16="http://schemas.microsoft.com/office/drawing/2014/main" id="{00000000-0008-0000-0700-000020950000}"/>
            </a:ext>
          </a:extLst>
        </xdr:cNvPr>
        <xdr:cNvSpPr>
          <a:spLocks noChangeArrowheads="1"/>
        </xdr:cNvSpPr>
      </xdr:nvSpPr>
      <xdr:spPr bwMode="auto">
        <a:xfrm>
          <a:off x="8382000" y="9734550"/>
          <a:ext cx="1552575" cy="219075"/>
        </a:xfrm>
        <a:prstGeom prst="rightArrow">
          <a:avLst>
            <a:gd name="adj1" fmla="val 50000"/>
            <a:gd name="adj2" fmla="val 177174"/>
          </a:avLst>
        </a:prstGeom>
        <a:solidFill>
          <a:srgbClr val="CCFFFF"/>
        </a:solidFill>
        <a:ln w="19050">
          <a:solidFill>
            <a:srgbClr val="008000"/>
          </a:solidFill>
          <a:miter lim="800000"/>
          <a:headEnd/>
          <a:tailEnd/>
        </a:ln>
      </xdr:spPr>
    </xdr:sp>
    <xdr:clientData/>
  </xdr:twoCellAnchor>
  <xdr:twoCellAnchor>
    <xdr:from>
      <xdr:col>9</xdr:col>
      <xdr:colOff>76200</xdr:colOff>
      <xdr:row>29</xdr:row>
      <xdr:rowOff>252132</xdr:rowOff>
    </xdr:from>
    <xdr:to>
      <xdr:col>9</xdr:col>
      <xdr:colOff>857250</xdr:colOff>
      <xdr:row>30</xdr:row>
      <xdr:rowOff>247650</xdr:rowOff>
    </xdr:to>
    <xdr:sp macro="" textlink="">
      <xdr:nvSpPr>
        <xdr:cNvPr id="38177" name="AutoShape 30">
          <a:extLst>
            <a:ext uri="{FF2B5EF4-FFF2-40B4-BE49-F238E27FC236}">
              <a16:creationId xmlns:a16="http://schemas.microsoft.com/office/drawing/2014/main" id="{00000000-0008-0000-0700-000021950000}"/>
            </a:ext>
          </a:extLst>
        </xdr:cNvPr>
        <xdr:cNvSpPr>
          <a:spLocks noChangeArrowheads="1"/>
        </xdr:cNvSpPr>
      </xdr:nvSpPr>
      <xdr:spPr bwMode="auto">
        <a:xfrm>
          <a:off x="8382000" y="9281832"/>
          <a:ext cx="781050" cy="252693"/>
        </a:xfrm>
        <a:prstGeom prst="rightArrow">
          <a:avLst>
            <a:gd name="adj1" fmla="val 50000"/>
            <a:gd name="adj2" fmla="val 77273"/>
          </a:avLst>
        </a:prstGeom>
        <a:solidFill>
          <a:srgbClr val="FFFFCC"/>
        </a:solidFill>
        <a:ln w="19050">
          <a:solidFill>
            <a:srgbClr val="FF6600"/>
          </a:solidFill>
          <a:miter lim="800000"/>
          <a:headEnd/>
          <a:tailEnd/>
        </a:ln>
      </xdr:spPr>
    </xdr:sp>
    <xdr:clientData/>
  </xdr:twoCellAnchor>
  <xdr:twoCellAnchor>
    <xdr:from>
      <xdr:col>10</xdr:col>
      <xdr:colOff>85725</xdr:colOff>
      <xdr:row>6</xdr:row>
      <xdr:rowOff>95250</xdr:rowOff>
    </xdr:from>
    <xdr:to>
      <xdr:col>11</xdr:col>
      <xdr:colOff>609600</xdr:colOff>
      <xdr:row>6</xdr:row>
      <xdr:rowOff>314325</xdr:rowOff>
    </xdr:to>
    <xdr:sp macro="" textlink="">
      <xdr:nvSpPr>
        <xdr:cNvPr id="38178" name="AutoShape 20">
          <a:extLst>
            <a:ext uri="{FF2B5EF4-FFF2-40B4-BE49-F238E27FC236}">
              <a16:creationId xmlns:a16="http://schemas.microsoft.com/office/drawing/2014/main" id="{00000000-0008-0000-0700-000022950000}"/>
            </a:ext>
          </a:extLst>
        </xdr:cNvPr>
        <xdr:cNvSpPr>
          <a:spLocks noChangeArrowheads="1"/>
        </xdr:cNvSpPr>
      </xdr:nvSpPr>
      <xdr:spPr bwMode="auto">
        <a:xfrm>
          <a:off x="9420225" y="1733550"/>
          <a:ext cx="1143000" cy="219075"/>
        </a:xfrm>
        <a:prstGeom prst="rightArrow">
          <a:avLst>
            <a:gd name="adj1" fmla="val 50000"/>
            <a:gd name="adj2" fmla="val 130121"/>
          </a:avLst>
        </a:prstGeom>
        <a:solidFill>
          <a:srgbClr val="CCFFFF"/>
        </a:solidFill>
        <a:ln w="19050">
          <a:solidFill>
            <a:srgbClr val="008000"/>
          </a:solidFill>
          <a:miter lim="800000"/>
          <a:headEnd/>
          <a:tailEnd/>
        </a:ln>
      </xdr:spPr>
    </xdr:sp>
    <xdr:clientData/>
  </xdr:twoCellAnchor>
  <xdr:twoCellAnchor>
    <xdr:from>
      <xdr:col>10</xdr:col>
      <xdr:colOff>38100</xdr:colOff>
      <xdr:row>5</xdr:row>
      <xdr:rowOff>95250</xdr:rowOff>
    </xdr:from>
    <xdr:to>
      <xdr:col>10</xdr:col>
      <xdr:colOff>561975</xdr:colOff>
      <xdr:row>5</xdr:row>
      <xdr:rowOff>342900</xdr:rowOff>
    </xdr:to>
    <xdr:sp macro="" textlink="">
      <xdr:nvSpPr>
        <xdr:cNvPr id="38179" name="AutoShape 6">
          <a:extLst>
            <a:ext uri="{FF2B5EF4-FFF2-40B4-BE49-F238E27FC236}">
              <a16:creationId xmlns:a16="http://schemas.microsoft.com/office/drawing/2014/main" id="{00000000-0008-0000-0700-000023950000}"/>
            </a:ext>
          </a:extLst>
        </xdr:cNvPr>
        <xdr:cNvSpPr>
          <a:spLocks noChangeArrowheads="1"/>
        </xdr:cNvSpPr>
      </xdr:nvSpPr>
      <xdr:spPr bwMode="auto">
        <a:xfrm>
          <a:off x="9372600" y="1371600"/>
          <a:ext cx="523875" cy="247650"/>
        </a:xfrm>
        <a:prstGeom prst="rightArrow">
          <a:avLst>
            <a:gd name="adj1" fmla="val 50000"/>
            <a:gd name="adj2" fmla="val 96172"/>
          </a:avLst>
        </a:prstGeom>
        <a:solidFill>
          <a:srgbClr val="FFFFCC"/>
        </a:solidFill>
        <a:ln w="19050">
          <a:solidFill>
            <a:srgbClr val="FF6600"/>
          </a:solidFill>
          <a:miter lim="800000"/>
          <a:headEnd/>
          <a:tailEnd/>
        </a:ln>
      </xdr:spPr>
    </xdr:sp>
    <xdr:clientData/>
  </xdr:twoCellAnchor>
  <xdr:twoCellAnchor>
    <xdr:from>
      <xdr:col>9</xdr:col>
      <xdr:colOff>104775</xdr:colOff>
      <xdr:row>17</xdr:row>
      <xdr:rowOff>104775</xdr:rowOff>
    </xdr:from>
    <xdr:to>
      <xdr:col>9</xdr:col>
      <xdr:colOff>923925</xdr:colOff>
      <xdr:row>17</xdr:row>
      <xdr:rowOff>314325</xdr:rowOff>
    </xdr:to>
    <xdr:sp macro="" textlink="">
      <xdr:nvSpPr>
        <xdr:cNvPr id="38180" name="AutoShape 6">
          <a:extLst>
            <a:ext uri="{FF2B5EF4-FFF2-40B4-BE49-F238E27FC236}">
              <a16:creationId xmlns:a16="http://schemas.microsoft.com/office/drawing/2014/main" id="{00000000-0008-0000-0700-000024950000}"/>
            </a:ext>
          </a:extLst>
        </xdr:cNvPr>
        <xdr:cNvSpPr>
          <a:spLocks noChangeArrowheads="1"/>
        </xdr:cNvSpPr>
      </xdr:nvSpPr>
      <xdr:spPr bwMode="auto">
        <a:xfrm>
          <a:off x="8410575" y="5114925"/>
          <a:ext cx="819150" cy="209550"/>
        </a:xfrm>
        <a:prstGeom prst="rightArrow">
          <a:avLst>
            <a:gd name="adj1" fmla="val 50000"/>
            <a:gd name="adj2" fmla="val 97727"/>
          </a:avLst>
        </a:prstGeom>
        <a:solidFill>
          <a:srgbClr val="FFFFCC"/>
        </a:solidFill>
        <a:ln w="19050">
          <a:solidFill>
            <a:srgbClr val="FF66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19050</xdr:colOff>
      <xdr:row>0</xdr:row>
      <xdr:rowOff>38100</xdr:rowOff>
    </xdr:from>
    <xdr:to>
      <xdr:col>4</xdr:col>
      <xdr:colOff>342900</xdr:colOff>
      <xdr:row>1</xdr:row>
      <xdr:rowOff>200025</xdr:rowOff>
    </xdr:to>
    <xdr:pic>
      <xdr:nvPicPr>
        <xdr:cNvPr id="25777" name="Picture 1" descr="\\10.164.145.12\産業連関担当\【 IO 】\H23千葉県産業連関表\29 H23公表資料等\下書き\キャプチャ\MhatA-1.GIF">
          <a:extLst>
            <a:ext uri="{FF2B5EF4-FFF2-40B4-BE49-F238E27FC236}">
              <a16:creationId xmlns:a16="http://schemas.microsoft.com/office/drawing/2014/main" id="{00000000-0008-0000-0A00-0000B16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38100"/>
          <a:ext cx="12096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64.145.12\&#29987;&#26989;&#36899;&#38306;&#25285;&#24403;\&#12304;%20IO%20&#12305;\H23&#21315;&#33865;&#30476;&#29987;&#26989;&#36899;&#38306;&#34920;\31%20&#20998;&#26512;&#12484;&#12540;&#12523;\&#24314;&#35373;&#29992;\H12&#21315;&#33865;&#30476;IO&#20998;&#26512;(&#25552;&#20379;&#29992;)\&#27874;&#21450;&#21177;&#26524;&#28204;&#23450;&#9314;&#65288;&#20844;&#20849;&#27874;&#21450;&#65381;H12I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説明"/>
      <sheetName val="入力"/>
      <sheetName val="結果"/>
      <sheetName val="間接1次"/>
      <sheetName val="間接2次"/>
      <sheetName val="波及合計"/>
      <sheetName val="各種係数"/>
      <sheetName val="投入係数"/>
      <sheetName val="逆行列係数"/>
      <sheetName val="建設係数"/>
      <sheetName val="建設IO"/>
      <sheetName val="登録"/>
    </sheetNames>
    <sheetDataSet>
      <sheetData sheetId="0" refreshError="1"/>
      <sheetData sheetId="1">
        <row r="8">
          <cell r="C8" t="str">
            <v>住宅建築</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7">
          <cell r="A7" t="str">
            <v>新規入力…</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www.e-stat.go.jp/stat-search/files?page=1&amp;layout=datalist&amp;toukei=00200564&amp;tstat=000001139024&amp;cycle=0&amp;tclass1=000001150335&amp;tclass2=000001150339&amp;tclass3=000001150385&amp;tclass4=000001150386&amp;tclass5val=0" TargetMode="External"/><Relationship Id="rId1" Type="http://schemas.openxmlformats.org/officeDocument/2006/relationships/hyperlink" Target="https://www.e-stat.go.jp/stat-search/files?page=1&amp;layout=datalist&amp;toukei=00200561&amp;kikan=00200&amp;tstat=000000330001&amp;cycle=7&amp;year=20240&amp;month=0&amp;tclass1=000000330001&amp;tclass2=000000330019&amp;tclass3=000000330020&amp;result_back=1&amp;cycle_facet=tclass1%3Atclass2%3Atclass3%3Acycle&amp;tclass4val=0&amp;metadata=1&amp;data=1"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image" Target="../media/image3.emf"/><Relationship Id="rId4" Type="http://schemas.openxmlformats.org/officeDocument/2006/relationships/oleObject" Target="../embeddings/oleObject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C14"/>
  <sheetViews>
    <sheetView zoomScaleNormal="100" workbookViewId="0">
      <selection activeCell="B3" sqref="B3"/>
    </sheetView>
  </sheetViews>
  <sheetFormatPr defaultColWidth="9" defaultRowHeight="13.2"/>
  <cols>
    <col min="1" max="1" width="1.6640625" style="46" customWidth="1"/>
    <col min="2" max="2" width="2.88671875" style="46" customWidth="1"/>
    <col min="3" max="3" width="119.33203125" style="46" bestFit="1" customWidth="1"/>
    <col min="4" max="16384" width="9" style="46"/>
  </cols>
  <sheetData>
    <row r="1" spans="2:3" ht="9.75" customHeight="1" thickBot="1"/>
    <row r="2" spans="2:3" ht="9" customHeight="1">
      <c r="B2" s="47"/>
      <c r="C2" s="48"/>
    </row>
    <row r="3" spans="2:3" ht="22.5" customHeight="1">
      <c r="B3" s="49" t="s">
        <v>195</v>
      </c>
      <c r="C3" s="50"/>
    </row>
    <row r="4" spans="2:3">
      <c r="B4" s="51"/>
      <c r="C4" s="50"/>
    </row>
    <row r="5" spans="2:3" ht="35.1" customHeight="1">
      <c r="B5" s="129" t="s">
        <v>452</v>
      </c>
      <c r="C5" s="130" t="s">
        <v>196</v>
      </c>
    </row>
    <row r="6" spans="2:3" ht="35.1" customHeight="1">
      <c r="B6" s="129" t="s">
        <v>453</v>
      </c>
      <c r="C6" s="130" t="s">
        <v>197</v>
      </c>
    </row>
    <row r="7" spans="2:3" ht="35.1" customHeight="1">
      <c r="B7" s="129" t="s">
        <v>454</v>
      </c>
      <c r="C7" s="130" t="s">
        <v>198</v>
      </c>
    </row>
    <row r="8" spans="2:3" ht="40.5" customHeight="1">
      <c r="B8" s="129" t="s">
        <v>199</v>
      </c>
      <c r="C8" s="131" t="s">
        <v>200</v>
      </c>
    </row>
    <row r="9" spans="2:3" ht="40.5" customHeight="1">
      <c r="B9" s="129" t="s">
        <v>201</v>
      </c>
      <c r="C9" s="131" t="s">
        <v>202</v>
      </c>
    </row>
    <row r="10" spans="2:3" ht="45" customHeight="1">
      <c r="B10" s="129" t="s">
        <v>456</v>
      </c>
      <c r="C10" s="131" t="s">
        <v>203</v>
      </c>
    </row>
    <row r="11" spans="2:3" ht="55.5" customHeight="1">
      <c r="B11" s="129" t="s">
        <v>204</v>
      </c>
      <c r="C11" s="131" t="s">
        <v>455</v>
      </c>
    </row>
    <row r="12" spans="2:3" ht="29.25" customHeight="1">
      <c r="B12" s="129" t="s">
        <v>205</v>
      </c>
      <c r="C12" s="131" t="s">
        <v>206</v>
      </c>
    </row>
    <row r="13" spans="2:3" ht="37.5" customHeight="1">
      <c r="B13" s="129" t="s">
        <v>457</v>
      </c>
      <c r="C13" s="131" t="s">
        <v>207</v>
      </c>
    </row>
    <row r="14" spans="2:3" ht="10.5" customHeight="1" thickBot="1">
      <c r="B14" s="132"/>
      <c r="C14" s="133"/>
    </row>
  </sheetData>
  <phoneticPr fontId="2"/>
  <printOptions horizontalCentered="1" verticalCentered="1"/>
  <pageMargins left="0.47244094488188981" right="0.31496062992125984" top="0.78740157480314965" bottom="0.78740157480314965" header="0.19685039370078741" footer="0.19685039370078741"/>
  <pageSetup paperSize="9" fitToHeight="0" orientation="landscape" blackAndWhite="1" r:id="rId1"/>
  <headerFooter scaleWithDoc="0" alignWithMargins="0">
    <oddFooter>&amp;C&amp;9&amp;P／&amp;N&amp;R&amp;9&amp;F　&amp;A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Q79"/>
  <sheetViews>
    <sheetView showGridLines="0" topLeftCell="A12" zoomScaleNormal="100" workbookViewId="0">
      <selection activeCell="J15" sqref="J15"/>
    </sheetView>
  </sheetViews>
  <sheetFormatPr defaultRowHeight="13.2"/>
  <cols>
    <col min="1" max="1" width="4.6640625" style="33" customWidth="1"/>
    <col min="2" max="2" width="25.77734375" style="32" customWidth="1"/>
    <col min="3" max="3" width="2.77734375" style="32" customWidth="1"/>
    <col min="4" max="4" width="13.21875" style="8" customWidth="1"/>
    <col min="5" max="5" width="2.77734375" style="8" customWidth="1"/>
    <col min="6" max="6" width="11.88671875" style="8" customWidth="1"/>
    <col min="7" max="7" width="2.77734375" style="8" customWidth="1"/>
    <col min="8" max="8" width="13.21875" customWidth="1"/>
    <col min="9" max="9" width="2.77734375" style="8" customWidth="1"/>
    <col min="10" max="10" width="13.21875" style="8" customWidth="1"/>
    <col min="11" max="11" width="2.77734375" style="8" customWidth="1"/>
    <col min="12" max="12" width="13.21875" style="8" customWidth="1"/>
    <col min="13" max="13" width="4.33203125" customWidth="1"/>
    <col min="15" max="15" width="12" customWidth="1"/>
  </cols>
  <sheetData>
    <row r="1" spans="1:17" ht="27" customHeight="1">
      <c r="A1" s="259" t="s">
        <v>530</v>
      </c>
      <c r="D1" s="42" t="s">
        <v>69</v>
      </c>
      <c r="E1" s="35"/>
      <c r="F1" s="42" t="s">
        <v>75</v>
      </c>
      <c r="G1" s="36"/>
      <c r="H1" s="113" t="s">
        <v>79</v>
      </c>
      <c r="I1" s="36"/>
      <c r="J1" s="42" t="s">
        <v>147</v>
      </c>
      <c r="K1" s="36"/>
      <c r="L1" s="42" t="s">
        <v>78</v>
      </c>
    </row>
    <row r="2" spans="1:17">
      <c r="D2" s="8" t="s">
        <v>768</v>
      </c>
      <c r="F2" s="8" t="s">
        <v>768</v>
      </c>
      <c r="H2" s="8" t="s">
        <v>768</v>
      </c>
      <c r="J2" s="21"/>
      <c r="L2" s="21"/>
      <c r="N2" s="8"/>
    </row>
    <row r="3" spans="1:17" ht="20.399999999999999" customHeight="1">
      <c r="C3" s="685"/>
      <c r="D3" s="576" t="s">
        <v>70</v>
      </c>
      <c r="E3" s="36"/>
      <c r="F3" s="576" t="s">
        <v>76</v>
      </c>
      <c r="G3" s="36"/>
      <c r="H3" s="576" t="s">
        <v>435</v>
      </c>
      <c r="I3" s="36"/>
      <c r="J3" s="592" t="s">
        <v>437</v>
      </c>
      <c r="K3" s="36"/>
      <c r="L3" s="592" t="s">
        <v>436</v>
      </c>
    </row>
    <row r="4" spans="1:17" ht="20.399999999999999" customHeight="1">
      <c r="A4" s="64"/>
      <c r="B4" s="34"/>
      <c r="C4" s="685"/>
      <c r="D4" s="577"/>
      <c r="E4" s="36"/>
      <c r="F4" s="577"/>
      <c r="G4" s="36"/>
      <c r="H4" s="577"/>
      <c r="I4" s="36"/>
      <c r="J4" s="592"/>
      <c r="K4" s="36"/>
      <c r="L4" s="592"/>
    </row>
    <row r="5" spans="1:17" s="39" customFormat="1" ht="10.8">
      <c r="A5" s="211" t="s">
        <v>1</v>
      </c>
      <c r="B5" s="185" t="s">
        <v>484</v>
      </c>
      <c r="D5" s="260">
        <f t="array" ref="D5:D41">TRANSPOSE(取引基本表!C53:AM53)</f>
        <v>0.45705172864738003</v>
      </c>
      <c r="E5" s="272"/>
      <c r="F5" s="260">
        <f t="array" ref="F5:F41">TRANSPOSE(取引基本表!C57:AM57)</f>
        <v>0.11593753399545878</v>
      </c>
      <c r="G5" s="272"/>
      <c r="H5" s="261">
        <f>取引基本表!BI5</f>
        <v>5.2019329875200561E-2</v>
      </c>
      <c r="I5" s="272"/>
      <c r="J5" s="260">
        <v>0.14259635451613351</v>
      </c>
      <c r="K5" s="272"/>
      <c r="L5" s="260">
        <v>2.2306492737259549E-2</v>
      </c>
      <c r="M5" s="241"/>
      <c r="N5" s="256"/>
      <c r="P5" s="256"/>
      <c r="Q5" s="257"/>
    </row>
    <row r="6" spans="1:17" s="39" customFormat="1" ht="10.8">
      <c r="A6" s="216" t="s">
        <v>2</v>
      </c>
      <c r="B6" s="111" t="s">
        <v>3</v>
      </c>
      <c r="D6" s="261">
        <v>0.56956623212082824</v>
      </c>
      <c r="E6" s="272"/>
      <c r="F6" s="261">
        <v>0.21398326276131097</v>
      </c>
      <c r="G6" s="272"/>
      <c r="H6" s="261">
        <f>取引基本表!BI6</f>
        <v>0</v>
      </c>
      <c r="I6" s="272"/>
      <c r="J6" s="261">
        <v>9.6003200106670218E-3</v>
      </c>
      <c r="K6" s="272"/>
      <c r="L6" s="261">
        <v>9.6003200106670218E-3</v>
      </c>
      <c r="N6" s="256"/>
      <c r="P6" s="256"/>
      <c r="Q6" s="257"/>
    </row>
    <row r="7" spans="1:17" s="39" customFormat="1" ht="10.8">
      <c r="A7" s="216" t="s">
        <v>81</v>
      </c>
      <c r="B7" s="111" t="s">
        <v>82</v>
      </c>
      <c r="D7" s="261">
        <v>0.34672331638440346</v>
      </c>
      <c r="E7" s="272"/>
      <c r="F7" s="261">
        <v>0.20534865744329553</v>
      </c>
      <c r="G7" s="272"/>
      <c r="H7" s="261">
        <f>取引基本表!BI7</f>
        <v>0.14663513152819876</v>
      </c>
      <c r="I7" s="272"/>
      <c r="J7" s="261">
        <v>2.6896147761300247E-2</v>
      </c>
      <c r="K7" s="272"/>
      <c r="L7" s="261">
        <v>2.6365144274194872E-2</v>
      </c>
      <c r="N7" s="256"/>
      <c r="P7" s="256"/>
      <c r="Q7" s="257"/>
    </row>
    <row r="8" spans="1:17" s="39" customFormat="1" ht="10.8">
      <c r="A8" s="216" t="s">
        <v>83</v>
      </c>
      <c r="B8" s="111" t="s">
        <v>4</v>
      </c>
      <c r="D8" s="261">
        <v>0.4300873321438633</v>
      </c>
      <c r="E8" s="272"/>
      <c r="F8" s="261">
        <v>0.94356277584749737</v>
      </c>
      <c r="G8" s="272"/>
      <c r="H8" s="261">
        <f>取引基本表!BI8</f>
        <v>5.189196516425354E-2</v>
      </c>
      <c r="I8" s="272"/>
      <c r="J8" s="261">
        <v>0.15</v>
      </c>
      <c r="K8" s="272"/>
      <c r="L8" s="261">
        <v>0.10633802816901408</v>
      </c>
      <c r="N8" s="256"/>
      <c r="P8" s="256"/>
      <c r="Q8" s="257"/>
    </row>
    <row r="9" spans="1:17" s="39" customFormat="1" ht="10.8">
      <c r="A9" s="216" t="s">
        <v>84</v>
      </c>
      <c r="B9" s="111" t="s">
        <v>5</v>
      </c>
      <c r="D9" s="261">
        <v>0.4168824426276912</v>
      </c>
      <c r="E9" s="272"/>
      <c r="F9" s="261">
        <v>0.23060645093451801</v>
      </c>
      <c r="G9" s="272"/>
      <c r="H9" s="261">
        <f>取引基本表!BI9</f>
        <v>1.5918990983870087E-2</v>
      </c>
      <c r="I9" s="272"/>
      <c r="J9" s="261">
        <v>3.0987969376594968E-2</v>
      </c>
      <c r="K9" s="272"/>
      <c r="L9" s="261">
        <v>2.7868139880535069E-2</v>
      </c>
      <c r="N9" s="256"/>
      <c r="P9" s="256"/>
      <c r="Q9" s="257"/>
    </row>
    <row r="10" spans="1:17" s="39" customFormat="1" ht="10.8">
      <c r="A10" s="216" t="s">
        <v>85</v>
      </c>
      <c r="B10" s="111" t="s">
        <v>6</v>
      </c>
      <c r="D10" s="261">
        <v>0.27687779241249055</v>
      </c>
      <c r="E10" s="272"/>
      <c r="F10" s="261">
        <v>6.00428895129555E-2</v>
      </c>
      <c r="G10" s="272"/>
      <c r="H10" s="261">
        <f>取引基本表!BI10</f>
        <v>4.3411193141027489E-2</v>
      </c>
      <c r="I10" s="272"/>
      <c r="J10" s="261">
        <v>8.9567494813129686E-3</v>
      </c>
      <c r="K10" s="272"/>
      <c r="L10" s="261">
        <v>8.9429116769850561E-3</v>
      </c>
      <c r="N10" s="256"/>
      <c r="P10" s="256"/>
      <c r="Q10" s="257"/>
    </row>
    <row r="11" spans="1:17" s="39" customFormat="1" ht="10.8">
      <c r="A11" s="216" t="s">
        <v>86</v>
      </c>
      <c r="B11" s="111" t="s">
        <v>7</v>
      </c>
      <c r="D11" s="261">
        <v>0.40794496936278135</v>
      </c>
      <c r="E11" s="272"/>
      <c r="F11" s="261">
        <v>9.3183687234130678E-3</v>
      </c>
      <c r="G11" s="272"/>
      <c r="H11" s="261">
        <f>取引基本表!BI11</f>
        <v>1.9265027720965954E-2</v>
      </c>
      <c r="I11" s="272"/>
      <c r="J11" s="261">
        <v>1.1225913243757047E-3</v>
      </c>
      <c r="K11" s="272"/>
      <c r="L11" s="261">
        <v>1.1225913243757047E-3</v>
      </c>
      <c r="N11" s="256"/>
      <c r="P11" s="256"/>
      <c r="Q11" s="257"/>
    </row>
    <row r="12" spans="1:17" s="39" customFormat="1" ht="10.8">
      <c r="A12" s="216" t="s">
        <v>87</v>
      </c>
      <c r="B12" s="111" t="s">
        <v>485</v>
      </c>
      <c r="D12" s="261">
        <v>0.4313250117743001</v>
      </c>
      <c r="E12" s="272"/>
      <c r="F12" s="261">
        <v>0.28647109211769872</v>
      </c>
      <c r="G12" s="272"/>
      <c r="H12" s="261">
        <f>取引基本表!BI12</f>
        <v>8.2782401619083106E-3</v>
      </c>
      <c r="I12" s="272"/>
      <c r="J12" s="261">
        <v>3.5997547859618138E-2</v>
      </c>
      <c r="K12" s="272"/>
      <c r="L12" s="261">
        <v>3.4504664466516531E-2</v>
      </c>
      <c r="N12" s="256"/>
      <c r="P12" s="256"/>
      <c r="Q12" s="257"/>
    </row>
    <row r="13" spans="1:17" s="39" customFormat="1" ht="10.8">
      <c r="A13" s="216" t="s">
        <v>88</v>
      </c>
      <c r="B13" s="111" t="s">
        <v>8</v>
      </c>
      <c r="D13" s="261">
        <v>0.49918786165535661</v>
      </c>
      <c r="E13" s="272"/>
      <c r="F13" s="261">
        <v>0.22429074552738235</v>
      </c>
      <c r="G13" s="272"/>
      <c r="H13" s="261">
        <f>取引基本表!BI13</f>
        <v>8.2650576147219493E-4</v>
      </c>
      <c r="I13" s="272"/>
      <c r="J13" s="261">
        <v>2.8507507249577704E-2</v>
      </c>
      <c r="K13" s="272"/>
      <c r="L13" s="261">
        <v>2.7771301897364795E-2</v>
      </c>
      <c r="N13" s="256"/>
      <c r="P13" s="256"/>
      <c r="Q13" s="257"/>
    </row>
    <row r="14" spans="1:17" s="39" customFormat="1" ht="10.8">
      <c r="A14" s="216" t="s">
        <v>89</v>
      </c>
      <c r="B14" s="111" t="s">
        <v>9</v>
      </c>
      <c r="D14" s="261">
        <v>0.26661303778935613</v>
      </c>
      <c r="E14" s="272"/>
      <c r="F14" s="261">
        <v>5.3878019338971302E-2</v>
      </c>
      <c r="G14" s="272"/>
      <c r="H14" s="261">
        <f>取引基本表!BI14</f>
        <v>0</v>
      </c>
      <c r="I14" s="272"/>
      <c r="J14" s="261">
        <v>8.9182343600561938E-3</v>
      </c>
      <c r="K14" s="272"/>
      <c r="L14" s="261">
        <v>8.8507369798697649E-3</v>
      </c>
      <c r="N14" s="256"/>
      <c r="P14" s="256"/>
      <c r="Q14" s="257"/>
    </row>
    <row r="15" spans="1:17" s="39" customFormat="1" ht="10.8">
      <c r="A15" s="216" t="s">
        <v>90</v>
      </c>
      <c r="B15" s="111" t="s">
        <v>10</v>
      </c>
      <c r="D15" s="261">
        <v>0.1973614630552864</v>
      </c>
      <c r="E15" s="272"/>
      <c r="F15" s="261">
        <v>0.10883353558448546</v>
      </c>
      <c r="G15" s="272"/>
      <c r="H15" s="261">
        <f>取引基本表!BI15</f>
        <v>0</v>
      </c>
      <c r="I15" s="272"/>
      <c r="J15" s="261">
        <v>1.2250612530626532E-2</v>
      </c>
      <c r="K15" s="272"/>
      <c r="L15" s="261">
        <v>1.218638913597056E-2</v>
      </c>
      <c r="N15" s="256"/>
      <c r="P15" s="256"/>
      <c r="Q15" s="257"/>
    </row>
    <row r="16" spans="1:17" s="39" customFormat="1" ht="10.8">
      <c r="A16" s="216" t="s">
        <v>91</v>
      </c>
      <c r="B16" s="111" t="s">
        <v>11</v>
      </c>
      <c r="D16" s="261">
        <v>0.50875048994185734</v>
      </c>
      <c r="E16" s="272"/>
      <c r="F16" s="261">
        <v>0.27134135383130253</v>
      </c>
      <c r="G16" s="272"/>
      <c r="H16" s="261">
        <f>取引基本表!BI16</f>
        <v>3.2233325226288744E-3</v>
      </c>
      <c r="I16" s="272"/>
      <c r="J16" s="261">
        <v>3.6160000560348675E-2</v>
      </c>
      <c r="K16" s="272"/>
      <c r="L16" s="261">
        <v>3.416375839866357E-2</v>
      </c>
      <c r="N16" s="256"/>
      <c r="P16" s="256"/>
      <c r="Q16" s="257"/>
    </row>
    <row r="17" spans="1:17" s="39" customFormat="1" ht="10.8">
      <c r="A17" s="216" t="s">
        <v>92</v>
      </c>
      <c r="B17" s="111" t="s">
        <v>93</v>
      </c>
      <c r="D17" s="261">
        <v>0.48825150702603659</v>
      </c>
      <c r="E17" s="272"/>
      <c r="F17" s="261">
        <v>4.4480833620274621E-2</v>
      </c>
      <c r="G17" s="272"/>
      <c r="H17" s="261">
        <f>取引基本表!BI17</f>
        <v>0</v>
      </c>
      <c r="I17" s="272"/>
      <c r="J17" s="261">
        <v>3.5585786027588835E-2</v>
      </c>
      <c r="K17" s="272"/>
      <c r="L17" s="261">
        <v>3.4822961032356492E-2</v>
      </c>
      <c r="N17" s="256"/>
      <c r="P17" s="256"/>
      <c r="Q17" s="257"/>
    </row>
    <row r="18" spans="1:17" s="39" customFormat="1" ht="10.8">
      <c r="A18" s="216" t="s">
        <v>94</v>
      </c>
      <c r="B18" s="111" t="s">
        <v>95</v>
      </c>
      <c r="D18" s="261">
        <v>0.4536544582071621</v>
      </c>
      <c r="E18" s="272"/>
      <c r="F18" s="261">
        <v>0.23788580301124826</v>
      </c>
      <c r="G18" s="272"/>
      <c r="H18" s="261">
        <f>取引基本表!BI18</f>
        <v>8.022046012549119E-4</v>
      </c>
      <c r="I18" s="272"/>
      <c r="J18" s="261">
        <v>3.2562392313140176E-2</v>
      </c>
      <c r="K18" s="272"/>
      <c r="L18" s="261">
        <v>3.1954589177933049E-2</v>
      </c>
      <c r="N18" s="256"/>
      <c r="P18" s="256"/>
      <c r="Q18" s="257"/>
    </row>
    <row r="19" spans="1:17" s="39" customFormat="1" ht="10.8">
      <c r="A19" s="216" t="s">
        <v>96</v>
      </c>
      <c r="B19" s="111" t="s">
        <v>97</v>
      </c>
      <c r="D19" s="261">
        <v>0.36509114966186418</v>
      </c>
      <c r="E19" s="272"/>
      <c r="F19" s="261">
        <v>0.19915466039400176</v>
      </c>
      <c r="G19" s="272"/>
      <c r="H19" s="261">
        <f>取引基本表!BI19</f>
        <v>8.6059396429753439E-4</v>
      </c>
      <c r="I19" s="272"/>
      <c r="J19" s="261">
        <v>2.468972218541584E-2</v>
      </c>
      <c r="K19" s="272"/>
      <c r="L19" s="261">
        <v>2.402720727883044E-2</v>
      </c>
      <c r="N19" s="256"/>
      <c r="P19" s="256"/>
      <c r="Q19" s="257"/>
    </row>
    <row r="20" spans="1:17" s="39" customFormat="1" ht="10.8">
      <c r="A20" s="216" t="s">
        <v>98</v>
      </c>
      <c r="B20" s="111" t="s">
        <v>99</v>
      </c>
      <c r="D20" s="261">
        <v>0.38748962600058895</v>
      </c>
      <c r="E20" s="272"/>
      <c r="F20" s="261">
        <v>0.13916686745375204</v>
      </c>
      <c r="G20" s="272"/>
      <c r="H20" s="261">
        <f>取引基本表!BI20</f>
        <v>7.4215077518370847E-4</v>
      </c>
      <c r="I20" s="272"/>
      <c r="J20" s="261">
        <v>1.1156719366670231E-2</v>
      </c>
      <c r="K20" s="272"/>
      <c r="L20" s="261">
        <v>1.1133476201323001E-2</v>
      </c>
      <c r="N20" s="256"/>
      <c r="P20" s="256"/>
      <c r="Q20" s="257"/>
    </row>
    <row r="21" spans="1:17" s="39" customFormat="1" ht="10.8">
      <c r="A21" s="216" t="s">
        <v>100</v>
      </c>
      <c r="B21" s="111" t="s">
        <v>12</v>
      </c>
      <c r="D21" s="261">
        <v>0.36625675362126686</v>
      </c>
      <c r="E21" s="272"/>
      <c r="F21" s="261">
        <v>0.321508833570884</v>
      </c>
      <c r="G21" s="272"/>
      <c r="H21" s="261">
        <f>取引基本表!BI21</f>
        <v>5.8125046313683773E-3</v>
      </c>
      <c r="I21" s="272"/>
      <c r="J21" s="261">
        <v>5.3867681220391067E-2</v>
      </c>
      <c r="K21" s="272"/>
      <c r="L21" s="261">
        <v>5.3136031899910376E-2</v>
      </c>
      <c r="N21" s="256"/>
      <c r="P21" s="256"/>
      <c r="Q21" s="257"/>
    </row>
    <row r="22" spans="1:17" s="39" customFormat="1" ht="10.8">
      <c r="A22" s="216" t="s">
        <v>101</v>
      </c>
      <c r="B22" s="111" t="s">
        <v>486</v>
      </c>
      <c r="D22" s="261">
        <v>0.33653602178730313</v>
      </c>
      <c r="E22" s="272"/>
      <c r="F22" s="261">
        <v>0.32674188473704685</v>
      </c>
      <c r="G22" s="272"/>
      <c r="H22" s="261">
        <f>取引基本表!BI22</f>
        <v>5.0143613199032031E-3</v>
      </c>
      <c r="I22" s="272"/>
      <c r="J22" s="261">
        <v>2.919673488702236E-2</v>
      </c>
      <c r="K22" s="272"/>
      <c r="L22" s="261">
        <v>2.7303915769549273E-2</v>
      </c>
      <c r="N22" s="256"/>
      <c r="P22" s="256"/>
      <c r="Q22" s="257"/>
    </row>
    <row r="23" spans="1:17" s="39" customFormat="1" ht="10.8">
      <c r="A23" s="216" t="s">
        <v>102</v>
      </c>
      <c r="B23" s="111" t="s">
        <v>39</v>
      </c>
      <c r="D23" s="261">
        <v>0.27183463328914509</v>
      </c>
      <c r="E23" s="272"/>
      <c r="F23" s="261">
        <v>0.44618799519067731</v>
      </c>
      <c r="G23" s="272"/>
      <c r="H23" s="261">
        <f>取引基本表!BI23</f>
        <v>9.9845145017672943E-3</v>
      </c>
      <c r="I23" s="272"/>
      <c r="J23" s="261">
        <v>7.1171387421987517E-2</v>
      </c>
      <c r="K23" s="272"/>
      <c r="L23" s="261">
        <v>6.937109937590015E-2</v>
      </c>
      <c r="N23" s="256"/>
      <c r="P23" s="256"/>
      <c r="Q23" s="257"/>
    </row>
    <row r="24" spans="1:17" s="39" customFormat="1" ht="10.8">
      <c r="A24" s="216" t="s">
        <v>103</v>
      </c>
      <c r="B24" s="111" t="s">
        <v>28</v>
      </c>
      <c r="D24" s="261">
        <v>0.47906458087743331</v>
      </c>
      <c r="E24" s="272"/>
      <c r="F24" s="261">
        <v>0.45985280530155798</v>
      </c>
      <c r="G24" s="272"/>
      <c r="H24" s="261">
        <f>取引基本表!BI24</f>
        <v>1.6731515255902201E-2</v>
      </c>
      <c r="I24" s="272"/>
      <c r="J24" s="261">
        <v>6.1874862555072761E-2</v>
      </c>
      <c r="K24" s="272"/>
      <c r="L24" s="261">
        <v>4.9825207968393355E-2</v>
      </c>
      <c r="N24" s="256"/>
      <c r="P24" s="256"/>
      <c r="Q24" s="257"/>
    </row>
    <row r="25" spans="1:17" s="39" customFormat="1" ht="10.8">
      <c r="A25" s="216" t="s">
        <v>104</v>
      </c>
      <c r="B25" s="111" t="s">
        <v>29</v>
      </c>
      <c r="D25" s="261">
        <v>0.48875210257984014</v>
      </c>
      <c r="E25" s="272"/>
      <c r="F25" s="261">
        <v>0.30510785764123111</v>
      </c>
      <c r="G25" s="272"/>
      <c r="H25" s="261">
        <f>取引基本表!BI25</f>
        <v>0</v>
      </c>
      <c r="I25" s="272"/>
      <c r="J25" s="261">
        <v>6.1780020207927416E-2</v>
      </c>
      <c r="K25" s="272"/>
      <c r="L25" s="261">
        <v>4.9257184960438204E-2</v>
      </c>
      <c r="N25" s="256"/>
      <c r="P25" s="256"/>
      <c r="Q25" s="257"/>
    </row>
    <row r="26" spans="1:17" s="39" customFormat="1" ht="10.8">
      <c r="A26" s="216" t="s">
        <v>105</v>
      </c>
      <c r="B26" s="111" t="s">
        <v>30</v>
      </c>
      <c r="D26" s="261">
        <v>0.43177658859777146</v>
      </c>
      <c r="E26" s="272"/>
      <c r="F26" s="261">
        <v>2.7240236994575198E-2</v>
      </c>
      <c r="G26" s="272"/>
      <c r="H26" s="261">
        <f>取引基本表!BI26</f>
        <v>2.2860867069391264E-2</v>
      </c>
      <c r="I26" s="272"/>
      <c r="J26" s="261">
        <v>2.1276629737115595E-3</v>
      </c>
      <c r="K26" s="272"/>
      <c r="L26" s="261">
        <v>2.0757395296375023E-3</v>
      </c>
      <c r="N26" s="256"/>
      <c r="P26" s="256"/>
      <c r="Q26" s="257"/>
    </row>
    <row r="27" spans="1:17" s="39" customFormat="1" ht="10.8">
      <c r="A27" s="216" t="s">
        <v>106</v>
      </c>
      <c r="B27" s="111" t="s">
        <v>107</v>
      </c>
      <c r="D27" s="261">
        <v>0.47675588649627693</v>
      </c>
      <c r="E27" s="272"/>
      <c r="F27" s="261">
        <v>0.15843429261420808</v>
      </c>
      <c r="G27" s="272"/>
      <c r="H27" s="261">
        <f>取引基本表!BI27</f>
        <v>9.3679308174597371E-3</v>
      </c>
      <c r="I27" s="272"/>
      <c r="J27" s="261">
        <v>5.7355604749446572E-3</v>
      </c>
      <c r="K27" s="272"/>
      <c r="L27" s="261">
        <v>5.7355604749446572E-3</v>
      </c>
      <c r="N27" s="256"/>
      <c r="P27" s="256"/>
      <c r="Q27" s="257"/>
    </row>
    <row r="28" spans="1:17" s="39" customFormat="1" ht="10.8">
      <c r="A28" s="216" t="s">
        <v>108</v>
      </c>
      <c r="B28" s="111" t="s">
        <v>109</v>
      </c>
      <c r="D28" s="261">
        <v>0.64983314576981199</v>
      </c>
      <c r="E28" s="272"/>
      <c r="F28" s="261">
        <v>0.10357168140728788</v>
      </c>
      <c r="G28" s="272"/>
      <c r="H28" s="261">
        <f>取引基本表!BI28</f>
        <v>1.3124623872967115E-3</v>
      </c>
      <c r="I28" s="272"/>
      <c r="J28" s="261">
        <v>3.2492023464562703E-2</v>
      </c>
      <c r="K28" s="272"/>
      <c r="L28" s="261">
        <v>3.2077023916179857E-2</v>
      </c>
      <c r="N28" s="256"/>
      <c r="P28" s="256"/>
      <c r="Q28" s="257"/>
    </row>
    <row r="29" spans="1:17" s="39" customFormat="1" ht="10.8">
      <c r="A29" s="216" t="s">
        <v>110</v>
      </c>
      <c r="B29" s="111" t="s">
        <v>31</v>
      </c>
      <c r="D29" s="261">
        <v>0.68770733439645171</v>
      </c>
      <c r="E29" s="272"/>
      <c r="F29" s="261">
        <v>0.45598713665235857</v>
      </c>
      <c r="G29" s="272"/>
      <c r="H29" s="261">
        <f>取引基本表!BI29</f>
        <v>0</v>
      </c>
      <c r="I29" s="272"/>
      <c r="J29" s="261">
        <v>0.12681675942640497</v>
      </c>
      <c r="K29" s="272"/>
      <c r="L29" s="261">
        <v>0.11866852401166149</v>
      </c>
      <c r="N29" s="256"/>
      <c r="P29" s="256"/>
      <c r="Q29" s="257"/>
    </row>
    <row r="30" spans="1:17" s="39" customFormat="1" ht="10.8">
      <c r="A30" s="216" t="s">
        <v>111</v>
      </c>
      <c r="B30" s="111" t="s">
        <v>32</v>
      </c>
      <c r="D30" s="261">
        <v>0.63186568345422767</v>
      </c>
      <c r="E30" s="272"/>
      <c r="F30" s="261">
        <v>0.21320093457943926</v>
      </c>
      <c r="G30" s="272"/>
      <c r="H30" s="261">
        <f>取引基本表!BI30</f>
        <v>2.0330949844469245E-2</v>
      </c>
      <c r="I30" s="272"/>
      <c r="J30" s="261">
        <v>4.800128693928675E-2</v>
      </c>
      <c r="K30" s="272"/>
      <c r="L30" s="261">
        <v>4.6796931991796624E-2</v>
      </c>
      <c r="N30" s="256"/>
      <c r="P30" s="256"/>
      <c r="Q30" s="257"/>
    </row>
    <row r="31" spans="1:17" s="39" customFormat="1" ht="10.8">
      <c r="A31" s="216" t="s">
        <v>112</v>
      </c>
      <c r="B31" s="111" t="s">
        <v>33</v>
      </c>
      <c r="D31" s="261">
        <v>0.81289833260793309</v>
      </c>
      <c r="E31" s="272"/>
      <c r="F31" s="261">
        <v>4.3721275352232178E-2</v>
      </c>
      <c r="G31" s="272"/>
      <c r="H31" s="261">
        <f>取引基本表!BI31</f>
        <v>0.23580980354076558</v>
      </c>
      <c r="I31" s="272"/>
      <c r="J31" s="261">
        <v>1.3450968719106738E-2</v>
      </c>
      <c r="K31" s="272"/>
      <c r="L31" s="261">
        <v>1.1270721641297891E-2</v>
      </c>
      <c r="N31" s="256"/>
      <c r="P31" s="256"/>
      <c r="Q31" s="257"/>
    </row>
    <row r="32" spans="1:17" s="39" customFormat="1" ht="10.8">
      <c r="A32" s="216" t="s">
        <v>113</v>
      </c>
      <c r="B32" s="111" t="s">
        <v>114</v>
      </c>
      <c r="D32" s="261">
        <v>0.46988096297504334</v>
      </c>
      <c r="E32" s="272"/>
      <c r="F32" s="261">
        <v>0.46777345726801112</v>
      </c>
      <c r="G32" s="272"/>
      <c r="H32" s="261">
        <f>取引基本表!BI32</f>
        <v>5.5371491836241606E-2</v>
      </c>
      <c r="I32" s="272"/>
      <c r="J32" s="261">
        <v>8.4824170131636345E-2</v>
      </c>
      <c r="K32" s="272"/>
      <c r="L32" s="261">
        <v>8.1983854295745812E-2</v>
      </c>
      <c r="N32" s="256"/>
      <c r="P32" s="256"/>
      <c r="Q32" s="257"/>
    </row>
    <row r="33" spans="1:17" s="39" customFormat="1" ht="10.8">
      <c r="A33" s="216" t="s">
        <v>115</v>
      </c>
      <c r="B33" s="111" t="s">
        <v>116</v>
      </c>
      <c r="D33" s="261">
        <v>0.49264773697391356</v>
      </c>
      <c r="E33" s="272"/>
      <c r="F33" s="261">
        <v>0.1864829743912331</v>
      </c>
      <c r="G33" s="272"/>
      <c r="H33" s="261">
        <f>取引基本表!BI33</f>
        <v>7.4708690674126832E-2</v>
      </c>
      <c r="I33" s="272"/>
      <c r="J33" s="261">
        <v>2.0217540905683402E-2</v>
      </c>
      <c r="K33" s="272"/>
      <c r="L33" s="261">
        <v>1.6658468582023019E-2</v>
      </c>
      <c r="N33" s="256"/>
      <c r="P33" s="256"/>
      <c r="Q33" s="257"/>
    </row>
    <row r="34" spans="1:17" s="39" customFormat="1" ht="10.8">
      <c r="A34" s="216" t="s">
        <v>117</v>
      </c>
      <c r="B34" s="111" t="s">
        <v>34</v>
      </c>
      <c r="D34" s="261">
        <v>0.71557841578833037</v>
      </c>
      <c r="E34" s="272"/>
      <c r="F34" s="261">
        <v>0.42758133034492818</v>
      </c>
      <c r="G34" s="272"/>
      <c r="H34" s="261">
        <f>取引基本表!BI34</f>
        <v>0</v>
      </c>
      <c r="I34" s="272"/>
      <c r="J34" s="261">
        <v>6.1011220673658897E-2</v>
      </c>
      <c r="K34" s="272"/>
      <c r="L34" s="261">
        <v>6.1011220673658897E-2</v>
      </c>
      <c r="N34" s="256"/>
      <c r="P34" s="256"/>
      <c r="Q34" s="257"/>
    </row>
    <row r="35" spans="1:17" s="39" customFormat="1" ht="10.8">
      <c r="A35" s="216" t="s">
        <v>118</v>
      </c>
      <c r="B35" s="111" t="s">
        <v>35</v>
      </c>
      <c r="D35" s="261">
        <v>0.72014673848393262</v>
      </c>
      <c r="E35" s="272"/>
      <c r="F35" s="261">
        <v>0.60922436585362738</v>
      </c>
      <c r="G35" s="272"/>
      <c r="H35" s="261">
        <f>取引基本表!BI35</f>
        <v>4.1432146600044649E-2</v>
      </c>
      <c r="I35" s="272"/>
      <c r="J35" s="261">
        <v>3.154519256228263E-2</v>
      </c>
      <c r="K35" s="272"/>
      <c r="L35" s="261">
        <v>2.4878517368274965E-2</v>
      </c>
      <c r="N35" s="256"/>
      <c r="P35" s="256"/>
      <c r="Q35" s="257"/>
    </row>
    <row r="36" spans="1:17" s="39" customFormat="1" ht="10.8">
      <c r="A36" s="216" t="s">
        <v>119</v>
      </c>
      <c r="B36" s="111" t="s">
        <v>120</v>
      </c>
      <c r="D36" s="261">
        <v>0.58642410121643951</v>
      </c>
      <c r="E36" s="272"/>
      <c r="F36" s="261">
        <v>0.56233814891588274</v>
      </c>
      <c r="G36" s="272"/>
      <c r="H36" s="261">
        <f>取引基本表!BI36</f>
        <v>2.537367361437947E-2</v>
      </c>
      <c r="I36" s="272"/>
      <c r="J36" s="261">
        <v>0.10522046769057541</v>
      </c>
      <c r="K36" s="272"/>
      <c r="L36" s="261">
        <v>0.10126930236276978</v>
      </c>
      <c r="N36" s="256"/>
      <c r="P36" s="256"/>
      <c r="Q36" s="257"/>
    </row>
    <row r="37" spans="1:17" s="39" customFormat="1" ht="13.2" customHeight="1">
      <c r="A37" s="216" t="s">
        <v>121</v>
      </c>
      <c r="B37" s="111" t="s">
        <v>487</v>
      </c>
      <c r="D37" s="261">
        <v>0.61727408017225005</v>
      </c>
      <c r="E37" s="272"/>
      <c r="F37" s="261">
        <v>0.5788107149642201</v>
      </c>
      <c r="G37" s="272"/>
      <c r="H37" s="261">
        <f>取引基本表!BI37</f>
        <v>1.7803296289266097E-2</v>
      </c>
      <c r="I37" s="272"/>
      <c r="J37" s="261">
        <v>3.9128300930910014E-2</v>
      </c>
      <c r="K37" s="272"/>
      <c r="L37" s="261">
        <v>3.2637261731365969E-2</v>
      </c>
      <c r="N37" s="256"/>
      <c r="P37" s="256"/>
      <c r="Q37" s="257"/>
    </row>
    <row r="38" spans="1:17" s="39" customFormat="1" ht="10.8">
      <c r="A38" s="216" t="s">
        <v>122</v>
      </c>
      <c r="B38" s="111" t="s">
        <v>36</v>
      </c>
      <c r="D38" s="261">
        <v>0.62211585820188675</v>
      </c>
      <c r="E38" s="272"/>
      <c r="F38" s="261">
        <v>0.35884209424228808</v>
      </c>
      <c r="G38" s="272"/>
      <c r="H38" s="261">
        <f>取引基本表!BI38</f>
        <v>8.7753819792848915E-3</v>
      </c>
      <c r="I38" s="272"/>
      <c r="J38" s="261">
        <v>8.8036980893178032E-2</v>
      </c>
      <c r="K38" s="272"/>
      <c r="L38" s="261">
        <v>7.3166975804923914E-2</v>
      </c>
      <c r="N38" s="256"/>
      <c r="P38" s="256"/>
      <c r="Q38" s="257"/>
    </row>
    <row r="39" spans="1:17" s="39" customFormat="1" ht="10.8">
      <c r="A39" s="216" t="s">
        <v>123</v>
      </c>
      <c r="B39" s="111" t="s">
        <v>37</v>
      </c>
      <c r="D39" s="261">
        <v>0.56407428825024541</v>
      </c>
      <c r="E39" s="272"/>
      <c r="F39" s="261">
        <v>0.32690595623932545</v>
      </c>
      <c r="G39" s="272"/>
      <c r="H39" s="261">
        <f>取引基本表!BI39</f>
        <v>0.10543174872680229</v>
      </c>
      <c r="I39" s="272"/>
      <c r="J39" s="261">
        <v>0.17219435441573985</v>
      </c>
      <c r="K39" s="272"/>
      <c r="L39" s="261">
        <v>0.15026883094178242</v>
      </c>
      <c r="N39" s="256"/>
      <c r="P39" s="256"/>
      <c r="Q39" s="257"/>
    </row>
    <row r="40" spans="1:17" s="39" customFormat="1" ht="10.8">
      <c r="A40" s="216" t="s">
        <v>124</v>
      </c>
      <c r="B40" s="111" t="s">
        <v>38</v>
      </c>
      <c r="D40" s="261">
        <v>0</v>
      </c>
      <c r="E40" s="272"/>
      <c r="F40" s="261">
        <v>0</v>
      </c>
      <c r="G40" s="272"/>
      <c r="H40" s="261">
        <f>取引基本表!BI40</f>
        <v>0</v>
      </c>
      <c r="I40" s="272"/>
      <c r="J40" s="261">
        <v>0</v>
      </c>
      <c r="K40" s="272"/>
      <c r="L40" s="261">
        <v>0</v>
      </c>
      <c r="N40" s="256"/>
      <c r="P40" s="256"/>
      <c r="Q40" s="257"/>
    </row>
    <row r="41" spans="1:17" s="39" customFormat="1" ht="10.8">
      <c r="A41" s="213" t="s">
        <v>125</v>
      </c>
      <c r="B41" s="112" t="s">
        <v>13</v>
      </c>
      <c r="C41" s="258"/>
      <c r="D41" s="262">
        <v>0.64790560946130993</v>
      </c>
      <c r="E41" s="272"/>
      <c r="F41" s="262">
        <v>2.1946974872259333E-4</v>
      </c>
      <c r="G41" s="272"/>
      <c r="H41" s="262">
        <f>取引基本表!BI41</f>
        <v>3.9947112685944654E-6</v>
      </c>
      <c r="I41" s="272"/>
      <c r="J41" s="262">
        <v>1.1990196768216891E-3</v>
      </c>
      <c r="K41" s="272"/>
      <c r="L41" s="262">
        <v>1.1960880883698022E-3</v>
      </c>
      <c r="N41" s="256"/>
      <c r="P41" s="256"/>
      <c r="Q41" s="257"/>
    </row>
    <row r="42" spans="1:17">
      <c r="Q42" s="115"/>
    </row>
    <row r="43" spans="1:17">
      <c r="Q43" s="115"/>
    </row>
    <row r="44" spans="1:17">
      <c r="Q44" s="115"/>
    </row>
    <row r="45" spans="1:17">
      <c r="Q45" s="115"/>
    </row>
    <row r="46" spans="1:17">
      <c r="Q46" s="115"/>
    </row>
    <row r="47" spans="1:17">
      <c r="Q47" s="115"/>
    </row>
    <row r="48" spans="1:17">
      <c r="Q48" s="115"/>
    </row>
    <row r="49" spans="17:17">
      <c r="Q49" s="115"/>
    </row>
    <row r="50" spans="17:17">
      <c r="Q50" s="115"/>
    </row>
    <row r="51" spans="17:17">
      <c r="Q51" s="115"/>
    </row>
    <row r="52" spans="17:17">
      <c r="Q52" s="115"/>
    </row>
    <row r="53" spans="17:17">
      <c r="Q53" s="115"/>
    </row>
    <row r="54" spans="17:17">
      <c r="Q54" s="115"/>
    </row>
    <row r="55" spans="17:17">
      <c r="Q55" s="115"/>
    </row>
    <row r="56" spans="17:17">
      <c r="Q56" s="115"/>
    </row>
    <row r="57" spans="17:17">
      <c r="Q57" s="115"/>
    </row>
    <row r="58" spans="17:17">
      <c r="Q58" s="115"/>
    </row>
    <row r="59" spans="17:17">
      <c r="Q59" s="115"/>
    </row>
    <row r="60" spans="17:17">
      <c r="Q60" s="115"/>
    </row>
    <row r="61" spans="17:17">
      <c r="Q61" s="115"/>
    </row>
    <row r="62" spans="17:17">
      <c r="Q62" s="115"/>
    </row>
    <row r="63" spans="17:17">
      <c r="Q63" s="115"/>
    </row>
    <row r="64" spans="17:17">
      <c r="Q64" s="115"/>
    </row>
    <row r="65" spans="17:17">
      <c r="Q65" s="115"/>
    </row>
    <row r="66" spans="17:17">
      <c r="Q66" s="115"/>
    </row>
    <row r="67" spans="17:17">
      <c r="Q67" s="115"/>
    </row>
    <row r="68" spans="17:17">
      <c r="Q68" s="115"/>
    </row>
    <row r="69" spans="17:17">
      <c r="Q69" s="115"/>
    </row>
    <row r="70" spans="17:17">
      <c r="Q70" s="115"/>
    </row>
    <row r="71" spans="17:17">
      <c r="Q71" s="115"/>
    </row>
    <row r="72" spans="17:17">
      <c r="Q72" s="115"/>
    </row>
    <row r="73" spans="17:17">
      <c r="Q73" s="115"/>
    </row>
    <row r="74" spans="17:17">
      <c r="Q74" s="115"/>
    </row>
    <row r="75" spans="17:17">
      <c r="Q75" s="115"/>
    </row>
    <row r="76" spans="17:17">
      <c r="Q76" s="115"/>
    </row>
    <row r="77" spans="17:17">
      <c r="Q77" s="115"/>
    </row>
    <row r="78" spans="17:17">
      <c r="Q78" s="115"/>
    </row>
    <row r="79" spans="17:17">
      <c r="Q79" s="115"/>
    </row>
  </sheetData>
  <mergeCells count="6">
    <mergeCell ref="H3:H4"/>
    <mergeCell ref="J3:J4"/>
    <mergeCell ref="L3:L4"/>
    <mergeCell ref="C3:C4"/>
    <mergeCell ref="D3:D4"/>
    <mergeCell ref="F3:F4"/>
  </mergeCells>
  <phoneticPr fontId="2"/>
  <conditionalFormatting sqref="H1">
    <cfRule type="cellIs" dxfId="0" priority="1" operator="equal">
      <formula>"NO"</formula>
    </cfRule>
  </conditionalFormatting>
  <printOptions horizontalCentered="1"/>
  <pageMargins left="0.47244094488188981" right="0.31496062992125984" top="0.78740157480314965" bottom="0.39370078740157483" header="0.19685039370078741" footer="0.19685039370078741"/>
  <pageSetup paperSize="9" orientation="landscape" blackAndWhite="1" r:id="rId1"/>
  <headerFooter scaleWithDoc="0" alignWithMargins="0">
    <oddFooter>&amp;C&amp;9&amp;P／&amp;N&amp;R&amp;9&amp;F　&amp;A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72284-079D-4672-BB78-EC3827CC9515}">
  <dimension ref="A1:AE238"/>
  <sheetViews>
    <sheetView topLeftCell="Q1" workbookViewId="0">
      <selection activeCell="A20" sqref="A20"/>
    </sheetView>
  </sheetViews>
  <sheetFormatPr defaultColWidth="8.88671875" defaultRowHeight="13.2"/>
  <cols>
    <col min="1" max="9" width="2.109375" style="286" customWidth="1"/>
    <col min="10" max="10" width="30.88671875" style="286" customWidth="1"/>
    <col min="11" max="11" width="0.88671875" style="286" customWidth="1"/>
    <col min="12" max="12" width="11.6640625" style="285" customWidth="1"/>
    <col min="13" max="13" width="12.6640625" style="285" customWidth="1"/>
    <col min="14" max="14" width="0.44140625" style="285" customWidth="1"/>
    <col min="15" max="15" width="10.6640625" style="285" customWidth="1"/>
    <col min="16" max="23" width="8.88671875" style="284"/>
    <col min="24" max="24" width="3.6640625" style="284" customWidth="1"/>
    <col min="25" max="25" width="4.21875" style="284" customWidth="1"/>
    <col min="26" max="26" width="12.21875" style="339" customWidth="1"/>
    <col min="27" max="27" width="13.109375" style="339" customWidth="1"/>
    <col min="28" max="28" width="28.77734375" style="339" customWidth="1"/>
    <col min="29" max="29" width="33" style="339" customWidth="1"/>
    <col min="30" max="30" width="10.44140625" style="339" customWidth="1"/>
    <col min="31" max="31" width="15.6640625" style="339"/>
    <col min="32" max="16384" width="8.88671875" style="284"/>
  </cols>
  <sheetData>
    <row r="1" spans="1:31">
      <c r="L1" s="338" t="s">
        <v>554</v>
      </c>
      <c r="X1" s="406"/>
      <c r="AC1" s="340" t="s">
        <v>774</v>
      </c>
    </row>
    <row r="2" spans="1:31" ht="27" customHeight="1">
      <c r="C2" s="405" t="s">
        <v>769</v>
      </c>
      <c r="X2" s="406"/>
      <c r="Z2" s="405" t="s">
        <v>747</v>
      </c>
    </row>
    <row r="3" spans="1:31" ht="23.4">
      <c r="A3" s="337"/>
      <c r="B3" s="337"/>
      <c r="C3" s="347"/>
      <c r="D3" s="336"/>
      <c r="E3" s="336"/>
      <c r="F3" s="336"/>
      <c r="G3" s="336"/>
      <c r="H3" s="336"/>
      <c r="I3" s="336"/>
      <c r="J3" s="420" t="s">
        <v>217</v>
      </c>
      <c r="K3" s="335"/>
      <c r="N3" s="335"/>
      <c r="O3" s="335"/>
      <c r="X3" s="406"/>
      <c r="Z3" s="405"/>
    </row>
    <row r="4" spans="1:31" ht="16.2">
      <c r="J4" s="420" t="s">
        <v>553</v>
      </c>
      <c r="K4" s="285"/>
      <c r="X4" s="406"/>
      <c r="Z4" s="419" t="s">
        <v>557</v>
      </c>
    </row>
    <row r="5" spans="1:31" ht="16.8">
      <c r="A5" s="334"/>
      <c r="B5" s="334"/>
      <c r="C5" s="334"/>
      <c r="D5" s="334"/>
      <c r="E5" s="334"/>
      <c r="F5" s="334"/>
      <c r="G5" s="334"/>
      <c r="H5" s="334"/>
      <c r="I5" s="334"/>
      <c r="J5" s="334"/>
      <c r="N5" s="333"/>
      <c r="O5" s="333"/>
      <c r="X5" s="406"/>
      <c r="Z5" s="419" t="s">
        <v>558</v>
      </c>
    </row>
    <row r="6" spans="1:31" ht="16.2">
      <c r="X6" s="406"/>
      <c r="Z6" s="405"/>
    </row>
    <row r="7" spans="1:31">
      <c r="X7" s="406"/>
      <c r="AD7" s="341" t="s">
        <v>555</v>
      </c>
      <c r="AE7" s="342">
        <f>AE28</f>
        <v>249708</v>
      </c>
    </row>
    <row r="8" spans="1:31">
      <c r="J8" s="332" t="s">
        <v>216</v>
      </c>
      <c r="L8" s="412">
        <f>L65</f>
        <v>292898</v>
      </c>
      <c r="O8" s="331"/>
      <c r="X8" s="406"/>
      <c r="AC8" s="341" t="s">
        <v>556</v>
      </c>
      <c r="AD8" s="343" t="s">
        <v>770</v>
      </c>
      <c r="AE8" s="344">
        <f>AE143</f>
        <v>435585</v>
      </c>
    </row>
    <row r="9" spans="1:31">
      <c r="J9" s="332" t="s">
        <v>773</v>
      </c>
      <c r="L9" s="412">
        <f>L28</f>
        <v>540369</v>
      </c>
      <c r="O9" s="331"/>
      <c r="X9" s="406"/>
      <c r="AE9" s="414">
        <f>AE7/AE8</f>
        <v>0.57327042942250073</v>
      </c>
    </row>
    <row r="10" spans="1:31" ht="14.4">
      <c r="A10" s="326"/>
      <c r="B10" s="326"/>
      <c r="C10" s="326"/>
      <c r="D10" s="326"/>
      <c r="E10" s="326"/>
      <c r="F10" s="326"/>
      <c r="G10" s="326"/>
      <c r="H10" s="326"/>
      <c r="I10" s="326"/>
      <c r="J10" s="330"/>
      <c r="K10" s="330"/>
      <c r="L10" s="413">
        <f>L8/L9</f>
        <v>0.54203331427228429</v>
      </c>
      <c r="M10" s="325"/>
      <c r="N10" s="329"/>
      <c r="O10" s="329"/>
      <c r="X10" s="406"/>
    </row>
    <row r="11" spans="1:31" ht="15">
      <c r="A11" s="326"/>
      <c r="B11" s="326"/>
      <c r="C11" s="326"/>
      <c r="D11" s="328" t="s">
        <v>551</v>
      </c>
      <c r="E11" s="326"/>
      <c r="F11" s="326"/>
      <c r="G11" s="326"/>
      <c r="H11" s="326"/>
      <c r="I11" s="326"/>
      <c r="J11" s="327"/>
      <c r="K11" s="326"/>
      <c r="L11" s="325"/>
      <c r="M11" s="421" t="s">
        <v>552</v>
      </c>
      <c r="N11" s="324"/>
      <c r="O11" s="324"/>
      <c r="X11" s="406"/>
    </row>
    <row r="12" spans="1:31">
      <c r="A12" s="284"/>
      <c r="B12" s="284"/>
      <c r="C12" s="686" t="s">
        <v>218</v>
      </c>
      <c r="D12" s="686"/>
      <c r="E12" s="686"/>
      <c r="F12" s="686"/>
      <c r="G12" s="686"/>
      <c r="H12" s="686"/>
      <c r="I12" s="686"/>
      <c r="J12" s="686"/>
      <c r="K12" s="687"/>
      <c r="L12" s="323" t="s">
        <v>550</v>
      </c>
      <c r="M12" s="322" t="s">
        <v>549</v>
      </c>
      <c r="N12" s="692" t="s">
        <v>548</v>
      </c>
      <c r="O12" s="693"/>
      <c r="X12" s="406"/>
      <c r="Z12" s="421" t="s">
        <v>748</v>
      </c>
    </row>
    <row r="13" spans="1:31">
      <c r="C13" s="688"/>
      <c r="D13" s="688"/>
      <c r="E13" s="688"/>
      <c r="F13" s="688"/>
      <c r="G13" s="688"/>
      <c r="H13" s="688"/>
      <c r="I13" s="688"/>
      <c r="J13" s="688"/>
      <c r="K13" s="689"/>
      <c r="L13" s="321" t="s">
        <v>219</v>
      </c>
      <c r="M13" s="320" t="s">
        <v>220</v>
      </c>
      <c r="N13" s="694"/>
      <c r="O13" s="695"/>
      <c r="X13" s="406"/>
    </row>
    <row r="14" spans="1:31" ht="13.8">
      <c r="C14" s="688"/>
      <c r="D14" s="688"/>
      <c r="E14" s="688"/>
      <c r="F14" s="688"/>
      <c r="G14" s="688"/>
      <c r="H14" s="688"/>
      <c r="I14" s="688"/>
      <c r="J14" s="688"/>
      <c r="K14" s="689"/>
      <c r="L14" s="318"/>
      <c r="M14" s="319"/>
      <c r="N14" s="694"/>
      <c r="O14" s="695"/>
      <c r="X14" s="406"/>
    </row>
    <row r="15" spans="1:31" ht="13.8">
      <c r="C15" s="688"/>
      <c r="D15" s="688"/>
      <c r="E15" s="688"/>
      <c r="F15" s="688"/>
      <c r="G15" s="688"/>
      <c r="H15" s="688"/>
      <c r="I15" s="688"/>
      <c r="J15" s="688"/>
      <c r="K15" s="689"/>
      <c r="L15" s="318"/>
      <c r="M15" s="319"/>
      <c r="N15" s="694"/>
      <c r="O15" s="695"/>
      <c r="X15" s="406"/>
      <c r="AE15" s="417"/>
    </row>
    <row r="16" spans="1:31" ht="13.8">
      <c r="C16" s="688"/>
      <c r="D16" s="688"/>
      <c r="E16" s="688"/>
      <c r="F16" s="688"/>
      <c r="G16" s="688"/>
      <c r="H16" s="688"/>
      <c r="I16" s="688"/>
      <c r="J16" s="688"/>
      <c r="K16" s="689"/>
      <c r="L16" s="318"/>
      <c r="M16" s="317"/>
      <c r="N16" s="694"/>
      <c r="O16" s="695"/>
      <c r="X16" s="406"/>
      <c r="AE16" s="417"/>
    </row>
    <row r="17" spans="1:31">
      <c r="A17" s="284"/>
      <c r="B17" s="284"/>
      <c r="C17" s="690"/>
      <c r="D17" s="690"/>
      <c r="E17" s="690"/>
      <c r="F17" s="690"/>
      <c r="G17" s="690"/>
      <c r="H17" s="690"/>
      <c r="I17" s="690"/>
      <c r="J17" s="690"/>
      <c r="K17" s="691"/>
      <c r="L17" s="316" t="s">
        <v>394</v>
      </c>
      <c r="M17" s="315" t="s">
        <v>395</v>
      </c>
      <c r="N17" s="696"/>
      <c r="O17" s="697"/>
      <c r="X17" s="406"/>
      <c r="AE17" s="418"/>
    </row>
    <row r="18" spans="1:31" ht="13.8">
      <c r="A18" s="289"/>
      <c r="B18" s="289"/>
      <c r="C18" s="698" t="s">
        <v>506</v>
      </c>
      <c r="D18" s="698"/>
      <c r="E18" s="698"/>
      <c r="F18" s="698"/>
      <c r="G18" s="698"/>
      <c r="H18" s="698"/>
      <c r="I18" s="698"/>
      <c r="J18" s="699"/>
      <c r="K18" s="301"/>
      <c r="L18" s="287">
        <v>3891</v>
      </c>
      <c r="M18" s="287">
        <v>101</v>
      </c>
      <c r="N18" s="300"/>
      <c r="O18" s="299"/>
      <c r="X18" s="406"/>
      <c r="Z18" s="400" t="s">
        <v>560</v>
      </c>
      <c r="AA18" s="400" t="s">
        <v>561</v>
      </c>
      <c r="AB18" s="400" t="s">
        <v>562</v>
      </c>
      <c r="AC18" s="400" t="s">
        <v>563</v>
      </c>
      <c r="AD18" s="400"/>
      <c r="AE18" s="400" t="s">
        <v>564</v>
      </c>
    </row>
    <row r="19" spans="1:31">
      <c r="A19" s="309"/>
      <c r="B19" s="309"/>
      <c r="C19" s="700" t="s">
        <v>221</v>
      </c>
      <c r="D19" s="700"/>
      <c r="E19" s="700"/>
      <c r="F19" s="700"/>
      <c r="G19" s="700"/>
      <c r="H19" s="700"/>
      <c r="I19" s="700"/>
      <c r="J19" s="701"/>
      <c r="K19" s="305"/>
      <c r="L19" s="308">
        <v>1053</v>
      </c>
      <c r="M19" s="308">
        <v>51</v>
      </c>
      <c r="N19" s="304"/>
      <c r="O19" s="303"/>
      <c r="X19" s="406"/>
      <c r="Z19" s="401" t="s">
        <v>565</v>
      </c>
      <c r="AA19" s="401" t="s">
        <v>566</v>
      </c>
      <c r="AB19" s="401" t="s">
        <v>567</v>
      </c>
      <c r="AC19" s="401" t="s">
        <v>568</v>
      </c>
      <c r="AD19" s="402"/>
      <c r="AE19" s="345">
        <v>890</v>
      </c>
    </row>
    <row r="20" spans="1:31" ht="13.8">
      <c r="A20" s="289"/>
      <c r="B20" s="289"/>
      <c r="C20" s="698" t="s">
        <v>507</v>
      </c>
      <c r="D20" s="698"/>
      <c r="E20" s="698"/>
      <c r="F20" s="698"/>
      <c r="G20" s="698"/>
      <c r="H20" s="698"/>
      <c r="I20" s="698"/>
      <c r="J20" s="698"/>
      <c r="K20" s="301"/>
      <c r="L20" s="173">
        <v>2.38</v>
      </c>
      <c r="M20" s="173">
        <v>2.19</v>
      </c>
      <c r="N20" s="300"/>
      <c r="O20" s="299"/>
      <c r="X20" s="406"/>
      <c r="Z20" s="401" t="s">
        <v>565</v>
      </c>
      <c r="AA20" s="401" t="s">
        <v>566</v>
      </c>
      <c r="AB20" s="401" t="s">
        <v>569</v>
      </c>
      <c r="AC20" s="401" t="s">
        <v>568</v>
      </c>
      <c r="AD20" s="402"/>
      <c r="AE20" s="345">
        <v>1424731</v>
      </c>
    </row>
    <row r="21" spans="1:31">
      <c r="A21" s="309"/>
      <c r="B21" s="309"/>
      <c r="C21" s="700" t="s">
        <v>396</v>
      </c>
      <c r="D21" s="700"/>
      <c r="E21" s="700"/>
      <c r="F21" s="700"/>
      <c r="G21" s="700"/>
      <c r="H21" s="700"/>
      <c r="I21" s="700"/>
      <c r="J21" s="700"/>
      <c r="K21" s="305"/>
      <c r="L21" s="174">
        <v>1.5</v>
      </c>
      <c r="M21" s="174">
        <v>1.38</v>
      </c>
      <c r="N21" s="304"/>
      <c r="O21" s="303"/>
      <c r="X21" s="406"/>
      <c r="Z21" s="401" t="s">
        <v>565</v>
      </c>
      <c r="AA21" s="401" t="s">
        <v>566</v>
      </c>
      <c r="AB21" s="401" t="s">
        <v>559</v>
      </c>
      <c r="AC21" s="401" t="s">
        <v>570</v>
      </c>
      <c r="AD21" s="402" t="s">
        <v>571</v>
      </c>
      <c r="AE21" s="403">
        <v>2.38</v>
      </c>
    </row>
    <row r="22" spans="1:31">
      <c r="A22" s="309"/>
      <c r="B22" s="309"/>
      <c r="C22" s="700" t="s">
        <v>397</v>
      </c>
      <c r="D22" s="700"/>
      <c r="E22" s="700"/>
      <c r="F22" s="700"/>
      <c r="G22" s="700"/>
      <c r="H22" s="700"/>
      <c r="I22" s="700"/>
      <c r="J22" s="700"/>
      <c r="K22" s="305"/>
      <c r="L22" s="175">
        <v>47.1</v>
      </c>
      <c r="M22" s="175">
        <v>46</v>
      </c>
      <c r="N22" s="304"/>
      <c r="O22" s="303"/>
      <c r="X22" s="406"/>
      <c r="Z22" s="401" t="s">
        <v>565</v>
      </c>
      <c r="AA22" s="401" t="s">
        <v>566</v>
      </c>
      <c r="AB22" s="401" t="s">
        <v>572</v>
      </c>
      <c r="AC22" s="401" t="s">
        <v>570</v>
      </c>
      <c r="AD22" s="402" t="s">
        <v>571</v>
      </c>
      <c r="AE22" s="403">
        <v>0.48</v>
      </c>
    </row>
    <row r="23" spans="1:31">
      <c r="A23" s="309"/>
      <c r="B23" s="309"/>
      <c r="C23" s="700" t="s">
        <v>508</v>
      </c>
      <c r="D23" s="700"/>
      <c r="E23" s="700"/>
      <c r="F23" s="700"/>
      <c r="G23" s="700"/>
      <c r="H23" s="700"/>
      <c r="I23" s="700"/>
      <c r="J23" s="700"/>
      <c r="K23" s="305"/>
      <c r="L23" s="175">
        <v>64.7</v>
      </c>
      <c r="M23" s="175">
        <v>66.900000000000006</v>
      </c>
      <c r="N23" s="304"/>
      <c r="O23" s="303"/>
      <c r="X23" s="406"/>
      <c r="Z23" s="401" t="s">
        <v>565</v>
      </c>
      <c r="AA23" s="401" t="s">
        <v>566</v>
      </c>
      <c r="AB23" s="401" t="s">
        <v>573</v>
      </c>
      <c r="AC23" s="401" t="s">
        <v>570</v>
      </c>
      <c r="AD23" s="402" t="s">
        <v>571</v>
      </c>
      <c r="AE23" s="403">
        <v>0.2</v>
      </c>
    </row>
    <row r="24" spans="1:31">
      <c r="A24" s="309"/>
      <c r="B24" s="309"/>
      <c r="C24" s="702" t="s">
        <v>509</v>
      </c>
      <c r="D24" s="702"/>
      <c r="E24" s="702"/>
      <c r="F24" s="702"/>
      <c r="G24" s="702"/>
      <c r="H24" s="702"/>
      <c r="I24" s="702"/>
      <c r="J24" s="702"/>
      <c r="K24" s="305"/>
      <c r="L24" s="175">
        <v>31.8</v>
      </c>
      <c r="M24" s="175">
        <v>29.1</v>
      </c>
      <c r="N24" s="304"/>
      <c r="O24" s="303"/>
      <c r="X24" s="406"/>
      <c r="Z24" s="401" t="s">
        <v>565</v>
      </c>
      <c r="AA24" s="401" t="s">
        <v>566</v>
      </c>
      <c r="AB24" s="401" t="s">
        <v>574</v>
      </c>
      <c r="AC24" s="401" t="s">
        <v>570</v>
      </c>
      <c r="AD24" s="402" t="s">
        <v>571</v>
      </c>
      <c r="AE24" s="403">
        <v>1.54</v>
      </c>
    </row>
    <row r="25" spans="1:31" ht="13.8">
      <c r="A25" s="289"/>
      <c r="B25" s="289"/>
      <c r="C25" s="698" t="s">
        <v>398</v>
      </c>
      <c r="D25" s="698"/>
      <c r="E25" s="698"/>
      <c r="F25" s="698"/>
      <c r="G25" s="698"/>
      <c r="H25" s="698"/>
      <c r="I25" s="698"/>
      <c r="J25" s="699"/>
      <c r="K25" s="301"/>
      <c r="L25" s="287">
        <v>1264464</v>
      </c>
      <c r="M25" s="287">
        <v>1163645</v>
      </c>
      <c r="N25" s="300"/>
      <c r="O25" s="314"/>
      <c r="X25" s="406"/>
      <c r="Z25" s="401" t="s">
        <v>565</v>
      </c>
      <c r="AA25" s="401" t="s">
        <v>566</v>
      </c>
      <c r="AB25" s="401" t="s">
        <v>575</v>
      </c>
      <c r="AC25" s="401" t="s">
        <v>570</v>
      </c>
      <c r="AD25" s="402" t="s">
        <v>576</v>
      </c>
      <c r="AE25" s="404">
        <v>46.6</v>
      </c>
    </row>
    <row r="26" spans="1:31" ht="31.5" customHeight="1">
      <c r="A26" s="289"/>
      <c r="B26" s="289"/>
      <c r="C26" s="289"/>
      <c r="D26" s="700" t="s">
        <v>222</v>
      </c>
      <c r="E26" s="700"/>
      <c r="F26" s="700"/>
      <c r="G26" s="700"/>
      <c r="H26" s="700"/>
      <c r="I26" s="700"/>
      <c r="J26" s="701"/>
      <c r="K26" s="305"/>
      <c r="L26" s="308">
        <v>581525</v>
      </c>
      <c r="M26" s="308">
        <v>612791</v>
      </c>
      <c r="N26" s="304"/>
      <c r="O26" s="715" t="s">
        <v>771</v>
      </c>
      <c r="P26" s="715"/>
      <c r="Q26" s="715"/>
      <c r="R26" s="715"/>
      <c r="S26" s="715"/>
      <c r="T26" s="715"/>
      <c r="U26" s="715"/>
      <c r="X26" s="406"/>
      <c r="Z26" s="401" t="s">
        <v>565</v>
      </c>
      <c r="AA26" s="401" t="s">
        <v>566</v>
      </c>
      <c r="AB26" s="401" t="s">
        <v>577</v>
      </c>
      <c r="AC26" s="401" t="s">
        <v>578</v>
      </c>
      <c r="AD26" s="402" t="s">
        <v>579</v>
      </c>
      <c r="AE26" s="345">
        <v>929363</v>
      </c>
    </row>
    <row r="27" spans="1:31" ht="38.25" customHeight="1">
      <c r="A27" s="289"/>
      <c r="B27" s="289"/>
      <c r="C27" s="289"/>
      <c r="D27" s="289"/>
      <c r="E27" s="700" t="s">
        <v>223</v>
      </c>
      <c r="F27" s="700"/>
      <c r="G27" s="700"/>
      <c r="H27" s="700"/>
      <c r="I27" s="700"/>
      <c r="J27" s="701"/>
      <c r="K27" s="305"/>
      <c r="L27" s="308">
        <v>572606</v>
      </c>
      <c r="M27" s="308">
        <v>605974</v>
      </c>
      <c r="N27" s="300"/>
      <c r="O27" s="716" t="s">
        <v>772</v>
      </c>
      <c r="P27" s="716"/>
      <c r="Q27" s="716"/>
      <c r="R27" s="716"/>
      <c r="S27" s="716"/>
      <c r="T27" s="716"/>
      <c r="U27" s="716"/>
      <c r="X27" s="406"/>
      <c r="Z27" s="401" t="s">
        <v>565</v>
      </c>
      <c r="AA27" s="401" t="s">
        <v>566</v>
      </c>
      <c r="AB27" s="401" t="s">
        <v>577</v>
      </c>
      <c r="AC27" s="401" t="s">
        <v>580</v>
      </c>
      <c r="AD27" s="402" t="s">
        <v>579</v>
      </c>
      <c r="AE27" s="345">
        <v>332407</v>
      </c>
    </row>
    <row r="28" spans="1:31" ht="32.25" customHeight="1">
      <c r="A28" s="289"/>
      <c r="B28" s="289"/>
      <c r="C28" s="289"/>
      <c r="D28" s="289"/>
      <c r="E28" s="309"/>
      <c r="F28" s="703" t="s">
        <v>224</v>
      </c>
      <c r="G28" s="703"/>
      <c r="H28" s="703"/>
      <c r="I28" s="703"/>
      <c r="J28" s="704"/>
      <c r="K28" s="415"/>
      <c r="L28" s="416">
        <v>540369</v>
      </c>
      <c r="M28" s="416">
        <v>570403</v>
      </c>
      <c r="N28" s="300"/>
      <c r="O28" s="299"/>
      <c r="X28" s="406"/>
      <c r="Z28" s="401" t="s">
        <v>565</v>
      </c>
      <c r="AA28" s="401" t="s">
        <v>566</v>
      </c>
      <c r="AB28" s="401" t="s">
        <v>577</v>
      </c>
      <c r="AC28" s="409" t="s">
        <v>581</v>
      </c>
      <c r="AD28" s="410" t="s">
        <v>579</v>
      </c>
      <c r="AE28" s="411">
        <v>249708</v>
      </c>
    </row>
    <row r="29" spans="1:31">
      <c r="A29" s="309"/>
      <c r="B29" s="309"/>
      <c r="C29" s="309"/>
      <c r="D29" s="309"/>
      <c r="E29" s="309"/>
      <c r="F29" s="309"/>
      <c r="G29" s="700" t="s">
        <v>225</v>
      </c>
      <c r="H29" s="700"/>
      <c r="I29" s="700"/>
      <c r="J29" s="701"/>
      <c r="K29" s="305"/>
      <c r="L29" s="308">
        <v>461101</v>
      </c>
      <c r="M29" s="308">
        <v>498561</v>
      </c>
      <c r="N29" s="304"/>
      <c r="O29" s="303"/>
      <c r="X29" s="406"/>
      <c r="Z29" s="401" t="s">
        <v>565</v>
      </c>
      <c r="AA29" s="401" t="s">
        <v>566</v>
      </c>
      <c r="AB29" s="401" t="s">
        <v>577</v>
      </c>
      <c r="AC29" s="401" t="s">
        <v>582</v>
      </c>
      <c r="AD29" s="402" t="s">
        <v>579</v>
      </c>
      <c r="AE29" s="345">
        <v>66099</v>
      </c>
    </row>
    <row r="30" spans="1:31">
      <c r="A30" s="309"/>
      <c r="B30" s="309"/>
      <c r="C30" s="309"/>
      <c r="D30" s="309"/>
      <c r="E30" s="309"/>
      <c r="F30" s="309"/>
      <c r="G30" s="309"/>
      <c r="H30" s="309"/>
      <c r="I30" s="700" t="s">
        <v>226</v>
      </c>
      <c r="J30" s="701"/>
      <c r="K30" s="305"/>
      <c r="L30" s="308">
        <v>390335</v>
      </c>
      <c r="M30" s="308">
        <v>403535</v>
      </c>
      <c r="N30" s="304"/>
      <c r="O30" s="303"/>
      <c r="X30" s="406"/>
      <c r="Z30" s="401" t="s">
        <v>565</v>
      </c>
      <c r="AA30" s="401" t="s">
        <v>566</v>
      </c>
      <c r="AB30" s="401" t="s">
        <v>577</v>
      </c>
      <c r="AC30" s="401" t="s">
        <v>583</v>
      </c>
      <c r="AD30" s="402" t="s">
        <v>579</v>
      </c>
      <c r="AE30" s="345">
        <v>4559</v>
      </c>
    </row>
    <row r="31" spans="1:31">
      <c r="A31" s="309"/>
      <c r="B31" s="309"/>
      <c r="C31" s="309"/>
      <c r="D31" s="309"/>
      <c r="E31" s="309"/>
      <c r="F31" s="309"/>
      <c r="G31" s="309"/>
      <c r="H31" s="700" t="s">
        <v>227</v>
      </c>
      <c r="I31" s="700"/>
      <c r="J31" s="701"/>
      <c r="K31" s="305"/>
      <c r="L31" s="308">
        <v>373935</v>
      </c>
      <c r="M31" s="308">
        <v>390144</v>
      </c>
      <c r="N31" s="304"/>
      <c r="O31" s="303"/>
      <c r="X31" s="406"/>
      <c r="Z31" s="401" t="s">
        <v>565</v>
      </c>
      <c r="AA31" s="401" t="s">
        <v>566</v>
      </c>
      <c r="AB31" s="401" t="s">
        <v>577</v>
      </c>
      <c r="AC31" s="401" t="s">
        <v>584</v>
      </c>
      <c r="AD31" s="402" t="s">
        <v>579</v>
      </c>
      <c r="AE31" s="345">
        <v>3548</v>
      </c>
    </row>
    <row r="32" spans="1:31">
      <c r="A32" s="309"/>
      <c r="B32" s="309"/>
      <c r="C32" s="309"/>
      <c r="D32" s="309"/>
      <c r="E32" s="309"/>
      <c r="F32" s="309"/>
      <c r="G32" s="309"/>
      <c r="H32" s="705" t="s">
        <v>547</v>
      </c>
      <c r="I32" s="700"/>
      <c r="J32" s="700"/>
      <c r="K32" s="305"/>
      <c r="L32" s="308">
        <v>87165</v>
      </c>
      <c r="M32" s="308">
        <v>108417</v>
      </c>
      <c r="N32" s="304"/>
      <c r="O32" s="303"/>
      <c r="X32" s="406"/>
      <c r="Z32" s="401" t="s">
        <v>565</v>
      </c>
      <c r="AA32" s="401" t="s">
        <v>566</v>
      </c>
      <c r="AB32" s="401" t="s">
        <v>577</v>
      </c>
      <c r="AC32" s="401" t="s">
        <v>585</v>
      </c>
      <c r="AD32" s="402" t="s">
        <v>579</v>
      </c>
      <c r="AE32" s="345">
        <v>5020</v>
      </c>
    </row>
    <row r="33" spans="1:31">
      <c r="A33" s="309"/>
      <c r="B33" s="309"/>
      <c r="C33" s="309"/>
      <c r="D33" s="309"/>
      <c r="E33" s="309"/>
      <c r="F33" s="309"/>
      <c r="G33" s="309"/>
      <c r="H33" s="306"/>
      <c r="I33" s="705" t="s">
        <v>546</v>
      </c>
      <c r="J33" s="700"/>
      <c r="K33" s="305"/>
      <c r="L33" s="308">
        <v>5025</v>
      </c>
      <c r="M33" s="308">
        <v>4319</v>
      </c>
      <c r="N33" s="304"/>
      <c r="O33" s="303"/>
      <c r="X33" s="406"/>
      <c r="Z33" s="401" t="s">
        <v>565</v>
      </c>
      <c r="AA33" s="401" t="s">
        <v>566</v>
      </c>
      <c r="AB33" s="401" t="s">
        <v>577</v>
      </c>
      <c r="AC33" s="401" t="s">
        <v>586</v>
      </c>
      <c r="AD33" s="402" t="s">
        <v>579</v>
      </c>
      <c r="AE33" s="345">
        <v>2681</v>
      </c>
    </row>
    <row r="34" spans="1:31">
      <c r="A34" s="309"/>
      <c r="B34" s="309"/>
      <c r="C34" s="309"/>
      <c r="D34" s="309"/>
      <c r="E34" s="309"/>
      <c r="F34" s="309"/>
      <c r="G34" s="309"/>
      <c r="H34" s="306"/>
      <c r="I34" s="705" t="s">
        <v>545</v>
      </c>
      <c r="J34" s="700"/>
      <c r="K34" s="305"/>
      <c r="L34" s="308">
        <v>82141</v>
      </c>
      <c r="M34" s="308">
        <v>104098</v>
      </c>
      <c r="N34" s="304"/>
      <c r="O34" s="303"/>
      <c r="X34" s="406"/>
      <c r="Z34" s="401" t="s">
        <v>565</v>
      </c>
      <c r="AA34" s="401" t="s">
        <v>566</v>
      </c>
      <c r="AB34" s="401" t="s">
        <v>577</v>
      </c>
      <c r="AC34" s="401" t="s">
        <v>587</v>
      </c>
      <c r="AD34" s="402" t="s">
        <v>579</v>
      </c>
      <c r="AE34" s="345">
        <v>5865</v>
      </c>
    </row>
    <row r="35" spans="1:31" ht="13.8">
      <c r="A35" s="309"/>
      <c r="B35" s="309"/>
      <c r="C35" s="289"/>
      <c r="D35" s="289"/>
      <c r="E35" s="289"/>
      <c r="F35" s="289"/>
      <c r="G35" s="698" t="s">
        <v>228</v>
      </c>
      <c r="H35" s="698"/>
      <c r="I35" s="698"/>
      <c r="J35" s="699"/>
      <c r="K35" s="301"/>
      <c r="L35" s="287">
        <v>69822</v>
      </c>
      <c r="M35" s="287">
        <v>64527</v>
      </c>
      <c r="N35" s="300"/>
      <c r="O35" s="299"/>
      <c r="X35" s="406"/>
      <c r="Z35" s="401" t="s">
        <v>565</v>
      </c>
      <c r="AA35" s="401" t="s">
        <v>566</v>
      </c>
      <c r="AB35" s="401" t="s">
        <v>577</v>
      </c>
      <c r="AC35" s="401" t="s">
        <v>588</v>
      </c>
      <c r="AD35" s="402" t="s">
        <v>579</v>
      </c>
      <c r="AE35" s="345">
        <v>1828</v>
      </c>
    </row>
    <row r="36" spans="1:31">
      <c r="A36" s="309"/>
      <c r="B36" s="309"/>
      <c r="C36" s="309"/>
      <c r="D36" s="309"/>
      <c r="E36" s="309"/>
      <c r="F36" s="309"/>
      <c r="G36" s="309"/>
      <c r="H36" s="306"/>
      <c r="I36" s="700" t="s">
        <v>229</v>
      </c>
      <c r="J36" s="701"/>
      <c r="K36" s="305"/>
      <c r="L36" s="308">
        <v>67369</v>
      </c>
      <c r="M36" s="308">
        <v>64192</v>
      </c>
      <c r="N36" s="304"/>
      <c r="O36" s="303"/>
      <c r="X36" s="406"/>
      <c r="Z36" s="401" t="s">
        <v>565</v>
      </c>
      <c r="AA36" s="401" t="s">
        <v>566</v>
      </c>
      <c r="AB36" s="401" t="s">
        <v>577</v>
      </c>
      <c r="AC36" s="401" t="s">
        <v>589</v>
      </c>
      <c r="AD36" s="402" t="s">
        <v>579</v>
      </c>
      <c r="AE36" s="345">
        <v>2740</v>
      </c>
    </row>
    <row r="37" spans="1:31" ht="13.8">
      <c r="A37" s="309"/>
      <c r="B37" s="309"/>
      <c r="C37" s="289"/>
      <c r="D37" s="289"/>
      <c r="E37" s="289"/>
      <c r="F37" s="289"/>
      <c r="G37" s="698" t="s">
        <v>230</v>
      </c>
      <c r="H37" s="698"/>
      <c r="I37" s="698"/>
      <c r="J37" s="699"/>
      <c r="K37" s="301"/>
      <c r="L37" s="287">
        <v>9447</v>
      </c>
      <c r="M37" s="287">
        <v>7315</v>
      </c>
      <c r="N37" s="300"/>
      <c r="O37" s="299"/>
      <c r="X37" s="406"/>
      <c r="Z37" s="401" t="s">
        <v>565</v>
      </c>
      <c r="AA37" s="401" t="s">
        <v>566</v>
      </c>
      <c r="AB37" s="401" t="s">
        <v>577</v>
      </c>
      <c r="AC37" s="401" t="s">
        <v>590</v>
      </c>
      <c r="AD37" s="402" t="s">
        <v>579</v>
      </c>
      <c r="AE37" s="345">
        <v>5679</v>
      </c>
    </row>
    <row r="38" spans="1:31" ht="13.8">
      <c r="A38" s="309"/>
      <c r="B38" s="309"/>
      <c r="C38" s="289"/>
      <c r="D38" s="289"/>
      <c r="E38" s="289"/>
      <c r="F38" s="698" t="s">
        <v>231</v>
      </c>
      <c r="G38" s="698"/>
      <c r="H38" s="698"/>
      <c r="I38" s="698"/>
      <c r="J38" s="699"/>
      <c r="K38" s="301"/>
      <c r="L38" s="287">
        <v>4170</v>
      </c>
      <c r="M38" s="287">
        <v>3199</v>
      </c>
      <c r="N38" s="300"/>
      <c r="O38" s="299"/>
      <c r="X38" s="406"/>
      <c r="Z38" s="401" t="s">
        <v>565</v>
      </c>
      <c r="AA38" s="401" t="s">
        <v>566</v>
      </c>
      <c r="AB38" s="401" t="s">
        <v>577</v>
      </c>
      <c r="AC38" s="401" t="s">
        <v>591</v>
      </c>
      <c r="AD38" s="402" t="s">
        <v>579</v>
      </c>
      <c r="AE38" s="345">
        <v>10440</v>
      </c>
    </row>
    <row r="39" spans="1:31">
      <c r="A39" s="309"/>
      <c r="B39" s="309"/>
      <c r="C39" s="309"/>
      <c r="D39" s="309"/>
      <c r="E39" s="309"/>
      <c r="F39" s="309"/>
      <c r="G39" s="700" t="s">
        <v>232</v>
      </c>
      <c r="H39" s="700"/>
      <c r="I39" s="700"/>
      <c r="J39" s="701"/>
      <c r="K39" s="305"/>
      <c r="L39" s="308">
        <v>1319</v>
      </c>
      <c r="M39" s="308">
        <v>2901</v>
      </c>
      <c r="N39" s="304"/>
      <c r="O39" s="303"/>
      <c r="X39" s="406"/>
      <c r="Z39" s="401" t="s">
        <v>565</v>
      </c>
      <c r="AA39" s="401" t="s">
        <v>566</v>
      </c>
      <c r="AB39" s="401" t="s">
        <v>577</v>
      </c>
      <c r="AC39" s="401" t="s">
        <v>592</v>
      </c>
      <c r="AD39" s="402" t="s">
        <v>579</v>
      </c>
      <c r="AE39" s="345">
        <v>4362</v>
      </c>
    </row>
    <row r="40" spans="1:31">
      <c r="A40" s="309"/>
      <c r="B40" s="309"/>
      <c r="C40" s="309"/>
      <c r="D40" s="309"/>
      <c r="E40" s="309"/>
      <c r="F40" s="309"/>
      <c r="G40" s="700" t="s">
        <v>233</v>
      </c>
      <c r="H40" s="700"/>
      <c r="I40" s="700"/>
      <c r="J40" s="701"/>
      <c r="K40" s="305"/>
      <c r="L40" s="308">
        <v>2322</v>
      </c>
      <c r="M40" s="308">
        <v>84</v>
      </c>
      <c r="N40" s="304"/>
      <c r="O40" s="303"/>
      <c r="X40" s="406"/>
      <c r="Z40" s="401" t="s">
        <v>565</v>
      </c>
      <c r="AA40" s="401" t="s">
        <v>566</v>
      </c>
      <c r="AB40" s="401" t="s">
        <v>577</v>
      </c>
      <c r="AC40" s="401" t="s">
        <v>593</v>
      </c>
      <c r="AD40" s="402" t="s">
        <v>579</v>
      </c>
      <c r="AE40" s="345">
        <v>2613</v>
      </c>
    </row>
    <row r="41" spans="1:31">
      <c r="A41" s="309"/>
      <c r="B41" s="309"/>
      <c r="C41" s="309"/>
      <c r="D41" s="309"/>
      <c r="E41" s="309"/>
      <c r="F41" s="309"/>
      <c r="G41" s="700" t="s">
        <v>234</v>
      </c>
      <c r="H41" s="700"/>
      <c r="I41" s="700"/>
      <c r="J41" s="701"/>
      <c r="K41" s="305"/>
      <c r="L41" s="308">
        <v>529</v>
      </c>
      <c r="M41" s="308">
        <v>215</v>
      </c>
      <c r="N41" s="304"/>
      <c r="O41" s="303"/>
      <c r="X41" s="406"/>
      <c r="Z41" s="401" t="s">
        <v>565</v>
      </c>
      <c r="AA41" s="401" t="s">
        <v>566</v>
      </c>
      <c r="AB41" s="401" t="s">
        <v>577</v>
      </c>
      <c r="AC41" s="401" t="s">
        <v>594</v>
      </c>
      <c r="AD41" s="402" t="s">
        <v>579</v>
      </c>
      <c r="AE41" s="345">
        <v>16764</v>
      </c>
    </row>
    <row r="42" spans="1:31" ht="13.8">
      <c r="A42" s="309"/>
      <c r="B42" s="309"/>
      <c r="C42" s="289"/>
      <c r="D42" s="289"/>
      <c r="E42" s="289"/>
      <c r="F42" s="698" t="s">
        <v>235</v>
      </c>
      <c r="G42" s="698"/>
      <c r="H42" s="698"/>
      <c r="I42" s="698"/>
      <c r="J42" s="699"/>
      <c r="K42" s="301"/>
      <c r="L42" s="287">
        <v>28067</v>
      </c>
      <c r="M42" s="287">
        <v>32373</v>
      </c>
      <c r="N42" s="300"/>
      <c r="O42" s="299"/>
      <c r="X42" s="406"/>
      <c r="Z42" s="401" t="s">
        <v>565</v>
      </c>
      <c r="AA42" s="401" t="s">
        <v>566</v>
      </c>
      <c r="AB42" s="401" t="s">
        <v>577</v>
      </c>
      <c r="AC42" s="401" t="s">
        <v>595</v>
      </c>
      <c r="AD42" s="402" t="s">
        <v>579</v>
      </c>
      <c r="AE42" s="345">
        <v>15722</v>
      </c>
    </row>
    <row r="43" spans="1:31">
      <c r="A43" s="309"/>
      <c r="B43" s="309"/>
      <c r="C43" s="309"/>
      <c r="D43" s="309"/>
      <c r="E43" s="309"/>
      <c r="F43" s="309"/>
      <c r="G43" s="700" t="s">
        <v>236</v>
      </c>
      <c r="H43" s="700"/>
      <c r="I43" s="700"/>
      <c r="J43" s="701"/>
      <c r="K43" s="305"/>
      <c r="L43" s="308">
        <v>2877</v>
      </c>
      <c r="M43" s="308">
        <v>2637</v>
      </c>
      <c r="N43" s="304"/>
      <c r="O43" s="303"/>
      <c r="X43" s="406"/>
      <c r="Z43" s="401" t="s">
        <v>565</v>
      </c>
      <c r="AA43" s="401" t="s">
        <v>566</v>
      </c>
      <c r="AB43" s="401" t="s">
        <v>577</v>
      </c>
      <c r="AC43" s="401" t="s">
        <v>596</v>
      </c>
      <c r="AD43" s="402" t="s">
        <v>579</v>
      </c>
      <c r="AE43" s="345">
        <v>1042</v>
      </c>
    </row>
    <row r="44" spans="1:31">
      <c r="A44" s="309"/>
      <c r="B44" s="309"/>
      <c r="C44" s="309"/>
      <c r="D44" s="309"/>
      <c r="E44" s="309"/>
      <c r="F44" s="309"/>
      <c r="G44" s="700" t="s">
        <v>237</v>
      </c>
      <c r="H44" s="700"/>
      <c r="I44" s="700"/>
      <c r="J44" s="701"/>
      <c r="K44" s="305"/>
      <c r="L44" s="308">
        <v>24571</v>
      </c>
      <c r="M44" s="308">
        <v>29680</v>
      </c>
      <c r="N44" s="304"/>
      <c r="O44" s="303"/>
      <c r="X44" s="406"/>
      <c r="Z44" s="401" t="s">
        <v>565</v>
      </c>
      <c r="AA44" s="401" t="s">
        <v>566</v>
      </c>
      <c r="AB44" s="401" t="s">
        <v>577</v>
      </c>
      <c r="AC44" s="401" t="s">
        <v>597</v>
      </c>
      <c r="AD44" s="402" t="s">
        <v>579</v>
      </c>
      <c r="AE44" s="346" t="s">
        <v>598</v>
      </c>
    </row>
    <row r="45" spans="1:31">
      <c r="A45" s="309"/>
      <c r="B45" s="309"/>
      <c r="C45" s="309"/>
      <c r="D45" s="309"/>
      <c r="E45" s="309"/>
      <c r="F45" s="309"/>
      <c r="G45" s="309"/>
      <c r="H45" s="700" t="s">
        <v>238</v>
      </c>
      <c r="I45" s="700"/>
      <c r="J45" s="701"/>
      <c r="K45" s="305"/>
      <c r="L45" s="308">
        <v>19051</v>
      </c>
      <c r="M45" s="308">
        <v>23647</v>
      </c>
      <c r="N45" s="304"/>
      <c r="O45" s="303"/>
      <c r="X45" s="406"/>
      <c r="Z45" s="401" t="s">
        <v>565</v>
      </c>
      <c r="AA45" s="401" t="s">
        <v>566</v>
      </c>
      <c r="AB45" s="401" t="s">
        <v>577</v>
      </c>
      <c r="AC45" s="401" t="s">
        <v>599</v>
      </c>
      <c r="AD45" s="402" t="s">
        <v>579</v>
      </c>
      <c r="AE45" s="345">
        <v>21437</v>
      </c>
    </row>
    <row r="46" spans="1:31">
      <c r="A46" s="309"/>
      <c r="B46" s="309"/>
      <c r="C46" s="309"/>
      <c r="D46" s="309"/>
      <c r="E46" s="309"/>
      <c r="F46" s="309"/>
      <c r="G46" s="309"/>
      <c r="H46" s="700" t="s">
        <v>239</v>
      </c>
      <c r="I46" s="700"/>
      <c r="J46" s="701"/>
      <c r="K46" s="305"/>
      <c r="L46" s="308">
        <v>5520</v>
      </c>
      <c r="M46" s="308">
        <v>6033</v>
      </c>
      <c r="N46" s="304"/>
      <c r="O46" s="303"/>
      <c r="X46" s="406"/>
      <c r="Z46" s="401" t="s">
        <v>565</v>
      </c>
      <c r="AA46" s="401" t="s">
        <v>566</v>
      </c>
      <c r="AB46" s="401" t="s">
        <v>577</v>
      </c>
      <c r="AC46" s="401" t="s">
        <v>600</v>
      </c>
      <c r="AD46" s="402" t="s">
        <v>579</v>
      </c>
      <c r="AE46" s="345">
        <v>17888</v>
      </c>
    </row>
    <row r="47" spans="1:31">
      <c r="A47" s="309"/>
      <c r="B47" s="309"/>
      <c r="C47" s="309"/>
      <c r="D47" s="309"/>
      <c r="E47" s="309"/>
      <c r="F47" s="309"/>
      <c r="G47" s="700" t="s">
        <v>240</v>
      </c>
      <c r="H47" s="700"/>
      <c r="I47" s="700"/>
      <c r="J47" s="701"/>
      <c r="K47" s="305"/>
      <c r="L47" s="308">
        <v>619</v>
      </c>
      <c r="M47" s="308">
        <v>55</v>
      </c>
      <c r="N47" s="304"/>
      <c r="O47" s="303"/>
      <c r="X47" s="406"/>
      <c r="Z47" s="401" t="s">
        <v>565</v>
      </c>
      <c r="AA47" s="401" t="s">
        <v>566</v>
      </c>
      <c r="AB47" s="401" t="s">
        <v>577</v>
      </c>
      <c r="AC47" s="401" t="s">
        <v>601</v>
      </c>
      <c r="AD47" s="402" t="s">
        <v>579</v>
      </c>
      <c r="AE47" s="345">
        <v>3549</v>
      </c>
    </row>
    <row r="48" spans="1:31" ht="13.8">
      <c r="A48" s="309"/>
      <c r="B48" s="309"/>
      <c r="C48" s="289"/>
      <c r="D48" s="289"/>
      <c r="E48" s="698" t="s">
        <v>241</v>
      </c>
      <c r="F48" s="698"/>
      <c r="G48" s="698"/>
      <c r="H48" s="698"/>
      <c r="I48" s="698"/>
      <c r="J48" s="699"/>
      <c r="K48" s="301"/>
      <c r="L48" s="287">
        <v>8919</v>
      </c>
      <c r="M48" s="287">
        <v>6817</v>
      </c>
      <c r="N48" s="300"/>
      <c r="O48" s="299"/>
      <c r="X48" s="406"/>
      <c r="Z48" s="401" t="s">
        <v>565</v>
      </c>
      <c r="AA48" s="401" t="s">
        <v>566</v>
      </c>
      <c r="AB48" s="401" t="s">
        <v>577</v>
      </c>
      <c r="AC48" s="401" t="s">
        <v>602</v>
      </c>
      <c r="AD48" s="402" t="s">
        <v>579</v>
      </c>
      <c r="AE48" s="345">
        <v>973</v>
      </c>
    </row>
    <row r="49" spans="1:31">
      <c r="A49" s="309"/>
      <c r="B49" s="309"/>
      <c r="C49" s="309"/>
      <c r="D49" s="309"/>
      <c r="E49" s="309"/>
      <c r="F49" s="700" t="s">
        <v>242</v>
      </c>
      <c r="G49" s="700"/>
      <c r="H49" s="700"/>
      <c r="I49" s="700"/>
      <c r="J49" s="701"/>
      <c r="K49" s="305"/>
      <c r="L49" s="308">
        <v>2173</v>
      </c>
      <c r="M49" s="308">
        <v>1132</v>
      </c>
      <c r="N49" s="304"/>
      <c r="O49" s="303"/>
      <c r="X49" s="406"/>
      <c r="Z49" s="401" t="s">
        <v>565</v>
      </c>
      <c r="AA49" s="401" t="s">
        <v>566</v>
      </c>
      <c r="AB49" s="401" t="s">
        <v>577</v>
      </c>
      <c r="AC49" s="401" t="s">
        <v>603</v>
      </c>
      <c r="AD49" s="402" t="s">
        <v>579</v>
      </c>
      <c r="AE49" s="345">
        <v>2576</v>
      </c>
    </row>
    <row r="50" spans="1:31">
      <c r="A50" s="309"/>
      <c r="B50" s="309"/>
      <c r="C50" s="309"/>
      <c r="D50" s="309"/>
      <c r="E50" s="309"/>
      <c r="F50" s="705" t="s">
        <v>243</v>
      </c>
      <c r="G50" s="700"/>
      <c r="H50" s="700"/>
      <c r="I50" s="700"/>
      <c r="J50" s="701"/>
      <c r="K50" s="305"/>
      <c r="L50" s="308">
        <v>6746</v>
      </c>
      <c r="M50" s="308">
        <v>5685</v>
      </c>
      <c r="N50" s="304"/>
      <c r="O50" s="299"/>
      <c r="X50" s="406"/>
      <c r="Z50" s="401" t="s">
        <v>565</v>
      </c>
      <c r="AA50" s="401" t="s">
        <v>566</v>
      </c>
      <c r="AB50" s="401" t="s">
        <v>577</v>
      </c>
      <c r="AC50" s="401" t="s">
        <v>604</v>
      </c>
      <c r="AD50" s="402" t="s">
        <v>579</v>
      </c>
      <c r="AE50" s="345">
        <v>15833</v>
      </c>
    </row>
    <row r="51" spans="1:31" ht="13.8">
      <c r="A51" s="309"/>
      <c r="B51" s="309"/>
      <c r="C51" s="289"/>
      <c r="D51" s="698" t="s">
        <v>510</v>
      </c>
      <c r="E51" s="698"/>
      <c r="F51" s="698"/>
      <c r="G51" s="698"/>
      <c r="H51" s="698"/>
      <c r="I51" s="698"/>
      <c r="J51" s="699"/>
      <c r="K51" s="301"/>
      <c r="L51" s="287">
        <v>426049</v>
      </c>
      <c r="M51" s="287">
        <v>436797</v>
      </c>
      <c r="N51" s="300"/>
      <c r="O51" s="299"/>
      <c r="X51" s="406"/>
      <c r="Z51" s="401" t="s">
        <v>565</v>
      </c>
      <c r="AA51" s="401" t="s">
        <v>566</v>
      </c>
      <c r="AB51" s="401" t="s">
        <v>577</v>
      </c>
      <c r="AC51" s="401" t="s">
        <v>605</v>
      </c>
      <c r="AD51" s="402" t="s">
        <v>579</v>
      </c>
      <c r="AE51" s="345">
        <v>7642</v>
      </c>
    </row>
    <row r="52" spans="1:31" ht="13.8">
      <c r="A52" s="309"/>
      <c r="B52" s="309"/>
      <c r="C52" s="289"/>
      <c r="D52" s="289"/>
      <c r="E52" s="698" t="s">
        <v>244</v>
      </c>
      <c r="F52" s="698"/>
      <c r="G52" s="698"/>
      <c r="H52" s="698"/>
      <c r="I52" s="698"/>
      <c r="J52" s="699"/>
      <c r="K52" s="301"/>
      <c r="L52" s="287">
        <v>299487</v>
      </c>
      <c r="M52" s="287">
        <v>309683</v>
      </c>
      <c r="N52" s="300"/>
      <c r="O52" s="299"/>
      <c r="X52" s="406"/>
      <c r="Z52" s="401" t="s">
        <v>565</v>
      </c>
      <c r="AA52" s="401" t="s">
        <v>566</v>
      </c>
      <c r="AB52" s="401" t="s">
        <v>577</v>
      </c>
      <c r="AC52" s="401" t="s">
        <v>606</v>
      </c>
      <c r="AD52" s="402" t="s">
        <v>579</v>
      </c>
      <c r="AE52" s="345">
        <v>3428</v>
      </c>
    </row>
    <row r="53" spans="1:31" ht="13.8">
      <c r="A53" s="309"/>
      <c r="B53" s="309"/>
      <c r="C53" s="289"/>
      <c r="D53" s="289"/>
      <c r="E53" s="706" t="s">
        <v>474</v>
      </c>
      <c r="F53" s="698"/>
      <c r="G53" s="698"/>
      <c r="H53" s="698"/>
      <c r="I53" s="698"/>
      <c r="J53" s="699"/>
      <c r="K53" s="301"/>
      <c r="L53" s="287">
        <v>5878</v>
      </c>
      <c r="M53" s="287">
        <v>12908</v>
      </c>
      <c r="N53" s="300"/>
      <c r="O53" s="299"/>
      <c r="X53" s="406"/>
      <c r="Z53" s="401" t="s">
        <v>565</v>
      </c>
      <c r="AA53" s="401" t="s">
        <v>566</v>
      </c>
      <c r="AB53" s="401" t="s">
        <v>577</v>
      </c>
      <c r="AC53" s="401" t="s">
        <v>607</v>
      </c>
      <c r="AD53" s="402" t="s">
        <v>579</v>
      </c>
      <c r="AE53" s="345">
        <v>257</v>
      </c>
    </row>
    <row r="54" spans="1:31">
      <c r="A54" s="309"/>
      <c r="B54" s="309"/>
      <c r="C54" s="309"/>
      <c r="D54" s="309"/>
      <c r="E54" s="309"/>
      <c r="F54" s="700" t="s">
        <v>245</v>
      </c>
      <c r="G54" s="700"/>
      <c r="H54" s="700"/>
      <c r="I54" s="700"/>
      <c r="J54" s="701"/>
      <c r="K54" s="305"/>
      <c r="L54" s="308">
        <v>2731</v>
      </c>
      <c r="M54" s="308">
        <v>6240</v>
      </c>
      <c r="N54" s="304"/>
      <c r="O54" s="313"/>
      <c r="X54" s="406"/>
      <c r="Z54" s="401" t="s">
        <v>565</v>
      </c>
      <c r="AA54" s="401" t="s">
        <v>566</v>
      </c>
      <c r="AB54" s="401" t="s">
        <v>577</v>
      </c>
      <c r="AC54" s="401" t="s">
        <v>608</v>
      </c>
      <c r="AD54" s="402" t="s">
        <v>579</v>
      </c>
      <c r="AE54" s="345">
        <v>4507</v>
      </c>
    </row>
    <row r="55" spans="1:31">
      <c r="A55" s="309"/>
      <c r="B55" s="309"/>
      <c r="C55" s="309"/>
      <c r="D55" s="309"/>
      <c r="E55" s="309"/>
      <c r="F55" s="700" t="s">
        <v>246</v>
      </c>
      <c r="G55" s="700"/>
      <c r="H55" s="700"/>
      <c r="I55" s="700"/>
      <c r="J55" s="701"/>
      <c r="K55" s="305"/>
      <c r="L55" s="308">
        <v>3147</v>
      </c>
      <c r="M55" s="308">
        <v>6668</v>
      </c>
      <c r="N55" s="304"/>
      <c r="O55" s="303"/>
      <c r="X55" s="406"/>
      <c r="Z55" s="401" t="s">
        <v>565</v>
      </c>
      <c r="AA55" s="401" t="s">
        <v>566</v>
      </c>
      <c r="AB55" s="401" t="s">
        <v>577</v>
      </c>
      <c r="AC55" s="401" t="s">
        <v>609</v>
      </c>
      <c r="AD55" s="402" t="s">
        <v>579</v>
      </c>
      <c r="AE55" s="345">
        <v>8293</v>
      </c>
    </row>
    <row r="56" spans="1:31" ht="13.8">
      <c r="A56" s="309"/>
      <c r="B56" s="309"/>
      <c r="C56" s="289"/>
      <c r="D56" s="289"/>
      <c r="E56" s="698" t="s">
        <v>247</v>
      </c>
      <c r="F56" s="698"/>
      <c r="G56" s="698"/>
      <c r="H56" s="698"/>
      <c r="I56" s="698"/>
      <c r="J56" s="699"/>
      <c r="K56" s="301"/>
      <c r="L56" s="287">
        <v>1983</v>
      </c>
      <c r="M56" s="287">
        <v>502</v>
      </c>
      <c r="N56" s="300"/>
      <c r="O56" s="299"/>
      <c r="X56" s="406"/>
      <c r="Z56" s="401" t="s">
        <v>565</v>
      </c>
      <c r="AA56" s="401" t="s">
        <v>566</v>
      </c>
      <c r="AB56" s="401" t="s">
        <v>577</v>
      </c>
      <c r="AC56" s="401" t="s">
        <v>610</v>
      </c>
      <c r="AD56" s="402" t="s">
        <v>579</v>
      </c>
      <c r="AE56" s="345">
        <v>2088</v>
      </c>
    </row>
    <row r="57" spans="1:31">
      <c r="A57" s="309"/>
      <c r="B57" s="309"/>
      <c r="C57" s="309"/>
      <c r="D57" s="309"/>
      <c r="E57" s="700" t="s">
        <v>248</v>
      </c>
      <c r="F57" s="700"/>
      <c r="G57" s="700"/>
      <c r="H57" s="700"/>
      <c r="I57" s="700"/>
      <c r="J57" s="701"/>
      <c r="K57" s="305"/>
      <c r="L57" s="308">
        <v>0</v>
      </c>
      <c r="M57" s="308">
        <v>0</v>
      </c>
      <c r="N57" s="304"/>
      <c r="O57" s="303"/>
      <c r="X57" s="406"/>
      <c r="Z57" s="401" t="s">
        <v>565</v>
      </c>
      <c r="AA57" s="401" t="s">
        <v>566</v>
      </c>
      <c r="AB57" s="401" t="s">
        <v>577</v>
      </c>
      <c r="AC57" s="401" t="s">
        <v>611</v>
      </c>
      <c r="AD57" s="402" t="s">
        <v>579</v>
      </c>
      <c r="AE57" s="345">
        <v>1349</v>
      </c>
    </row>
    <row r="58" spans="1:31">
      <c r="A58" s="309"/>
      <c r="B58" s="309"/>
      <c r="C58" s="309"/>
      <c r="D58" s="309"/>
      <c r="E58" s="700" t="s">
        <v>249</v>
      </c>
      <c r="F58" s="700"/>
      <c r="G58" s="700"/>
      <c r="H58" s="700"/>
      <c r="I58" s="700"/>
      <c r="J58" s="701"/>
      <c r="K58" s="305"/>
      <c r="L58" s="308">
        <v>390</v>
      </c>
      <c r="M58" s="308">
        <v>198</v>
      </c>
      <c r="N58" s="304"/>
      <c r="O58" s="303"/>
      <c r="X58" s="406"/>
      <c r="Z58" s="401" t="s">
        <v>565</v>
      </c>
      <c r="AA58" s="401" t="s">
        <v>566</v>
      </c>
      <c r="AB58" s="401" t="s">
        <v>577</v>
      </c>
      <c r="AC58" s="401" t="s">
        <v>612</v>
      </c>
      <c r="AD58" s="402" t="s">
        <v>579</v>
      </c>
      <c r="AE58" s="345">
        <v>619</v>
      </c>
    </row>
    <row r="59" spans="1:31">
      <c r="A59" s="309"/>
      <c r="B59" s="309"/>
      <c r="C59" s="309"/>
      <c r="D59" s="309"/>
      <c r="E59" s="700" t="s">
        <v>544</v>
      </c>
      <c r="F59" s="700"/>
      <c r="G59" s="700"/>
      <c r="H59" s="700"/>
      <c r="I59" s="700"/>
      <c r="J59" s="701"/>
      <c r="K59" s="305"/>
      <c r="L59" s="308">
        <v>115441</v>
      </c>
      <c r="M59" s="308">
        <v>112276</v>
      </c>
      <c r="N59" s="304"/>
      <c r="O59" s="303"/>
      <c r="X59" s="406"/>
      <c r="Z59" s="401" t="s">
        <v>565</v>
      </c>
      <c r="AA59" s="401" t="s">
        <v>566</v>
      </c>
      <c r="AB59" s="401" t="s">
        <v>577</v>
      </c>
      <c r="AC59" s="401" t="s">
        <v>613</v>
      </c>
      <c r="AD59" s="402" t="s">
        <v>579</v>
      </c>
      <c r="AE59" s="345">
        <v>120</v>
      </c>
    </row>
    <row r="60" spans="1:31" ht="13.8">
      <c r="A60" s="309"/>
      <c r="B60" s="309"/>
      <c r="C60" s="289"/>
      <c r="D60" s="289"/>
      <c r="E60" s="698" t="s">
        <v>250</v>
      </c>
      <c r="F60" s="698"/>
      <c r="G60" s="698"/>
      <c r="H60" s="698"/>
      <c r="I60" s="698"/>
      <c r="J60" s="699"/>
      <c r="K60" s="301"/>
      <c r="L60" s="287">
        <v>142</v>
      </c>
      <c r="M60" s="287">
        <v>0</v>
      </c>
      <c r="N60" s="300"/>
      <c r="O60" s="299"/>
      <c r="X60" s="406"/>
      <c r="Z60" s="401" t="s">
        <v>565</v>
      </c>
      <c r="AA60" s="401" t="s">
        <v>566</v>
      </c>
      <c r="AB60" s="401" t="s">
        <v>577</v>
      </c>
      <c r="AC60" s="401" t="s">
        <v>614</v>
      </c>
      <c r="AD60" s="402" t="s">
        <v>579</v>
      </c>
      <c r="AE60" s="345">
        <v>415</v>
      </c>
    </row>
    <row r="61" spans="1:31">
      <c r="A61" s="309"/>
      <c r="B61" s="309"/>
      <c r="C61" s="309"/>
      <c r="D61" s="309"/>
      <c r="E61" s="705" t="s">
        <v>251</v>
      </c>
      <c r="F61" s="700"/>
      <c r="G61" s="700"/>
      <c r="H61" s="700"/>
      <c r="I61" s="700"/>
      <c r="J61" s="701"/>
      <c r="K61" s="305"/>
      <c r="L61" s="308">
        <v>2727</v>
      </c>
      <c r="M61" s="308">
        <v>1229</v>
      </c>
      <c r="N61" s="304"/>
      <c r="O61" s="303"/>
      <c r="X61" s="406"/>
      <c r="Z61" s="401" t="s">
        <v>565</v>
      </c>
      <c r="AA61" s="401" t="s">
        <v>566</v>
      </c>
      <c r="AB61" s="401" t="s">
        <v>577</v>
      </c>
      <c r="AC61" s="401" t="s">
        <v>615</v>
      </c>
      <c r="AD61" s="402" t="s">
        <v>579</v>
      </c>
      <c r="AE61" s="345">
        <v>820</v>
      </c>
    </row>
    <row r="62" spans="1:31" ht="13.8">
      <c r="A62" s="309"/>
      <c r="B62" s="309"/>
      <c r="C62" s="289"/>
      <c r="D62" s="698" t="s">
        <v>252</v>
      </c>
      <c r="E62" s="698"/>
      <c r="F62" s="698"/>
      <c r="G62" s="698"/>
      <c r="H62" s="698"/>
      <c r="I62" s="698"/>
      <c r="J62" s="699"/>
      <c r="K62" s="301"/>
      <c r="L62" s="287">
        <v>256890</v>
      </c>
      <c r="M62" s="287">
        <v>114057</v>
      </c>
      <c r="N62" s="300"/>
      <c r="O62" s="299"/>
      <c r="X62" s="406"/>
      <c r="Z62" s="401" t="s">
        <v>565</v>
      </c>
      <c r="AA62" s="401" t="s">
        <v>566</v>
      </c>
      <c r="AB62" s="401" t="s">
        <v>577</v>
      </c>
      <c r="AC62" s="401" t="s">
        <v>616</v>
      </c>
      <c r="AD62" s="402" t="s">
        <v>579</v>
      </c>
      <c r="AE62" s="345">
        <v>2434</v>
      </c>
    </row>
    <row r="63" spans="1:31" ht="13.8">
      <c r="A63" s="309"/>
      <c r="B63" s="309"/>
      <c r="C63" s="698" t="s">
        <v>511</v>
      </c>
      <c r="D63" s="698"/>
      <c r="E63" s="698"/>
      <c r="F63" s="698"/>
      <c r="G63" s="698"/>
      <c r="H63" s="698"/>
      <c r="I63" s="698"/>
      <c r="J63" s="699"/>
      <c r="K63" s="301"/>
      <c r="L63" s="287">
        <v>1264464</v>
      </c>
      <c r="M63" s="287">
        <v>1163645</v>
      </c>
      <c r="N63" s="300"/>
      <c r="O63" s="299"/>
      <c r="X63" s="406"/>
      <c r="Z63" s="401" t="s">
        <v>565</v>
      </c>
      <c r="AA63" s="401" t="s">
        <v>566</v>
      </c>
      <c r="AB63" s="401" t="s">
        <v>577</v>
      </c>
      <c r="AC63" s="401" t="s">
        <v>617</v>
      </c>
      <c r="AD63" s="402" t="s">
        <v>579</v>
      </c>
      <c r="AE63" s="345">
        <v>2014</v>
      </c>
    </row>
    <row r="64" spans="1:31" ht="13.8">
      <c r="A64" s="309"/>
      <c r="B64" s="309"/>
      <c r="C64" s="289"/>
      <c r="D64" s="698" t="s">
        <v>253</v>
      </c>
      <c r="E64" s="698"/>
      <c r="F64" s="698"/>
      <c r="G64" s="698"/>
      <c r="H64" s="698"/>
      <c r="I64" s="698"/>
      <c r="J64" s="699"/>
      <c r="K64" s="301"/>
      <c r="L64" s="287">
        <v>400718</v>
      </c>
      <c r="M64" s="287">
        <v>410690</v>
      </c>
      <c r="N64" s="300"/>
      <c r="O64" s="299"/>
      <c r="X64" s="406"/>
      <c r="Z64" s="401" t="s">
        <v>565</v>
      </c>
      <c r="AA64" s="401" t="s">
        <v>566</v>
      </c>
      <c r="AB64" s="401" t="s">
        <v>577</v>
      </c>
      <c r="AC64" s="401" t="s">
        <v>618</v>
      </c>
      <c r="AD64" s="402" t="s">
        <v>579</v>
      </c>
      <c r="AE64" s="345">
        <v>327</v>
      </c>
    </row>
    <row r="65" spans="1:31" ht="13.8">
      <c r="A65" s="309"/>
      <c r="B65" s="309"/>
      <c r="C65" s="289"/>
      <c r="D65" s="289"/>
      <c r="E65" s="707" t="s">
        <v>254</v>
      </c>
      <c r="F65" s="707"/>
      <c r="G65" s="707"/>
      <c r="H65" s="707"/>
      <c r="I65" s="707"/>
      <c r="J65" s="708"/>
      <c r="K65" s="407"/>
      <c r="L65" s="408">
        <v>292898</v>
      </c>
      <c r="M65" s="287">
        <v>291846</v>
      </c>
      <c r="N65" s="300"/>
      <c r="O65" s="299"/>
      <c r="X65" s="406"/>
      <c r="Z65" s="401" t="s">
        <v>565</v>
      </c>
      <c r="AA65" s="401" t="s">
        <v>566</v>
      </c>
      <c r="AB65" s="401" t="s">
        <v>577</v>
      </c>
      <c r="AC65" s="401" t="s">
        <v>619</v>
      </c>
      <c r="AD65" s="402" t="s">
        <v>579</v>
      </c>
      <c r="AE65" s="345">
        <v>487</v>
      </c>
    </row>
    <row r="66" spans="1:31" ht="13.8">
      <c r="A66" s="309"/>
      <c r="B66" s="309"/>
      <c r="C66" s="289"/>
      <c r="D66" s="289"/>
      <c r="E66" s="289"/>
      <c r="F66" s="698" t="s">
        <v>255</v>
      </c>
      <c r="G66" s="698"/>
      <c r="H66" s="698"/>
      <c r="I66" s="698"/>
      <c r="J66" s="699"/>
      <c r="K66" s="301"/>
      <c r="L66" s="287">
        <v>76880</v>
      </c>
      <c r="M66" s="287">
        <v>76792</v>
      </c>
      <c r="N66" s="300"/>
      <c r="O66" s="299"/>
      <c r="X66" s="406"/>
      <c r="Z66" s="401" t="s">
        <v>565</v>
      </c>
      <c r="AA66" s="401" t="s">
        <v>566</v>
      </c>
      <c r="AB66" s="401" t="s">
        <v>577</v>
      </c>
      <c r="AC66" s="401" t="s">
        <v>620</v>
      </c>
      <c r="AD66" s="402" t="s">
        <v>579</v>
      </c>
      <c r="AE66" s="345">
        <v>1200</v>
      </c>
    </row>
    <row r="67" spans="1:31" ht="13.8">
      <c r="A67" s="309"/>
      <c r="B67" s="309"/>
      <c r="C67" s="289"/>
      <c r="D67" s="289"/>
      <c r="E67" s="289"/>
      <c r="F67" s="289"/>
      <c r="G67" s="698" t="s">
        <v>148</v>
      </c>
      <c r="H67" s="698"/>
      <c r="I67" s="698"/>
      <c r="J67" s="699"/>
      <c r="K67" s="301"/>
      <c r="L67" s="287">
        <v>5726</v>
      </c>
      <c r="M67" s="287">
        <v>5233</v>
      </c>
      <c r="N67" s="300"/>
      <c r="O67" s="299"/>
      <c r="X67" s="406"/>
      <c r="Z67" s="401" t="s">
        <v>565</v>
      </c>
      <c r="AA67" s="401" t="s">
        <v>566</v>
      </c>
      <c r="AB67" s="401" t="s">
        <v>577</v>
      </c>
      <c r="AC67" s="401" t="s">
        <v>621</v>
      </c>
      <c r="AD67" s="402" t="s">
        <v>579</v>
      </c>
      <c r="AE67" s="345">
        <v>520</v>
      </c>
    </row>
    <row r="68" spans="1:31">
      <c r="A68" s="309"/>
      <c r="B68" s="309"/>
      <c r="C68" s="309"/>
      <c r="D68" s="309"/>
      <c r="E68" s="309"/>
      <c r="F68" s="309"/>
      <c r="G68" s="309"/>
      <c r="H68" s="709" t="s">
        <v>475</v>
      </c>
      <c r="I68" s="709"/>
      <c r="J68" s="710"/>
      <c r="K68" s="305"/>
      <c r="L68" s="308">
        <v>1498</v>
      </c>
      <c r="M68" s="308">
        <v>1043</v>
      </c>
      <c r="N68" s="304"/>
      <c r="O68" s="303"/>
      <c r="X68" s="406"/>
      <c r="Z68" s="401" t="s">
        <v>565</v>
      </c>
      <c r="AA68" s="401" t="s">
        <v>566</v>
      </c>
      <c r="AB68" s="401" t="s">
        <v>577</v>
      </c>
      <c r="AC68" s="401" t="s">
        <v>622</v>
      </c>
      <c r="AD68" s="402" t="s">
        <v>579</v>
      </c>
      <c r="AE68" s="345">
        <v>10455</v>
      </c>
    </row>
    <row r="69" spans="1:31">
      <c r="A69" s="309"/>
      <c r="B69" s="309"/>
      <c r="C69" s="309"/>
      <c r="D69" s="309"/>
      <c r="E69" s="309"/>
      <c r="F69" s="309"/>
      <c r="G69" s="309"/>
      <c r="H69" s="700" t="s">
        <v>256</v>
      </c>
      <c r="I69" s="700"/>
      <c r="J69" s="701"/>
      <c r="K69" s="305"/>
      <c r="L69" s="308">
        <v>2407</v>
      </c>
      <c r="M69" s="308">
        <v>2491</v>
      </c>
      <c r="N69" s="304"/>
      <c r="O69" s="303"/>
      <c r="X69" s="406"/>
      <c r="Z69" s="401" t="s">
        <v>565</v>
      </c>
      <c r="AA69" s="401" t="s">
        <v>566</v>
      </c>
      <c r="AB69" s="401" t="s">
        <v>577</v>
      </c>
      <c r="AC69" s="401" t="s">
        <v>623</v>
      </c>
      <c r="AD69" s="402" t="s">
        <v>579</v>
      </c>
      <c r="AE69" s="345">
        <v>231</v>
      </c>
    </row>
    <row r="70" spans="1:31">
      <c r="A70" s="309"/>
      <c r="B70" s="309"/>
      <c r="C70" s="309"/>
      <c r="D70" s="309"/>
      <c r="E70" s="309"/>
      <c r="F70" s="309"/>
      <c r="G70" s="309"/>
      <c r="H70" s="705" t="s">
        <v>504</v>
      </c>
      <c r="I70" s="700"/>
      <c r="J70" s="701"/>
      <c r="K70" s="305"/>
      <c r="L70" s="308">
        <v>1409</v>
      </c>
      <c r="M70" s="308">
        <v>1229</v>
      </c>
      <c r="N70" s="304"/>
      <c r="O70" s="303"/>
      <c r="X70" s="406"/>
      <c r="Z70" s="401" t="s">
        <v>565</v>
      </c>
      <c r="AA70" s="401" t="s">
        <v>566</v>
      </c>
      <c r="AB70" s="401" t="s">
        <v>577</v>
      </c>
      <c r="AC70" s="401" t="s">
        <v>624</v>
      </c>
      <c r="AD70" s="402" t="s">
        <v>579</v>
      </c>
      <c r="AE70" s="345">
        <v>5645</v>
      </c>
    </row>
    <row r="71" spans="1:31">
      <c r="A71" s="309"/>
      <c r="B71" s="309"/>
      <c r="C71" s="309"/>
      <c r="D71" s="309"/>
      <c r="E71" s="309"/>
      <c r="F71" s="309"/>
      <c r="G71" s="309"/>
      <c r="H71" s="700" t="s">
        <v>257</v>
      </c>
      <c r="I71" s="700"/>
      <c r="J71" s="701"/>
      <c r="K71" s="305"/>
      <c r="L71" s="308">
        <v>413</v>
      </c>
      <c r="M71" s="308">
        <v>471</v>
      </c>
      <c r="N71" s="304"/>
      <c r="O71" s="303"/>
      <c r="X71" s="406"/>
      <c r="Z71" s="401" t="s">
        <v>565</v>
      </c>
      <c r="AA71" s="401" t="s">
        <v>566</v>
      </c>
      <c r="AB71" s="401" t="s">
        <v>577</v>
      </c>
      <c r="AC71" s="401" t="s">
        <v>625</v>
      </c>
      <c r="AD71" s="402" t="s">
        <v>579</v>
      </c>
      <c r="AE71" s="345">
        <v>1441</v>
      </c>
    </row>
    <row r="72" spans="1:31" ht="13.8">
      <c r="A72" s="309"/>
      <c r="B72" s="309"/>
      <c r="C72" s="289"/>
      <c r="D72" s="289"/>
      <c r="E72" s="289"/>
      <c r="F72" s="289"/>
      <c r="G72" s="698" t="s">
        <v>258</v>
      </c>
      <c r="H72" s="698"/>
      <c r="I72" s="698"/>
      <c r="J72" s="699"/>
      <c r="K72" s="301"/>
      <c r="L72" s="287">
        <v>3746</v>
      </c>
      <c r="M72" s="287">
        <v>3166</v>
      </c>
      <c r="N72" s="300"/>
      <c r="O72" s="299"/>
      <c r="X72" s="406"/>
      <c r="Z72" s="401" t="s">
        <v>565</v>
      </c>
      <c r="AA72" s="401" t="s">
        <v>566</v>
      </c>
      <c r="AB72" s="401" t="s">
        <v>577</v>
      </c>
      <c r="AC72" s="401" t="s">
        <v>626</v>
      </c>
      <c r="AD72" s="402" t="s">
        <v>579</v>
      </c>
      <c r="AE72" s="345">
        <v>773</v>
      </c>
    </row>
    <row r="73" spans="1:31">
      <c r="A73" s="309"/>
      <c r="B73" s="309"/>
      <c r="C73" s="309"/>
      <c r="D73" s="309"/>
      <c r="E73" s="309"/>
      <c r="F73" s="309"/>
      <c r="G73" s="309"/>
      <c r="H73" s="700" t="s">
        <v>259</v>
      </c>
      <c r="I73" s="700"/>
      <c r="J73" s="701"/>
      <c r="K73" s="305"/>
      <c r="L73" s="308">
        <v>1987</v>
      </c>
      <c r="M73" s="308">
        <v>1825</v>
      </c>
      <c r="N73" s="304"/>
      <c r="O73" s="303"/>
      <c r="X73" s="406"/>
      <c r="Z73" s="401" t="s">
        <v>565</v>
      </c>
      <c r="AA73" s="401" t="s">
        <v>566</v>
      </c>
      <c r="AB73" s="401" t="s">
        <v>577</v>
      </c>
      <c r="AC73" s="401" t="s">
        <v>627</v>
      </c>
      <c r="AD73" s="402" t="s">
        <v>579</v>
      </c>
      <c r="AE73" s="345">
        <v>54</v>
      </c>
    </row>
    <row r="74" spans="1:31">
      <c r="A74" s="309"/>
      <c r="B74" s="309"/>
      <c r="C74" s="309"/>
      <c r="D74" s="309"/>
      <c r="E74" s="309"/>
      <c r="F74" s="309"/>
      <c r="G74" s="309"/>
      <c r="H74" s="700" t="s">
        <v>260</v>
      </c>
      <c r="I74" s="700"/>
      <c r="J74" s="701"/>
      <c r="K74" s="305"/>
      <c r="L74" s="308">
        <v>698</v>
      </c>
      <c r="M74" s="308">
        <v>535</v>
      </c>
      <c r="N74" s="304"/>
      <c r="O74" s="303"/>
      <c r="X74" s="406"/>
      <c r="Z74" s="401" t="s">
        <v>565</v>
      </c>
      <c r="AA74" s="401" t="s">
        <v>566</v>
      </c>
      <c r="AB74" s="401" t="s">
        <v>577</v>
      </c>
      <c r="AC74" s="401" t="s">
        <v>628</v>
      </c>
      <c r="AD74" s="402" t="s">
        <v>579</v>
      </c>
      <c r="AE74" s="345">
        <v>696</v>
      </c>
    </row>
    <row r="75" spans="1:31">
      <c r="A75" s="309"/>
      <c r="B75" s="309"/>
      <c r="C75" s="309"/>
      <c r="D75" s="309"/>
      <c r="E75" s="309"/>
      <c r="F75" s="309"/>
      <c r="G75" s="309"/>
      <c r="H75" s="700" t="s">
        <v>261</v>
      </c>
      <c r="I75" s="700"/>
      <c r="J75" s="701"/>
      <c r="K75" s="305"/>
      <c r="L75" s="308">
        <v>424</v>
      </c>
      <c r="M75" s="308">
        <v>311</v>
      </c>
      <c r="N75" s="304"/>
      <c r="O75" s="303"/>
      <c r="X75" s="406"/>
      <c r="Z75" s="401" t="s">
        <v>565</v>
      </c>
      <c r="AA75" s="401" t="s">
        <v>566</v>
      </c>
      <c r="AB75" s="401" t="s">
        <v>577</v>
      </c>
      <c r="AC75" s="401" t="s">
        <v>629</v>
      </c>
      <c r="AD75" s="402" t="s">
        <v>579</v>
      </c>
      <c r="AE75" s="345">
        <v>1085</v>
      </c>
    </row>
    <row r="76" spans="1:31">
      <c r="A76" s="309"/>
      <c r="B76" s="309"/>
      <c r="C76" s="309"/>
      <c r="D76" s="309"/>
      <c r="E76" s="309"/>
      <c r="F76" s="309"/>
      <c r="G76" s="309"/>
      <c r="H76" s="700" t="s">
        <v>262</v>
      </c>
      <c r="I76" s="700"/>
      <c r="J76" s="701"/>
      <c r="K76" s="305"/>
      <c r="L76" s="308">
        <v>637</v>
      </c>
      <c r="M76" s="308">
        <v>495</v>
      </c>
      <c r="N76" s="304"/>
      <c r="O76" s="303"/>
      <c r="X76" s="406"/>
      <c r="Z76" s="401" t="s">
        <v>565</v>
      </c>
      <c r="AA76" s="401" t="s">
        <v>566</v>
      </c>
      <c r="AB76" s="401" t="s">
        <v>577</v>
      </c>
      <c r="AC76" s="401" t="s">
        <v>630</v>
      </c>
      <c r="AD76" s="402" t="s">
        <v>579</v>
      </c>
      <c r="AE76" s="345">
        <v>531</v>
      </c>
    </row>
    <row r="77" spans="1:31" ht="13.8">
      <c r="A77" s="289"/>
      <c r="B77" s="289"/>
      <c r="C77" s="289"/>
      <c r="D77" s="289"/>
      <c r="E77" s="289"/>
      <c r="F77" s="289"/>
      <c r="G77" s="698" t="s">
        <v>263</v>
      </c>
      <c r="H77" s="698"/>
      <c r="I77" s="698"/>
      <c r="J77" s="699"/>
      <c r="K77" s="301"/>
      <c r="L77" s="287">
        <v>5908</v>
      </c>
      <c r="M77" s="287">
        <v>5679</v>
      </c>
      <c r="N77" s="300"/>
      <c r="O77" s="299"/>
      <c r="X77" s="406"/>
      <c r="Z77" s="401" t="s">
        <v>565</v>
      </c>
      <c r="AA77" s="401" t="s">
        <v>566</v>
      </c>
      <c r="AB77" s="401" t="s">
        <v>577</v>
      </c>
      <c r="AC77" s="401" t="s">
        <v>631</v>
      </c>
      <c r="AD77" s="402" t="s">
        <v>579</v>
      </c>
      <c r="AE77" s="345">
        <v>9526</v>
      </c>
    </row>
    <row r="78" spans="1:31">
      <c r="A78" s="309"/>
      <c r="B78" s="309"/>
      <c r="C78" s="309"/>
      <c r="D78" s="309"/>
      <c r="E78" s="309"/>
      <c r="F78" s="309"/>
      <c r="G78" s="309"/>
      <c r="H78" s="700" t="s">
        <v>264</v>
      </c>
      <c r="I78" s="700"/>
      <c r="J78" s="701"/>
      <c r="K78" s="305"/>
      <c r="L78" s="308">
        <v>4753</v>
      </c>
      <c r="M78" s="308">
        <v>4645</v>
      </c>
      <c r="N78" s="304"/>
      <c r="O78" s="303"/>
      <c r="X78" s="406"/>
      <c r="Z78" s="401" t="s">
        <v>565</v>
      </c>
      <c r="AA78" s="401" t="s">
        <v>566</v>
      </c>
      <c r="AB78" s="401" t="s">
        <v>577</v>
      </c>
      <c r="AC78" s="401" t="s">
        <v>632</v>
      </c>
      <c r="AD78" s="402" t="s">
        <v>579</v>
      </c>
      <c r="AE78" s="345">
        <v>1970</v>
      </c>
    </row>
    <row r="79" spans="1:31">
      <c r="A79" s="289"/>
      <c r="B79" s="289"/>
      <c r="C79" s="309"/>
      <c r="D79" s="309"/>
      <c r="E79" s="309"/>
      <c r="F79" s="309"/>
      <c r="G79" s="309"/>
      <c r="H79" s="700" t="s">
        <v>265</v>
      </c>
      <c r="I79" s="700"/>
      <c r="J79" s="701"/>
      <c r="K79" s="305"/>
      <c r="L79" s="308">
        <v>1155</v>
      </c>
      <c r="M79" s="308">
        <v>1034</v>
      </c>
      <c r="N79" s="304"/>
      <c r="O79" s="303"/>
      <c r="X79" s="406"/>
      <c r="Z79" s="401" t="s">
        <v>565</v>
      </c>
      <c r="AA79" s="401" t="s">
        <v>566</v>
      </c>
      <c r="AB79" s="401" t="s">
        <v>577</v>
      </c>
      <c r="AC79" s="401" t="s">
        <v>633</v>
      </c>
      <c r="AD79" s="402" t="s">
        <v>579</v>
      </c>
      <c r="AE79" s="345">
        <v>811</v>
      </c>
    </row>
    <row r="80" spans="1:31" ht="13.8">
      <c r="A80" s="309"/>
      <c r="B80" s="309"/>
      <c r="C80" s="289"/>
      <c r="D80" s="289"/>
      <c r="E80" s="289"/>
      <c r="F80" s="289"/>
      <c r="G80" s="698" t="s">
        <v>266</v>
      </c>
      <c r="H80" s="698"/>
      <c r="I80" s="698"/>
      <c r="J80" s="699"/>
      <c r="K80" s="301"/>
      <c r="L80" s="287">
        <v>3357</v>
      </c>
      <c r="M80" s="287">
        <v>2945</v>
      </c>
      <c r="N80" s="300"/>
      <c r="O80" s="299"/>
      <c r="X80" s="406"/>
      <c r="Z80" s="401" t="s">
        <v>565</v>
      </c>
      <c r="AA80" s="401" t="s">
        <v>566</v>
      </c>
      <c r="AB80" s="401" t="s">
        <v>577</v>
      </c>
      <c r="AC80" s="401" t="s">
        <v>634</v>
      </c>
      <c r="AD80" s="402" t="s">
        <v>579</v>
      </c>
      <c r="AE80" s="345">
        <v>1536</v>
      </c>
    </row>
    <row r="81" spans="1:31">
      <c r="A81" s="289"/>
      <c r="B81" s="289"/>
      <c r="C81" s="309"/>
      <c r="D81" s="309"/>
      <c r="E81" s="309"/>
      <c r="F81" s="309"/>
      <c r="G81" s="309"/>
      <c r="H81" s="700" t="s">
        <v>267</v>
      </c>
      <c r="I81" s="700"/>
      <c r="J81" s="701"/>
      <c r="K81" s="305"/>
      <c r="L81" s="308">
        <v>952</v>
      </c>
      <c r="M81" s="308">
        <v>864</v>
      </c>
      <c r="N81" s="304"/>
      <c r="O81" s="303"/>
      <c r="X81" s="406"/>
      <c r="Z81" s="401" t="s">
        <v>565</v>
      </c>
      <c r="AA81" s="401" t="s">
        <v>566</v>
      </c>
      <c r="AB81" s="401" t="s">
        <v>577</v>
      </c>
      <c r="AC81" s="401" t="s">
        <v>635</v>
      </c>
      <c r="AD81" s="402" t="s">
        <v>579</v>
      </c>
      <c r="AE81" s="345">
        <v>5209</v>
      </c>
    </row>
    <row r="82" spans="1:31">
      <c r="A82" s="309"/>
      <c r="B82" s="309"/>
      <c r="C82" s="309"/>
      <c r="D82" s="309"/>
      <c r="E82" s="309"/>
      <c r="F82" s="309"/>
      <c r="G82" s="309"/>
      <c r="H82" s="700" t="s">
        <v>149</v>
      </c>
      <c r="I82" s="700"/>
      <c r="J82" s="701"/>
      <c r="K82" s="305"/>
      <c r="L82" s="308">
        <v>1729</v>
      </c>
      <c r="M82" s="308">
        <v>1441</v>
      </c>
      <c r="N82" s="304"/>
      <c r="O82" s="303"/>
      <c r="X82" s="406"/>
      <c r="Z82" s="401" t="s">
        <v>565</v>
      </c>
      <c r="AA82" s="401" t="s">
        <v>566</v>
      </c>
      <c r="AB82" s="401" t="s">
        <v>577</v>
      </c>
      <c r="AC82" s="401" t="s">
        <v>636</v>
      </c>
      <c r="AD82" s="402" t="s">
        <v>579</v>
      </c>
      <c r="AE82" s="345">
        <v>39553</v>
      </c>
    </row>
    <row r="83" spans="1:31">
      <c r="A83" s="289"/>
      <c r="B83" s="289"/>
      <c r="C83" s="309"/>
      <c r="D83" s="309"/>
      <c r="E83" s="309"/>
      <c r="F83" s="309"/>
      <c r="G83" s="309"/>
      <c r="H83" s="709" t="s">
        <v>268</v>
      </c>
      <c r="I83" s="709"/>
      <c r="J83" s="710"/>
      <c r="K83" s="305"/>
      <c r="L83" s="308">
        <v>676</v>
      </c>
      <c r="M83" s="308">
        <v>639</v>
      </c>
      <c r="N83" s="304"/>
      <c r="O83" s="303"/>
      <c r="X83" s="406"/>
      <c r="Z83" s="401" t="s">
        <v>565</v>
      </c>
      <c r="AA83" s="401" t="s">
        <v>566</v>
      </c>
      <c r="AB83" s="401" t="s">
        <v>577</v>
      </c>
      <c r="AC83" s="401" t="s">
        <v>637</v>
      </c>
      <c r="AD83" s="402" t="s">
        <v>579</v>
      </c>
      <c r="AE83" s="345">
        <v>9300</v>
      </c>
    </row>
    <row r="84" spans="1:31" ht="13.8">
      <c r="A84" s="309"/>
      <c r="B84" s="309"/>
      <c r="C84" s="289"/>
      <c r="D84" s="289"/>
      <c r="E84" s="289"/>
      <c r="F84" s="289"/>
      <c r="G84" s="698" t="s">
        <v>269</v>
      </c>
      <c r="H84" s="698"/>
      <c r="I84" s="698"/>
      <c r="J84" s="699"/>
      <c r="K84" s="301"/>
      <c r="L84" s="287">
        <v>6589</v>
      </c>
      <c r="M84" s="287">
        <v>6100</v>
      </c>
      <c r="N84" s="300"/>
      <c r="O84" s="299"/>
      <c r="X84" s="406"/>
      <c r="Z84" s="401" t="s">
        <v>565</v>
      </c>
      <c r="AA84" s="401" t="s">
        <v>566</v>
      </c>
      <c r="AB84" s="401" t="s">
        <v>577</v>
      </c>
      <c r="AC84" s="401" t="s">
        <v>638</v>
      </c>
      <c r="AD84" s="402" t="s">
        <v>579</v>
      </c>
      <c r="AE84" s="345">
        <v>15753</v>
      </c>
    </row>
    <row r="85" spans="1:31">
      <c r="A85" s="289"/>
      <c r="B85" s="289"/>
      <c r="C85" s="309"/>
      <c r="D85" s="309"/>
      <c r="E85" s="309"/>
      <c r="F85" s="309"/>
      <c r="G85" s="309"/>
      <c r="H85" s="700" t="s">
        <v>270</v>
      </c>
      <c r="I85" s="700"/>
      <c r="J85" s="701"/>
      <c r="K85" s="305"/>
      <c r="L85" s="308">
        <v>4537</v>
      </c>
      <c r="M85" s="308">
        <v>4192</v>
      </c>
      <c r="N85" s="304"/>
      <c r="O85" s="303"/>
      <c r="X85" s="406"/>
      <c r="Z85" s="401" t="s">
        <v>565</v>
      </c>
      <c r="AA85" s="401" t="s">
        <v>566</v>
      </c>
      <c r="AB85" s="401" t="s">
        <v>577</v>
      </c>
      <c r="AC85" s="401" t="s">
        <v>639</v>
      </c>
      <c r="AD85" s="402" t="s">
        <v>579</v>
      </c>
      <c r="AE85" s="345">
        <v>3141</v>
      </c>
    </row>
    <row r="86" spans="1:31">
      <c r="A86" s="309"/>
      <c r="B86" s="309"/>
      <c r="C86" s="309"/>
      <c r="D86" s="309"/>
      <c r="E86" s="309"/>
      <c r="F86" s="309"/>
      <c r="G86" s="309"/>
      <c r="H86" s="700" t="s">
        <v>271</v>
      </c>
      <c r="I86" s="700"/>
      <c r="J86" s="701"/>
      <c r="K86" s="305"/>
      <c r="L86" s="308">
        <v>504</v>
      </c>
      <c r="M86" s="308">
        <v>442</v>
      </c>
      <c r="N86" s="304"/>
      <c r="O86" s="303"/>
      <c r="X86" s="406"/>
      <c r="Z86" s="401" t="s">
        <v>565</v>
      </c>
      <c r="AA86" s="401" t="s">
        <v>566</v>
      </c>
      <c r="AB86" s="401" t="s">
        <v>577</v>
      </c>
      <c r="AC86" s="401" t="s">
        <v>640</v>
      </c>
      <c r="AD86" s="402" t="s">
        <v>579</v>
      </c>
      <c r="AE86" s="345">
        <v>216</v>
      </c>
    </row>
    <row r="87" spans="1:31">
      <c r="A87" s="289"/>
      <c r="B87" s="289"/>
      <c r="C87" s="309"/>
      <c r="D87" s="309"/>
      <c r="E87" s="309"/>
      <c r="F87" s="309"/>
      <c r="G87" s="309"/>
      <c r="H87" s="700" t="s">
        <v>272</v>
      </c>
      <c r="I87" s="700"/>
      <c r="J87" s="701"/>
      <c r="K87" s="305"/>
      <c r="L87" s="308">
        <v>799</v>
      </c>
      <c r="M87" s="308">
        <v>886</v>
      </c>
      <c r="N87" s="304"/>
      <c r="O87" s="303"/>
      <c r="X87" s="406"/>
      <c r="Z87" s="401" t="s">
        <v>565</v>
      </c>
      <c r="AA87" s="401" t="s">
        <v>566</v>
      </c>
      <c r="AB87" s="401" t="s">
        <v>577</v>
      </c>
      <c r="AC87" s="401" t="s">
        <v>641</v>
      </c>
      <c r="AD87" s="402" t="s">
        <v>579</v>
      </c>
      <c r="AE87" s="345">
        <v>12396</v>
      </c>
    </row>
    <row r="88" spans="1:31">
      <c r="A88" s="309"/>
      <c r="B88" s="309"/>
      <c r="C88" s="309"/>
      <c r="D88" s="309"/>
      <c r="E88" s="309"/>
      <c r="F88" s="309"/>
      <c r="G88" s="309"/>
      <c r="H88" s="700" t="s">
        <v>273</v>
      </c>
      <c r="I88" s="700"/>
      <c r="J88" s="701"/>
      <c r="K88" s="305"/>
      <c r="L88" s="308">
        <v>748</v>
      </c>
      <c r="M88" s="308">
        <v>580</v>
      </c>
      <c r="N88" s="304"/>
      <c r="O88" s="303"/>
      <c r="X88" s="406"/>
      <c r="Z88" s="401" t="s">
        <v>565</v>
      </c>
      <c r="AA88" s="401" t="s">
        <v>566</v>
      </c>
      <c r="AB88" s="401" t="s">
        <v>577</v>
      </c>
      <c r="AC88" s="401" t="s">
        <v>642</v>
      </c>
      <c r="AD88" s="402" t="s">
        <v>579</v>
      </c>
      <c r="AE88" s="345">
        <v>14499</v>
      </c>
    </row>
    <row r="89" spans="1:31" ht="13.8">
      <c r="A89" s="289"/>
      <c r="B89" s="289"/>
      <c r="C89" s="289"/>
      <c r="D89" s="289"/>
      <c r="E89" s="289"/>
      <c r="F89" s="289"/>
      <c r="G89" s="698" t="s">
        <v>274</v>
      </c>
      <c r="H89" s="698"/>
      <c r="I89" s="698"/>
      <c r="J89" s="699"/>
      <c r="K89" s="301"/>
      <c r="L89" s="287">
        <v>2149</v>
      </c>
      <c r="M89" s="287">
        <v>2245</v>
      </c>
      <c r="N89" s="300"/>
      <c r="O89" s="299"/>
      <c r="X89" s="406"/>
      <c r="Z89" s="401" t="s">
        <v>565</v>
      </c>
      <c r="AA89" s="401" t="s">
        <v>566</v>
      </c>
      <c r="AB89" s="401" t="s">
        <v>577</v>
      </c>
      <c r="AC89" s="401" t="s">
        <v>643</v>
      </c>
      <c r="AD89" s="402" t="s">
        <v>579</v>
      </c>
      <c r="AE89" s="345">
        <v>12173</v>
      </c>
    </row>
    <row r="90" spans="1:31">
      <c r="A90" s="309"/>
      <c r="B90" s="309"/>
      <c r="C90" s="309"/>
      <c r="D90" s="309"/>
      <c r="E90" s="309"/>
      <c r="F90" s="309"/>
      <c r="G90" s="309"/>
      <c r="H90" s="700" t="s">
        <v>275</v>
      </c>
      <c r="I90" s="700"/>
      <c r="J90" s="701"/>
      <c r="K90" s="305"/>
      <c r="L90" s="308">
        <v>1887</v>
      </c>
      <c r="M90" s="308">
        <v>1866</v>
      </c>
      <c r="N90" s="304"/>
      <c r="O90" s="303"/>
      <c r="X90" s="406"/>
      <c r="Z90" s="401" t="s">
        <v>565</v>
      </c>
      <c r="AA90" s="401" t="s">
        <v>566</v>
      </c>
      <c r="AB90" s="401" t="s">
        <v>577</v>
      </c>
      <c r="AC90" s="401" t="s">
        <v>644</v>
      </c>
      <c r="AD90" s="402" t="s">
        <v>579</v>
      </c>
      <c r="AE90" s="345">
        <v>8616</v>
      </c>
    </row>
    <row r="91" spans="1:31">
      <c r="A91" s="289"/>
      <c r="B91" s="289"/>
      <c r="C91" s="309"/>
      <c r="D91" s="309"/>
      <c r="E91" s="309"/>
      <c r="F91" s="309"/>
      <c r="G91" s="309"/>
      <c r="H91" s="700" t="s">
        <v>276</v>
      </c>
      <c r="I91" s="700"/>
      <c r="J91" s="701"/>
      <c r="K91" s="305"/>
      <c r="L91" s="308">
        <v>262</v>
      </c>
      <c r="M91" s="308">
        <v>379</v>
      </c>
      <c r="N91" s="304"/>
      <c r="O91" s="303"/>
      <c r="X91" s="406"/>
      <c r="Z91" s="401" t="s">
        <v>565</v>
      </c>
      <c r="AA91" s="401" t="s">
        <v>566</v>
      </c>
      <c r="AB91" s="401" t="s">
        <v>577</v>
      </c>
      <c r="AC91" s="401" t="s">
        <v>645</v>
      </c>
      <c r="AD91" s="402" t="s">
        <v>579</v>
      </c>
      <c r="AE91" s="345">
        <v>78</v>
      </c>
    </row>
    <row r="92" spans="1:31" ht="13.8">
      <c r="A92" s="309"/>
      <c r="B92" s="309"/>
      <c r="C92" s="289"/>
      <c r="D92" s="289"/>
      <c r="E92" s="289"/>
      <c r="F92" s="289"/>
      <c r="G92" s="698" t="s">
        <v>277</v>
      </c>
      <c r="H92" s="698"/>
      <c r="I92" s="698"/>
      <c r="J92" s="699"/>
      <c r="K92" s="301"/>
      <c r="L92" s="287">
        <v>3107</v>
      </c>
      <c r="M92" s="287">
        <v>2708</v>
      </c>
      <c r="N92" s="300"/>
      <c r="O92" s="299"/>
      <c r="X92" s="406"/>
      <c r="Z92" s="401" t="s">
        <v>565</v>
      </c>
      <c r="AA92" s="401" t="s">
        <v>566</v>
      </c>
      <c r="AB92" s="401" t="s">
        <v>577</v>
      </c>
      <c r="AC92" s="401" t="s">
        <v>646</v>
      </c>
      <c r="AD92" s="402" t="s">
        <v>579</v>
      </c>
      <c r="AE92" s="345">
        <v>3479</v>
      </c>
    </row>
    <row r="93" spans="1:31">
      <c r="A93" s="289"/>
      <c r="B93" s="289"/>
      <c r="C93" s="309"/>
      <c r="D93" s="309"/>
      <c r="E93" s="309"/>
      <c r="F93" s="309"/>
      <c r="G93" s="309"/>
      <c r="H93" s="700" t="s">
        <v>278</v>
      </c>
      <c r="I93" s="700"/>
      <c r="J93" s="701"/>
      <c r="K93" s="305"/>
      <c r="L93" s="308">
        <v>327</v>
      </c>
      <c r="M93" s="308">
        <v>262</v>
      </c>
      <c r="N93" s="304"/>
      <c r="O93" s="303"/>
      <c r="X93" s="406"/>
      <c r="Z93" s="401" t="s">
        <v>565</v>
      </c>
      <c r="AA93" s="401" t="s">
        <v>566</v>
      </c>
      <c r="AB93" s="401" t="s">
        <v>577</v>
      </c>
      <c r="AC93" s="401" t="s">
        <v>647</v>
      </c>
      <c r="AD93" s="402" t="s">
        <v>579</v>
      </c>
      <c r="AE93" s="345">
        <v>26096</v>
      </c>
    </row>
    <row r="94" spans="1:31">
      <c r="A94" s="309"/>
      <c r="B94" s="309"/>
      <c r="C94" s="309"/>
      <c r="D94" s="309"/>
      <c r="E94" s="309"/>
      <c r="F94" s="309"/>
      <c r="G94" s="309"/>
      <c r="H94" s="700" t="s">
        <v>151</v>
      </c>
      <c r="I94" s="700"/>
      <c r="J94" s="701"/>
      <c r="K94" s="305"/>
      <c r="L94" s="308">
        <v>2780</v>
      </c>
      <c r="M94" s="308">
        <v>2446</v>
      </c>
      <c r="N94" s="304"/>
      <c r="O94" s="303"/>
      <c r="X94" s="406"/>
      <c r="Z94" s="401" t="s">
        <v>565</v>
      </c>
      <c r="AA94" s="401" t="s">
        <v>566</v>
      </c>
      <c r="AB94" s="401" t="s">
        <v>577</v>
      </c>
      <c r="AC94" s="401" t="s">
        <v>648</v>
      </c>
      <c r="AD94" s="402" t="s">
        <v>579</v>
      </c>
      <c r="AE94" s="345">
        <v>1194</v>
      </c>
    </row>
    <row r="95" spans="1:31" ht="13.8">
      <c r="A95" s="289"/>
      <c r="B95" s="289"/>
      <c r="C95" s="289"/>
      <c r="D95" s="289"/>
      <c r="E95" s="289"/>
      <c r="F95" s="289"/>
      <c r="G95" s="698" t="s">
        <v>150</v>
      </c>
      <c r="H95" s="698"/>
      <c r="I95" s="698"/>
      <c r="J95" s="699"/>
      <c r="K95" s="301"/>
      <c r="L95" s="287">
        <v>6602</v>
      </c>
      <c r="M95" s="287">
        <v>6290</v>
      </c>
      <c r="N95" s="300"/>
      <c r="O95" s="299"/>
      <c r="X95" s="406"/>
      <c r="Z95" s="401" t="s">
        <v>565</v>
      </c>
      <c r="AA95" s="401" t="s">
        <v>566</v>
      </c>
      <c r="AB95" s="401" t="s">
        <v>577</v>
      </c>
      <c r="AC95" s="401" t="s">
        <v>649</v>
      </c>
      <c r="AD95" s="402" t="s">
        <v>579</v>
      </c>
      <c r="AE95" s="345">
        <v>6638</v>
      </c>
    </row>
    <row r="96" spans="1:31" ht="13.8">
      <c r="A96" s="309"/>
      <c r="B96" s="309"/>
      <c r="C96" s="289"/>
      <c r="D96" s="289"/>
      <c r="E96" s="289"/>
      <c r="F96" s="289"/>
      <c r="G96" s="698" t="s">
        <v>279</v>
      </c>
      <c r="H96" s="698"/>
      <c r="I96" s="698"/>
      <c r="J96" s="699"/>
      <c r="K96" s="301"/>
      <c r="L96" s="287">
        <v>12466</v>
      </c>
      <c r="M96" s="287">
        <v>12842</v>
      </c>
      <c r="N96" s="300"/>
      <c r="O96" s="299"/>
      <c r="X96" s="406"/>
      <c r="Z96" s="401" t="s">
        <v>565</v>
      </c>
      <c r="AA96" s="401" t="s">
        <v>566</v>
      </c>
      <c r="AB96" s="401" t="s">
        <v>577</v>
      </c>
      <c r="AC96" s="401" t="s">
        <v>650</v>
      </c>
      <c r="AD96" s="402" t="s">
        <v>579</v>
      </c>
      <c r="AE96" s="345">
        <v>557</v>
      </c>
    </row>
    <row r="97" spans="1:31">
      <c r="A97" s="289"/>
      <c r="B97" s="289"/>
      <c r="C97" s="309"/>
      <c r="D97" s="309"/>
      <c r="E97" s="309"/>
      <c r="F97" s="309"/>
      <c r="G97" s="309"/>
      <c r="H97" s="700" t="s">
        <v>280</v>
      </c>
      <c r="I97" s="700"/>
      <c r="J97" s="701"/>
      <c r="K97" s="305"/>
      <c r="L97" s="308">
        <v>5981</v>
      </c>
      <c r="M97" s="308">
        <v>5807</v>
      </c>
      <c r="N97" s="304"/>
      <c r="O97" s="303"/>
      <c r="X97" s="406"/>
      <c r="Z97" s="401" t="s">
        <v>565</v>
      </c>
      <c r="AA97" s="401" t="s">
        <v>566</v>
      </c>
      <c r="AB97" s="401" t="s">
        <v>577</v>
      </c>
      <c r="AC97" s="401" t="s">
        <v>651</v>
      </c>
      <c r="AD97" s="402" t="s">
        <v>579</v>
      </c>
      <c r="AE97" s="345">
        <v>1255</v>
      </c>
    </row>
    <row r="98" spans="1:31">
      <c r="A98" s="309"/>
      <c r="B98" s="309"/>
      <c r="C98" s="309"/>
      <c r="D98" s="309"/>
      <c r="E98" s="309"/>
      <c r="F98" s="309"/>
      <c r="G98" s="309"/>
      <c r="H98" s="700" t="s">
        <v>281</v>
      </c>
      <c r="I98" s="700"/>
      <c r="J98" s="701"/>
      <c r="K98" s="305"/>
      <c r="L98" s="308">
        <v>6485</v>
      </c>
      <c r="M98" s="308">
        <v>7035</v>
      </c>
      <c r="N98" s="304"/>
      <c r="O98" s="303"/>
      <c r="X98" s="406"/>
      <c r="Z98" s="401" t="s">
        <v>565</v>
      </c>
      <c r="AA98" s="401" t="s">
        <v>566</v>
      </c>
      <c r="AB98" s="401" t="s">
        <v>577</v>
      </c>
      <c r="AC98" s="401" t="s">
        <v>652</v>
      </c>
      <c r="AD98" s="402" t="s">
        <v>579</v>
      </c>
      <c r="AE98" s="345">
        <v>1042</v>
      </c>
    </row>
    <row r="99" spans="1:31" ht="13.8">
      <c r="A99" s="289"/>
      <c r="B99" s="289"/>
      <c r="C99" s="289"/>
      <c r="D99" s="289"/>
      <c r="E99" s="289"/>
      <c r="F99" s="289"/>
      <c r="G99" s="698" t="s">
        <v>282</v>
      </c>
      <c r="H99" s="698"/>
      <c r="I99" s="698"/>
      <c r="J99" s="699"/>
      <c r="K99" s="301"/>
      <c r="L99" s="287">
        <v>5369</v>
      </c>
      <c r="M99" s="287">
        <v>5402</v>
      </c>
      <c r="N99" s="300"/>
      <c r="O99" s="299"/>
      <c r="X99" s="406"/>
      <c r="Z99" s="401" t="s">
        <v>565</v>
      </c>
      <c r="AA99" s="401" t="s">
        <v>566</v>
      </c>
      <c r="AB99" s="401" t="s">
        <v>577</v>
      </c>
      <c r="AC99" s="401" t="s">
        <v>653</v>
      </c>
      <c r="AD99" s="402" t="s">
        <v>579</v>
      </c>
      <c r="AE99" s="345">
        <v>237</v>
      </c>
    </row>
    <row r="100" spans="1:31">
      <c r="A100" s="309"/>
      <c r="B100" s="309"/>
      <c r="C100" s="309"/>
      <c r="D100" s="309"/>
      <c r="E100" s="309"/>
      <c r="F100" s="309"/>
      <c r="G100" s="309"/>
      <c r="H100" s="700" t="s">
        <v>283</v>
      </c>
      <c r="I100" s="700"/>
      <c r="J100" s="701"/>
      <c r="K100" s="305"/>
      <c r="L100" s="308">
        <v>1209</v>
      </c>
      <c r="M100" s="308">
        <v>1370</v>
      </c>
      <c r="N100" s="304"/>
      <c r="O100" s="303"/>
      <c r="X100" s="406"/>
      <c r="Z100" s="401" t="s">
        <v>565</v>
      </c>
      <c r="AA100" s="401" t="s">
        <v>566</v>
      </c>
      <c r="AB100" s="401" t="s">
        <v>577</v>
      </c>
      <c r="AC100" s="401" t="s">
        <v>654</v>
      </c>
      <c r="AD100" s="402" t="s">
        <v>579</v>
      </c>
      <c r="AE100" s="345">
        <v>2341</v>
      </c>
    </row>
    <row r="101" spans="1:31">
      <c r="A101" s="289"/>
      <c r="B101" s="289"/>
      <c r="C101" s="309"/>
      <c r="D101" s="309"/>
      <c r="E101" s="309"/>
      <c r="F101" s="309"/>
      <c r="G101" s="309"/>
      <c r="H101" s="700" t="s">
        <v>284</v>
      </c>
      <c r="I101" s="700"/>
      <c r="J101" s="701"/>
      <c r="K101" s="305"/>
      <c r="L101" s="308">
        <v>1078</v>
      </c>
      <c r="M101" s="308">
        <v>1076</v>
      </c>
      <c r="N101" s="304"/>
      <c r="O101" s="303"/>
      <c r="X101" s="406"/>
      <c r="Z101" s="401" t="s">
        <v>565</v>
      </c>
      <c r="AA101" s="401" t="s">
        <v>566</v>
      </c>
      <c r="AB101" s="401" t="s">
        <v>577</v>
      </c>
      <c r="AC101" s="401" t="s">
        <v>655</v>
      </c>
      <c r="AD101" s="402" t="s">
        <v>579</v>
      </c>
      <c r="AE101" s="345">
        <v>916</v>
      </c>
    </row>
    <row r="102" spans="1:31">
      <c r="A102" s="309"/>
      <c r="B102" s="309"/>
      <c r="C102" s="309"/>
      <c r="D102" s="309"/>
      <c r="E102" s="309"/>
      <c r="F102" s="309"/>
      <c r="G102" s="309"/>
      <c r="H102" s="700" t="s">
        <v>285</v>
      </c>
      <c r="I102" s="700"/>
      <c r="J102" s="701"/>
      <c r="K102" s="305"/>
      <c r="L102" s="308">
        <v>3082</v>
      </c>
      <c r="M102" s="308">
        <v>2957</v>
      </c>
      <c r="N102" s="304"/>
      <c r="O102" s="303"/>
      <c r="X102" s="406"/>
      <c r="Z102" s="401" t="s">
        <v>565</v>
      </c>
      <c r="AA102" s="401" t="s">
        <v>566</v>
      </c>
      <c r="AB102" s="401" t="s">
        <v>577</v>
      </c>
      <c r="AC102" s="401" t="s">
        <v>656</v>
      </c>
      <c r="AD102" s="402" t="s">
        <v>579</v>
      </c>
      <c r="AE102" s="345">
        <v>284</v>
      </c>
    </row>
    <row r="103" spans="1:31" ht="13.8">
      <c r="A103" s="289"/>
      <c r="B103" s="289"/>
      <c r="C103" s="289"/>
      <c r="D103" s="289"/>
      <c r="E103" s="289"/>
      <c r="F103" s="289"/>
      <c r="G103" s="698" t="s">
        <v>286</v>
      </c>
      <c r="H103" s="698"/>
      <c r="I103" s="698"/>
      <c r="J103" s="699"/>
      <c r="K103" s="301"/>
      <c r="L103" s="287">
        <v>2986</v>
      </c>
      <c r="M103" s="287">
        <v>2343</v>
      </c>
      <c r="N103" s="300"/>
      <c r="O103" s="299"/>
      <c r="X103" s="406"/>
      <c r="Z103" s="401" t="s">
        <v>565</v>
      </c>
      <c r="AA103" s="401" t="s">
        <v>566</v>
      </c>
      <c r="AB103" s="401" t="s">
        <v>577</v>
      </c>
      <c r="AC103" s="401" t="s">
        <v>657</v>
      </c>
      <c r="AD103" s="402" t="s">
        <v>579</v>
      </c>
      <c r="AE103" s="345">
        <v>6</v>
      </c>
    </row>
    <row r="104" spans="1:31" ht="13.8">
      <c r="A104" s="309"/>
      <c r="B104" s="309"/>
      <c r="C104" s="289"/>
      <c r="D104" s="289"/>
      <c r="E104" s="289"/>
      <c r="F104" s="289"/>
      <c r="G104" s="698" t="s">
        <v>287</v>
      </c>
      <c r="H104" s="698"/>
      <c r="I104" s="698"/>
      <c r="J104" s="699"/>
      <c r="K104" s="301"/>
      <c r="L104" s="287">
        <v>18867</v>
      </c>
      <c r="M104" s="287">
        <v>21666</v>
      </c>
      <c r="N104" s="300"/>
      <c r="O104" s="299"/>
      <c r="X104" s="406"/>
      <c r="Z104" s="401" t="s">
        <v>565</v>
      </c>
      <c r="AA104" s="401" t="s">
        <v>566</v>
      </c>
      <c r="AB104" s="401" t="s">
        <v>577</v>
      </c>
      <c r="AC104" s="401" t="s">
        <v>658</v>
      </c>
      <c r="AD104" s="402" t="s">
        <v>579</v>
      </c>
      <c r="AE104" s="345">
        <v>2741</v>
      </c>
    </row>
    <row r="105" spans="1:31">
      <c r="A105" s="289"/>
      <c r="B105" s="289"/>
      <c r="C105" s="309"/>
      <c r="D105" s="309"/>
      <c r="E105" s="309"/>
      <c r="F105" s="309"/>
      <c r="G105" s="309"/>
      <c r="H105" s="700" t="s">
        <v>288</v>
      </c>
      <c r="I105" s="700"/>
      <c r="J105" s="701"/>
      <c r="K105" s="305"/>
      <c r="L105" s="308">
        <v>18333</v>
      </c>
      <c r="M105" s="308">
        <v>20773</v>
      </c>
      <c r="N105" s="304"/>
      <c r="O105" s="303"/>
      <c r="X105" s="406"/>
      <c r="Z105" s="401" t="s">
        <v>565</v>
      </c>
      <c r="AA105" s="401" t="s">
        <v>566</v>
      </c>
      <c r="AB105" s="401" t="s">
        <v>577</v>
      </c>
      <c r="AC105" s="401" t="s">
        <v>659</v>
      </c>
      <c r="AD105" s="402" t="s">
        <v>579</v>
      </c>
      <c r="AE105" s="345">
        <v>15523</v>
      </c>
    </row>
    <row r="106" spans="1:31">
      <c r="A106" s="309"/>
      <c r="B106" s="309"/>
      <c r="C106" s="309"/>
      <c r="D106" s="309"/>
      <c r="E106" s="309"/>
      <c r="F106" s="309"/>
      <c r="G106" s="309"/>
      <c r="H106" s="700" t="s">
        <v>289</v>
      </c>
      <c r="I106" s="700"/>
      <c r="J106" s="701"/>
      <c r="K106" s="305"/>
      <c r="L106" s="308">
        <v>534</v>
      </c>
      <c r="M106" s="308">
        <v>893</v>
      </c>
      <c r="N106" s="304"/>
      <c r="O106" s="303"/>
      <c r="X106" s="406"/>
      <c r="Z106" s="401" t="s">
        <v>565</v>
      </c>
      <c r="AA106" s="401" t="s">
        <v>566</v>
      </c>
      <c r="AB106" s="401" t="s">
        <v>577</v>
      </c>
      <c r="AC106" s="401" t="s">
        <v>660</v>
      </c>
      <c r="AD106" s="402" t="s">
        <v>579</v>
      </c>
      <c r="AE106" s="345">
        <v>1668</v>
      </c>
    </row>
    <row r="107" spans="1:31">
      <c r="A107" s="289"/>
      <c r="B107" s="289"/>
      <c r="C107" s="309"/>
      <c r="D107" s="309"/>
      <c r="E107" s="309"/>
      <c r="F107" s="309"/>
      <c r="G107" s="711" t="s">
        <v>476</v>
      </c>
      <c r="H107" s="711"/>
      <c r="I107" s="711"/>
      <c r="J107" s="711"/>
      <c r="K107" s="305"/>
      <c r="L107" s="308">
        <v>7</v>
      </c>
      <c r="M107" s="308">
        <v>172</v>
      </c>
      <c r="N107" s="304"/>
      <c r="O107" s="303"/>
      <c r="X107" s="406"/>
      <c r="Z107" s="401" t="s">
        <v>565</v>
      </c>
      <c r="AA107" s="401" t="s">
        <v>566</v>
      </c>
      <c r="AB107" s="401" t="s">
        <v>577</v>
      </c>
      <c r="AC107" s="401" t="s">
        <v>661</v>
      </c>
      <c r="AD107" s="402" t="s">
        <v>579</v>
      </c>
      <c r="AE107" s="345">
        <v>1594</v>
      </c>
    </row>
    <row r="108" spans="1:31" ht="13.8">
      <c r="A108" s="309"/>
      <c r="B108" s="309"/>
      <c r="C108" s="289"/>
      <c r="D108" s="289"/>
      <c r="E108" s="289"/>
      <c r="F108" s="698" t="s">
        <v>290</v>
      </c>
      <c r="G108" s="698"/>
      <c r="H108" s="698"/>
      <c r="I108" s="698"/>
      <c r="J108" s="699"/>
      <c r="K108" s="301"/>
      <c r="L108" s="287">
        <v>29043</v>
      </c>
      <c r="M108" s="287">
        <v>14243</v>
      </c>
      <c r="N108" s="300"/>
      <c r="O108" s="299"/>
      <c r="X108" s="406"/>
      <c r="Z108" s="401" t="s">
        <v>565</v>
      </c>
      <c r="AA108" s="401" t="s">
        <v>566</v>
      </c>
      <c r="AB108" s="401" t="s">
        <v>577</v>
      </c>
      <c r="AC108" s="401" t="s">
        <v>662</v>
      </c>
      <c r="AD108" s="402" t="s">
        <v>579</v>
      </c>
      <c r="AE108" s="345">
        <v>2243</v>
      </c>
    </row>
    <row r="109" spans="1:31" ht="13.8">
      <c r="A109" s="289"/>
      <c r="B109" s="289"/>
      <c r="C109" s="289"/>
      <c r="D109" s="289"/>
      <c r="E109" s="289"/>
      <c r="F109" s="289"/>
      <c r="G109" s="698" t="s">
        <v>291</v>
      </c>
      <c r="H109" s="698"/>
      <c r="I109" s="698"/>
      <c r="J109" s="698"/>
      <c r="K109" s="301"/>
      <c r="L109" s="287">
        <v>22211</v>
      </c>
      <c r="M109" s="287">
        <v>9323</v>
      </c>
      <c r="N109" s="300"/>
      <c r="O109" s="299"/>
      <c r="X109" s="406"/>
      <c r="Z109" s="401" t="s">
        <v>565</v>
      </c>
      <c r="AA109" s="401" t="s">
        <v>566</v>
      </c>
      <c r="AB109" s="401" t="s">
        <v>577</v>
      </c>
      <c r="AC109" s="401" t="s">
        <v>663</v>
      </c>
      <c r="AD109" s="402" t="s">
        <v>579</v>
      </c>
      <c r="AE109" s="345">
        <v>10019</v>
      </c>
    </row>
    <row r="110" spans="1:31">
      <c r="A110" s="309"/>
      <c r="B110" s="309"/>
      <c r="C110" s="309"/>
      <c r="D110" s="309"/>
      <c r="E110" s="309"/>
      <c r="F110" s="309"/>
      <c r="G110" s="700" t="s">
        <v>292</v>
      </c>
      <c r="H110" s="700"/>
      <c r="I110" s="700"/>
      <c r="J110" s="700"/>
      <c r="K110" s="305"/>
      <c r="L110" s="308">
        <v>6832</v>
      </c>
      <c r="M110" s="308">
        <v>4920</v>
      </c>
      <c r="N110" s="304"/>
      <c r="O110" s="303"/>
      <c r="X110" s="406"/>
      <c r="Z110" s="401" t="s">
        <v>565</v>
      </c>
      <c r="AA110" s="401" t="s">
        <v>566</v>
      </c>
      <c r="AB110" s="401" t="s">
        <v>577</v>
      </c>
      <c r="AC110" s="401" t="s">
        <v>664</v>
      </c>
      <c r="AD110" s="402" t="s">
        <v>579</v>
      </c>
      <c r="AE110" s="345">
        <v>40244</v>
      </c>
    </row>
    <row r="111" spans="1:31">
      <c r="A111" s="289"/>
      <c r="B111" s="289"/>
      <c r="C111" s="309"/>
      <c r="D111" s="309"/>
      <c r="E111" s="309"/>
      <c r="F111" s="309"/>
      <c r="G111" s="309"/>
      <c r="H111" s="700" t="s">
        <v>293</v>
      </c>
      <c r="I111" s="700"/>
      <c r="J111" s="700"/>
      <c r="K111" s="305"/>
      <c r="L111" s="308">
        <v>2570</v>
      </c>
      <c r="M111" s="308">
        <v>682</v>
      </c>
      <c r="N111" s="304"/>
      <c r="O111" s="303"/>
      <c r="X111" s="406"/>
      <c r="Z111" s="401" t="s">
        <v>565</v>
      </c>
      <c r="AA111" s="401" t="s">
        <v>566</v>
      </c>
      <c r="AB111" s="401" t="s">
        <v>577</v>
      </c>
      <c r="AC111" s="401" t="s">
        <v>665</v>
      </c>
      <c r="AD111" s="402" t="s">
        <v>579</v>
      </c>
      <c r="AE111" s="345">
        <v>18925</v>
      </c>
    </row>
    <row r="112" spans="1:31">
      <c r="A112" s="309"/>
      <c r="B112" s="309"/>
      <c r="C112" s="309"/>
      <c r="D112" s="309"/>
      <c r="E112" s="309"/>
      <c r="F112" s="309"/>
      <c r="G112" s="309"/>
      <c r="H112" s="700" t="s">
        <v>294</v>
      </c>
      <c r="I112" s="700"/>
      <c r="J112" s="700"/>
      <c r="K112" s="305"/>
      <c r="L112" s="308">
        <v>4262</v>
      </c>
      <c r="M112" s="308">
        <v>4238</v>
      </c>
      <c r="N112" s="304"/>
      <c r="O112" s="303"/>
      <c r="X112" s="406"/>
      <c r="Z112" s="401" t="s">
        <v>565</v>
      </c>
      <c r="AA112" s="401" t="s">
        <v>566</v>
      </c>
      <c r="AB112" s="401" t="s">
        <v>577</v>
      </c>
      <c r="AC112" s="401" t="s">
        <v>666</v>
      </c>
      <c r="AD112" s="402" t="s">
        <v>579</v>
      </c>
      <c r="AE112" s="345">
        <v>2996</v>
      </c>
    </row>
    <row r="113" spans="1:31" ht="13.8">
      <c r="A113" s="289"/>
      <c r="B113" s="289"/>
      <c r="C113" s="289"/>
      <c r="D113" s="289"/>
      <c r="E113" s="289"/>
      <c r="F113" s="698" t="s">
        <v>295</v>
      </c>
      <c r="G113" s="698"/>
      <c r="H113" s="698"/>
      <c r="I113" s="698"/>
      <c r="J113" s="698"/>
      <c r="K113" s="301"/>
      <c r="L113" s="287">
        <v>18004</v>
      </c>
      <c r="M113" s="287">
        <v>14296</v>
      </c>
      <c r="N113" s="300"/>
      <c r="O113" s="299"/>
      <c r="X113" s="406"/>
      <c r="Z113" s="401" t="s">
        <v>565</v>
      </c>
      <c r="AA113" s="401" t="s">
        <v>566</v>
      </c>
      <c r="AB113" s="401" t="s">
        <v>577</v>
      </c>
      <c r="AC113" s="401" t="s">
        <v>667</v>
      </c>
      <c r="AD113" s="402" t="s">
        <v>579</v>
      </c>
      <c r="AE113" s="345">
        <v>3907</v>
      </c>
    </row>
    <row r="114" spans="1:31" ht="13.8">
      <c r="A114" s="309"/>
      <c r="B114" s="309"/>
      <c r="C114" s="289"/>
      <c r="D114" s="289"/>
      <c r="E114" s="289"/>
      <c r="F114" s="289"/>
      <c r="G114" s="698" t="s">
        <v>296</v>
      </c>
      <c r="H114" s="698"/>
      <c r="I114" s="698"/>
      <c r="J114" s="698"/>
      <c r="K114" s="301"/>
      <c r="L114" s="287">
        <v>9309</v>
      </c>
      <c r="M114" s="287">
        <v>7176</v>
      </c>
      <c r="N114" s="300"/>
      <c r="O114" s="299"/>
      <c r="X114" s="406"/>
      <c r="Z114" s="401" t="s">
        <v>565</v>
      </c>
      <c r="AA114" s="401" t="s">
        <v>566</v>
      </c>
      <c r="AB114" s="401" t="s">
        <v>577</v>
      </c>
      <c r="AC114" s="401" t="s">
        <v>668</v>
      </c>
      <c r="AD114" s="402" t="s">
        <v>579</v>
      </c>
      <c r="AE114" s="345">
        <v>1386</v>
      </c>
    </row>
    <row r="115" spans="1:31">
      <c r="A115" s="289"/>
      <c r="B115" s="289"/>
      <c r="C115" s="309"/>
      <c r="D115" s="309"/>
      <c r="E115" s="309"/>
      <c r="F115" s="309"/>
      <c r="G115" s="700" t="s">
        <v>297</v>
      </c>
      <c r="H115" s="700"/>
      <c r="I115" s="700"/>
      <c r="J115" s="700"/>
      <c r="K115" s="305"/>
      <c r="L115" s="308">
        <v>4220</v>
      </c>
      <c r="M115" s="308">
        <v>2900</v>
      </c>
      <c r="N115" s="304"/>
      <c r="O115" s="303"/>
      <c r="X115" s="406"/>
      <c r="Z115" s="401" t="s">
        <v>565</v>
      </c>
      <c r="AA115" s="401" t="s">
        <v>566</v>
      </c>
      <c r="AB115" s="401" t="s">
        <v>577</v>
      </c>
      <c r="AC115" s="401" t="s">
        <v>669</v>
      </c>
      <c r="AD115" s="402" t="s">
        <v>579</v>
      </c>
      <c r="AE115" s="345">
        <v>1330</v>
      </c>
    </row>
    <row r="116" spans="1:31">
      <c r="A116" s="309"/>
      <c r="B116" s="309"/>
      <c r="C116" s="309"/>
      <c r="D116" s="309"/>
      <c r="E116" s="309"/>
      <c r="F116" s="309"/>
      <c r="G116" s="700" t="s">
        <v>298</v>
      </c>
      <c r="H116" s="700"/>
      <c r="I116" s="700"/>
      <c r="J116" s="700"/>
      <c r="K116" s="305"/>
      <c r="L116" s="308">
        <v>417</v>
      </c>
      <c r="M116" s="308">
        <v>369</v>
      </c>
      <c r="N116" s="304"/>
      <c r="O116" s="303"/>
      <c r="X116" s="406"/>
      <c r="Z116" s="401" t="s">
        <v>565</v>
      </c>
      <c r="AA116" s="401" t="s">
        <v>566</v>
      </c>
      <c r="AB116" s="401" t="s">
        <v>577</v>
      </c>
      <c r="AC116" s="401" t="s">
        <v>670</v>
      </c>
      <c r="AD116" s="402" t="s">
        <v>579</v>
      </c>
      <c r="AE116" s="345">
        <v>9305</v>
      </c>
    </row>
    <row r="117" spans="1:31">
      <c r="A117" s="289"/>
      <c r="B117" s="289"/>
      <c r="C117" s="309"/>
      <c r="D117" s="309"/>
      <c r="E117" s="309"/>
      <c r="F117" s="309"/>
      <c r="G117" s="700" t="s">
        <v>299</v>
      </c>
      <c r="H117" s="700"/>
      <c r="I117" s="700"/>
      <c r="J117" s="700"/>
      <c r="K117" s="305"/>
      <c r="L117" s="308">
        <v>4058</v>
      </c>
      <c r="M117" s="308">
        <v>3851</v>
      </c>
      <c r="N117" s="304"/>
      <c r="O117" s="303"/>
      <c r="X117" s="406"/>
      <c r="Z117" s="401" t="s">
        <v>565</v>
      </c>
      <c r="AA117" s="401" t="s">
        <v>566</v>
      </c>
      <c r="AB117" s="401" t="s">
        <v>577</v>
      </c>
      <c r="AC117" s="401" t="s">
        <v>671</v>
      </c>
      <c r="AD117" s="402" t="s">
        <v>579</v>
      </c>
      <c r="AE117" s="345">
        <v>7349</v>
      </c>
    </row>
    <row r="118" spans="1:31" ht="13.8">
      <c r="A118" s="309"/>
      <c r="B118" s="309"/>
      <c r="C118" s="289"/>
      <c r="D118" s="289"/>
      <c r="E118" s="289"/>
      <c r="F118" s="698" t="s">
        <v>300</v>
      </c>
      <c r="G118" s="698"/>
      <c r="H118" s="698"/>
      <c r="I118" s="698"/>
      <c r="J118" s="698"/>
      <c r="K118" s="301"/>
      <c r="L118" s="287">
        <v>10441</v>
      </c>
      <c r="M118" s="287">
        <v>11831</v>
      </c>
      <c r="N118" s="300"/>
      <c r="O118" s="299"/>
      <c r="X118" s="406"/>
      <c r="Z118" s="401" t="s">
        <v>565</v>
      </c>
      <c r="AA118" s="401" t="s">
        <v>566</v>
      </c>
      <c r="AB118" s="401" t="s">
        <v>577</v>
      </c>
      <c r="AC118" s="401" t="s">
        <v>672</v>
      </c>
      <c r="AD118" s="402" t="s">
        <v>579</v>
      </c>
      <c r="AE118" s="345">
        <v>11472</v>
      </c>
    </row>
    <row r="119" spans="1:31" ht="13.8">
      <c r="A119" s="289"/>
      <c r="B119" s="289"/>
      <c r="C119" s="289"/>
      <c r="D119" s="289"/>
      <c r="E119" s="289"/>
      <c r="F119" s="289"/>
      <c r="G119" s="698" t="s">
        <v>301</v>
      </c>
      <c r="H119" s="698"/>
      <c r="I119" s="698"/>
      <c r="J119" s="698"/>
      <c r="K119" s="301"/>
      <c r="L119" s="287">
        <v>3374</v>
      </c>
      <c r="M119" s="287">
        <v>5244</v>
      </c>
      <c r="N119" s="300"/>
      <c r="O119" s="299"/>
      <c r="X119" s="406"/>
      <c r="Z119" s="401" t="s">
        <v>565</v>
      </c>
      <c r="AA119" s="401" t="s">
        <v>566</v>
      </c>
      <c r="AB119" s="401" t="s">
        <v>577</v>
      </c>
      <c r="AC119" s="401" t="s">
        <v>673</v>
      </c>
      <c r="AD119" s="402" t="s">
        <v>579</v>
      </c>
      <c r="AE119" s="345">
        <v>3475</v>
      </c>
    </row>
    <row r="120" spans="1:31">
      <c r="A120" s="309"/>
      <c r="B120" s="309"/>
      <c r="C120" s="309"/>
      <c r="D120" s="309"/>
      <c r="E120" s="309"/>
      <c r="F120" s="309"/>
      <c r="G120" s="309"/>
      <c r="H120" s="700" t="s">
        <v>302</v>
      </c>
      <c r="I120" s="700"/>
      <c r="J120" s="700"/>
      <c r="K120" s="305"/>
      <c r="L120" s="308">
        <v>1675</v>
      </c>
      <c r="M120" s="308">
        <v>2537</v>
      </c>
      <c r="N120" s="304"/>
      <c r="O120" s="303"/>
      <c r="X120" s="406"/>
      <c r="Z120" s="401" t="s">
        <v>565</v>
      </c>
      <c r="AA120" s="401" t="s">
        <v>566</v>
      </c>
      <c r="AB120" s="401" t="s">
        <v>577</v>
      </c>
      <c r="AC120" s="401" t="s">
        <v>674</v>
      </c>
      <c r="AD120" s="402" t="s">
        <v>579</v>
      </c>
      <c r="AE120" s="345">
        <v>7997</v>
      </c>
    </row>
    <row r="121" spans="1:31">
      <c r="A121" s="289"/>
      <c r="B121" s="289"/>
      <c r="C121" s="309"/>
      <c r="D121" s="309"/>
      <c r="E121" s="309"/>
      <c r="F121" s="309"/>
      <c r="G121" s="309"/>
      <c r="H121" s="700" t="s">
        <v>303</v>
      </c>
      <c r="I121" s="700"/>
      <c r="J121" s="700"/>
      <c r="K121" s="305"/>
      <c r="L121" s="308">
        <v>1163</v>
      </c>
      <c r="M121" s="308">
        <v>2132</v>
      </c>
      <c r="N121" s="304"/>
      <c r="O121" s="303"/>
      <c r="X121" s="406"/>
      <c r="Z121" s="401" t="s">
        <v>565</v>
      </c>
      <c r="AA121" s="401" t="s">
        <v>566</v>
      </c>
      <c r="AB121" s="401" t="s">
        <v>577</v>
      </c>
      <c r="AC121" s="401" t="s">
        <v>675</v>
      </c>
      <c r="AD121" s="402" t="s">
        <v>579</v>
      </c>
      <c r="AE121" s="345">
        <v>2498</v>
      </c>
    </row>
    <row r="122" spans="1:31">
      <c r="A122" s="309"/>
      <c r="B122" s="309"/>
      <c r="C122" s="309"/>
      <c r="D122" s="309"/>
      <c r="E122" s="309"/>
      <c r="F122" s="309"/>
      <c r="G122" s="309"/>
      <c r="H122" s="700" t="s">
        <v>304</v>
      </c>
      <c r="I122" s="700"/>
      <c r="J122" s="700"/>
      <c r="K122" s="305"/>
      <c r="L122" s="308">
        <v>536</v>
      </c>
      <c r="M122" s="308">
        <v>574</v>
      </c>
      <c r="N122" s="304"/>
      <c r="O122" s="303"/>
      <c r="X122" s="406"/>
      <c r="Z122" s="401" t="s">
        <v>565</v>
      </c>
      <c r="AA122" s="401" t="s">
        <v>566</v>
      </c>
      <c r="AB122" s="401" t="s">
        <v>577</v>
      </c>
      <c r="AC122" s="401" t="s">
        <v>676</v>
      </c>
      <c r="AD122" s="402" t="s">
        <v>579</v>
      </c>
      <c r="AE122" s="345">
        <v>82698</v>
      </c>
    </row>
    <row r="123" spans="1:31" ht="13.8">
      <c r="A123" s="289"/>
      <c r="B123" s="289"/>
      <c r="C123" s="289"/>
      <c r="D123" s="289"/>
      <c r="E123" s="289"/>
      <c r="F123" s="289"/>
      <c r="G123" s="698" t="s">
        <v>305</v>
      </c>
      <c r="H123" s="698"/>
      <c r="I123" s="698"/>
      <c r="J123" s="698"/>
      <c r="K123" s="301"/>
      <c r="L123" s="287">
        <v>473</v>
      </c>
      <c r="M123" s="287">
        <v>409</v>
      </c>
      <c r="N123" s="300"/>
      <c r="O123" s="299"/>
      <c r="X123" s="406"/>
      <c r="Z123" s="401" t="s">
        <v>565</v>
      </c>
      <c r="AA123" s="401" t="s">
        <v>566</v>
      </c>
      <c r="AB123" s="401" t="s">
        <v>577</v>
      </c>
      <c r="AC123" s="401" t="s">
        <v>677</v>
      </c>
      <c r="AD123" s="402" t="s">
        <v>579</v>
      </c>
      <c r="AE123" s="345">
        <v>32978</v>
      </c>
    </row>
    <row r="124" spans="1:31">
      <c r="A124" s="309"/>
      <c r="B124" s="309"/>
      <c r="C124" s="309"/>
      <c r="D124" s="309"/>
      <c r="E124" s="309"/>
      <c r="F124" s="309"/>
      <c r="G124" s="700" t="s">
        <v>306</v>
      </c>
      <c r="H124" s="700"/>
      <c r="I124" s="700"/>
      <c r="J124" s="700"/>
      <c r="K124" s="305"/>
      <c r="L124" s="308">
        <v>655</v>
      </c>
      <c r="M124" s="308">
        <v>432</v>
      </c>
      <c r="N124" s="304"/>
      <c r="O124" s="303"/>
      <c r="X124" s="406"/>
      <c r="Z124" s="401" t="s">
        <v>565</v>
      </c>
      <c r="AA124" s="401" t="s">
        <v>566</v>
      </c>
      <c r="AB124" s="401" t="s">
        <v>577</v>
      </c>
      <c r="AC124" s="401" t="s">
        <v>678</v>
      </c>
      <c r="AD124" s="402" t="s">
        <v>579</v>
      </c>
      <c r="AE124" s="345">
        <v>49697</v>
      </c>
    </row>
    <row r="125" spans="1:31">
      <c r="A125" s="289"/>
      <c r="B125" s="289"/>
      <c r="C125" s="309"/>
      <c r="D125" s="309"/>
      <c r="E125" s="309"/>
      <c r="F125" s="309"/>
      <c r="G125" s="700" t="s">
        <v>307</v>
      </c>
      <c r="H125" s="700"/>
      <c r="I125" s="700"/>
      <c r="J125" s="700"/>
      <c r="K125" s="305"/>
      <c r="L125" s="308">
        <v>2297</v>
      </c>
      <c r="M125" s="308">
        <v>2399</v>
      </c>
      <c r="N125" s="304"/>
      <c r="O125" s="303"/>
      <c r="X125" s="406"/>
      <c r="Z125" s="401" t="s">
        <v>565</v>
      </c>
      <c r="AA125" s="401" t="s">
        <v>566</v>
      </c>
      <c r="AB125" s="401" t="s">
        <v>577</v>
      </c>
      <c r="AC125" s="401" t="s">
        <v>679</v>
      </c>
      <c r="AD125" s="402" t="s">
        <v>579</v>
      </c>
      <c r="AE125" s="345">
        <v>24</v>
      </c>
    </row>
    <row r="126" spans="1:31">
      <c r="A126" s="309"/>
      <c r="B126" s="309"/>
      <c r="C126" s="309"/>
      <c r="D126" s="309"/>
      <c r="E126" s="309"/>
      <c r="F126" s="309"/>
      <c r="G126" s="700" t="s">
        <v>308</v>
      </c>
      <c r="H126" s="700"/>
      <c r="I126" s="700"/>
      <c r="J126" s="700"/>
      <c r="K126" s="305"/>
      <c r="L126" s="308">
        <v>3073</v>
      </c>
      <c r="M126" s="308">
        <v>2830</v>
      </c>
      <c r="N126" s="304"/>
      <c r="O126" s="303"/>
      <c r="X126" s="406"/>
      <c r="Z126" s="401" t="s">
        <v>565</v>
      </c>
      <c r="AA126" s="401" t="s">
        <v>566</v>
      </c>
      <c r="AB126" s="401" t="s">
        <v>577</v>
      </c>
      <c r="AC126" s="401" t="s">
        <v>680</v>
      </c>
      <c r="AD126" s="402" t="s">
        <v>579</v>
      </c>
      <c r="AE126" s="345">
        <v>52607</v>
      </c>
    </row>
    <row r="127" spans="1:31">
      <c r="A127" s="289"/>
      <c r="B127" s="289"/>
      <c r="C127" s="309"/>
      <c r="D127" s="309"/>
      <c r="E127" s="309"/>
      <c r="F127" s="309"/>
      <c r="G127" s="700" t="s">
        <v>309</v>
      </c>
      <c r="H127" s="700"/>
      <c r="I127" s="700"/>
      <c r="J127" s="700"/>
      <c r="K127" s="305"/>
      <c r="L127" s="308">
        <v>567</v>
      </c>
      <c r="M127" s="308">
        <v>516</v>
      </c>
      <c r="N127" s="304"/>
      <c r="O127" s="303"/>
      <c r="X127" s="406"/>
      <c r="Z127" s="401" t="s">
        <v>565</v>
      </c>
      <c r="AA127" s="401" t="s">
        <v>566</v>
      </c>
      <c r="AB127" s="401" t="s">
        <v>577</v>
      </c>
      <c r="AC127" s="401" t="s">
        <v>681</v>
      </c>
      <c r="AD127" s="402" t="s">
        <v>579</v>
      </c>
      <c r="AE127" s="345">
        <v>506870</v>
      </c>
    </row>
    <row r="128" spans="1:31" ht="13.8">
      <c r="A128" s="309"/>
      <c r="B128" s="309"/>
      <c r="C128" s="289"/>
      <c r="D128" s="289"/>
      <c r="E128" s="289"/>
      <c r="F128" s="698" t="s">
        <v>310</v>
      </c>
      <c r="G128" s="698"/>
      <c r="H128" s="698"/>
      <c r="I128" s="698"/>
      <c r="J128" s="698"/>
      <c r="K128" s="301"/>
      <c r="L128" s="287">
        <v>10607</v>
      </c>
      <c r="M128" s="287">
        <v>11372</v>
      </c>
      <c r="N128" s="300"/>
      <c r="O128" s="299"/>
      <c r="X128" s="406"/>
      <c r="Z128" s="401" t="s">
        <v>565</v>
      </c>
      <c r="AA128" s="401" t="s">
        <v>566</v>
      </c>
      <c r="AB128" s="401" t="s">
        <v>577</v>
      </c>
      <c r="AC128" s="401" t="s">
        <v>682</v>
      </c>
      <c r="AD128" s="402" t="s">
        <v>579</v>
      </c>
      <c r="AE128" s="345">
        <v>387921</v>
      </c>
    </row>
    <row r="129" spans="1:31" ht="13.8">
      <c r="A129" s="289"/>
      <c r="B129" s="289"/>
      <c r="C129" s="289"/>
      <c r="D129" s="289"/>
      <c r="E129" s="289"/>
      <c r="F129" s="289"/>
      <c r="G129" s="698" t="s">
        <v>311</v>
      </c>
      <c r="H129" s="698"/>
      <c r="I129" s="698"/>
      <c r="J129" s="698"/>
      <c r="K129" s="301"/>
      <c r="L129" s="287">
        <v>35</v>
      </c>
      <c r="M129" s="287">
        <v>38</v>
      </c>
      <c r="N129" s="300"/>
      <c r="O129" s="299"/>
      <c r="X129" s="406"/>
      <c r="Z129" s="401" t="s">
        <v>565</v>
      </c>
      <c r="AA129" s="401" t="s">
        <v>566</v>
      </c>
      <c r="AB129" s="401" t="s">
        <v>577</v>
      </c>
      <c r="AC129" s="401" t="s">
        <v>683</v>
      </c>
      <c r="AD129" s="402" t="s">
        <v>579</v>
      </c>
      <c r="AE129" s="345">
        <v>16291</v>
      </c>
    </row>
    <row r="130" spans="1:31">
      <c r="A130" s="309"/>
      <c r="B130" s="309"/>
      <c r="C130" s="309"/>
      <c r="D130" s="309"/>
      <c r="E130" s="309"/>
      <c r="F130" s="309"/>
      <c r="G130" s="700" t="s">
        <v>312</v>
      </c>
      <c r="H130" s="700"/>
      <c r="I130" s="700"/>
      <c r="J130" s="700"/>
      <c r="K130" s="305"/>
      <c r="L130" s="308">
        <v>4398</v>
      </c>
      <c r="M130" s="308">
        <v>4382</v>
      </c>
      <c r="N130" s="304"/>
      <c r="O130" s="303"/>
      <c r="X130" s="406"/>
      <c r="Z130" s="401" t="s">
        <v>565</v>
      </c>
      <c r="AA130" s="401" t="s">
        <v>566</v>
      </c>
      <c r="AB130" s="401" t="s">
        <v>577</v>
      </c>
      <c r="AC130" s="401" t="s">
        <v>684</v>
      </c>
      <c r="AD130" s="402" t="s">
        <v>579</v>
      </c>
      <c r="AE130" s="345">
        <v>3166</v>
      </c>
    </row>
    <row r="131" spans="1:31">
      <c r="A131" s="289"/>
      <c r="B131" s="289"/>
      <c r="C131" s="309"/>
      <c r="D131" s="309"/>
      <c r="E131" s="309"/>
      <c r="F131" s="309"/>
      <c r="G131" s="700" t="s">
        <v>313</v>
      </c>
      <c r="H131" s="700"/>
      <c r="I131" s="700"/>
      <c r="J131" s="700"/>
      <c r="K131" s="305"/>
      <c r="L131" s="308">
        <v>2039</v>
      </c>
      <c r="M131" s="308">
        <v>1975</v>
      </c>
      <c r="N131" s="304"/>
      <c r="O131" s="303"/>
      <c r="X131" s="406"/>
      <c r="Z131" s="401" t="s">
        <v>565</v>
      </c>
      <c r="AA131" s="401" t="s">
        <v>566</v>
      </c>
      <c r="AB131" s="401" t="s">
        <v>577</v>
      </c>
      <c r="AC131" s="401" t="s">
        <v>685</v>
      </c>
      <c r="AD131" s="402" t="s">
        <v>579</v>
      </c>
      <c r="AE131" s="345">
        <v>832</v>
      </c>
    </row>
    <row r="132" spans="1:31">
      <c r="A132" s="309"/>
      <c r="B132" s="309"/>
      <c r="C132" s="309"/>
      <c r="D132" s="309"/>
      <c r="E132" s="309"/>
      <c r="F132" s="309"/>
      <c r="G132" s="700" t="s">
        <v>314</v>
      </c>
      <c r="H132" s="700"/>
      <c r="I132" s="700"/>
      <c r="J132" s="700"/>
      <c r="K132" s="305"/>
      <c r="L132" s="308">
        <v>748</v>
      </c>
      <c r="M132" s="308">
        <v>838</v>
      </c>
      <c r="N132" s="304"/>
      <c r="O132" s="303"/>
      <c r="X132" s="406"/>
      <c r="Z132" s="401" t="s">
        <v>565</v>
      </c>
      <c r="AA132" s="401" t="s">
        <v>566</v>
      </c>
      <c r="AB132" s="401" t="s">
        <v>577</v>
      </c>
      <c r="AC132" s="401" t="s">
        <v>686</v>
      </c>
      <c r="AD132" s="402" t="s">
        <v>579</v>
      </c>
      <c r="AE132" s="345">
        <v>12294</v>
      </c>
    </row>
    <row r="133" spans="1:31" ht="13.8">
      <c r="A133" s="289"/>
      <c r="B133" s="289"/>
      <c r="C133" s="289"/>
      <c r="D133" s="289"/>
      <c r="E133" s="289"/>
      <c r="F133" s="289"/>
      <c r="G133" s="698" t="s">
        <v>315</v>
      </c>
      <c r="H133" s="698"/>
      <c r="I133" s="698"/>
      <c r="J133" s="698"/>
      <c r="K133" s="301"/>
      <c r="L133" s="287">
        <v>64</v>
      </c>
      <c r="M133" s="287">
        <v>45</v>
      </c>
      <c r="N133" s="300"/>
      <c r="O133" s="299"/>
      <c r="X133" s="406"/>
      <c r="Z133" s="401" t="s">
        <v>565</v>
      </c>
      <c r="AA133" s="401" t="s">
        <v>566</v>
      </c>
      <c r="AB133" s="401" t="s">
        <v>577</v>
      </c>
      <c r="AC133" s="401" t="s">
        <v>687</v>
      </c>
      <c r="AD133" s="402" t="s">
        <v>579</v>
      </c>
      <c r="AE133" s="345">
        <v>1609</v>
      </c>
    </row>
    <row r="134" spans="1:31">
      <c r="A134" s="309"/>
      <c r="B134" s="309"/>
      <c r="C134" s="309"/>
      <c r="D134" s="309"/>
      <c r="E134" s="309"/>
      <c r="F134" s="309"/>
      <c r="G134" s="700" t="s">
        <v>316</v>
      </c>
      <c r="H134" s="700"/>
      <c r="I134" s="700"/>
      <c r="J134" s="700"/>
      <c r="K134" s="305"/>
      <c r="L134" s="308">
        <v>723</v>
      </c>
      <c r="M134" s="308">
        <v>687</v>
      </c>
      <c r="N134" s="304"/>
      <c r="O134" s="303"/>
      <c r="X134" s="406"/>
      <c r="Z134" s="401" t="s">
        <v>565</v>
      </c>
      <c r="AA134" s="401" t="s">
        <v>566</v>
      </c>
      <c r="AB134" s="401" t="s">
        <v>577</v>
      </c>
      <c r="AC134" s="401" t="s">
        <v>688</v>
      </c>
      <c r="AD134" s="402" t="s">
        <v>579</v>
      </c>
      <c r="AE134" s="345">
        <v>25430</v>
      </c>
    </row>
    <row r="135" spans="1:31">
      <c r="A135" s="289"/>
      <c r="B135" s="289"/>
      <c r="C135" s="309"/>
      <c r="D135" s="309"/>
      <c r="E135" s="309"/>
      <c r="F135" s="309"/>
      <c r="G135" s="700" t="s">
        <v>317</v>
      </c>
      <c r="H135" s="700"/>
      <c r="I135" s="700"/>
      <c r="J135" s="700"/>
      <c r="K135" s="305"/>
      <c r="L135" s="308">
        <v>1850</v>
      </c>
      <c r="M135" s="308">
        <v>2499</v>
      </c>
      <c r="N135" s="304"/>
      <c r="O135" s="303"/>
      <c r="X135" s="406"/>
      <c r="Z135" s="401" t="s">
        <v>565</v>
      </c>
      <c r="AA135" s="401" t="s">
        <v>566</v>
      </c>
      <c r="AB135" s="401" t="s">
        <v>577</v>
      </c>
      <c r="AC135" s="401" t="s">
        <v>689</v>
      </c>
      <c r="AD135" s="402" t="s">
        <v>579</v>
      </c>
      <c r="AE135" s="345">
        <v>2176</v>
      </c>
    </row>
    <row r="136" spans="1:31">
      <c r="A136" s="309"/>
      <c r="B136" s="309"/>
      <c r="C136" s="309"/>
      <c r="D136" s="309"/>
      <c r="E136" s="309"/>
      <c r="F136" s="309"/>
      <c r="G136" s="700" t="s">
        <v>318</v>
      </c>
      <c r="H136" s="700"/>
      <c r="I136" s="700"/>
      <c r="J136" s="700"/>
      <c r="K136" s="305"/>
      <c r="L136" s="308">
        <v>751</v>
      </c>
      <c r="M136" s="308">
        <v>909</v>
      </c>
      <c r="N136" s="304"/>
      <c r="O136" s="303"/>
      <c r="X136" s="406"/>
      <c r="Z136" s="401" t="s">
        <v>565</v>
      </c>
      <c r="AA136" s="401" t="s">
        <v>566</v>
      </c>
      <c r="AB136" s="401" t="s">
        <v>577</v>
      </c>
      <c r="AC136" s="401" t="s">
        <v>690</v>
      </c>
      <c r="AD136" s="402" t="s">
        <v>579</v>
      </c>
      <c r="AE136" s="345">
        <v>72809</v>
      </c>
    </row>
    <row r="137" spans="1:31" ht="13.8">
      <c r="A137" s="289"/>
      <c r="B137" s="289"/>
      <c r="C137" s="289"/>
      <c r="D137" s="289"/>
      <c r="E137" s="289"/>
      <c r="F137" s="698" t="s">
        <v>319</v>
      </c>
      <c r="G137" s="698"/>
      <c r="H137" s="698"/>
      <c r="I137" s="698"/>
      <c r="J137" s="698"/>
      <c r="K137" s="301"/>
      <c r="L137" s="287">
        <v>12548</v>
      </c>
      <c r="M137" s="287">
        <v>11669</v>
      </c>
      <c r="N137" s="300"/>
      <c r="O137" s="299"/>
      <c r="X137" s="406"/>
      <c r="Z137" s="401" t="s">
        <v>565</v>
      </c>
      <c r="AA137" s="401" t="s">
        <v>566</v>
      </c>
      <c r="AB137" s="401" t="s">
        <v>577</v>
      </c>
      <c r="AC137" s="401" t="s">
        <v>691</v>
      </c>
      <c r="AD137" s="402" t="s">
        <v>579</v>
      </c>
      <c r="AE137" s="345">
        <v>422</v>
      </c>
    </row>
    <row r="138" spans="1:31" ht="13.8">
      <c r="A138" s="289"/>
      <c r="B138" s="289"/>
      <c r="C138" s="289"/>
      <c r="D138" s="289"/>
      <c r="E138" s="289"/>
      <c r="F138" s="289"/>
      <c r="G138" s="698" t="s">
        <v>153</v>
      </c>
      <c r="H138" s="698"/>
      <c r="I138" s="698"/>
      <c r="J138" s="698"/>
      <c r="K138" s="301"/>
      <c r="L138" s="287">
        <v>2209</v>
      </c>
      <c r="M138" s="287">
        <v>2104</v>
      </c>
      <c r="N138" s="300"/>
      <c r="O138" s="299"/>
      <c r="X138" s="406"/>
      <c r="Z138" s="401" t="s">
        <v>565</v>
      </c>
      <c r="AA138" s="401" t="s">
        <v>566</v>
      </c>
      <c r="AB138" s="401" t="s">
        <v>577</v>
      </c>
      <c r="AC138" s="401" t="s">
        <v>692</v>
      </c>
      <c r="AD138" s="402" t="s">
        <v>579</v>
      </c>
      <c r="AE138" s="345">
        <v>212</v>
      </c>
    </row>
    <row r="139" spans="1:31">
      <c r="A139" s="289"/>
      <c r="B139" s="289"/>
      <c r="C139" s="309"/>
      <c r="D139" s="309"/>
      <c r="E139" s="309"/>
      <c r="F139" s="309"/>
      <c r="G139" s="700" t="s">
        <v>320</v>
      </c>
      <c r="H139" s="700"/>
      <c r="I139" s="700"/>
      <c r="J139" s="700"/>
      <c r="K139" s="305"/>
      <c r="L139" s="308">
        <v>654</v>
      </c>
      <c r="M139" s="308">
        <v>1064</v>
      </c>
      <c r="N139" s="304"/>
      <c r="O139" s="303"/>
      <c r="X139" s="406"/>
      <c r="Z139" s="401" t="s">
        <v>565</v>
      </c>
      <c r="AA139" s="401" t="s">
        <v>566</v>
      </c>
      <c r="AB139" s="401" t="s">
        <v>577</v>
      </c>
      <c r="AC139" s="401" t="s">
        <v>693</v>
      </c>
      <c r="AD139" s="402" t="s">
        <v>579</v>
      </c>
      <c r="AE139" s="345">
        <v>90087</v>
      </c>
    </row>
    <row r="140" spans="1:31">
      <c r="A140" s="289"/>
      <c r="B140" s="289"/>
      <c r="C140" s="309"/>
      <c r="D140" s="309"/>
      <c r="E140" s="309"/>
      <c r="F140" s="309"/>
      <c r="G140" s="700" t="s">
        <v>321</v>
      </c>
      <c r="H140" s="700"/>
      <c r="I140" s="700"/>
      <c r="J140" s="700"/>
      <c r="K140" s="305"/>
      <c r="L140" s="308">
        <v>2351</v>
      </c>
      <c r="M140" s="308">
        <v>2523</v>
      </c>
      <c r="N140" s="304"/>
      <c r="O140" s="303"/>
      <c r="X140" s="406"/>
      <c r="Z140" s="401" t="s">
        <v>565</v>
      </c>
      <c r="AA140" s="401" t="s">
        <v>566</v>
      </c>
      <c r="AB140" s="401" t="s">
        <v>577</v>
      </c>
      <c r="AC140" s="401" t="s">
        <v>694</v>
      </c>
      <c r="AD140" s="402" t="s">
        <v>579</v>
      </c>
      <c r="AE140" s="345">
        <v>929363</v>
      </c>
    </row>
    <row r="141" spans="1:31">
      <c r="A141" s="289"/>
      <c r="B141" s="289"/>
      <c r="C141" s="309"/>
      <c r="D141" s="309"/>
      <c r="E141" s="309"/>
      <c r="F141" s="309"/>
      <c r="G141" s="700" t="s">
        <v>322</v>
      </c>
      <c r="H141" s="700"/>
      <c r="I141" s="700"/>
      <c r="J141" s="700"/>
      <c r="K141" s="305"/>
      <c r="L141" s="308">
        <v>7334</v>
      </c>
      <c r="M141" s="308">
        <v>5978</v>
      </c>
      <c r="N141" s="304"/>
      <c r="O141" s="303"/>
      <c r="X141" s="406"/>
      <c r="Z141" s="401" t="s">
        <v>565</v>
      </c>
      <c r="AA141" s="401" t="s">
        <v>566</v>
      </c>
      <c r="AB141" s="401" t="s">
        <v>577</v>
      </c>
      <c r="AC141" s="401" t="s">
        <v>695</v>
      </c>
      <c r="AD141" s="402" t="s">
        <v>579</v>
      </c>
      <c r="AE141" s="345">
        <v>477679</v>
      </c>
    </row>
    <row r="142" spans="1:31" ht="13.8">
      <c r="A142" s="289"/>
      <c r="B142" s="289"/>
      <c r="C142" s="289"/>
      <c r="D142" s="289"/>
      <c r="E142" s="289"/>
      <c r="F142" s="698" t="s">
        <v>323</v>
      </c>
      <c r="G142" s="698"/>
      <c r="H142" s="698"/>
      <c r="I142" s="698"/>
      <c r="J142" s="698"/>
      <c r="K142" s="301"/>
      <c r="L142" s="287">
        <v>39053</v>
      </c>
      <c r="M142" s="287">
        <v>48282</v>
      </c>
      <c r="N142" s="300"/>
      <c r="O142" s="299"/>
      <c r="X142" s="406"/>
      <c r="Z142" s="401" t="s">
        <v>565</v>
      </c>
      <c r="AA142" s="401" t="s">
        <v>566</v>
      </c>
      <c r="AB142" s="401" t="s">
        <v>577</v>
      </c>
      <c r="AC142" s="401" t="s">
        <v>696</v>
      </c>
      <c r="AD142" s="402" t="s">
        <v>579</v>
      </c>
      <c r="AE142" s="345">
        <v>473754</v>
      </c>
    </row>
    <row r="143" spans="1:31" ht="13.8">
      <c r="A143" s="289"/>
      <c r="B143" s="289"/>
      <c r="C143" s="289"/>
      <c r="D143" s="289"/>
      <c r="E143" s="289"/>
      <c r="F143" s="289"/>
      <c r="G143" s="698" t="s">
        <v>324</v>
      </c>
      <c r="H143" s="698"/>
      <c r="I143" s="698"/>
      <c r="J143" s="698"/>
      <c r="K143" s="301"/>
      <c r="L143" s="287">
        <v>8863</v>
      </c>
      <c r="M143" s="287">
        <v>13036</v>
      </c>
      <c r="N143" s="300"/>
      <c r="O143" s="299"/>
      <c r="X143" s="406"/>
      <c r="Z143" s="401" t="s">
        <v>565</v>
      </c>
      <c r="AA143" s="401" t="s">
        <v>566</v>
      </c>
      <c r="AB143" s="401" t="s">
        <v>577</v>
      </c>
      <c r="AC143" s="409" t="s">
        <v>697</v>
      </c>
      <c r="AD143" s="410" t="s">
        <v>579</v>
      </c>
      <c r="AE143" s="411">
        <v>435585</v>
      </c>
    </row>
    <row r="144" spans="1:31">
      <c r="A144" s="289"/>
      <c r="B144" s="289"/>
      <c r="C144" s="309"/>
      <c r="D144" s="309"/>
      <c r="E144" s="309"/>
      <c r="F144" s="309"/>
      <c r="G144" s="700" t="s">
        <v>325</v>
      </c>
      <c r="H144" s="700"/>
      <c r="I144" s="700"/>
      <c r="J144" s="700"/>
      <c r="K144" s="305"/>
      <c r="L144" s="308">
        <v>19853</v>
      </c>
      <c r="M144" s="308">
        <v>26328</v>
      </c>
      <c r="N144" s="304"/>
      <c r="O144" s="303"/>
      <c r="X144" s="406"/>
      <c r="Z144" s="401" t="s">
        <v>565</v>
      </c>
      <c r="AA144" s="401" t="s">
        <v>566</v>
      </c>
      <c r="AB144" s="401" t="s">
        <v>577</v>
      </c>
      <c r="AC144" s="401" t="s">
        <v>698</v>
      </c>
      <c r="AD144" s="402" t="s">
        <v>579</v>
      </c>
      <c r="AE144" s="345">
        <v>367706</v>
      </c>
    </row>
    <row r="145" spans="1:31">
      <c r="A145" s="289"/>
      <c r="B145" s="289"/>
      <c r="C145" s="309"/>
      <c r="D145" s="309"/>
      <c r="E145" s="309"/>
      <c r="F145" s="309"/>
      <c r="G145" s="309"/>
      <c r="H145" s="700" t="s">
        <v>326</v>
      </c>
      <c r="I145" s="700"/>
      <c r="J145" s="700"/>
      <c r="K145" s="305"/>
      <c r="L145" s="308">
        <v>5013</v>
      </c>
      <c r="M145" s="308">
        <v>7081</v>
      </c>
      <c r="N145" s="304"/>
      <c r="O145" s="303"/>
      <c r="X145" s="406"/>
      <c r="Z145" s="401" t="s">
        <v>565</v>
      </c>
      <c r="AA145" s="401" t="s">
        <v>566</v>
      </c>
      <c r="AB145" s="401" t="s">
        <v>577</v>
      </c>
      <c r="AC145" s="401" t="s">
        <v>699</v>
      </c>
      <c r="AD145" s="402" t="s">
        <v>579</v>
      </c>
      <c r="AE145" s="345">
        <v>358024</v>
      </c>
    </row>
    <row r="146" spans="1:31">
      <c r="A146" s="289"/>
      <c r="B146" s="289"/>
      <c r="C146" s="309"/>
      <c r="D146" s="309"/>
      <c r="E146" s="309"/>
      <c r="F146" s="309"/>
      <c r="G146" s="309"/>
      <c r="H146" s="700" t="s">
        <v>327</v>
      </c>
      <c r="I146" s="700"/>
      <c r="J146" s="700"/>
      <c r="K146" s="305"/>
      <c r="L146" s="308">
        <v>303</v>
      </c>
      <c r="M146" s="308">
        <v>318</v>
      </c>
      <c r="N146" s="304"/>
      <c r="O146" s="303"/>
      <c r="X146" s="406"/>
      <c r="Z146" s="401" t="s">
        <v>565</v>
      </c>
      <c r="AA146" s="401" t="s">
        <v>566</v>
      </c>
      <c r="AB146" s="401" t="s">
        <v>577</v>
      </c>
      <c r="AC146" s="401" t="s">
        <v>700</v>
      </c>
      <c r="AD146" s="402" t="s">
        <v>579</v>
      </c>
      <c r="AE146" s="345">
        <v>9681</v>
      </c>
    </row>
    <row r="147" spans="1:31">
      <c r="A147" s="289"/>
      <c r="B147" s="289"/>
      <c r="C147" s="309"/>
      <c r="D147" s="309"/>
      <c r="E147" s="309"/>
      <c r="F147" s="309"/>
      <c r="G147" s="309"/>
      <c r="H147" s="700" t="s">
        <v>328</v>
      </c>
      <c r="I147" s="700"/>
      <c r="J147" s="700"/>
      <c r="K147" s="305"/>
      <c r="L147" s="308">
        <v>14537</v>
      </c>
      <c r="M147" s="308">
        <v>18929</v>
      </c>
      <c r="N147" s="304"/>
      <c r="O147" s="303"/>
      <c r="X147" s="406"/>
      <c r="Z147" s="401" t="s">
        <v>565</v>
      </c>
      <c r="AA147" s="401" t="s">
        <v>566</v>
      </c>
      <c r="AB147" s="401" t="s">
        <v>577</v>
      </c>
      <c r="AC147" s="401" t="s">
        <v>701</v>
      </c>
      <c r="AD147" s="402" t="s">
        <v>579</v>
      </c>
      <c r="AE147" s="345">
        <v>43484</v>
      </c>
    </row>
    <row r="148" spans="1:31" ht="13.8">
      <c r="A148" s="289"/>
      <c r="B148" s="289"/>
      <c r="C148" s="289"/>
      <c r="D148" s="289"/>
      <c r="E148" s="289"/>
      <c r="F148" s="289"/>
      <c r="G148" s="698" t="s">
        <v>329</v>
      </c>
      <c r="H148" s="698"/>
      <c r="I148" s="698"/>
      <c r="J148" s="698"/>
      <c r="K148" s="301"/>
      <c r="L148" s="287">
        <v>10336</v>
      </c>
      <c r="M148" s="287">
        <v>8918</v>
      </c>
      <c r="N148" s="300"/>
      <c r="O148" s="299"/>
      <c r="X148" s="406"/>
      <c r="Z148" s="401" t="s">
        <v>565</v>
      </c>
      <c r="AA148" s="401" t="s">
        <v>566</v>
      </c>
      <c r="AB148" s="401" t="s">
        <v>577</v>
      </c>
      <c r="AC148" s="401" t="s">
        <v>702</v>
      </c>
      <c r="AD148" s="402" t="s">
        <v>579</v>
      </c>
      <c r="AE148" s="345">
        <v>24396</v>
      </c>
    </row>
    <row r="149" spans="1:31" ht="13.8">
      <c r="A149" s="289"/>
      <c r="B149" s="289"/>
      <c r="C149" s="289"/>
      <c r="D149" s="289"/>
      <c r="E149" s="289"/>
      <c r="F149" s="698" t="s">
        <v>154</v>
      </c>
      <c r="G149" s="698"/>
      <c r="H149" s="698"/>
      <c r="I149" s="698"/>
      <c r="J149" s="698"/>
      <c r="K149" s="301"/>
      <c r="L149" s="287">
        <v>14653</v>
      </c>
      <c r="M149" s="287">
        <v>17008</v>
      </c>
      <c r="N149" s="300"/>
      <c r="O149" s="299"/>
      <c r="X149" s="406"/>
      <c r="Z149" s="401" t="s">
        <v>565</v>
      </c>
      <c r="AA149" s="401" t="s">
        <v>566</v>
      </c>
      <c r="AB149" s="401" t="s">
        <v>577</v>
      </c>
      <c r="AC149" s="401" t="s">
        <v>703</v>
      </c>
      <c r="AD149" s="402" t="s">
        <v>579</v>
      </c>
      <c r="AE149" s="345">
        <v>5192</v>
      </c>
    </row>
    <row r="150" spans="1:31" ht="13.8">
      <c r="A150" s="289"/>
      <c r="B150" s="289"/>
      <c r="C150" s="289"/>
      <c r="D150" s="289"/>
      <c r="E150" s="289"/>
      <c r="F150" s="698" t="s">
        <v>330</v>
      </c>
      <c r="G150" s="698"/>
      <c r="H150" s="698"/>
      <c r="I150" s="698"/>
      <c r="J150" s="698"/>
      <c r="K150" s="301"/>
      <c r="L150" s="287">
        <v>33912</v>
      </c>
      <c r="M150" s="287">
        <v>35778</v>
      </c>
      <c r="N150" s="300"/>
      <c r="O150" s="299"/>
      <c r="X150" s="406"/>
      <c r="Z150" s="401" t="s">
        <v>565</v>
      </c>
      <c r="AA150" s="401" t="s">
        <v>566</v>
      </c>
      <c r="AB150" s="401" t="s">
        <v>577</v>
      </c>
      <c r="AC150" s="401" t="s">
        <v>704</v>
      </c>
      <c r="AD150" s="402" t="s">
        <v>579</v>
      </c>
      <c r="AE150" s="345">
        <v>2244</v>
      </c>
    </row>
    <row r="151" spans="1:31" ht="13.8">
      <c r="A151" s="289"/>
      <c r="B151" s="289"/>
      <c r="C151" s="289"/>
      <c r="D151" s="289"/>
      <c r="E151" s="289"/>
      <c r="F151" s="289"/>
      <c r="G151" s="698" t="s">
        <v>331</v>
      </c>
      <c r="H151" s="698"/>
      <c r="I151" s="698"/>
      <c r="J151" s="698"/>
      <c r="K151" s="301"/>
      <c r="L151" s="287">
        <v>3324</v>
      </c>
      <c r="M151" s="287">
        <v>1405</v>
      </c>
      <c r="N151" s="300"/>
      <c r="O151" s="299"/>
      <c r="X151" s="406"/>
      <c r="Z151" s="401" t="s">
        <v>565</v>
      </c>
      <c r="AA151" s="401" t="s">
        <v>566</v>
      </c>
      <c r="AB151" s="401" t="s">
        <v>577</v>
      </c>
      <c r="AC151" s="401" t="s">
        <v>705</v>
      </c>
      <c r="AD151" s="402" t="s">
        <v>579</v>
      </c>
      <c r="AE151" s="345">
        <v>2807</v>
      </c>
    </row>
    <row r="152" spans="1:31">
      <c r="A152" s="289"/>
      <c r="B152" s="289"/>
      <c r="C152" s="309"/>
      <c r="D152" s="309"/>
      <c r="E152" s="309"/>
      <c r="F152" s="309"/>
      <c r="G152" s="700" t="s">
        <v>332</v>
      </c>
      <c r="H152" s="700"/>
      <c r="I152" s="700"/>
      <c r="J152" s="700"/>
      <c r="K152" s="305"/>
      <c r="L152" s="308">
        <v>8434</v>
      </c>
      <c r="M152" s="308">
        <v>10836</v>
      </c>
      <c r="N152" s="304"/>
      <c r="O152" s="303"/>
      <c r="X152" s="406"/>
      <c r="Z152" s="401" t="s">
        <v>565</v>
      </c>
      <c r="AA152" s="401" t="s">
        <v>566</v>
      </c>
      <c r="AB152" s="401" t="s">
        <v>577</v>
      </c>
      <c r="AC152" s="401" t="s">
        <v>706</v>
      </c>
      <c r="AD152" s="402" t="s">
        <v>579</v>
      </c>
      <c r="AE152" s="345">
        <v>141</v>
      </c>
    </row>
    <row r="153" spans="1:31">
      <c r="A153" s="289"/>
      <c r="B153" s="289"/>
      <c r="C153" s="309"/>
      <c r="D153" s="309"/>
      <c r="E153" s="309"/>
      <c r="F153" s="309"/>
      <c r="G153" s="700" t="s">
        <v>333</v>
      </c>
      <c r="H153" s="700"/>
      <c r="I153" s="700"/>
      <c r="J153" s="700"/>
      <c r="K153" s="305"/>
      <c r="L153" s="308">
        <v>2160</v>
      </c>
      <c r="M153" s="308">
        <v>2937</v>
      </c>
      <c r="N153" s="304"/>
      <c r="O153" s="303"/>
      <c r="X153" s="406"/>
      <c r="Z153" s="401" t="s">
        <v>565</v>
      </c>
      <c r="AA153" s="401" t="s">
        <v>566</v>
      </c>
      <c r="AB153" s="401" t="s">
        <v>577</v>
      </c>
      <c r="AC153" s="401" t="s">
        <v>707</v>
      </c>
      <c r="AD153" s="402" t="s">
        <v>579</v>
      </c>
      <c r="AE153" s="345">
        <v>32977</v>
      </c>
    </row>
    <row r="154" spans="1:31" ht="13.8">
      <c r="A154" s="289"/>
      <c r="B154" s="289"/>
      <c r="C154" s="289"/>
      <c r="D154" s="289"/>
      <c r="E154" s="289"/>
      <c r="F154" s="289"/>
      <c r="G154" s="698" t="s">
        <v>334</v>
      </c>
      <c r="H154" s="698"/>
      <c r="I154" s="698"/>
      <c r="J154" s="698"/>
      <c r="K154" s="301"/>
      <c r="L154" s="287">
        <v>19993</v>
      </c>
      <c r="M154" s="287">
        <v>20600</v>
      </c>
      <c r="N154" s="300"/>
      <c r="O154" s="299"/>
      <c r="X154" s="406"/>
      <c r="Z154" s="401" t="s">
        <v>565</v>
      </c>
      <c r="AA154" s="401" t="s">
        <v>566</v>
      </c>
      <c r="AB154" s="401" t="s">
        <v>577</v>
      </c>
      <c r="AC154" s="401" t="s">
        <v>708</v>
      </c>
      <c r="AD154" s="402" t="s">
        <v>579</v>
      </c>
      <c r="AE154" s="345">
        <v>987</v>
      </c>
    </row>
    <row r="155" spans="1:31">
      <c r="A155" s="289"/>
      <c r="B155" s="289"/>
      <c r="C155" s="309"/>
      <c r="D155" s="309"/>
      <c r="E155" s="309"/>
      <c r="F155" s="309"/>
      <c r="G155" s="309"/>
      <c r="H155" s="700" t="s">
        <v>335</v>
      </c>
      <c r="I155" s="700"/>
      <c r="J155" s="700"/>
      <c r="K155" s="305"/>
      <c r="L155" s="308">
        <v>2858</v>
      </c>
      <c r="M155" s="308">
        <v>2706</v>
      </c>
      <c r="N155" s="304"/>
      <c r="O155" s="303"/>
      <c r="X155" s="406"/>
      <c r="Z155" s="401" t="s">
        <v>565</v>
      </c>
      <c r="AA155" s="401" t="s">
        <v>566</v>
      </c>
      <c r="AB155" s="401" t="s">
        <v>577</v>
      </c>
      <c r="AC155" s="401" t="s">
        <v>709</v>
      </c>
      <c r="AD155" s="402" t="s">
        <v>579</v>
      </c>
      <c r="AE155" s="345">
        <v>31329</v>
      </c>
    </row>
    <row r="156" spans="1:31">
      <c r="A156" s="289"/>
      <c r="B156" s="289"/>
      <c r="C156" s="309"/>
      <c r="D156" s="309"/>
      <c r="E156" s="309"/>
      <c r="F156" s="309"/>
      <c r="G156" s="309"/>
      <c r="H156" s="700" t="s">
        <v>336</v>
      </c>
      <c r="I156" s="700"/>
      <c r="J156" s="700"/>
      <c r="K156" s="305"/>
      <c r="L156" s="308">
        <v>2250</v>
      </c>
      <c r="M156" s="308">
        <v>1693</v>
      </c>
      <c r="N156" s="304"/>
      <c r="O156" s="303"/>
      <c r="X156" s="406"/>
      <c r="Z156" s="401" t="s">
        <v>565</v>
      </c>
      <c r="AA156" s="401" t="s">
        <v>566</v>
      </c>
      <c r="AB156" s="401" t="s">
        <v>577</v>
      </c>
      <c r="AC156" s="401" t="s">
        <v>710</v>
      </c>
      <c r="AD156" s="402" t="s">
        <v>579</v>
      </c>
      <c r="AE156" s="345">
        <v>25431</v>
      </c>
    </row>
    <row r="157" spans="1:31">
      <c r="A157" s="289"/>
      <c r="B157" s="289"/>
      <c r="C157" s="309"/>
      <c r="D157" s="309"/>
      <c r="E157" s="309"/>
      <c r="F157" s="309"/>
      <c r="G157" s="309"/>
      <c r="H157" s="700" t="s">
        <v>337</v>
      </c>
      <c r="I157" s="700"/>
      <c r="J157" s="700"/>
      <c r="K157" s="305"/>
      <c r="L157" s="308">
        <v>3098</v>
      </c>
      <c r="M157" s="308">
        <v>3539</v>
      </c>
      <c r="N157" s="304"/>
      <c r="O157" s="303"/>
      <c r="X157" s="406"/>
      <c r="Z157" s="401" t="s">
        <v>565</v>
      </c>
      <c r="AA157" s="401" t="s">
        <v>566</v>
      </c>
      <c r="AB157" s="401" t="s">
        <v>577</v>
      </c>
      <c r="AC157" s="401" t="s">
        <v>711</v>
      </c>
      <c r="AD157" s="402" t="s">
        <v>579</v>
      </c>
      <c r="AE157" s="345">
        <v>5898</v>
      </c>
    </row>
    <row r="158" spans="1:31">
      <c r="A158" s="289"/>
      <c r="B158" s="289"/>
      <c r="C158" s="309"/>
      <c r="D158" s="309"/>
      <c r="E158" s="309"/>
      <c r="F158" s="309"/>
      <c r="G158" s="309"/>
      <c r="H158" s="700" t="s">
        <v>338</v>
      </c>
      <c r="I158" s="700"/>
      <c r="J158" s="700"/>
      <c r="K158" s="305"/>
      <c r="L158" s="308">
        <v>11787</v>
      </c>
      <c r="M158" s="308">
        <v>12661</v>
      </c>
      <c r="N158" s="304"/>
      <c r="O158" s="303"/>
      <c r="X158" s="406"/>
      <c r="Z158" s="401" t="s">
        <v>565</v>
      </c>
      <c r="AA158" s="401" t="s">
        <v>566</v>
      </c>
      <c r="AB158" s="401" t="s">
        <v>577</v>
      </c>
      <c r="AC158" s="401" t="s">
        <v>712</v>
      </c>
      <c r="AD158" s="402" t="s">
        <v>579</v>
      </c>
      <c r="AE158" s="345">
        <v>660</v>
      </c>
    </row>
    <row r="159" spans="1:31" ht="13.8">
      <c r="A159" s="289"/>
      <c r="B159" s="289"/>
      <c r="C159" s="289"/>
      <c r="D159" s="289"/>
      <c r="E159" s="289"/>
      <c r="F159" s="698" t="s">
        <v>339</v>
      </c>
      <c r="G159" s="698"/>
      <c r="H159" s="698"/>
      <c r="I159" s="698"/>
      <c r="J159" s="698"/>
      <c r="K159" s="301"/>
      <c r="L159" s="287">
        <v>47759</v>
      </c>
      <c r="M159" s="287">
        <v>50575</v>
      </c>
      <c r="N159" s="300"/>
      <c r="O159" s="299"/>
      <c r="X159" s="406"/>
      <c r="Z159" s="401" t="s">
        <v>565</v>
      </c>
      <c r="AA159" s="401" t="s">
        <v>566</v>
      </c>
      <c r="AB159" s="401" t="s">
        <v>577</v>
      </c>
      <c r="AC159" s="401" t="s">
        <v>713</v>
      </c>
      <c r="AD159" s="402" t="s">
        <v>579</v>
      </c>
      <c r="AE159" s="345">
        <v>3924</v>
      </c>
    </row>
    <row r="160" spans="1:31" ht="13.8">
      <c r="A160" s="289"/>
      <c r="B160" s="289"/>
      <c r="C160" s="289"/>
      <c r="D160" s="289"/>
      <c r="E160" s="289"/>
      <c r="F160" s="289"/>
      <c r="G160" s="698" t="s">
        <v>340</v>
      </c>
      <c r="H160" s="698"/>
      <c r="I160" s="698"/>
      <c r="J160" s="698"/>
      <c r="K160" s="301"/>
      <c r="L160" s="287">
        <v>24471</v>
      </c>
      <c r="M160" s="287">
        <v>25193</v>
      </c>
      <c r="N160" s="300"/>
      <c r="O160" s="299"/>
      <c r="X160" s="406"/>
      <c r="Z160" s="401" t="s">
        <v>565</v>
      </c>
      <c r="AA160" s="401" t="s">
        <v>566</v>
      </c>
      <c r="AB160" s="401" t="s">
        <v>577</v>
      </c>
      <c r="AC160" s="401" t="s">
        <v>714</v>
      </c>
      <c r="AD160" s="402" t="s">
        <v>579</v>
      </c>
      <c r="AE160" s="345">
        <v>1168</v>
      </c>
    </row>
    <row r="161" spans="1:31">
      <c r="A161" s="289"/>
      <c r="B161" s="289"/>
      <c r="C161" s="309"/>
      <c r="D161" s="309"/>
      <c r="E161" s="309"/>
      <c r="F161" s="309"/>
      <c r="G161" s="309"/>
      <c r="H161" s="700" t="s">
        <v>341</v>
      </c>
      <c r="I161" s="700"/>
      <c r="J161" s="700"/>
      <c r="K161" s="305"/>
      <c r="L161" s="308">
        <v>3943</v>
      </c>
      <c r="M161" s="308">
        <v>4058</v>
      </c>
      <c r="N161" s="304"/>
      <c r="O161" s="303"/>
      <c r="X161" s="406"/>
      <c r="Z161" s="401" t="s">
        <v>565</v>
      </c>
      <c r="AA161" s="401" t="s">
        <v>566</v>
      </c>
      <c r="AB161" s="401" t="s">
        <v>577</v>
      </c>
      <c r="AC161" s="401" t="s">
        <v>715</v>
      </c>
      <c r="AD161" s="402" t="s">
        <v>579</v>
      </c>
      <c r="AE161" s="345">
        <v>2756</v>
      </c>
    </row>
    <row r="162" spans="1:31">
      <c r="A162" s="289"/>
      <c r="B162" s="289"/>
      <c r="C162" s="309"/>
      <c r="D162" s="309"/>
      <c r="E162" s="309"/>
      <c r="F162" s="309"/>
      <c r="G162" s="309"/>
      <c r="H162" s="700" t="s">
        <v>342</v>
      </c>
      <c r="I162" s="700"/>
      <c r="J162" s="700"/>
      <c r="K162" s="305"/>
      <c r="L162" s="308">
        <v>5214</v>
      </c>
      <c r="M162" s="308">
        <v>5175</v>
      </c>
      <c r="N162" s="304"/>
      <c r="O162" s="303"/>
      <c r="X162" s="406"/>
      <c r="Z162" s="401" t="s">
        <v>565</v>
      </c>
      <c r="AA162" s="401" t="s">
        <v>566</v>
      </c>
      <c r="AB162" s="401" t="s">
        <v>577</v>
      </c>
      <c r="AC162" s="401" t="s">
        <v>716</v>
      </c>
      <c r="AD162" s="402" t="s">
        <v>579</v>
      </c>
      <c r="AE162" s="345">
        <v>348186</v>
      </c>
    </row>
    <row r="163" spans="1:31">
      <c r="A163" s="289"/>
      <c r="B163" s="289"/>
      <c r="C163" s="309"/>
      <c r="D163" s="309"/>
      <c r="E163" s="309"/>
      <c r="F163" s="309"/>
      <c r="G163" s="309"/>
      <c r="H163" s="700" t="s">
        <v>343</v>
      </c>
      <c r="I163" s="700"/>
      <c r="J163" s="700"/>
      <c r="K163" s="305"/>
      <c r="L163" s="308">
        <v>2392</v>
      </c>
      <c r="M163" s="308">
        <v>2551</v>
      </c>
      <c r="N163" s="304"/>
      <c r="O163" s="303"/>
      <c r="X163" s="406"/>
      <c r="Z163" s="401" t="s">
        <v>565</v>
      </c>
      <c r="AA163" s="401" t="s">
        <v>566</v>
      </c>
      <c r="AB163" s="401" t="s">
        <v>577</v>
      </c>
      <c r="AC163" s="401" t="s">
        <v>717</v>
      </c>
      <c r="AD163" s="402" t="s">
        <v>579</v>
      </c>
      <c r="AE163" s="345">
        <v>266932</v>
      </c>
    </row>
    <row r="164" spans="1:31">
      <c r="A164" s="289"/>
      <c r="B164" s="289"/>
      <c r="C164" s="309"/>
      <c r="D164" s="309"/>
      <c r="E164" s="309"/>
      <c r="F164" s="309"/>
      <c r="G164" s="309"/>
      <c r="H164" s="700" t="s">
        <v>152</v>
      </c>
      <c r="I164" s="700"/>
      <c r="J164" s="700"/>
      <c r="K164" s="305"/>
      <c r="L164" s="308">
        <v>1651</v>
      </c>
      <c r="M164" s="308">
        <v>1692</v>
      </c>
      <c r="N164" s="304"/>
      <c r="O164" s="303"/>
      <c r="X164" s="406"/>
      <c r="Z164" s="401" t="s">
        <v>565</v>
      </c>
      <c r="AA164" s="401" t="s">
        <v>566</v>
      </c>
      <c r="AB164" s="401" t="s">
        <v>577</v>
      </c>
      <c r="AC164" s="401" t="s">
        <v>718</v>
      </c>
      <c r="AD164" s="402" t="s">
        <v>579</v>
      </c>
      <c r="AE164" s="345">
        <v>5964</v>
      </c>
    </row>
    <row r="165" spans="1:31">
      <c r="A165" s="289"/>
      <c r="B165" s="289"/>
      <c r="C165" s="309"/>
      <c r="D165" s="309"/>
      <c r="E165" s="309"/>
      <c r="F165" s="309"/>
      <c r="G165" s="309"/>
      <c r="H165" s="705" t="s">
        <v>512</v>
      </c>
      <c r="I165" s="700"/>
      <c r="J165" s="700"/>
      <c r="K165" s="305"/>
      <c r="L165" s="308">
        <v>11270</v>
      </c>
      <c r="M165" s="308">
        <v>11717</v>
      </c>
      <c r="N165" s="304"/>
      <c r="O165" s="303"/>
      <c r="X165" s="406"/>
      <c r="Z165" s="401" t="s">
        <v>565</v>
      </c>
      <c r="AA165" s="401" t="s">
        <v>566</v>
      </c>
      <c r="AB165" s="401" t="s">
        <v>577</v>
      </c>
      <c r="AC165" s="401" t="s">
        <v>719</v>
      </c>
      <c r="AD165" s="402" t="s">
        <v>579</v>
      </c>
      <c r="AE165" s="345">
        <v>1444</v>
      </c>
    </row>
    <row r="166" spans="1:31" ht="13.8">
      <c r="A166" s="289"/>
      <c r="B166" s="289"/>
      <c r="C166" s="289"/>
      <c r="D166" s="289"/>
      <c r="E166" s="289"/>
      <c r="F166" s="289"/>
      <c r="G166" s="698" t="s">
        <v>513</v>
      </c>
      <c r="H166" s="698"/>
      <c r="I166" s="698"/>
      <c r="J166" s="698"/>
      <c r="K166" s="301"/>
      <c r="L166" s="287">
        <v>3939</v>
      </c>
      <c r="M166" s="287">
        <v>3996</v>
      </c>
      <c r="N166" s="300"/>
      <c r="O166" s="299"/>
      <c r="X166" s="406"/>
      <c r="Z166" s="401" t="s">
        <v>565</v>
      </c>
      <c r="AA166" s="401" t="s">
        <v>566</v>
      </c>
      <c r="AB166" s="401" t="s">
        <v>577</v>
      </c>
      <c r="AC166" s="401" t="s">
        <v>720</v>
      </c>
      <c r="AD166" s="402" t="s">
        <v>579</v>
      </c>
      <c r="AE166" s="345">
        <v>1415</v>
      </c>
    </row>
    <row r="167" spans="1:31" ht="13.8">
      <c r="A167" s="289"/>
      <c r="B167" s="289"/>
      <c r="C167" s="289"/>
      <c r="D167" s="289"/>
      <c r="E167" s="289"/>
      <c r="F167" s="302"/>
      <c r="G167" s="698" t="s">
        <v>514</v>
      </c>
      <c r="H167" s="698"/>
      <c r="I167" s="698"/>
      <c r="J167" s="698"/>
      <c r="K167" s="301"/>
      <c r="L167" s="287">
        <v>14492</v>
      </c>
      <c r="M167" s="287">
        <v>18128</v>
      </c>
      <c r="N167" s="300"/>
      <c r="O167" s="299"/>
      <c r="X167" s="406"/>
      <c r="Z167" s="401" t="s">
        <v>565</v>
      </c>
      <c r="AA167" s="401" t="s">
        <v>566</v>
      </c>
      <c r="AB167" s="401" t="s">
        <v>577</v>
      </c>
      <c r="AC167" s="401" t="s">
        <v>721</v>
      </c>
      <c r="AD167" s="402" t="s">
        <v>579</v>
      </c>
      <c r="AE167" s="345">
        <v>3105</v>
      </c>
    </row>
    <row r="168" spans="1:31">
      <c r="A168" s="289"/>
      <c r="B168" s="289"/>
      <c r="C168" s="309"/>
      <c r="D168" s="309"/>
      <c r="E168" s="309"/>
      <c r="F168" s="306"/>
      <c r="G168" s="309"/>
      <c r="H168" s="700" t="s">
        <v>255</v>
      </c>
      <c r="I168" s="700"/>
      <c r="J168" s="700"/>
      <c r="K168" s="305"/>
      <c r="L168" s="308">
        <v>4093</v>
      </c>
      <c r="M168" s="308">
        <v>4717</v>
      </c>
      <c r="N168" s="304"/>
      <c r="O168" s="303"/>
      <c r="X168" s="406"/>
      <c r="Z168" s="401" t="s">
        <v>565</v>
      </c>
      <c r="AA168" s="401" t="s">
        <v>566</v>
      </c>
      <c r="AB168" s="401" t="s">
        <v>577</v>
      </c>
      <c r="AC168" s="401" t="s">
        <v>722</v>
      </c>
      <c r="AD168" s="402" t="s">
        <v>579</v>
      </c>
      <c r="AE168" s="345">
        <v>58</v>
      </c>
    </row>
    <row r="169" spans="1:31">
      <c r="A169" s="289"/>
      <c r="B169" s="289"/>
      <c r="C169" s="309"/>
      <c r="D169" s="309"/>
      <c r="E169" s="309"/>
      <c r="F169" s="306"/>
      <c r="G169" s="309"/>
      <c r="H169" s="700" t="s">
        <v>300</v>
      </c>
      <c r="I169" s="700"/>
      <c r="J169" s="700"/>
      <c r="K169" s="305"/>
      <c r="L169" s="308">
        <v>201</v>
      </c>
      <c r="M169" s="308">
        <v>462</v>
      </c>
      <c r="N169" s="304"/>
      <c r="O169" s="303"/>
      <c r="X169" s="406"/>
      <c r="Z169" s="401" t="s">
        <v>565</v>
      </c>
      <c r="AA169" s="401" t="s">
        <v>566</v>
      </c>
      <c r="AB169" s="401" t="s">
        <v>577</v>
      </c>
      <c r="AC169" s="401" t="s">
        <v>723</v>
      </c>
      <c r="AD169" s="402" t="s">
        <v>579</v>
      </c>
      <c r="AE169" s="346" t="s">
        <v>598</v>
      </c>
    </row>
    <row r="170" spans="1:31">
      <c r="A170" s="289"/>
      <c r="B170" s="289"/>
      <c r="C170" s="309"/>
      <c r="D170" s="309"/>
      <c r="E170" s="309"/>
      <c r="F170" s="306"/>
      <c r="G170" s="309"/>
      <c r="H170" s="700" t="s">
        <v>310</v>
      </c>
      <c r="I170" s="700"/>
      <c r="J170" s="700"/>
      <c r="K170" s="305"/>
      <c r="L170" s="308">
        <v>286</v>
      </c>
      <c r="M170" s="308">
        <v>496</v>
      </c>
      <c r="N170" s="304"/>
      <c r="O170" s="303"/>
      <c r="X170" s="406"/>
      <c r="Z170" s="401" t="s">
        <v>565</v>
      </c>
      <c r="AA170" s="401" t="s">
        <v>566</v>
      </c>
      <c r="AB170" s="401" t="s">
        <v>577</v>
      </c>
      <c r="AC170" s="401" t="s">
        <v>724</v>
      </c>
      <c r="AD170" s="402" t="s">
        <v>579</v>
      </c>
      <c r="AE170" s="345">
        <v>237</v>
      </c>
    </row>
    <row r="171" spans="1:31">
      <c r="A171" s="289"/>
      <c r="B171" s="289"/>
      <c r="C171" s="309"/>
      <c r="D171" s="309"/>
      <c r="E171" s="309"/>
      <c r="F171" s="306"/>
      <c r="G171" s="309"/>
      <c r="H171" s="700" t="s">
        <v>330</v>
      </c>
      <c r="I171" s="700"/>
      <c r="J171" s="700"/>
      <c r="K171" s="305"/>
      <c r="L171" s="308">
        <v>829</v>
      </c>
      <c r="M171" s="308">
        <v>1502</v>
      </c>
      <c r="N171" s="304"/>
      <c r="O171" s="303"/>
      <c r="X171" s="406"/>
      <c r="Z171" s="401" t="s">
        <v>565</v>
      </c>
      <c r="AA171" s="401" t="s">
        <v>566</v>
      </c>
      <c r="AB171" s="401" t="s">
        <v>577</v>
      </c>
      <c r="AC171" s="401" t="s">
        <v>725</v>
      </c>
      <c r="AD171" s="402" t="s">
        <v>579</v>
      </c>
      <c r="AE171" s="345">
        <v>74133</v>
      </c>
    </row>
    <row r="172" spans="1:31" ht="13.8">
      <c r="A172" s="289"/>
      <c r="B172" s="289"/>
      <c r="C172" s="289"/>
      <c r="D172" s="289"/>
      <c r="E172" s="289"/>
      <c r="F172" s="302"/>
      <c r="G172" s="289"/>
      <c r="H172" s="698" t="s">
        <v>344</v>
      </c>
      <c r="I172" s="698"/>
      <c r="J172" s="698"/>
      <c r="K172" s="301"/>
      <c r="L172" s="287">
        <v>459</v>
      </c>
      <c r="M172" s="287">
        <v>1000</v>
      </c>
      <c r="N172" s="300"/>
      <c r="O172" s="299"/>
      <c r="X172" s="406"/>
      <c r="Z172" s="401" t="s">
        <v>565</v>
      </c>
      <c r="AA172" s="401" t="s">
        <v>566</v>
      </c>
      <c r="AB172" s="401" t="s">
        <v>577</v>
      </c>
      <c r="AC172" s="401" t="s">
        <v>726</v>
      </c>
      <c r="AD172" s="402" t="s">
        <v>579</v>
      </c>
      <c r="AE172" s="346" t="s">
        <v>598</v>
      </c>
    </row>
    <row r="173" spans="1:31">
      <c r="A173" s="289"/>
      <c r="B173" s="289"/>
      <c r="C173" s="309"/>
      <c r="D173" s="309"/>
      <c r="E173" s="309"/>
      <c r="F173" s="306"/>
      <c r="G173" s="309"/>
      <c r="H173" s="700" t="s">
        <v>345</v>
      </c>
      <c r="I173" s="700"/>
      <c r="J173" s="700"/>
      <c r="K173" s="305"/>
      <c r="L173" s="308">
        <v>4566</v>
      </c>
      <c r="M173" s="308">
        <v>4026</v>
      </c>
      <c r="N173" s="304"/>
      <c r="O173" s="303"/>
      <c r="X173" s="406"/>
      <c r="Z173" s="401" t="s">
        <v>565</v>
      </c>
      <c r="AA173" s="401" t="s">
        <v>566</v>
      </c>
      <c r="AB173" s="401" t="s">
        <v>577</v>
      </c>
      <c r="AC173" s="401" t="s">
        <v>727</v>
      </c>
      <c r="AD173" s="402" t="s">
        <v>579</v>
      </c>
      <c r="AE173" s="345">
        <v>861</v>
      </c>
    </row>
    <row r="174" spans="1:31">
      <c r="A174" s="289"/>
      <c r="B174" s="289"/>
      <c r="C174" s="309"/>
      <c r="D174" s="309"/>
      <c r="E174" s="309"/>
      <c r="F174" s="306"/>
      <c r="G174" s="309"/>
      <c r="H174" s="700" t="s">
        <v>346</v>
      </c>
      <c r="I174" s="700"/>
      <c r="J174" s="700"/>
      <c r="K174" s="305"/>
      <c r="L174" s="308">
        <v>4058</v>
      </c>
      <c r="M174" s="308">
        <v>5925</v>
      </c>
      <c r="N174" s="304"/>
      <c r="O174" s="303"/>
      <c r="X174" s="406"/>
      <c r="Z174" s="401" t="s">
        <v>565</v>
      </c>
      <c r="AA174" s="401" t="s">
        <v>566</v>
      </c>
      <c r="AB174" s="401" t="s">
        <v>577</v>
      </c>
      <c r="AC174" s="401" t="s">
        <v>728</v>
      </c>
      <c r="AD174" s="402" t="s">
        <v>579</v>
      </c>
      <c r="AE174" s="345">
        <v>103499</v>
      </c>
    </row>
    <row r="175" spans="1:31" ht="13.8">
      <c r="A175" s="289"/>
      <c r="B175" s="289"/>
      <c r="C175" s="289"/>
      <c r="D175" s="289"/>
      <c r="E175" s="289"/>
      <c r="F175" s="302"/>
      <c r="G175" s="698" t="s">
        <v>240</v>
      </c>
      <c r="H175" s="698"/>
      <c r="I175" s="698"/>
      <c r="J175" s="698"/>
      <c r="K175" s="301"/>
      <c r="L175" s="287">
        <v>4856</v>
      </c>
      <c r="M175" s="287">
        <v>3258</v>
      </c>
      <c r="N175" s="300"/>
      <c r="O175" s="299"/>
      <c r="X175" s="406"/>
      <c r="Z175" s="401" t="s">
        <v>565</v>
      </c>
      <c r="AA175" s="401" t="s">
        <v>566</v>
      </c>
      <c r="AB175" s="401" t="s">
        <v>577</v>
      </c>
      <c r="AC175" s="401" t="s">
        <v>729</v>
      </c>
      <c r="AD175" s="402" t="s">
        <v>579</v>
      </c>
      <c r="AE175" s="345">
        <v>394981</v>
      </c>
    </row>
    <row r="176" spans="1:31" ht="13.8">
      <c r="A176" s="289"/>
      <c r="B176" s="289"/>
      <c r="C176" s="289"/>
      <c r="D176" s="290"/>
      <c r="E176" s="168" t="s">
        <v>347</v>
      </c>
      <c r="F176" s="169"/>
      <c r="G176" s="169"/>
      <c r="H176" s="712" t="s">
        <v>348</v>
      </c>
      <c r="I176" s="712"/>
      <c r="J176" s="712"/>
      <c r="K176" s="301"/>
      <c r="L176" s="287">
        <v>19466</v>
      </c>
      <c r="M176" s="287">
        <v>22185</v>
      </c>
      <c r="N176" s="300"/>
      <c r="O176" s="299"/>
      <c r="X176" s="406"/>
      <c r="Z176" s="401" t="s">
        <v>565</v>
      </c>
      <c r="AA176" s="401" t="s">
        <v>566</v>
      </c>
      <c r="AB176" s="401" t="s">
        <v>577</v>
      </c>
      <c r="AC176" s="401" t="s">
        <v>730</v>
      </c>
      <c r="AD176" s="402" t="s">
        <v>579</v>
      </c>
      <c r="AE176" s="345">
        <v>15491</v>
      </c>
    </row>
    <row r="177" spans="1:31" ht="13.8">
      <c r="A177" s="289"/>
      <c r="B177" s="289"/>
      <c r="C177" s="289"/>
      <c r="D177" s="290"/>
      <c r="E177" s="168" t="s">
        <v>347</v>
      </c>
      <c r="F177" s="169"/>
      <c r="G177" s="169"/>
      <c r="H177" s="712" t="s">
        <v>349</v>
      </c>
      <c r="I177" s="712"/>
      <c r="J177" s="712"/>
      <c r="K177" s="301"/>
      <c r="L177" s="287">
        <v>39244</v>
      </c>
      <c r="M177" s="287">
        <v>43795</v>
      </c>
      <c r="N177" s="300"/>
      <c r="O177" s="299"/>
      <c r="X177" s="406"/>
      <c r="Z177" s="401" t="s">
        <v>565</v>
      </c>
      <c r="AA177" s="401" t="s">
        <v>566</v>
      </c>
      <c r="AB177" s="401" t="s">
        <v>577</v>
      </c>
      <c r="AC177" s="401" t="s">
        <v>731</v>
      </c>
      <c r="AD177" s="402" t="s">
        <v>579</v>
      </c>
      <c r="AE177" s="345">
        <v>2388</v>
      </c>
    </row>
    <row r="178" spans="1:31" ht="13.8">
      <c r="A178" s="289"/>
      <c r="B178" s="289"/>
      <c r="C178" s="289"/>
      <c r="D178" s="290"/>
      <c r="E178" s="168" t="s">
        <v>347</v>
      </c>
      <c r="F178" s="169"/>
      <c r="G178" s="169"/>
      <c r="H178" s="712" t="s">
        <v>350</v>
      </c>
      <c r="I178" s="712"/>
      <c r="J178" s="712"/>
      <c r="K178" s="301"/>
      <c r="L178" s="287">
        <v>13601</v>
      </c>
      <c r="M178" s="287">
        <v>14033</v>
      </c>
      <c r="N178" s="300"/>
      <c r="O178" s="299"/>
      <c r="X178" s="406"/>
      <c r="Z178" s="401" t="s">
        <v>565</v>
      </c>
      <c r="AA178" s="401" t="s">
        <v>566</v>
      </c>
      <c r="AB178" s="401" t="s">
        <v>577</v>
      </c>
      <c r="AC178" s="401" t="s">
        <v>732</v>
      </c>
      <c r="AD178" s="402" t="s">
        <v>579</v>
      </c>
      <c r="AE178" s="345">
        <v>8</v>
      </c>
    </row>
    <row r="179" spans="1:31" ht="13.8">
      <c r="A179" s="289"/>
      <c r="B179" s="289"/>
      <c r="C179" s="289"/>
      <c r="D179" s="290"/>
      <c r="E179" s="168" t="s">
        <v>347</v>
      </c>
      <c r="F179" s="169"/>
      <c r="G179" s="169"/>
      <c r="H179" s="712" t="s">
        <v>351</v>
      </c>
      <c r="I179" s="712"/>
      <c r="J179" s="712"/>
      <c r="K179" s="301"/>
      <c r="L179" s="287">
        <v>249421</v>
      </c>
      <c r="M179" s="287">
        <v>263237</v>
      </c>
      <c r="N179" s="300"/>
      <c r="O179" s="299"/>
      <c r="X179" s="406"/>
      <c r="Z179" s="401" t="s">
        <v>565</v>
      </c>
      <c r="AA179" s="401" t="s">
        <v>566</v>
      </c>
      <c r="AB179" s="401" t="s">
        <v>577</v>
      </c>
      <c r="AC179" s="401" t="s">
        <v>733</v>
      </c>
      <c r="AD179" s="402" t="s">
        <v>579</v>
      </c>
      <c r="AE179" s="345">
        <v>0</v>
      </c>
    </row>
    <row r="180" spans="1:31" ht="13.8">
      <c r="A180" s="289"/>
      <c r="B180" s="289"/>
      <c r="C180" s="289"/>
      <c r="D180" s="290"/>
      <c r="E180" s="168" t="s">
        <v>347</v>
      </c>
      <c r="F180" s="169"/>
      <c r="G180" s="169"/>
      <c r="H180" s="712" t="s">
        <v>352</v>
      </c>
      <c r="I180" s="712"/>
      <c r="J180" s="712"/>
      <c r="K180" s="301"/>
      <c r="L180" s="287">
        <v>275479</v>
      </c>
      <c r="M180" s="287">
        <v>274640</v>
      </c>
      <c r="N180" s="300"/>
      <c r="O180" s="312"/>
      <c r="X180" s="406"/>
      <c r="Z180" s="401" t="s">
        <v>565</v>
      </c>
      <c r="AA180" s="401" t="s">
        <v>566</v>
      </c>
      <c r="AB180" s="401" t="s">
        <v>577</v>
      </c>
      <c r="AC180" s="401" t="s">
        <v>734</v>
      </c>
      <c r="AD180" s="402" t="s">
        <v>579</v>
      </c>
      <c r="AE180" s="345">
        <v>171</v>
      </c>
    </row>
    <row r="181" spans="1:31">
      <c r="A181" s="289"/>
      <c r="B181" s="289"/>
      <c r="C181" s="309"/>
      <c r="D181" s="309"/>
      <c r="E181" s="170"/>
      <c r="F181" s="170"/>
      <c r="G181" s="170"/>
      <c r="H181" s="170"/>
      <c r="I181" s="713" t="s">
        <v>353</v>
      </c>
      <c r="J181" s="713"/>
      <c r="K181" s="305"/>
      <c r="L181" s="308">
        <v>142166</v>
      </c>
      <c r="M181" s="308">
        <v>140970</v>
      </c>
      <c r="N181" s="304"/>
      <c r="O181" s="311"/>
      <c r="X181" s="406"/>
      <c r="Z181" s="401" t="s">
        <v>565</v>
      </c>
      <c r="AA181" s="401" t="s">
        <v>566</v>
      </c>
      <c r="AB181" s="401" t="s">
        <v>577</v>
      </c>
      <c r="AC181" s="401" t="s">
        <v>735</v>
      </c>
      <c r="AD181" s="402" t="s">
        <v>579</v>
      </c>
      <c r="AE181" s="345">
        <v>130</v>
      </c>
    </row>
    <row r="182" spans="1:31">
      <c r="A182" s="289"/>
      <c r="B182" s="289"/>
      <c r="C182" s="309"/>
      <c r="D182" s="309"/>
      <c r="E182" s="170"/>
      <c r="F182" s="170"/>
      <c r="G182" s="170"/>
      <c r="H182" s="171"/>
      <c r="I182" s="170"/>
      <c r="J182" s="171" t="s">
        <v>505</v>
      </c>
      <c r="K182" s="305"/>
      <c r="L182" s="308">
        <v>17178</v>
      </c>
      <c r="M182" s="308">
        <v>17046</v>
      </c>
      <c r="N182" s="304"/>
      <c r="O182" s="303"/>
      <c r="X182" s="406"/>
      <c r="Z182" s="401" t="s">
        <v>565</v>
      </c>
      <c r="AA182" s="401" t="s">
        <v>566</v>
      </c>
      <c r="AB182" s="401" t="s">
        <v>577</v>
      </c>
      <c r="AC182" s="401" t="s">
        <v>736</v>
      </c>
      <c r="AD182" s="402" t="s">
        <v>579</v>
      </c>
      <c r="AE182" s="345">
        <v>81</v>
      </c>
    </row>
    <row r="183" spans="1:31">
      <c r="A183" s="289"/>
      <c r="B183" s="289"/>
      <c r="C183" s="309"/>
      <c r="D183" s="309"/>
      <c r="E183" s="170"/>
      <c r="F183" s="170"/>
      <c r="G183" s="170"/>
      <c r="H183" s="171"/>
      <c r="I183" s="170"/>
      <c r="J183" s="171" t="s">
        <v>515</v>
      </c>
      <c r="K183" s="305"/>
      <c r="L183" s="308">
        <v>23923</v>
      </c>
      <c r="M183" s="308">
        <v>27045</v>
      </c>
      <c r="N183" s="304"/>
      <c r="O183" s="303"/>
      <c r="X183" s="406"/>
      <c r="Z183" s="401" t="s">
        <v>565</v>
      </c>
      <c r="AA183" s="401" t="s">
        <v>566</v>
      </c>
      <c r="AB183" s="401" t="s">
        <v>577</v>
      </c>
      <c r="AC183" s="401" t="s">
        <v>737</v>
      </c>
      <c r="AD183" s="402" t="s">
        <v>579</v>
      </c>
      <c r="AE183" s="345">
        <v>180</v>
      </c>
    </row>
    <row r="184" spans="1:31">
      <c r="A184" s="289"/>
      <c r="B184" s="289"/>
      <c r="C184" s="309"/>
      <c r="D184" s="309"/>
      <c r="E184" s="170"/>
      <c r="F184" s="170"/>
      <c r="G184" s="170"/>
      <c r="H184" s="171"/>
      <c r="I184" s="170"/>
      <c r="J184" s="171" t="s">
        <v>477</v>
      </c>
      <c r="K184" s="305"/>
      <c r="L184" s="308">
        <v>101065</v>
      </c>
      <c r="M184" s="308">
        <v>96878</v>
      </c>
      <c r="N184" s="304"/>
      <c r="O184" s="303"/>
      <c r="X184" s="406"/>
      <c r="Z184" s="401" t="s">
        <v>565</v>
      </c>
      <c r="AA184" s="401" t="s">
        <v>566</v>
      </c>
      <c r="AB184" s="401" t="s">
        <v>577</v>
      </c>
      <c r="AC184" s="401" t="s">
        <v>738</v>
      </c>
      <c r="AD184" s="402" t="s">
        <v>579</v>
      </c>
      <c r="AE184" s="346" t="s">
        <v>598</v>
      </c>
    </row>
    <row r="185" spans="1:31">
      <c r="A185" s="289"/>
      <c r="B185" s="289"/>
      <c r="C185" s="309"/>
      <c r="D185" s="309"/>
      <c r="E185" s="170"/>
      <c r="F185" s="170"/>
      <c r="G185" s="170"/>
      <c r="H185" s="170"/>
      <c r="I185" s="713" t="s">
        <v>543</v>
      </c>
      <c r="J185" s="713"/>
      <c r="K185" s="305"/>
      <c r="L185" s="308">
        <v>133313</v>
      </c>
      <c r="M185" s="308">
        <v>133671</v>
      </c>
      <c r="N185" s="304"/>
      <c r="O185" s="303"/>
      <c r="X185" s="406"/>
      <c r="Z185" s="401" t="s">
        <v>565</v>
      </c>
      <c r="AA185" s="401" t="s">
        <v>566</v>
      </c>
      <c r="AB185" s="401" t="s">
        <v>577</v>
      </c>
      <c r="AC185" s="401" t="s">
        <v>739</v>
      </c>
      <c r="AD185" s="402" t="s">
        <v>579</v>
      </c>
      <c r="AE185" s="345">
        <v>753</v>
      </c>
    </row>
    <row r="186" spans="1:31" ht="13.8">
      <c r="A186" s="289"/>
      <c r="B186" s="289"/>
      <c r="C186" s="289"/>
      <c r="D186" s="289"/>
      <c r="E186" s="698" t="s">
        <v>354</v>
      </c>
      <c r="F186" s="698"/>
      <c r="G186" s="698"/>
      <c r="H186" s="698"/>
      <c r="I186" s="698"/>
      <c r="J186" s="698"/>
      <c r="K186" s="301"/>
      <c r="L186" s="287">
        <v>107820</v>
      </c>
      <c r="M186" s="287">
        <v>118844</v>
      </c>
      <c r="N186" s="300"/>
      <c r="O186" s="299"/>
      <c r="X186" s="406"/>
      <c r="Z186" s="401" t="s">
        <v>565</v>
      </c>
      <c r="AA186" s="401" t="s">
        <v>566</v>
      </c>
      <c r="AB186" s="401" t="s">
        <v>577</v>
      </c>
      <c r="AC186" s="401" t="s">
        <v>740</v>
      </c>
      <c r="AD186" s="402" t="s">
        <v>579</v>
      </c>
      <c r="AE186" s="345">
        <v>309</v>
      </c>
    </row>
    <row r="187" spans="1:31">
      <c r="A187" s="289"/>
      <c r="B187" s="289"/>
      <c r="C187" s="309"/>
      <c r="D187" s="309"/>
      <c r="E187" s="309"/>
      <c r="F187" s="700" t="s">
        <v>355</v>
      </c>
      <c r="G187" s="700"/>
      <c r="H187" s="700"/>
      <c r="I187" s="700"/>
      <c r="J187" s="700"/>
      <c r="K187" s="305"/>
      <c r="L187" s="308">
        <v>45207</v>
      </c>
      <c r="M187" s="308">
        <v>52848</v>
      </c>
      <c r="N187" s="304"/>
      <c r="O187" s="303"/>
      <c r="X187" s="406"/>
      <c r="Z187" s="401" t="s">
        <v>565</v>
      </c>
      <c r="AA187" s="401" t="s">
        <v>566</v>
      </c>
      <c r="AB187" s="401" t="s">
        <v>577</v>
      </c>
      <c r="AC187" s="401" t="s">
        <v>741</v>
      </c>
      <c r="AD187" s="402" t="s">
        <v>579</v>
      </c>
      <c r="AE187" s="345">
        <v>3475</v>
      </c>
    </row>
    <row r="188" spans="1:31">
      <c r="A188" s="289"/>
      <c r="B188" s="289"/>
      <c r="C188" s="309"/>
      <c r="D188" s="309"/>
      <c r="E188" s="309"/>
      <c r="F188" s="309"/>
      <c r="G188" s="700" t="s">
        <v>356</v>
      </c>
      <c r="H188" s="700"/>
      <c r="I188" s="700"/>
      <c r="J188" s="700"/>
      <c r="K188" s="305"/>
      <c r="L188" s="308">
        <v>20289</v>
      </c>
      <c r="M188" s="308">
        <v>25642</v>
      </c>
      <c r="N188" s="304"/>
      <c r="O188" s="303"/>
      <c r="X188" s="406"/>
      <c r="Z188" s="401" t="s">
        <v>565</v>
      </c>
      <c r="AA188" s="401" t="s">
        <v>566</v>
      </c>
      <c r="AB188" s="401" t="s">
        <v>577</v>
      </c>
      <c r="AC188" s="401" t="s">
        <v>742</v>
      </c>
      <c r="AD188" s="402" t="s">
        <v>579</v>
      </c>
      <c r="AE188" s="345">
        <v>7997</v>
      </c>
    </row>
    <row r="189" spans="1:31">
      <c r="A189" s="289"/>
      <c r="B189" s="289"/>
      <c r="C189" s="309"/>
      <c r="D189" s="309"/>
      <c r="E189" s="309"/>
      <c r="F189" s="309"/>
      <c r="G189" s="700" t="s">
        <v>357</v>
      </c>
      <c r="H189" s="700"/>
      <c r="I189" s="700"/>
      <c r="J189" s="700"/>
      <c r="K189" s="305"/>
      <c r="L189" s="308">
        <v>18563</v>
      </c>
      <c r="M189" s="308">
        <v>19997</v>
      </c>
      <c r="N189" s="304"/>
      <c r="O189" s="303"/>
      <c r="X189" s="406"/>
      <c r="Z189" s="401" t="s">
        <v>565</v>
      </c>
      <c r="AA189" s="401" t="s">
        <v>566</v>
      </c>
      <c r="AB189" s="401" t="s">
        <v>577</v>
      </c>
      <c r="AC189" s="401" t="s">
        <v>743</v>
      </c>
      <c r="AD189" s="402" t="s">
        <v>579</v>
      </c>
      <c r="AE189" s="345">
        <v>603</v>
      </c>
    </row>
    <row r="190" spans="1:31">
      <c r="A190" s="289"/>
      <c r="B190" s="289"/>
      <c r="C190" s="309"/>
      <c r="D190" s="309"/>
      <c r="E190" s="309"/>
      <c r="F190" s="309"/>
      <c r="G190" s="700" t="s">
        <v>358</v>
      </c>
      <c r="H190" s="700"/>
      <c r="I190" s="700"/>
      <c r="J190" s="700"/>
      <c r="K190" s="305"/>
      <c r="L190" s="308">
        <v>6354</v>
      </c>
      <c r="M190" s="308">
        <v>7209</v>
      </c>
      <c r="N190" s="304"/>
      <c r="O190" s="303"/>
      <c r="X190" s="406"/>
      <c r="Z190" s="401" t="s">
        <v>565</v>
      </c>
      <c r="AA190" s="401" t="s">
        <v>566</v>
      </c>
      <c r="AB190" s="401" t="s">
        <v>577</v>
      </c>
      <c r="AC190" s="401" t="s">
        <v>744</v>
      </c>
      <c r="AD190" s="402" t="s">
        <v>579</v>
      </c>
      <c r="AE190" s="345">
        <v>6422</v>
      </c>
    </row>
    <row r="191" spans="1:31" ht="13.8">
      <c r="A191" s="289"/>
      <c r="B191" s="289"/>
      <c r="C191" s="289"/>
      <c r="D191" s="289"/>
      <c r="E191" s="289"/>
      <c r="F191" s="698" t="s">
        <v>359</v>
      </c>
      <c r="G191" s="698"/>
      <c r="H191" s="698"/>
      <c r="I191" s="698"/>
      <c r="J191" s="698"/>
      <c r="K191" s="301"/>
      <c r="L191" s="287">
        <v>62583</v>
      </c>
      <c r="M191" s="287">
        <v>65983</v>
      </c>
      <c r="N191" s="300"/>
      <c r="O191" s="299"/>
      <c r="X191" s="406"/>
      <c r="Z191" s="401" t="s">
        <v>565</v>
      </c>
      <c r="AA191" s="401" t="s">
        <v>566</v>
      </c>
      <c r="AB191" s="401" t="s">
        <v>577</v>
      </c>
      <c r="AC191" s="401" t="s">
        <v>745</v>
      </c>
      <c r="AD191" s="402" t="s">
        <v>579</v>
      </c>
      <c r="AE191" s="345">
        <v>972</v>
      </c>
    </row>
    <row r="192" spans="1:31">
      <c r="A192" s="289"/>
      <c r="B192" s="289"/>
      <c r="C192" s="309"/>
      <c r="D192" s="309"/>
      <c r="E192" s="309"/>
      <c r="F192" s="309"/>
      <c r="G192" s="700" t="s">
        <v>360</v>
      </c>
      <c r="H192" s="700"/>
      <c r="I192" s="700"/>
      <c r="J192" s="700"/>
      <c r="K192" s="305"/>
      <c r="L192" s="308">
        <v>37269</v>
      </c>
      <c r="M192" s="308">
        <v>39606</v>
      </c>
      <c r="N192" s="304"/>
      <c r="O192" s="303"/>
      <c r="X192" s="406"/>
      <c r="Z192" s="401" t="s">
        <v>565</v>
      </c>
      <c r="AA192" s="401" t="s">
        <v>566</v>
      </c>
      <c r="AB192" s="401" t="s">
        <v>577</v>
      </c>
      <c r="AC192" s="401" t="s">
        <v>746</v>
      </c>
      <c r="AD192" s="402" t="s">
        <v>579</v>
      </c>
      <c r="AE192" s="345">
        <v>5974</v>
      </c>
    </row>
    <row r="193" spans="1:24">
      <c r="A193" s="289"/>
      <c r="B193" s="289"/>
      <c r="C193" s="309"/>
      <c r="D193" s="309"/>
      <c r="E193" s="309"/>
      <c r="F193" s="309"/>
      <c r="G193" s="700" t="s">
        <v>361</v>
      </c>
      <c r="H193" s="700"/>
      <c r="I193" s="700"/>
      <c r="J193" s="700"/>
      <c r="K193" s="305"/>
      <c r="L193" s="308">
        <v>19807</v>
      </c>
      <c r="M193" s="308">
        <v>21054</v>
      </c>
      <c r="N193" s="304"/>
      <c r="O193" s="303"/>
      <c r="X193" s="406"/>
    </row>
    <row r="194" spans="1:24">
      <c r="A194" s="289"/>
      <c r="B194" s="289"/>
      <c r="C194" s="309"/>
      <c r="D194" s="309"/>
      <c r="E194" s="309"/>
      <c r="F194" s="309"/>
      <c r="G194" s="700" t="s">
        <v>362</v>
      </c>
      <c r="H194" s="700"/>
      <c r="I194" s="700"/>
      <c r="J194" s="700"/>
      <c r="K194" s="305"/>
      <c r="L194" s="308">
        <v>3208</v>
      </c>
      <c r="M194" s="308">
        <v>3076</v>
      </c>
      <c r="N194" s="304"/>
      <c r="O194" s="303"/>
      <c r="X194" s="406"/>
    </row>
    <row r="195" spans="1:24">
      <c r="A195" s="289"/>
      <c r="B195" s="289"/>
      <c r="C195" s="309"/>
      <c r="D195" s="309"/>
      <c r="E195" s="309"/>
      <c r="F195" s="309"/>
      <c r="G195" s="700" t="s">
        <v>363</v>
      </c>
      <c r="H195" s="700"/>
      <c r="I195" s="700"/>
      <c r="J195" s="700"/>
      <c r="K195" s="305"/>
      <c r="L195" s="308">
        <v>2299</v>
      </c>
      <c r="M195" s="308">
        <v>2246</v>
      </c>
      <c r="N195" s="304"/>
      <c r="O195" s="303"/>
      <c r="X195" s="406"/>
    </row>
    <row r="196" spans="1:24" ht="13.8">
      <c r="A196" s="289"/>
      <c r="B196" s="289"/>
      <c r="C196" s="289"/>
      <c r="D196" s="289"/>
      <c r="E196" s="289"/>
      <c r="F196" s="698" t="s">
        <v>364</v>
      </c>
      <c r="G196" s="698"/>
      <c r="H196" s="698"/>
      <c r="I196" s="698"/>
      <c r="J196" s="698"/>
      <c r="K196" s="301"/>
      <c r="L196" s="287">
        <v>30</v>
      </c>
      <c r="M196" s="287">
        <v>13</v>
      </c>
      <c r="N196" s="300"/>
      <c r="O196" s="299"/>
      <c r="X196" s="406"/>
    </row>
    <row r="197" spans="1:24" ht="13.8">
      <c r="A197" s="289"/>
      <c r="B197" s="289"/>
      <c r="C197" s="289"/>
      <c r="D197" s="698" t="s">
        <v>478</v>
      </c>
      <c r="E197" s="698"/>
      <c r="F197" s="698"/>
      <c r="G197" s="698"/>
      <c r="H197" s="698"/>
      <c r="I197" s="698"/>
      <c r="J197" s="698"/>
      <c r="K197" s="301"/>
      <c r="L197" s="287">
        <v>612205</v>
      </c>
      <c r="M197" s="287">
        <v>642834</v>
      </c>
      <c r="N197" s="300"/>
      <c r="O197" s="299"/>
      <c r="X197" s="406"/>
    </row>
    <row r="198" spans="1:24" ht="13.8">
      <c r="A198" s="289"/>
      <c r="B198" s="289"/>
      <c r="C198" s="289"/>
      <c r="D198" s="289"/>
      <c r="E198" s="698" t="s">
        <v>365</v>
      </c>
      <c r="F198" s="698"/>
      <c r="G198" s="698"/>
      <c r="H198" s="698"/>
      <c r="I198" s="698"/>
      <c r="J198" s="698"/>
      <c r="K198" s="301"/>
      <c r="L198" s="287">
        <v>454524</v>
      </c>
      <c r="M198" s="287">
        <v>492391</v>
      </c>
      <c r="N198" s="300"/>
      <c r="O198" s="299"/>
      <c r="X198" s="406"/>
    </row>
    <row r="199" spans="1:24" ht="13.8">
      <c r="A199" s="289"/>
      <c r="B199" s="289"/>
      <c r="C199" s="289"/>
      <c r="D199" s="289"/>
      <c r="E199" s="698" t="s">
        <v>366</v>
      </c>
      <c r="F199" s="698"/>
      <c r="G199" s="698"/>
      <c r="H199" s="698"/>
      <c r="I199" s="698"/>
      <c r="J199" s="698"/>
      <c r="K199" s="301"/>
      <c r="L199" s="287">
        <v>17828</v>
      </c>
      <c r="M199" s="287">
        <v>18510</v>
      </c>
      <c r="N199" s="300"/>
      <c r="O199" s="299"/>
      <c r="X199" s="406"/>
    </row>
    <row r="200" spans="1:24">
      <c r="A200" s="289"/>
      <c r="B200" s="289"/>
      <c r="C200" s="309"/>
      <c r="D200" s="309"/>
      <c r="E200" s="309"/>
      <c r="F200" s="700" t="s">
        <v>367</v>
      </c>
      <c r="G200" s="700"/>
      <c r="H200" s="700"/>
      <c r="I200" s="700"/>
      <c r="J200" s="700"/>
      <c r="K200" s="305"/>
      <c r="L200" s="308">
        <v>3693</v>
      </c>
      <c r="M200" s="308">
        <v>5987</v>
      </c>
      <c r="N200" s="304"/>
      <c r="O200" s="303"/>
      <c r="X200" s="406"/>
    </row>
    <row r="201" spans="1:24">
      <c r="A201" s="289"/>
      <c r="B201" s="289"/>
      <c r="C201" s="309"/>
      <c r="D201" s="309"/>
      <c r="E201" s="309"/>
      <c r="F201" s="700" t="s">
        <v>368</v>
      </c>
      <c r="G201" s="700"/>
      <c r="H201" s="700"/>
      <c r="I201" s="700"/>
      <c r="J201" s="700"/>
      <c r="K201" s="305"/>
      <c r="L201" s="308">
        <v>14135</v>
      </c>
      <c r="M201" s="308">
        <v>12523</v>
      </c>
      <c r="N201" s="304"/>
      <c r="O201" s="303"/>
      <c r="X201" s="406"/>
    </row>
    <row r="202" spans="1:24" ht="13.8">
      <c r="A202" s="289"/>
      <c r="B202" s="289"/>
      <c r="C202" s="289"/>
      <c r="D202" s="289"/>
      <c r="E202" s="698" t="s">
        <v>369</v>
      </c>
      <c r="F202" s="698"/>
      <c r="G202" s="698"/>
      <c r="H202" s="698"/>
      <c r="I202" s="698"/>
      <c r="J202" s="698"/>
      <c r="K202" s="301"/>
      <c r="L202" s="287">
        <v>9617</v>
      </c>
      <c r="M202" s="287">
        <v>7755</v>
      </c>
      <c r="N202" s="300"/>
      <c r="O202" s="299"/>
      <c r="X202" s="406"/>
    </row>
    <row r="203" spans="1:24">
      <c r="A203" s="289"/>
      <c r="B203" s="289"/>
      <c r="C203" s="309"/>
      <c r="D203" s="309"/>
      <c r="E203" s="700" t="s">
        <v>370</v>
      </c>
      <c r="F203" s="700"/>
      <c r="G203" s="700"/>
      <c r="H203" s="700"/>
      <c r="I203" s="700"/>
      <c r="J203" s="700"/>
      <c r="K203" s="305"/>
      <c r="L203" s="308">
        <v>29097</v>
      </c>
      <c r="M203" s="308">
        <v>28309</v>
      </c>
      <c r="N203" s="304"/>
      <c r="O203" s="303"/>
      <c r="X203" s="406"/>
    </row>
    <row r="204" spans="1:24">
      <c r="A204" s="289"/>
      <c r="B204" s="289"/>
      <c r="C204" s="309"/>
      <c r="D204" s="309"/>
      <c r="E204" s="700" t="s">
        <v>371</v>
      </c>
      <c r="F204" s="700"/>
      <c r="G204" s="700"/>
      <c r="H204" s="700"/>
      <c r="I204" s="700"/>
      <c r="J204" s="700"/>
      <c r="K204" s="305"/>
      <c r="L204" s="308">
        <v>1977</v>
      </c>
      <c r="M204" s="308">
        <v>2360</v>
      </c>
      <c r="N204" s="304"/>
      <c r="O204" s="303"/>
      <c r="X204" s="406"/>
    </row>
    <row r="205" spans="1:24">
      <c r="A205" s="289"/>
      <c r="B205" s="289"/>
      <c r="C205" s="309"/>
      <c r="D205" s="309"/>
      <c r="E205" s="700" t="s">
        <v>542</v>
      </c>
      <c r="F205" s="700"/>
      <c r="G205" s="700"/>
      <c r="H205" s="700"/>
      <c r="I205" s="700"/>
      <c r="J205" s="700"/>
      <c r="K205" s="305"/>
      <c r="L205" s="308">
        <v>91369</v>
      </c>
      <c r="M205" s="308">
        <v>93329</v>
      </c>
      <c r="N205" s="304"/>
      <c r="O205" s="303"/>
      <c r="X205" s="406"/>
    </row>
    <row r="206" spans="1:24">
      <c r="A206" s="289"/>
      <c r="B206" s="289"/>
      <c r="C206" s="309"/>
      <c r="D206" s="309"/>
      <c r="E206" s="700" t="s">
        <v>372</v>
      </c>
      <c r="F206" s="700"/>
      <c r="G206" s="700"/>
      <c r="H206" s="700"/>
      <c r="I206" s="700"/>
      <c r="J206" s="700"/>
      <c r="K206" s="305"/>
      <c r="L206" s="308">
        <v>6944</v>
      </c>
      <c r="M206" s="308">
        <v>0</v>
      </c>
      <c r="N206" s="304"/>
      <c r="O206" s="303"/>
      <c r="X206" s="406"/>
    </row>
    <row r="207" spans="1:24">
      <c r="A207" s="289"/>
      <c r="B207" s="289"/>
      <c r="C207" s="309"/>
      <c r="D207" s="309"/>
      <c r="E207" s="706" t="s">
        <v>373</v>
      </c>
      <c r="F207" s="698"/>
      <c r="G207" s="698"/>
      <c r="H207" s="698"/>
      <c r="I207" s="698"/>
      <c r="J207" s="698"/>
      <c r="K207" s="305"/>
      <c r="L207" s="308">
        <v>850</v>
      </c>
      <c r="M207" s="308">
        <v>180</v>
      </c>
      <c r="N207" s="304"/>
      <c r="O207" s="303"/>
      <c r="X207" s="406"/>
    </row>
    <row r="208" spans="1:24" ht="13.8">
      <c r="A208" s="289"/>
      <c r="B208" s="289"/>
      <c r="C208" s="289"/>
      <c r="D208" s="698" t="s">
        <v>374</v>
      </c>
      <c r="E208" s="698"/>
      <c r="F208" s="698"/>
      <c r="G208" s="698"/>
      <c r="H208" s="698"/>
      <c r="I208" s="698"/>
      <c r="J208" s="698"/>
      <c r="K208" s="301"/>
      <c r="L208" s="287">
        <v>251540</v>
      </c>
      <c r="M208" s="287">
        <v>110121</v>
      </c>
      <c r="N208" s="300"/>
      <c r="O208" s="299"/>
      <c r="X208" s="406"/>
    </row>
    <row r="209" spans="1:24" ht="13.8">
      <c r="A209" s="289"/>
      <c r="B209" s="289"/>
      <c r="C209" s="698" t="s">
        <v>375</v>
      </c>
      <c r="D209" s="698"/>
      <c r="E209" s="698"/>
      <c r="F209" s="698"/>
      <c r="G209" s="698"/>
      <c r="H209" s="698"/>
      <c r="I209" s="698"/>
      <c r="J209" s="698"/>
      <c r="K209" s="301"/>
      <c r="L209" s="287">
        <v>473705</v>
      </c>
      <c r="M209" s="287">
        <v>493948</v>
      </c>
      <c r="N209" s="300"/>
      <c r="O209" s="299"/>
      <c r="X209" s="406"/>
    </row>
    <row r="210" spans="1:24" ht="13.8">
      <c r="A210" s="289"/>
      <c r="B210" s="289"/>
      <c r="C210" s="698" t="s">
        <v>376</v>
      </c>
      <c r="D210" s="698"/>
      <c r="E210" s="698"/>
      <c r="F210" s="698"/>
      <c r="G210" s="698"/>
      <c r="H210" s="698"/>
      <c r="I210" s="698"/>
      <c r="J210" s="698"/>
      <c r="K210" s="301"/>
      <c r="L210" s="287">
        <v>180807</v>
      </c>
      <c r="M210" s="287">
        <v>202102</v>
      </c>
      <c r="N210" s="300"/>
      <c r="O210" s="299"/>
      <c r="X210" s="406"/>
    </row>
    <row r="211" spans="1:24" ht="13.8">
      <c r="A211" s="289"/>
      <c r="B211" s="289"/>
      <c r="C211" s="289"/>
      <c r="D211" s="698" t="s">
        <v>377</v>
      </c>
      <c r="E211" s="698"/>
      <c r="F211" s="698"/>
      <c r="G211" s="698"/>
      <c r="H211" s="698"/>
      <c r="I211" s="698"/>
      <c r="J211" s="698"/>
      <c r="K211" s="301"/>
      <c r="L211" s="287">
        <v>174621</v>
      </c>
      <c r="M211" s="287">
        <v>195563</v>
      </c>
      <c r="N211" s="300"/>
      <c r="O211" s="299"/>
      <c r="X211" s="406"/>
    </row>
    <row r="212" spans="1:24">
      <c r="A212" s="289"/>
      <c r="B212" s="289"/>
      <c r="C212" s="309"/>
      <c r="D212" s="309"/>
      <c r="E212" s="700" t="s">
        <v>378</v>
      </c>
      <c r="F212" s="700"/>
      <c r="G212" s="700"/>
      <c r="H212" s="700"/>
      <c r="I212" s="700"/>
      <c r="J212" s="700"/>
      <c r="K212" s="305"/>
      <c r="L212" s="308">
        <v>166987</v>
      </c>
      <c r="M212" s="308">
        <v>188310</v>
      </c>
      <c r="N212" s="304"/>
      <c r="O212" s="303"/>
      <c r="X212" s="406"/>
    </row>
    <row r="213" spans="1:24">
      <c r="A213" s="289"/>
      <c r="B213" s="289"/>
      <c r="C213" s="309"/>
      <c r="D213" s="309"/>
      <c r="E213" s="309"/>
      <c r="F213" s="700" t="s">
        <v>379</v>
      </c>
      <c r="G213" s="700"/>
      <c r="H213" s="700"/>
      <c r="I213" s="700"/>
      <c r="J213" s="700"/>
      <c r="K213" s="305"/>
      <c r="L213" s="308">
        <v>155037</v>
      </c>
      <c r="M213" s="308">
        <v>182709</v>
      </c>
      <c r="N213" s="304"/>
      <c r="O213" s="303"/>
      <c r="X213" s="406"/>
    </row>
    <row r="214" spans="1:24">
      <c r="A214" s="289"/>
      <c r="B214" s="289"/>
      <c r="C214" s="309"/>
      <c r="D214" s="309"/>
      <c r="E214" s="309"/>
      <c r="F214" s="700" t="s">
        <v>380</v>
      </c>
      <c r="G214" s="700"/>
      <c r="H214" s="700"/>
      <c r="I214" s="700"/>
      <c r="J214" s="700"/>
      <c r="K214" s="305"/>
      <c r="L214" s="308">
        <v>11950</v>
      </c>
      <c r="M214" s="308">
        <v>5602</v>
      </c>
      <c r="N214" s="304"/>
      <c r="O214" s="303"/>
      <c r="X214" s="406"/>
    </row>
    <row r="215" spans="1:24">
      <c r="A215" s="289"/>
      <c r="B215" s="289"/>
      <c r="C215" s="309"/>
      <c r="D215" s="309"/>
      <c r="E215" s="309"/>
      <c r="F215" s="309"/>
      <c r="G215" s="700" t="s">
        <v>381</v>
      </c>
      <c r="H215" s="700"/>
      <c r="I215" s="700"/>
      <c r="J215" s="700"/>
      <c r="K215" s="305"/>
      <c r="L215" s="308">
        <v>962</v>
      </c>
      <c r="M215" s="308">
        <v>-253</v>
      </c>
      <c r="N215" s="304"/>
      <c r="O215" s="310"/>
      <c r="X215" s="406"/>
    </row>
    <row r="216" spans="1:24">
      <c r="A216" s="289"/>
      <c r="B216" s="289"/>
      <c r="C216" s="309"/>
      <c r="D216" s="309"/>
      <c r="E216" s="309"/>
      <c r="F216" s="309"/>
      <c r="G216" s="700" t="s">
        <v>382</v>
      </c>
      <c r="H216" s="700"/>
      <c r="I216" s="700"/>
      <c r="J216" s="700"/>
      <c r="K216" s="305"/>
      <c r="L216" s="308">
        <v>10989</v>
      </c>
      <c r="M216" s="308">
        <v>5855</v>
      </c>
      <c r="N216" s="304"/>
      <c r="O216" s="303"/>
      <c r="X216" s="406"/>
    </row>
    <row r="217" spans="1:24" ht="13.8">
      <c r="A217" s="289"/>
      <c r="B217" s="289"/>
      <c r="C217" s="289"/>
      <c r="D217" s="289"/>
      <c r="E217" s="698" t="s">
        <v>383</v>
      </c>
      <c r="F217" s="698"/>
      <c r="G217" s="698"/>
      <c r="H217" s="698"/>
      <c r="I217" s="698"/>
      <c r="J217" s="698"/>
      <c r="K217" s="301"/>
      <c r="L217" s="287">
        <v>7634</v>
      </c>
      <c r="M217" s="287">
        <v>7252</v>
      </c>
      <c r="N217" s="300"/>
      <c r="O217" s="299"/>
      <c r="X217" s="406"/>
    </row>
    <row r="218" spans="1:24" ht="13.8">
      <c r="A218" s="289"/>
      <c r="B218" s="289"/>
      <c r="C218" s="289"/>
      <c r="D218" s="698" t="s">
        <v>384</v>
      </c>
      <c r="E218" s="698"/>
      <c r="F218" s="698"/>
      <c r="G218" s="698"/>
      <c r="H218" s="698"/>
      <c r="I218" s="698"/>
      <c r="J218" s="698"/>
      <c r="K218" s="301"/>
      <c r="L218" s="287">
        <v>29097</v>
      </c>
      <c r="M218" s="287">
        <v>28309</v>
      </c>
      <c r="N218" s="300"/>
      <c r="O218" s="299"/>
      <c r="X218" s="406"/>
    </row>
    <row r="219" spans="1:24">
      <c r="A219" s="289"/>
      <c r="B219" s="289"/>
      <c r="C219" s="309"/>
      <c r="D219" s="700" t="s">
        <v>385</v>
      </c>
      <c r="E219" s="700"/>
      <c r="F219" s="700"/>
      <c r="G219" s="700"/>
      <c r="H219" s="700"/>
      <c r="I219" s="700"/>
      <c r="J219" s="700"/>
      <c r="K219" s="305"/>
      <c r="L219" s="308">
        <v>1587</v>
      </c>
      <c r="M219" s="308">
        <v>2162</v>
      </c>
      <c r="N219" s="304"/>
      <c r="O219" s="303"/>
      <c r="X219" s="406"/>
    </row>
    <row r="220" spans="1:24">
      <c r="A220" s="289"/>
      <c r="B220" s="289"/>
      <c r="C220" s="309"/>
      <c r="D220" s="700" t="s">
        <v>541</v>
      </c>
      <c r="E220" s="700"/>
      <c r="F220" s="700"/>
      <c r="G220" s="700"/>
      <c r="H220" s="700"/>
      <c r="I220" s="700"/>
      <c r="J220" s="700"/>
      <c r="K220" s="305"/>
      <c r="L220" s="308">
        <v>-24073</v>
      </c>
      <c r="M220" s="308">
        <v>-18948</v>
      </c>
      <c r="N220" s="304"/>
      <c r="O220" s="310"/>
      <c r="X220" s="406"/>
    </row>
    <row r="221" spans="1:24" ht="13.8">
      <c r="A221" s="289"/>
      <c r="B221" s="289"/>
      <c r="C221" s="289"/>
      <c r="D221" s="698" t="s">
        <v>386</v>
      </c>
      <c r="E221" s="698"/>
      <c r="F221" s="698"/>
      <c r="G221" s="698"/>
      <c r="H221" s="698"/>
      <c r="I221" s="698"/>
      <c r="J221" s="698"/>
      <c r="K221" s="301"/>
      <c r="L221" s="287">
        <v>6801</v>
      </c>
      <c r="M221" s="287">
        <v>0</v>
      </c>
      <c r="N221" s="300"/>
      <c r="O221" s="299"/>
      <c r="X221" s="406"/>
    </row>
    <row r="222" spans="1:24">
      <c r="A222" s="289"/>
      <c r="B222" s="289"/>
      <c r="C222" s="309"/>
      <c r="D222" s="700" t="s">
        <v>387</v>
      </c>
      <c r="E222" s="700"/>
      <c r="F222" s="700"/>
      <c r="G222" s="700"/>
      <c r="H222" s="700"/>
      <c r="I222" s="700"/>
      <c r="J222" s="700"/>
      <c r="K222" s="305"/>
      <c r="L222" s="308">
        <v>-1877</v>
      </c>
      <c r="M222" s="308">
        <v>-1049</v>
      </c>
      <c r="N222" s="304"/>
      <c r="O222" s="303"/>
      <c r="X222" s="406"/>
    </row>
    <row r="223" spans="1:24">
      <c r="A223" s="289"/>
      <c r="B223" s="289"/>
      <c r="C223" s="309"/>
      <c r="D223" s="700" t="s">
        <v>388</v>
      </c>
      <c r="E223" s="700"/>
      <c r="F223" s="700"/>
      <c r="G223" s="700"/>
      <c r="H223" s="700"/>
      <c r="I223" s="700"/>
      <c r="J223" s="700"/>
      <c r="K223" s="305"/>
      <c r="L223" s="308">
        <v>-5350</v>
      </c>
      <c r="M223" s="308">
        <v>-3936</v>
      </c>
      <c r="N223" s="304"/>
      <c r="O223" s="303"/>
      <c r="X223" s="406"/>
    </row>
    <row r="224" spans="1:24" ht="13.8">
      <c r="A224" s="289"/>
      <c r="B224" s="289"/>
      <c r="C224" s="714" t="s">
        <v>540</v>
      </c>
      <c r="D224" s="698"/>
      <c r="E224" s="698"/>
      <c r="F224" s="698"/>
      <c r="G224" s="698"/>
      <c r="H224" s="698"/>
      <c r="I224" s="698"/>
      <c r="J224" s="698"/>
      <c r="K224" s="301"/>
      <c r="L224" s="176">
        <v>61.8</v>
      </c>
      <c r="M224" s="176">
        <v>59.1</v>
      </c>
      <c r="N224" s="300"/>
      <c r="O224" s="307"/>
      <c r="X224" s="406"/>
    </row>
    <row r="225" spans="1:24" ht="13.8">
      <c r="A225" s="289"/>
      <c r="B225" s="289"/>
      <c r="C225" s="698" t="s">
        <v>479</v>
      </c>
      <c r="D225" s="698"/>
      <c r="E225" s="698"/>
      <c r="F225" s="698"/>
      <c r="G225" s="698"/>
      <c r="H225" s="698"/>
      <c r="I225" s="698"/>
      <c r="J225" s="698"/>
      <c r="K225" s="301"/>
      <c r="L225" s="176">
        <v>38.200000000000003</v>
      </c>
      <c r="M225" s="176">
        <v>40.9</v>
      </c>
      <c r="N225" s="300"/>
      <c r="O225" s="299"/>
      <c r="X225" s="406"/>
    </row>
    <row r="226" spans="1:24">
      <c r="A226" s="289"/>
      <c r="B226" s="289"/>
      <c r="C226" s="306"/>
      <c r="D226" s="700" t="s">
        <v>480</v>
      </c>
      <c r="E226" s="700"/>
      <c r="F226" s="700"/>
      <c r="G226" s="700"/>
      <c r="H226" s="700"/>
      <c r="I226" s="700"/>
      <c r="J226" s="700"/>
      <c r="K226" s="305"/>
      <c r="L226" s="175">
        <v>36.9</v>
      </c>
      <c r="M226" s="175">
        <v>39.6</v>
      </c>
      <c r="N226" s="304"/>
      <c r="O226" s="303"/>
      <c r="X226" s="406"/>
    </row>
    <row r="227" spans="1:24">
      <c r="A227" s="289"/>
      <c r="B227" s="289"/>
      <c r="C227" s="306"/>
      <c r="D227" s="306"/>
      <c r="E227" s="700" t="s">
        <v>389</v>
      </c>
      <c r="F227" s="700"/>
      <c r="G227" s="700"/>
      <c r="H227" s="700"/>
      <c r="I227" s="700"/>
      <c r="J227" s="700"/>
      <c r="K227" s="305"/>
      <c r="L227" s="175">
        <v>35.299999999999997</v>
      </c>
      <c r="M227" s="175">
        <v>38.1</v>
      </c>
      <c r="N227" s="304"/>
      <c r="O227" s="303"/>
      <c r="X227" s="406"/>
    </row>
    <row r="228" spans="1:24" ht="13.8">
      <c r="A228" s="289"/>
      <c r="B228" s="289"/>
      <c r="C228" s="698" t="s">
        <v>516</v>
      </c>
      <c r="D228" s="698"/>
      <c r="E228" s="698"/>
      <c r="F228" s="698"/>
      <c r="G228" s="698"/>
      <c r="H228" s="698"/>
      <c r="I228" s="698"/>
      <c r="J228" s="698"/>
      <c r="K228" s="301"/>
      <c r="L228" s="176">
        <v>26.2</v>
      </c>
      <c r="M228" s="176">
        <v>26.3</v>
      </c>
      <c r="N228" s="300"/>
      <c r="O228" s="299"/>
      <c r="X228" s="406"/>
    </row>
    <row r="229" spans="1:24" ht="13.8">
      <c r="A229" s="289"/>
      <c r="B229" s="289"/>
      <c r="C229" s="698" t="s">
        <v>390</v>
      </c>
      <c r="D229" s="698"/>
      <c r="E229" s="698"/>
      <c r="F229" s="698"/>
      <c r="G229" s="698"/>
      <c r="H229" s="698"/>
      <c r="I229" s="698"/>
      <c r="J229" s="698"/>
      <c r="K229" s="301"/>
      <c r="L229" s="287" t="s">
        <v>391</v>
      </c>
      <c r="M229" s="287" t="s">
        <v>391</v>
      </c>
      <c r="N229" s="300"/>
      <c r="O229" s="299"/>
      <c r="X229" s="406"/>
    </row>
    <row r="230" spans="1:24" ht="13.8">
      <c r="A230" s="289"/>
      <c r="B230" s="289"/>
      <c r="C230" s="698" t="s">
        <v>392</v>
      </c>
      <c r="D230" s="698"/>
      <c r="E230" s="698"/>
      <c r="F230" s="698"/>
      <c r="G230" s="698"/>
      <c r="H230" s="698"/>
      <c r="I230" s="698"/>
      <c r="J230" s="698"/>
      <c r="K230" s="301"/>
      <c r="L230" s="287">
        <v>205256</v>
      </c>
      <c r="M230" s="287">
        <v>5343</v>
      </c>
      <c r="N230" s="300"/>
      <c r="O230" s="299"/>
      <c r="X230" s="406"/>
    </row>
    <row r="231" spans="1:24" ht="13.8">
      <c r="A231" s="289"/>
      <c r="B231" s="289"/>
      <c r="C231" s="298"/>
      <c r="D231" s="298"/>
      <c r="E231" s="298"/>
      <c r="F231" s="298"/>
      <c r="G231" s="298"/>
      <c r="H231" s="298"/>
      <c r="I231" s="298"/>
      <c r="J231" s="298"/>
      <c r="K231" s="297"/>
      <c r="L231" s="296"/>
      <c r="M231" s="296"/>
      <c r="N231" s="295"/>
      <c r="O231" s="294"/>
      <c r="X231" s="406"/>
    </row>
    <row r="232" spans="1:24" ht="13.8">
      <c r="A232" s="289"/>
      <c r="B232" s="289"/>
      <c r="C232" s="289"/>
      <c r="D232" s="293"/>
      <c r="E232" s="289"/>
      <c r="F232" s="289"/>
      <c r="G232" s="289"/>
      <c r="H232" s="289"/>
      <c r="I232" s="289"/>
      <c r="J232" s="289"/>
      <c r="K232" s="288"/>
      <c r="L232" s="287"/>
      <c r="M232" s="287"/>
      <c r="N232" s="288"/>
      <c r="O232" s="292"/>
      <c r="X232" s="406"/>
    </row>
    <row r="233" spans="1:24" ht="13.8">
      <c r="A233" s="289"/>
      <c r="B233" s="289"/>
      <c r="C233" s="289"/>
      <c r="D233" s="289"/>
      <c r="E233" s="289"/>
      <c r="F233" s="289"/>
      <c r="G233" s="289"/>
      <c r="H233" s="289"/>
      <c r="I233" s="289"/>
      <c r="J233" s="289"/>
      <c r="K233" s="288"/>
      <c r="L233" s="287"/>
      <c r="M233" s="287"/>
      <c r="N233" s="288"/>
      <c r="O233" s="292"/>
      <c r="X233" s="406"/>
    </row>
    <row r="234" spans="1:24" ht="13.8">
      <c r="A234" s="289"/>
      <c r="B234" s="289"/>
      <c r="C234" s="289"/>
      <c r="D234" s="289"/>
      <c r="E234" s="289"/>
      <c r="F234" s="289"/>
      <c r="G234" s="289"/>
      <c r="H234" s="289"/>
      <c r="I234" s="289"/>
      <c r="J234" s="289"/>
      <c r="K234" s="288"/>
      <c r="L234" s="287"/>
      <c r="M234" s="287"/>
      <c r="N234" s="288"/>
      <c r="O234" s="292"/>
      <c r="X234" s="406"/>
    </row>
    <row r="235" spans="1:24" ht="13.8">
      <c r="A235" s="289"/>
      <c r="B235" s="289"/>
      <c r="C235" s="289"/>
      <c r="D235" s="289"/>
      <c r="E235" s="289"/>
      <c r="F235" s="289"/>
      <c r="G235" s="289"/>
      <c r="H235" s="289"/>
      <c r="I235" s="289"/>
      <c r="J235" s="289"/>
      <c r="K235" s="288"/>
      <c r="L235" s="287"/>
      <c r="M235" s="287"/>
      <c r="N235" s="288"/>
      <c r="O235" s="292"/>
      <c r="X235" s="406"/>
    </row>
    <row r="236" spans="1:24" ht="13.8">
      <c r="A236" s="289"/>
      <c r="B236" s="289"/>
      <c r="C236" s="291"/>
      <c r="D236" s="289"/>
      <c r="E236" s="289"/>
      <c r="F236" s="289"/>
      <c r="G236" s="289"/>
      <c r="H236" s="289"/>
      <c r="I236" s="289"/>
      <c r="J236" s="289"/>
      <c r="K236" s="288"/>
      <c r="L236" s="287"/>
      <c r="M236" s="287"/>
      <c r="N236" s="287"/>
      <c r="O236" s="287"/>
      <c r="X236" s="406"/>
    </row>
    <row r="237" spans="1:24" ht="13.8">
      <c r="A237" s="289"/>
      <c r="B237" s="289"/>
      <c r="C237" s="291"/>
      <c r="D237" s="289"/>
      <c r="E237" s="289"/>
      <c r="F237" s="289"/>
      <c r="G237" s="289"/>
      <c r="H237" s="289"/>
      <c r="I237" s="289"/>
      <c r="J237" s="289"/>
      <c r="K237" s="288"/>
      <c r="L237" s="287"/>
      <c r="M237" s="287"/>
      <c r="N237" s="287"/>
      <c r="O237" s="287"/>
    </row>
    <row r="238" spans="1:24">
      <c r="A238" s="290"/>
      <c r="B238" s="290"/>
      <c r="C238" s="289"/>
      <c r="D238" s="289"/>
      <c r="E238" s="289"/>
      <c r="F238" s="289"/>
      <c r="G238" s="289"/>
      <c r="H238" s="289"/>
      <c r="I238" s="289"/>
      <c r="J238" s="289"/>
      <c r="K238" s="288"/>
      <c r="L238" s="287"/>
      <c r="M238" s="287"/>
      <c r="N238" s="287"/>
      <c r="O238" s="287"/>
    </row>
  </sheetData>
  <mergeCells count="214">
    <mergeCell ref="O26:U26"/>
    <mergeCell ref="O27:U27"/>
    <mergeCell ref="E217:J217"/>
    <mergeCell ref="D218:J218"/>
    <mergeCell ref="D219:J219"/>
    <mergeCell ref="D220:J220"/>
    <mergeCell ref="D221:J221"/>
    <mergeCell ref="D222:J222"/>
    <mergeCell ref="C229:J229"/>
    <mergeCell ref="E199:J199"/>
    <mergeCell ref="F200:J200"/>
    <mergeCell ref="F201:J201"/>
    <mergeCell ref="E202:J202"/>
    <mergeCell ref="E203:J203"/>
    <mergeCell ref="E204:J204"/>
    <mergeCell ref="E205:J205"/>
    <mergeCell ref="E206:J206"/>
    <mergeCell ref="E207:J207"/>
    <mergeCell ref="G190:J190"/>
    <mergeCell ref="F191:J191"/>
    <mergeCell ref="G192:J192"/>
    <mergeCell ref="G193:J193"/>
    <mergeCell ref="G194:J194"/>
    <mergeCell ref="G195:J195"/>
    <mergeCell ref="C230:J230"/>
    <mergeCell ref="D223:J223"/>
    <mergeCell ref="C224:J224"/>
    <mergeCell ref="C225:J225"/>
    <mergeCell ref="D226:J226"/>
    <mergeCell ref="E227:J227"/>
    <mergeCell ref="C228:J228"/>
    <mergeCell ref="D208:J208"/>
    <mergeCell ref="C209:J209"/>
    <mergeCell ref="C210:J210"/>
    <mergeCell ref="D211:J211"/>
    <mergeCell ref="E212:J212"/>
    <mergeCell ref="F213:J213"/>
    <mergeCell ref="F214:J214"/>
    <mergeCell ref="G215:J215"/>
    <mergeCell ref="G216:J216"/>
    <mergeCell ref="F196:J196"/>
    <mergeCell ref="D197:J197"/>
    <mergeCell ref="E198:J198"/>
    <mergeCell ref="H178:J178"/>
    <mergeCell ref="H179:J179"/>
    <mergeCell ref="H180:J180"/>
    <mergeCell ref="I181:J181"/>
    <mergeCell ref="I185:J185"/>
    <mergeCell ref="E186:J186"/>
    <mergeCell ref="F187:J187"/>
    <mergeCell ref="G188:J188"/>
    <mergeCell ref="G189:J189"/>
    <mergeCell ref="H169:J169"/>
    <mergeCell ref="H170:J170"/>
    <mergeCell ref="H171:J171"/>
    <mergeCell ref="H172:J172"/>
    <mergeCell ref="H173:J173"/>
    <mergeCell ref="H174:J174"/>
    <mergeCell ref="G175:J175"/>
    <mergeCell ref="H176:J176"/>
    <mergeCell ref="H177:J177"/>
    <mergeCell ref="G160:J160"/>
    <mergeCell ref="H161:J161"/>
    <mergeCell ref="H162:J162"/>
    <mergeCell ref="H163:J163"/>
    <mergeCell ref="H164:J164"/>
    <mergeCell ref="H165:J165"/>
    <mergeCell ref="G166:J166"/>
    <mergeCell ref="G167:J167"/>
    <mergeCell ref="H168:J168"/>
    <mergeCell ref="G151:J151"/>
    <mergeCell ref="G152:J152"/>
    <mergeCell ref="G153:J153"/>
    <mergeCell ref="G154:J154"/>
    <mergeCell ref="H155:J155"/>
    <mergeCell ref="H156:J156"/>
    <mergeCell ref="H157:J157"/>
    <mergeCell ref="H158:J158"/>
    <mergeCell ref="F159:J159"/>
    <mergeCell ref="F142:J142"/>
    <mergeCell ref="G143:J143"/>
    <mergeCell ref="G144:J144"/>
    <mergeCell ref="H145:J145"/>
    <mergeCell ref="H146:J146"/>
    <mergeCell ref="H147:J147"/>
    <mergeCell ref="G148:J148"/>
    <mergeCell ref="F149:J149"/>
    <mergeCell ref="F150:J150"/>
    <mergeCell ref="G133:J133"/>
    <mergeCell ref="G134:J134"/>
    <mergeCell ref="G135:J135"/>
    <mergeCell ref="G136:J136"/>
    <mergeCell ref="F137:J137"/>
    <mergeCell ref="G138:J138"/>
    <mergeCell ref="G139:J139"/>
    <mergeCell ref="G140:J140"/>
    <mergeCell ref="G141:J141"/>
    <mergeCell ref="G124:J124"/>
    <mergeCell ref="G125:J125"/>
    <mergeCell ref="G126:J126"/>
    <mergeCell ref="G127:J127"/>
    <mergeCell ref="F128:J128"/>
    <mergeCell ref="G129:J129"/>
    <mergeCell ref="G130:J130"/>
    <mergeCell ref="G131:J131"/>
    <mergeCell ref="G132:J132"/>
    <mergeCell ref="G115:J115"/>
    <mergeCell ref="G116:J116"/>
    <mergeCell ref="G117:J117"/>
    <mergeCell ref="F118:J118"/>
    <mergeCell ref="G119:J119"/>
    <mergeCell ref="H120:J120"/>
    <mergeCell ref="H121:J121"/>
    <mergeCell ref="H122:J122"/>
    <mergeCell ref="G123:J123"/>
    <mergeCell ref="H106:J106"/>
    <mergeCell ref="G107:J107"/>
    <mergeCell ref="F108:J108"/>
    <mergeCell ref="G109:J109"/>
    <mergeCell ref="G110:J110"/>
    <mergeCell ref="H111:J111"/>
    <mergeCell ref="H112:J112"/>
    <mergeCell ref="F113:J113"/>
    <mergeCell ref="G114:J114"/>
    <mergeCell ref="H97:J97"/>
    <mergeCell ref="H98:J98"/>
    <mergeCell ref="G99:J99"/>
    <mergeCell ref="H100:J100"/>
    <mergeCell ref="H101:J101"/>
    <mergeCell ref="H102:J102"/>
    <mergeCell ref="G103:J103"/>
    <mergeCell ref="G104:J104"/>
    <mergeCell ref="H105:J105"/>
    <mergeCell ref="H88:J88"/>
    <mergeCell ref="G89:J89"/>
    <mergeCell ref="H90:J90"/>
    <mergeCell ref="H91:J91"/>
    <mergeCell ref="G92:J92"/>
    <mergeCell ref="H93:J93"/>
    <mergeCell ref="H94:J94"/>
    <mergeCell ref="G95:J95"/>
    <mergeCell ref="G96:J96"/>
    <mergeCell ref="H79:J79"/>
    <mergeCell ref="G80:J80"/>
    <mergeCell ref="H81:J81"/>
    <mergeCell ref="H82:J82"/>
    <mergeCell ref="H83:J83"/>
    <mergeCell ref="G84:J84"/>
    <mergeCell ref="H85:J85"/>
    <mergeCell ref="H86:J86"/>
    <mergeCell ref="H87:J87"/>
    <mergeCell ref="H70:J70"/>
    <mergeCell ref="H71:J71"/>
    <mergeCell ref="G72:J72"/>
    <mergeCell ref="H73:J73"/>
    <mergeCell ref="H74:J74"/>
    <mergeCell ref="H75:J75"/>
    <mergeCell ref="H76:J76"/>
    <mergeCell ref="G77:J77"/>
    <mergeCell ref="H78:J78"/>
    <mergeCell ref="E61:J61"/>
    <mergeCell ref="D62:J62"/>
    <mergeCell ref="C63:J63"/>
    <mergeCell ref="D64:J64"/>
    <mergeCell ref="E65:J65"/>
    <mergeCell ref="F66:J66"/>
    <mergeCell ref="G67:J67"/>
    <mergeCell ref="H68:J68"/>
    <mergeCell ref="H69:J69"/>
    <mergeCell ref="E52:J52"/>
    <mergeCell ref="E53:J53"/>
    <mergeCell ref="F54:J54"/>
    <mergeCell ref="F55:J55"/>
    <mergeCell ref="E56:J56"/>
    <mergeCell ref="E57:J57"/>
    <mergeCell ref="E58:J58"/>
    <mergeCell ref="E59:J59"/>
    <mergeCell ref="E60:J60"/>
    <mergeCell ref="G43:J43"/>
    <mergeCell ref="G44:J44"/>
    <mergeCell ref="H45:J45"/>
    <mergeCell ref="H46:J46"/>
    <mergeCell ref="G47:J47"/>
    <mergeCell ref="E48:J48"/>
    <mergeCell ref="F49:J49"/>
    <mergeCell ref="F50:J50"/>
    <mergeCell ref="D51:J51"/>
    <mergeCell ref="I34:J34"/>
    <mergeCell ref="G35:J35"/>
    <mergeCell ref="I36:J36"/>
    <mergeCell ref="G37:J37"/>
    <mergeCell ref="F38:J38"/>
    <mergeCell ref="G39:J39"/>
    <mergeCell ref="G40:J40"/>
    <mergeCell ref="G41:J41"/>
    <mergeCell ref="F42:J42"/>
    <mergeCell ref="C25:J25"/>
    <mergeCell ref="D26:J26"/>
    <mergeCell ref="E27:J27"/>
    <mergeCell ref="F28:J28"/>
    <mergeCell ref="G29:J29"/>
    <mergeCell ref="I30:J30"/>
    <mergeCell ref="H31:J31"/>
    <mergeCell ref="H32:J32"/>
    <mergeCell ref="I33:J33"/>
    <mergeCell ref="C12:K17"/>
    <mergeCell ref="N12:O17"/>
    <mergeCell ref="C18:J18"/>
    <mergeCell ref="C19:J19"/>
    <mergeCell ref="C20:J20"/>
    <mergeCell ref="C21:J21"/>
    <mergeCell ref="C22:J22"/>
    <mergeCell ref="C23:J23"/>
    <mergeCell ref="C24:J24"/>
  </mergeCells>
  <phoneticPr fontId="2"/>
  <hyperlinks>
    <hyperlink ref="L1" r:id="rId1" display="https://www.e-stat.go.jp/stat-search/files?page=1&amp;layout=datalist&amp;toukei=00200561&amp;kikan=00200&amp;tstat=000000330001&amp;cycle=7&amp;year=20240&amp;month=0&amp;tclass1=000000330001&amp;tclass2=000000330019&amp;tclass3=000000330020&amp;result_back=1&amp;cycle_facet=tclass1%3Atclass2%3Atclass3%3Acycle&amp;tclass4val=0&amp;metadata=1&amp;data=1" xr:uid="{9E4684F3-C061-43B7-A118-29E79431D8BB}"/>
    <hyperlink ref="AC1" r:id="rId2" display="https://www.e-stat.go.jp/stat-search/files?page=1&amp;layout=datalist&amp;toukei=00200564&amp;tstat=000001139024&amp;cycle=0&amp;tclass1=000001150335&amp;tclass2=000001150339&amp;tclass3=000001150385&amp;tclass4=000001150386&amp;tclass5val=0" xr:uid="{C0BEFD13-AC1D-4515-809D-F8F203C9085D}"/>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D171A-334E-4FB3-A685-4487E82B4F61}">
  <sheetPr>
    <pageSetUpPr fitToPage="1"/>
  </sheetPr>
  <dimension ref="B1:S42"/>
  <sheetViews>
    <sheetView zoomScale="70" zoomScaleNormal="70" workbookViewId="0"/>
  </sheetViews>
  <sheetFormatPr defaultColWidth="9" defaultRowHeight="14.4"/>
  <cols>
    <col min="1" max="1" width="3.109375" style="45" customWidth="1"/>
    <col min="2" max="13" width="10.33203125" style="45" customWidth="1"/>
    <col min="14" max="14" width="13.44140625" style="45" customWidth="1"/>
    <col min="15" max="15" width="1" style="45" customWidth="1"/>
    <col min="16" max="32" width="9" style="45"/>
    <col min="33" max="33" width="3.33203125" style="45" customWidth="1"/>
    <col min="34" max="16384" width="9" style="45"/>
  </cols>
  <sheetData>
    <row r="1" spans="2:17" ht="15" thickBot="1"/>
    <row r="2" spans="2:17" ht="13.95" customHeight="1">
      <c r="B2" s="89"/>
      <c r="C2" s="90"/>
      <c r="D2" s="90"/>
      <c r="E2" s="90"/>
      <c r="F2" s="90"/>
      <c r="G2" s="90"/>
      <c r="H2" s="90"/>
      <c r="I2" s="90"/>
      <c r="J2" s="90"/>
      <c r="K2" s="90"/>
      <c r="L2" s="90"/>
      <c r="M2" s="90"/>
      <c r="N2" s="91"/>
    </row>
    <row r="3" spans="2:17" ht="21.75" customHeight="1">
      <c r="B3" s="514" t="s">
        <v>775</v>
      </c>
      <c r="C3" s="515"/>
      <c r="D3" s="515"/>
      <c r="E3" s="515"/>
      <c r="F3" s="515"/>
      <c r="G3" s="515"/>
      <c r="H3" s="515"/>
      <c r="I3" s="515"/>
      <c r="J3" s="515"/>
      <c r="K3" s="515"/>
      <c r="L3" s="515"/>
      <c r="M3" s="515"/>
      <c r="N3" s="516"/>
    </row>
    <row r="4" spans="2:17" ht="18" customHeight="1">
      <c r="B4" s="517" t="s">
        <v>806</v>
      </c>
      <c r="C4" s="518"/>
      <c r="D4" s="518"/>
      <c r="E4" s="518"/>
      <c r="F4" s="518"/>
      <c r="G4" s="518"/>
      <c r="H4" s="518"/>
      <c r="I4" s="518"/>
      <c r="J4" s="518"/>
      <c r="K4" s="518"/>
      <c r="L4" s="518"/>
      <c r="M4" s="518"/>
      <c r="N4" s="519"/>
    </row>
    <row r="5" spans="2:17" ht="25.2" customHeight="1">
      <c r="B5" s="122" t="s">
        <v>776</v>
      </c>
      <c r="C5" s="123"/>
      <c r="D5" s="123"/>
      <c r="E5" s="123"/>
      <c r="F5" s="123"/>
      <c r="G5" s="123"/>
      <c r="H5" s="123"/>
      <c r="I5" s="123"/>
      <c r="J5" s="123"/>
      <c r="K5" s="123"/>
      <c r="L5" s="123"/>
      <c r="M5" s="123"/>
      <c r="N5" s="124"/>
    </row>
    <row r="6" spans="2:17" ht="25.2" customHeight="1">
      <c r="B6" s="122" t="s">
        <v>208</v>
      </c>
      <c r="C6" s="123"/>
      <c r="D6" s="123"/>
      <c r="E6" s="123"/>
      <c r="F6" s="123"/>
      <c r="G6" s="123"/>
      <c r="H6" s="123"/>
      <c r="I6" s="123"/>
      <c r="J6" s="123"/>
      <c r="K6" s="123"/>
      <c r="L6" s="123"/>
      <c r="M6" s="123"/>
      <c r="N6" s="124"/>
    </row>
    <row r="7" spans="2:17" ht="30" customHeight="1">
      <c r="B7" s="520" t="s">
        <v>186</v>
      </c>
      <c r="C7" s="521"/>
      <c r="D7" s="521"/>
      <c r="E7" s="521"/>
      <c r="F7" s="521"/>
      <c r="G7" s="521"/>
      <c r="H7" s="521"/>
      <c r="I7" s="521"/>
      <c r="J7" s="521"/>
      <c r="K7" s="521"/>
      <c r="L7" s="521"/>
      <c r="M7" s="521"/>
      <c r="N7" s="522"/>
    </row>
    <row r="8" spans="2:17" ht="25.2" customHeight="1">
      <c r="B8" s="520" t="s">
        <v>187</v>
      </c>
      <c r="C8" s="521"/>
      <c r="D8" s="521"/>
      <c r="E8" s="521"/>
      <c r="F8" s="521"/>
      <c r="G8" s="521"/>
      <c r="H8" s="521"/>
      <c r="I8" s="521"/>
      <c r="J8" s="521"/>
      <c r="K8" s="521"/>
      <c r="L8" s="521"/>
      <c r="M8" s="521"/>
      <c r="N8" s="522"/>
    </row>
    <row r="9" spans="2:17" ht="8.25" customHeight="1">
      <c r="B9" s="125"/>
      <c r="C9" s="126"/>
      <c r="D9" s="126"/>
      <c r="E9" s="126"/>
      <c r="F9" s="126"/>
      <c r="G9" s="126"/>
      <c r="H9" s="126"/>
      <c r="I9" s="126"/>
      <c r="J9" s="126"/>
      <c r="K9" s="126"/>
      <c r="L9" s="126"/>
      <c r="M9" s="126"/>
      <c r="N9" s="127"/>
    </row>
    <row r="10" spans="2:17" ht="19.95" customHeight="1">
      <c r="B10" s="122" t="s">
        <v>188</v>
      </c>
      <c r="C10" s="123"/>
      <c r="D10" s="123"/>
      <c r="E10" s="123"/>
      <c r="F10" s="123"/>
      <c r="G10" s="123"/>
      <c r="H10" s="123"/>
      <c r="I10" s="123"/>
      <c r="J10" s="123"/>
      <c r="K10" s="123"/>
      <c r="L10" s="123"/>
      <c r="M10" s="123"/>
      <c r="N10" s="124"/>
    </row>
    <row r="11" spans="2:17" ht="19.95" customHeight="1">
      <c r="B11" s="122" t="s">
        <v>209</v>
      </c>
      <c r="C11" s="123"/>
      <c r="D11" s="123"/>
      <c r="E11" s="123"/>
      <c r="F11" s="123"/>
      <c r="G11" s="123"/>
      <c r="H11" s="123"/>
      <c r="I11" s="123"/>
      <c r="J11" s="123"/>
      <c r="K11" s="123"/>
      <c r="L11" s="123"/>
      <c r="M11" s="123"/>
      <c r="N11" s="124"/>
      <c r="Q11" s="509" t="s">
        <v>807</v>
      </c>
    </row>
    <row r="12" spans="2:17" ht="19.95" customHeight="1">
      <c r="B12" s="122" t="s">
        <v>808</v>
      </c>
      <c r="C12" s="123"/>
      <c r="D12" s="123"/>
      <c r="E12" s="123"/>
      <c r="F12" s="123"/>
      <c r="G12" s="123"/>
      <c r="H12" s="123"/>
      <c r="I12" s="123"/>
      <c r="J12" s="123"/>
      <c r="K12" s="123"/>
      <c r="L12" s="123"/>
      <c r="M12" s="123"/>
      <c r="N12" s="124"/>
    </row>
    <row r="13" spans="2:17" ht="19.95" customHeight="1">
      <c r="B13" s="122" t="s">
        <v>809</v>
      </c>
      <c r="C13" s="123"/>
      <c r="D13" s="123"/>
      <c r="E13" s="123"/>
      <c r="F13" s="123"/>
      <c r="G13" s="123"/>
      <c r="H13" s="123"/>
      <c r="I13" s="123"/>
      <c r="J13" s="123"/>
      <c r="K13" s="123"/>
      <c r="L13" s="123"/>
      <c r="M13" s="123"/>
      <c r="N13" s="124"/>
    </row>
    <row r="14" spans="2:17" ht="19.95" customHeight="1">
      <c r="B14" s="122" t="s">
        <v>810</v>
      </c>
      <c r="C14" s="123"/>
      <c r="D14" s="123"/>
      <c r="E14" s="123"/>
      <c r="F14" s="123"/>
      <c r="G14" s="123"/>
      <c r="H14" s="123"/>
      <c r="I14" s="123"/>
      <c r="J14" s="123"/>
      <c r="K14" s="123"/>
      <c r="L14" s="123"/>
      <c r="M14" s="123"/>
      <c r="N14" s="124"/>
    </row>
    <row r="15" spans="2:17" ht="19.95" customHeight="1">
      <c r="B15" s="122" t="s">
        <v>819</v>
      </c>
      <c r="C15" s="123"/>
      <c r="D15" s="123"/>
      <c r="E15" s="123"/>
      <c r="F15" s="123"/>
      <c r="G15" s="123"/>
      <c r="H15" s="123"/>
      <c r="I15" s="123"/>
      <c r="J15" s="123"/>
      <c r="K15" s="123"/>
      <c r="L15" s="123"/>
      <c r="M15" s="123"/>
      <c r="N15" s="124"/>
    </row>
    <row r="16" spans="2:17" ht="19.95" customHeight="1">
      <c r="B16" s="205" t="s">
        <v>526</v>
      </c>
      <c r="C16" s="123"/>
      <c r="D16" s="123"/>
      <c r="E16" s="123"/>
      <c r="F16" s="123"/>
      <c r="G16" s="123"/>
      <c r="H16" s="123"/>
      <c r="I16" s="123"/>
      <c r="J16" s="123"/>
      <c r="K16" s="123"/>
      <c r="L16" s="123"/>
      <c r="M16" s="123"/>
      <c r="N16" s="124"/>
    </row>
    <row r="17" spans="2:14" ht="19.95" customHeight="1">
      <c r="B17" s="205" t="s">
        <v>811</v>
      </c>
      <c r="C17" s="123"/>
      <c r="D17" s="123"/>
      <c r="E17" s="123"/>
      <c r="F17" s="123"/>
      <c r="G17" s="123"/>
      <c r="H17" s="123"/>
      <c r="I17" s="123"/>
      <c r="J17" s="123"/>
      <c r="K17" s="123"/>
      <c r="L17" s="123"/>
      <c r="M17" s="123"/>
      <c r="N17" s="124"/>
    </row>
    <row r="18" spans="2:14" ht="19.95" customHeight="1">
      <c r="B18" s="511" t="s">
        <v>812</v>
      </c>
      <c r="C18" s="512"/>
      <c r="D18" s="512"/>
      <c r="E18" s="512"/>
      <c r="F18" s="512"/>
      <c r="G18" s="512"/>
      <c r="H18" s="512"/>
      <c r="I18" s="512"/>
      <c r="J18" s="512"/>
      <c r="K18" s="512"/>
      <c r="L18" s="512"/>
      <c r="M18" s="512"/>
      <c r="N18" s="513"/>
    </row>
    <row r="19" spans="2:14" ht="19.95" customHeight="1">
      <c r="B19" s="511" t="s">
        <v>820</v>
      </c>
      <c r="C19" s="512"/>
      <c r="D19" s="512"/>
      <c r="E19" s="512"/>
      <c r="F19" s="512"/>
      <c r="G19" s="512"/>
      <c r="H19" s="512"/>
      <c r="I19" s="512"/>
      <c r="J19" s="512"/>
      <c r="K19" s="512"/>
      <c r="L19" s="512"/>
      <c r="M19" s="512"/>
      <c r="N19" s="513"/>
    </row>
    <row r="20" spans="2:14" ht="19.95" customHeight="1">
      <c r="B20" s="122" t="s">
        <v>783</v>
      </c>
      <c r="C20" s="123"/>
      <c r="D20" s="123"/>
      <c r="E20" s="123"/>
      <c r="F20" s="123"/>
      <c r="G20" s="123"/>
      <c r="H20" s="123"/>
      <c r="I20" s="123"/>
      <c r="J20" s="123"/>
      <c r="K20" s="123"/>
      <c r="L20" s="123"/>
      <c r="M20" s="123"/>
      <c r="N20" s="124"/>
    </row>
    <row r="21" spans="2:14" ht="19.95" customHeight="1">
      <c r="B21" s="128" t="s">
        <v>189</v>
      </c>
      <c r="C21" s="123"/>
      <c r="D21" s="123"/>
      <c r="E21" s="123"/>
      <c r="F21" s="123"/>
      <c r="G21" s="123"/>
      <c r="H21" s="123"/>
      <c r="I21" s="123"/>
      <c r="J21" s="123"/>
      <c r="K21" s="123"/>
      <c r="L21" s="123"/>
      <c r="M21" s="123"/>
      <c r="N21" s="124"/>
    </row>
    <row r="22" spans="2:14" ht="22.2" customHeight="1">
      <c r="B22" s="205" t="s">
        <v>813</v>
      </c>
      <c r="C22" s="123"/>
      <c r="D22" s="123"/>
      <c r="E22" s="123"/>
      <c r="F22" s="123"/>
      <c r="G22" s="123"/>
      <c r="H22" s="123"/>
      <c r="I22" s="123"/>
      <c r="J22" s="123"/>
      <c r="K22" s="123"/>
      <c r="L22" s="123"/>
      <c r="M22" s="123"/>
      <c r="N22" s="124"/>
    </row>
    <row r="23" spans="2:14" ht="19.95" customHeight="1">
      <c r="B23" s="128" t="s">
        <v>784</v>
      </c>
      <c r="C23" s="123"/>
      <c r="D23" s="123"/>
      <c r="E23" s="123"/>
      <c r="F23" s="123"/>
      <c r="G23" s="123"/>
      <c r="H23" s="123"/>
      <c r="I23" s="123"/>
      <c r="J23" s="123"/>
      <c r="K23" s="123"/>
      <c r="L23" s="123"/>
      <c r="M23" s="123"/>
      <c r="N23" s="124"/>
    </row>
    <row r="24" spans="2:14" ht="19.95" customHeight="1">
      <c r="B24" s="122" t="s">
        <v>463</v>
      </c>
      <c r="C24" s="123"/>
      <c r="D24" s="123"/>
      <c r="E24" s="123"/>
      <c r="F24" s="123"/>
      <c r="G24" s="123"/>
      <c r="H24" s="123"/>
      <c r="I24" s="123"/>
      <c r="J24" s="123"/>
      <c r="K24" s="123"/>
      <c r="L24" s="123"/>
      <c r="M24" s="123"/>
      <c r="N24" s="124"/>
    </row>
    <row r="25" spans="2:14" ht="19.95" customHeight="1">
      <c r="B25" s="128" t="s">
        <v>190</v>
      </c>
      <c r="C25" s="123"/>
      <c r="D25" s="123"/>
      <c r="E25" s="123"/>
      <c r="F25" s="123"/>
      <c r="G25" s="123"/>
      <c r="H25" s="123"/>
      <c r="I25" s="123"/>
      <c r="J25" s="123"/>
      <c r="K25" s="123"/>
      <c r="L25" s="123"/>
      <c r="M25" s="123"/>
      <c r="N25" s="124"/>
    </row>
    <row r="26" spans="2:14" ht="19.95" customHeight="1">
      <c r="B26" s="122"/>
      <c r="C26" s="123"/>
      <c r="D26" s="123"/>
      <c r="E26" s="123"/>
      <c r="F26" s="123"/>
      <c r="G26" s="123"/>
      <c r="H26" s="123"/>
      <c r="I26" s="123"/>
      <c r="J26" s="123"/>
      <c r="K26" s="123"/>
      <c r="L26" s="123"/>
      <c r="M26" s="123"/>
      <c r="N26" s="124"/>
    </row>
    <row r="27" spans="2:14" ht="16.2" customHeight="1">
      <c r="B27" s="122" t="s">
        <v>191</v>
      </c>
      <c r="C27" s="123"/>
      <c r="D27" s="123"/>
      <c r="E27" s="123"/>
      <c r="F27" s="123"/>
      <c r="G27" s="123"/>
      <c r="H27" s="123"/>
      <c r="I27" s="123"/>
      <c r="J27" s="123"/>
      <c r="K27" s="123"/>
      <c r="L27" s="123"/>
      <c r="M27" s="123"/>
      <c r="N27" s="124"/>
    </row>
    <row r="28" spans="2:14" ht="16.2" customHeight="1">
      <c r="B28" s="122" t="s">
        <v>192</v>
      </c>
      <c r="C28" s="123"/>
      <c r="D28" s="123"/>
      <c r="E28" s="123"/>
      <c r="F28" s="123"/>
      <c r="G28" s="123"/>
      <c r="H28" s="123"/>
      <c r="I28" s="123"/>
      <c r="J28" s="123"/>
      <c r="K28" s="123"/>
      <c r="L28" s="123"/>
      <c r="M28" s="123"/>
      <c r="N28" s="124"/>
    </row>
    <row r="29" spans="2:14" ht="16.2" customHeight="1">
      <c r="B29" s="122" t="s">
        <v>193</v>
      </c>
      <c r="C29" s="123"/>
      <c r="D29" s="123"/>
      <c r="E29" s="123"/>
      <c r="F29" s="123"/>
      <c r="G29" s="123"/>
      <c r="H29" s="123"/>
      <c r="I29" s="123"/>
      <c r="J29" s="123"/>
      <c r="K29" s="123"/>
      <c r="L29" s="123"/>
      <c r="M29" s="123"/>
      <c r="N29" s="124"/>
    </row>
    <row r="30" spans="2:14" ht="16.2" customHeight="1">
      <c r="B30" s="128" t="s">
        <v>194</v>
      </c>
      <c r="C30" s="123"/>
      <c r="D30" s="123"/>
      <c r="E30" s="123"/>
      <c r="F30" s="123"/>
      <c r="G30" s="123"/>
      <c r="H30" s="123"/>
      <c r="I30" s="123"/>
      <c r="J30" s="123"/>
      <c r="K30" s="123"/>
      <c r="L30" s="123"/>
      <c r="M30" s="123"/>
      <c r="N30" s="124"/>
    </row>
    <row r="31" spans="2:14" ht="16.2" customHeight="1">
      <c r="B31" s="122" t="s">
        <v>785</v>
      </c>
      <c r="C31" s="123"/>
      <c r="D31" s="123"/>
      <c r="E31" s="123"/>
      <c r="F31" s="123"/>
      <c r="G31" s="123"/>
      <c r="H31" s="123"/>
      <c r="I31" s="123"/>
      <c r="J31" s="123"/>
      <c r="K31" s="123"/>
      <c r="L31" s="123"/>
      <c r="M31" s="123"/>
      <c r="N31" s="124"/>
    </row>
    <row r="32" spans="2:14">
      <c r="B32" s="122"/>
      <c r="C32" s="123"/>
      <c r="D32" s="123"/>
      <c r="E32" s="123"/>
      <c r="F32" s="123"/>
      <c r="G32" s="123"/>
      <c r="H32" s="123"/>
      <c r="I32" s="123"/>
      <c r="J32" s="123"/>
      <c r="K32" s="123"/>
      <c r="L32" s="123"/>
      <c r="M32" s="123"/>
      <c r="N32" s="124"/>
    </row>
    <row r="33" spans="2:19" ht="15" thickBot="1">
      <c r="B33" s="134" t="s">
        <v>462</v>
      </c>
      <c r="C33" s="135"/>
      <c r="D33" s="135"/>
      <c r="E33" s="135"/>
      <c r="F33" s="135"/>
      <c r="G33" s="135"/>
      <c r="H33" s="135"/>
      <c r="I33" s="135"/>
      <c r="J33" s="135"/>
      <c r="K33" s="135"/>
      <c r="L33" s="135"/>
      <c r="M33" s="135"/>
      <c r="N33" s="136"/>
    </row>
    <row r="37" spans="2:19">
      <c r="E37" s="45" t="s">
        <v>814</v>
      </c>
    </row>
    <row r="38" spans="2:19" ht="16.2">
      <c r="C38" s="510" t="s">
        <v>815</v>
      </c>
      <c r="E38" s="45" t="s">
        <v>816</v>
      </c>
    </row>
    <row r="39" spans="2:19">
      <c r="E39" s="45" t="s">
        <v>817</v>
      </c>
    </row>
    <row r="42" spans="2:19">
      <c r="S42" s="509" t="s">
        <v>818</v>
      </c>
    </row>
  </sheetData>
  <mergeCells count="6">
    <mergeCell ref="B19:N19"/>
    <mergeCell ref="B3:N3"/>
    <mergeCell ref="B4:N4"/>
    <mergeCell ref="B7:N7"/>
    <mergeCell ref="B8:N8"/>
    <mergeCell ref="B18:N18"/>
  </mergeCells>
  <phoneticPr fontId="2"/>
  <printOptions horizontalCentered="1"/>
  <pageMargins left="0.47244094488188981" right="0.31496062992125984" top="0.62992125984251968" bottom="0.39370078740157483" header="0.19685039370078741" footer="0.19685039370078741"/>
  <pageSetup paperSize="9" scale="43" orientation="landscape" r:id="rId1"/>
  <headerFooter scaleWithDoc="0" alignWithMargins="0">
    <oddFooter>&amp;C&amp;9&amp;P／&amp;N&amp;R&amp;9&amp;F　&amp;A</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2:BY61"/>
  <sheetViews>
    <sheetView showGridLines="0" tabSelected="1" zoomScale="60" zoomScaleNormal="60" zoomScaleSheetLayoutView="85" workbookViewId="0">
      <selection activeCell="Y34" sqref="Y34"/>
    </sheetView>
  </sheetViews>
  <sheetFormatPr defaultRowHeight="13.2"/>
  <cols>
    <col min="1" max="1" width="4.6640625" style="35" customWidth="1"/>
    <col min="2" max="2" width="25.77734375" style="38" customWidth="1"/>
    <col min="3" max="3" width="14.77734375" style="22" customWidth="1"/>
    <col min="4" max="4" width="2.77734375" customWidth="1"/>
    <col min="5" max="5" width="15.6640625" style="22" customWidth="1"/>
    <col min="6" max="6" width="2.77734375" style="22" customWidth="1"/>
    <col min="7" max="7" width="14.77734375" style="22" customWidth="1"/>
    <col min="8" max="8" width="2.77734375" style="22" customWidth="1"/>
    <col min="9" max="9" width="15.6640625" style="22" customWidth="1"/>
    <col min="10" max="10" width="2.77734375" style="22" customWidth="1"/>
    <col min="11" max="11" width="14.77734375" style="22" customWidth="1"/>
    <col min="12" max="12" width="3.77734375" customWidth="1"/>
    <col min="13" max="13" width="14" style="22" customWidth="1"/>
    <col min="14" max="14" width="14.77734375" style="22" customWidth="1"/>
    <col min="15" max="15" width="10.44140625" style="22" customWidth="1"/>
    <col min="16" max="16" width="2.77734375" style="22" customWidth="1"/>
    <col min="17" max="17" width="8.77734375" style="22" customWidth="1"/>
    <col min="18" max="18" width="12.77734375" style="22" customWidth="1"/>
    <col min="19" max="19" width="8.77734375" style="22" customWidth="1"/>
    <col min="20" max="20" width="12.77734375" style="22" customWidth="1"/>
    <col min="21" max="22" width="2.77734375" style="22" customWidth="1"/>
    <col min="23" max="23" width="12.77734375" style="22" customWidth="1"/>
    <col min="24" max="24" width="2.77734375" style="22" customWidth="1"/>
    <col min="25" max="25" width="12.77734375" style="22" customWidth="1"/>
    <col min="26" max="27" width="2.77734375" style="22" customWidth="1"/>
    <col min="28" max="28" width="12.77734375" style="22" customWidth="1"/>
    <col min="29" max="29" width="1.77734375" style="22" customWidth="1"/>
    <col min="30" max="30" width="12.77734375" style="22" customWidth="1"/>
    <col min="31" max="31" width="1.77734375" style="22" customWidth="1"/>
    <col min="32" max="32" width="12.77734375" style="22" customWidth="1"/>
    <col min="33" max="33" width="1.77734375" style="22" customWidth="1"/>
    <col min="34" max="34" width="12.77734375" style="22" customWidth="1"/>
    <col min="35" max="35" width="1.77734375" style="22" customWidth="1"/>
    <col min="36" max="36" width="12.77734375" style="22" customWidth="1"/>
    <col min="37" max="37" width="1.77734375" style="22" customWidth="1"/>
    <col min="38" max="38" width="9.33203125" style="22" customWidth="1"/>
    <col min="39" max="39" width="1.77734375" style="22" customWidth="1"/>
    <col min="40" max="40" width="12.77734375" style="22" customWidth="1"/>
    <col min="41" max="41" width="1.77734375" style="22" customWidth="1"/>
    <col min="42" max="42" width="9.33203125" style="22" customWidth="1"/>
    <col min="43" max="43" width="2.77734375" style="22" customWidth="1"/>
    <col min="44" max="44" width="9.33203125" style="22" customWidth="1"/>
    <col min="45" max="45" width="1.77734375" style="22" customWidth="1"/>
    <col min="46" max="46" width="9.33203125" style="22" customWidth="1"/>
    <col min="47" max="47" width="1.77734375" style="22" customWidth="1"/>
    <col min="48" max="48" width="12.77734375" style="22" customWidth="1"/>
    <col min="49" max="49" width="1.77734375" style="22" customWidth="1"/>
    <col min="50" max="50" width="12.77734375" style="22" customWidth="1"/>
    <col min="51" max="51" width="1.77734375" style="22" customWidth="1"/>
    <col min="52" max="52" width="12.77734375" style="22" customWidth="1"/>
    <col min="53" max="53" width="1.77734375" style="22" customWidth="1"/>
    <col min="54" max="54" width="12.77734375" style="22" customWidth="1"/>
    <col min="55" max="55" width="1.77734375" style="22" customWidth="1"/>
    <col min="56" max="58" width="12.77734375" style="22" customWidth="1"/>
    <col min="59" max="59" width="1.77734375" style="22" customWidth="1"/>
    <col min="60" max="62" width="12.77734375" style="22" customWidth="1"/>
    <col min="63" max="63" width="1.77734375" style="22" customWidth="1"/>
    <col min="64" max="66" width="12.77734375" style="22" customWidth="1"/>
    <col min="67" max="67" width="1.77734375" style="22" customWidth="1"/>
    <col min="68" max="70" width="12.77734375" style="22" customWidth="1"/>
    <col min="71" max="71" width="2.77734375" style="22" customWidth="1"/>
    <col min="72" max="72" width="6.21875" customWidth="1"/>
    <col min="77" max="77" width="9.6640625" customWidth="1"/>
    <col min="78" max="78" width="7.21875" customWidth="1"/>
  </cols>
  <sheetData>
    <row r="2" spans="1:77" ht="15" thickBot="1">
      <c r="B2" s="456" t="s">
        <v>51</v>
      </c>
      <c r="C2" s="13"/>
      <c r="D2" s="13"/>
      <c r="E2" s="17" t="s">
        <v>0</v>
      </c>
      <c r="I2" s="456" t="s">
        <v>53</v>
      </c>
      <c r="J2" s="13"/>
      <c r="K2" s="13"/>
      <c r="L2" s="13"/>
      <c r="M2" s="13"/>
      <c r="N2" s="13"/>
      <c r="O2" s="17" t="s">
        <v>0</v>
      </c>
    </row>
    <row r="3" spans="1:77" ht="24.9" customHeight="1">
      <c r="B3" s="505" t="s">
        <v>50</v>
      </c>
      <c r="C3" s="506"/>
      <c r="D3" s="508"/>
      <c r="E3" s="504">
        <f>測定表!W53</f>
        <v>2000</v>
      </c>
      <c r="I3" s="524"/>
      <c r="J3" s="525"/>
      <c r="K3" s="526"/>
      <c r="L3" s="492"/>
      <c r="M3" s="493" t="s">
        <v>54</v>
      </c>
      <c r="N3" s="494" t="s">
        <v>55</v>
      </c>
      <c r="O3" s="495" t="s">
        <v>56</v>
      </c>
      <c r="P3" s="538" t="s">
        <v>57</v>
      </c>
      <c r="Q3" s="539"/>
      <c r="BT3" s="22"/>
    </row>
    <row r="4" spans="1:77" ht="24.9" customHeight="1" thickBot="1">
      <c r="B4" s="507"/>
      <c r="C4" s="446" t="s">
        <v>52</v>
      </c>
      <c r="D4" s="447"/>
      <c r="E4" s="448">
        <f>測定表!AB53</f>
        <v>1536.6484978862136</v>
      </c>
      <c r="I4" s="527" t="s">
        <v>58</v>
      </c>
      <c r="J4" s="528"/>
      <c r="K4" s="529"/>
      <c r="L4" s="439"/>
      <c r="M4" s="440">
        <f>測定表!AJ53+測定表!AZ53</f>
        <v>2235.2251424586234</v>
      </c>
      <c r="N4" s="441">
        <f>測定表!AB53</f>
        <v>1536.6484978862136</v>
      </c>
      <c r="O4" s="442">
        <f>測定表!AH53</f>
        <v>454.35271720643755</v>
      </c>
      <c r="P4" s="536">
        <f>測定表!AZ53</f>
        <v>244.22962282024167</v>
      </c>
      <c r="Q4" s="537"/>
      <c r="BT4" s="22"/>
    </row>
    <row r="5" spans="1:77" ht="24.9" customHeight="1">
      <c r="I5" s="443"/>
      <c r="J5" s="530" t="s">
        <v>59</v>
      </c>
      <c r="K5" s="531"/>
      <c r="L5" s="531"/>
      <c r="M5" s="485">
        <f>SUM(N5:P5)</f>
        <v>1208.660758664837</v>
      </c>
      <c r="N5" s="486">
        <f>測定表!BD53</f>
        <v>819.60416164524258</v>
      </c>
      <c r="O5" s="487">
        <f>測定表!BE53</f>
        <v>238.85074553069467</v>
      </c>
      <c r="P5" s="536">
        <f>測定表!BF53</f>
        <v>150.20585148889975</v>
      </c>
      <c r="Q5" s="537"/>
      <c r="BT5" s="22"/>
    </row>
    <row r="6" spans="1:77" ht="24.9" customHeight="1" thickBot="1">
      <c r="I6" s="444"/>
      <c r="J6" s="488"/>
      <c r="K6" s="532" t="s">
        <v>60</v>
      </c>
      <c r="L6" s="533"/>
      <c r="M6" s="489">
        <f>SUM(N6:P6)</f>
        <v>714.82473867088697</v>
      </c>
      <c r="N6" s="490">
        <f>測定表!BH53</f>
        <v>561.54567305596811</v>
      </c>
      <c r="O6" s="491">
        <f>測定表!BI53</f>
        <v>103.02047045580265</v>
      </c>
      <c r="P6" s="534">
        <f>測定表!BJ53</f>
        <v>50.25859515911619</v>
      </c>
      <c r="Q6" s="535"/>
      <c r="BT6" s="22"/>
    </row>
    <row r="7" spans="1:77">
      <c r="I7" s="433"/>
      <c r="J7" s="433"/>
      <c r="K7" s="434"/>
      <c r="L7" s="434"/>
      <c r="M7" s="435"/>
      <c r="N7" s="435"/>
      <c r="O7" s="435"/>
      <c r="P7" s="435"/>
      <c r="Q7" s="435"/>
      <c r="BT7" s="22"/>
    </row>
    <row r="8" spans="1:77">
      <c r="A8" s="436"/>
      <c r="B8" s="540" t="s">
        <v>799</v>
      </c>
      <c r="C8" s="540"/>
      <c r="D8" s="540"/>
      <c r="E8" s="540"/>
      <c r="F8" s="540"/>
      <c r="G8" s="540"/>
      <c r="H8" s="540"/>
      <c r="I8" s="540"/>
      <c r="J8" s="540"/>
      <c r="K8" s="540"/>
      <c r="L8" s="540"/>
      <c r="M8" s="540"/>
      <c r="N8" s="540"/>
      <c r="O8" s="540"/>
      <c r="P8" s="437"/>
      <c r="Q8" s="435"/>
      <c r="BT8" s="22"/>
    </row>
    <row r="9" spans="1:77">
      <c r="I9" s="433"/>
      <c r="J9" s="433"/>
      <c r="K9" s="434"/>
      <c r="L9" s="434"/>
      <c r="M9" s="435"/>
      <c r="N9" s="435"/>
      <c r="O9" s="435"/>
      <c r="P9" s="435"/>
      <c r="Q9" s="435"/>
      <c r="BT9" s="22"/>
    </row>
    <row r="10" spans="1:77" ht="30" customHeight="1">
      <c r="C10" s="438" t="s">
        <v>800</v>
      </c>
      <c r="G10" s="438" t="s">
        <v>801</v>
      </c>
      <c r="K10" s="438" t="s">
        <v>786</v>
      </c>
      <c r="N10" s="438" t="s">
        <v>787</v>
      </c>
      <c r="AM10" s="5"/>
    </row>
    <row r="11" spans="1:77" s="35" customFormat="1" ht="45" customHeight="1">
      <c r="C11" s="184" t="s">
        <v>528</v>
      </c>
      <c r="E11" s="110"/>
      <c r="F11" s="110"/>
      <c r="G11" s="184" t="s">
        <v>529</v>
      </c>
      <c r="I11" s="541" t="s">
        <v>781</v>
      </c>
      <c r="J11" s="542"/>
      <c r="K11" s="543"/>
      <c r="L11" s="116"/>
      <c r="M11" s="541" t="s">
        <v>782</v>
      </c>
      <c r="N11" s="542"/>
      <c r="O11" s="543"/>
      <c r="R11" s="110"/>
      <c r="S11" s="110"/>
      <c r="T11" s="110"/>
      <c r="W11" s="109" t="s">
        <v>802</v>
      </c>
      <c r="Y11" s="584"/>
      <c r="Z11" s="584"/>
      <c r="AA11" s="142"/>
      <c r="AB11" s="109" t="s">
        <v>473</v>
      </c>
      <c r="AD11" s="147" t="s">
        <v>471</v>
      </c>
      <c r="AF11" s="108" t="s">
        <v>424</v>
      </c>
      <c r="AH11" s="144" t="s">
        <v>464</v>
      </c>
      <c r="AJ11" s="144" t="s">
        <v>472</v>
      </c>
      <c r="AN11" s="109" t="s">
        <v>422</v>
      </c>
      <c r="AP11" s="587" t="s">
        <v>517</v>
      </c>
      <c r="AQ11" s="587"/>
      <c r="AR11" s="587"/>
      <c r="AV11" s="144" t="s">
        <v>465</v>
      </c>
      <c r="AX11" s="108" t="s">
        <v>423</v>
      </c>
      <c r="AZ11" s="144" t="s">
        <v>466</v>
      </c>
      <c r="BB11" s="108" t="s">
        <v>425</v>
      </c>
      <c r="BD11" s="565" t="s">
        <v>446</v>
      </c>
      <c r="BE11" s="566"/>
      <c r="BF11" s="567"/>
      <c r="BH11" s="565" t="s">
        <v>445</v>
      </c>
      <c r="BI11" s="566"/>
      <c r="BJ11" s="567"/>
      <c r="BL11" s="565" t="s">
        <v>444</v>
      </c>
      <c r="BM11" s="566"/>
      <c r="BN11" s="567"/>
      <c r="BP11" s="565" t="s">
        <v>443</v>
      </c>
      <c r="BQ11" s="566"/>
      <c r="BR11" s="567"/>
    </row>
    <row r="12" spans="1:77" s="35" customFormat="1" ht="37.5" customHeight="1">
      <c r="A12" s="500"/>
      <c r="B12" s="503" t="s">
        <v>805</v>
      </c>
      <c r="C12" s="502"/>
      <c r="E12" s="110"/>
      <c r="F12" s="110"/>
      <c r="G12" s="184"/>
      <c r="L12" s="116"/>
      <c r="R12" s="110"/>
      <c r="S12" s="110"/>
      <c r="T12" s="110"/>
      <c r="Y12" s="184"/>
      <c r="Z12" s="184"/>
      <c r="AA12" s="423"/>
      <c r="AD12" s="424"/>
      <c r="AF12" s="110"/>
      <c r="AH12" s="425"/>
      <c r="AJ12" s="425"/>
      <c r="AP12" s="399"/>
      <c r="AQ12" s="399"/>
      <c r="AR12" s="399"/>
      <c r="AV12" s="425"/>
      <c r="AX12" s="110"/>
      <c r="AZ12" s="425"/>
      <c r="BB12" s="110"/>
      <c r="BD12" s="110"/>
      <c r="BE12" s="110"/>
      <c r="BF12" s="110"/>
      <c r="BH12" s="110"/>
      <c r="BI12" s="110"/>
      <c r="BJ12" s="110"/>
      <c r="BL12" s="110"/>
      <c r="BM12" s="110"/>
      <c r="BN12" s="110"/>
      <c r="BP12" s="110"/>
      <c r="BQ12" s="110"/>
      <c r="BR12" s="110"/>
    </row>
    <row r="13" spans="1:77" s="22" customFormat="1" ht="18" customHeight="1" thickBot="1">
      <c r="A13" s="501"/>
      <c r="B13" s="501"/>
      <c r="C13" s="36" t="s">
        <v>155</v>
      </c>
      <c r="E13" s="36" t="s">
        <v>448</v>
      </c>
      <c r="F13" s="36"/>
      <c r="G13" s="36" t="s">
        <v>156</v>
      </c>
      <c r="H13" s="36"/>
      <c r="I13" s="110" t="s">
        <v>788</v>
      </c>
      <c r="J13" s="35"/>
      <c r="K13" s="422" t="s">
        <v>789</v>
      </c>
      <c r="L13" s="116"/>
      <c r="M13" s="552" t="s">
        <v>790</v>
      </c>
      <c r="N13" s="552"/>
      <c r="O13" s="552"/>
      <c r="P13" s="35"/>
      <c r="Q13" s="523" t="s">
        <v>791</v>
      </c>
      <c r="R13" s="523"/>
      <c r="S13" s="523" t="s">
        <v>449</v>
      </c>
      <c r="T13" s="523"/>
      <c r="U13" s="36"/>
      <c r="V13" s="36"/>
      <c r="W13" s="36" t="s">
        <v>157</v>
      </c>
      <c r="X13" s="36"/>
      <c r="Y13" s="36" t="s">
        <v>406</v>
      </c>
      <c r="Z13" s="36"/>
      <c r="AA13" s="36"/>
      <c r="AB13" s="36" t="s">
        <v>158</v>
      </c>
      <c r="AC13" s="36"/>
      <c r="AD13" s="36" t="s">
        <v>159</v>
      </c>
      <c r="AE13" s="36"/>
      <c r="AF13" s="36" t="s">
        <v>160</v>
      </c>
      <c r="AG13" s="36"/>
      <c r="AH13" s="36" t="s">
        <v>161</v>
      </c>
      <c r="AI13" s="36"/>
      <c r="AJ13" s="36" t="s">
        <v>162</v>
      </c>
      <c r="AK13" s="36"/>
      <c r="AL13" s="36" t="s">
        <v>163</v>
      </c>
      <c r="AM13" s="36"/>
      <c r="AN13" s="36" t="s">
        <v>164</v>
      </c>
      <c r="AO13" s="36"/>
      <c r="AP13" s="36" t="s">
        <v>165</v>
      </c>
      <c r="AQ13" s="36"/>
      <c r="AR13" s="36" t="s">
        <v>166</v>
      </c>
      <c r="AS13" s="36"/>
      <c r="AT13" s="36" t="s">
        <v>167</v>
      </c>
      <c r="AU13" s="36"/>
      <c r="AV13" s="36" t="s">
        <v>168</v>
      </c>
      <c r="AW13" s="36"/>
      <c r="AX13" s="36" t="s">
        <v>169</v>
      </c>
      <c r="AY13" s="36"/>
      <c r="AZ13" s="36" t="s">
        <v>170</v>
      </c>
      <c r="BA13" s="36"/>
      <c r="BB13" s="36" t="s">
        <v>171</v>
      </c>
      <c r="BE13" s="36" t="s">
        <v>172</v>
      </c>
      <c r="BI13" s="36" t="s">
        <v>172</v>
      </c>
      <c r="BM13" s="36" t="s">
        <v>405</v>
      </c>
      <c r="BQ13" s="36" t="s">
        <v>803</v>
      </c>
      <c r="BT13" s="8"/>
      <c r="BU13" s="8"/>
      <c r="BV13" s="8"/>
      <c r="BW13" s="8"/>
    </row>
    <row r="14" spans="1:77" s="22" customFormat="1" ht="15" customHeight="1" thickTop="1">
      <c r="A14" s="595" t="s">
        <v>518</v>
      </c>
      <c r="B14" s="597" t="s">
        <v>519</v>
      </c>
      <c r="C14" s="556" t="s">
        <v>46</v>
      </c>
      <c r="E14" s="599" t="s">
        <v>458</v>
      </c>
      <c r="F14" s="35"/>
      <c r="G14" s="556" t="s">
        <v>49</v>
      </c>
      <c r="H14" s="35"/>
      <c r="I14" s="555" t="s">
        <v>778</v>
      </c>
      <c r="K14" s="556" t="s">
        <v>450</v>
      </c>
      <c r="L14"/>
      <c r="M14" s="558" t="s">
        <v>399</v>
      </c>
      <c r="N14" s="559"/>
      <c r="O14" s="560"/>
      <c r="P14" s="35"/>
      <c r="Q14" s="564" t="s">
        <v>41</v>
      </c>
      <c r="R14" s="564"/>
      <c r="S14" s="564" t="s">
        <v>532</v>
      </c>
      <c r="T14" s="564"/>
      <c r="U14" s="35"/>
      <c r="V14" s="35"/>
      <c r="W14" s="570" t="s">
        <v>50</v>
      </c>
      <c r="X14" s="35"/>
      <c r="Y14" s="570" t="s">
        <v>40</v>
      </c>
      <c r="Z14" s="39"/>
      <c r="AB14" s="568" t="s">
        <v>520</v>
      </c>
      <c r="AD14" s="568" t="s">
        <v>68</v>
      </c>
      <c r="AF14" s="568" t="s">
        <v>523</v>
      </c>
      <c r="AH14" s="568" t="s">
        <v>521</v>
      </c>
      <c r="AJ14" s="576" t="s">
        <v>522</v>
      </c>
      <c r="AL14" s="585" t="s">
        <v>42</v>
      </c>
      <c r="AM14" s="40"/>
      <c r="AN14" s="588" t="s">
        <v>43</v>
      </c>
      <c r="AO14" s="40"/>
      <c r="AP14" s="590" t="s">
        <v>399</v>
      </c>
      <c r="AQ14" s="40"/>
      <c r="AR14" s="576" t="s">
        <v>80</v>
      </c>
      <c r="AT14" s="592" t="s">
        <v>79</v>
      </c>
      <c r="AV14" s="572" t="s">
        <v>44</v>
      </c>
      <c r="AX14" s="585" t="s">
        <v>45</v>
      </c>
      <c r="AY14" s="41"/>
      <c r="AZ14" s="574" t="s">
        <v>524</v>
      </c>
      <c r="BB14" s="574" t="s">
        <v>525</v>
      </c>
      <c r="BD14" s="579" t="s">
        <v>71</v>
      </c>
      <c r="BE14" s="579"/>
      <c r="BF14" s="579"/>
      <c r="BH14" s="580" t="s">
        <v>43</v>
      </c>
      <c r="BI14" s="580"/>
      <c r="BJ14" s="580"/>
      <c r="BL14" s="581" t="s">
        <v>146</v>
      </c>
      <c r="BM14" s="582"/>
      <c r="BN14" s="583"/>
      <c r="BP14" s="581" t="s">
        <v>77</v>
      </c>
      <c r="BQ14" s="582"/>
      <c r="BR14" s="583"/>
      <c r="BT14" s="8"/>
      <c r="BU14" s="8"/>
      <c r="BV14" s="8"/>
      <c r="BW14" s="8"/>
    </row>
    <row r="15" spans="1:77" s="22" customFormat="1" ht="15" customHeight="1" thickBot="1">
      <c r="A15" s="596"/>
      <c r="B15" s="598"/>
      <c r="C15" s="594"/>
      <c r="E15" s="600"/>
      <c r="F15" s="35"/>
      <c r="G15" s="594"/>
      <c r="H15" s="35"/>
      <c r="I15" s="555"/>
      <c r="K15" s="557"/>
      <c r="L15"/>
      <c r="M15" s="561"/>
      <c r="N15" s="562"/>
      <c r="O15" s="563"/>
      <c r="P15" s="246"/>
      <c r="Q15" s="475" t="s">
        <v>47</v>
      </c>
      <c r="R15" s="475" t="s">
        <v>48</v>
      </c>
      <c r="S15" s="475" t="s">
        <v>47</v>
      </c>
      <c r="T15" s="475" t="s">
        <v>48</v>
      </c>
      <c r="U15" s="35"/>
      <c r="V15" s="35"/>
      <c r="W15" s="571"/>
      <c r="X15" s="35"/>
      <c r="Y15" s="571"/>
      <c r="Z15" s="39"/>
      <c r="AB15" s="569"/>
      <c r="AD15" s="569"/>
      <c r="AF15" s="569"/>
      <c r="AH15" s="569"/>
      <c r="AJ15" s="577"/>
      <c r="AL15" s="586"/>
      <c r="AM15" s="40"/>
      <c r="AN15" s="589"/>
      <c r="AO15" s="40"/>
      <c r="AP15" s="591"/>
      <c r="AQ15" s="40"/>
      <c r="AR15" s="577"/>
      <c r="AT15" s="592"/>
      <c r="AV15" s="573"/>
      <c r="AX15" s="593"/>
      <c r="AY15" s="41"/>
      <c r="AZ15" s="575"/>
      <c r="BB15" s="575"/>
      <c r="BD15" s="78" t="s">
        <v>72</v>
      </c>
      <c r="BE15" s="78" t="s">
        <v>73</v>
      </c>
      <c r="BF15" s="78" t="s">
        <v>74</v>
      </c>
      <c r="BH15" s="79" t="s">
        <v>72</v>
      </c>
      <c r="BI15" s="79" t="s">
        <v>73</v>
      </c>
      <c r="BJ15" s="79" t="s">
        <v>74</v>
      </c>
      <c r="BL15" s="80" t="s">
        <v>72</v>
      </c>
      <c r="BM15" s="80" t="s">
        <v>73</v>
      </c>
      <c r="BN15" s="80" t="s">
        <v>74</v>
      </c>
      <c r="BP15" s="80" t="s">
        <v>72</v>
      </c>
      <c r="BQ15" s="80" t="s">
        <v>73</v>
      </c>
      <c r="BR15" s="80" t="s">
        <v>74</v>
      </c>
      <c r="BT15" s="8"/>
      <c r="BU15" s="8"/>
      <c r="BV15" s="8"/>
      <c r="BW15" s="8"/>
      <c r="BX15" s="8"/>
      <c r="BY15" s="8"/>
    </row>
    <row r="16" spans="1:77" s="10" customFormat="1" ht="18" customHeight="1" thickTop="1">
      <c r="A16" s="189" t="s">
        <v>1</v>
      </c>
      <c r="B16" s="206" t="s">
        <v>484</v>
      </c>
      <c r="C16" s="466"/>
      <c r="E16" s="202">
        <f t="shared" ref="E16:E39" si="0">C16-R16-T16</f>
        <v>0</v>
      </c>
      <c r="F16" s="246"/>
      <c r="G16" s="466"/>
      <c r="H16" s="246"/>
      <c r="I16" s="472">
        <f>取引基本表!BJ5</f>
        <v>0.14186726577316122</v>
      </c>
      <c r="J16" s="117"/>
      <c r="K16" s="469"/>
      <c r="L16"/>
      <c r="M16" s="22"/>
      <c r="N16" s="22"/>
      <c r="O16" s="22"/>
      <c r="P16" s="246"/>
      <c r="Q16" s="472">
        <v>0.25706674911276395</v>
      </c>
      <c r="R16" s="202">
        <f t="shared" ref="R16:R39" si="1">C16*Q16</f>
        <v>0</v>
      </c>
      <c r="S16" s="472">
        <v>3.9449704571388383E-2</v>
      </c>
      <c r="T16" s="202">
        <f t="shared" ref="T16:T39" si="2">C16*S16</f>
        <v>0</v>
      </c>
      <c r="U16" s="246"/>
      <c r="V16" s="246"/>
      <c r="W16" s="202">
        <f t="shared" ref="W16:W52" si="3">E16+G16</f>
        <v>0</v>
      </c>
      <c r="X16" s="177"/>
      <c r="Y16" s="472">
        <f t="shared" ref="Y16:Y52" si="4">IF(K16="",I16,K16)</f>
        <v>0.14186726577316122</v>
      </c>
      <c r="Z16" s="178"/>
      <c r="AA16" s="177"/>
      <c r="AB16" s="202">
        <f t="shared" ref="AB16:AB52" si="5">W16*Y16</f>
        <v>0</v>
      </c>
      <c r="AC16" s="177"/>
      <c r="AD16" s="482">
        <f t="array" ref="AD16:AD52">MMULT(投入係数表!C5:AM41,AB16:AB52)</f>
        <v>22.588188210672175</v>
      </c>
      <c r="AE16" s="246"/>
      <c r="AF16" s="202">
        <f>AD16*I16</f>
        <v>3.2045245002176164</v>
      </c>
      <c r="AG16" s="246"/>
      <c r="AH16" s="192">
        <f t="array" ref="AH16:AH52">MMULT(逆行列係数表!C5:AM41,AF16:AF52)</f>
        <v>3.623506069259919</v>
      </c>
      <c r="AI16" s="246"/>
      <c r="AJ16" s="192">
        <f t="array" ref="AJ16:AJ52">MMULT(逆行列係数表!C5:AM41,AB16:AB52)</f>
        <v>3.6235060604666907</v>
      </c>
      <c r="AK16" s="39"/>
      <c r="AL16" s="263">
        <f>その他の係数!F5</f>
        <v>0.11593753399545878</v>
      </c>
      <c r="AM16" s="39"/>
      <c r="AN16" s="245">
        <f t="shared" ref="AN16:AN52" si="6">AJ16*AL16</f>
        <v>0.42010035706810789</v>
      </c>
      <c r="AO16" s="43"/>
      <c r="AP16" s="43"/>
      <c r="AQ16" s="39"/>
      <c r="AR16" s="43"/>
      <c r="AS16" s="39"/>
      <c r="AT16" s="266">
        <f>その他の係数!H5</f>
        <v>5.2019329875200561E-2</v>
      </c>
      <c r="AU16" s="39"/>
      <c r="AV16" s="192">
        <f t="shared" ref="AV16:AV52" si="7">AR$53*AT16</f>
        <v>19.013621229595085</v>
      </c>
      <c r="AW16" s="246"/>
      <c r="AX16" s="192">
        <f t="shared" ref="AX16:AX52" si="8">AV16*I16</f>
        <v>2.6974104562891865</v>
      </c>
      <c r="AY16" s="246"/>
      <c r="AZ16" s="192">
        <f t="array" ref="AZ16:AZ52">MMULT(逆行列係数表!C5:AM41,AX16:AX52)</f>
        <v>2.9753044529397905</v>
      </c>
      <c r="BA16" s="246"/>
      <c r="BB16" s="192">
        <f t="shared" ref="BB16:BB52" si="9">AJ16+AZ16</f>
        <v>6.5988105134064812</v>
      </c>
      <c r="BC16" s="39"/>
      <c r="BD16" s="192">
        <f>AB16*その他の係数!$D5</f>
        <v>0</v>
      </c>
      <c r="BE16" s="192">
        <f>AH16*その他の係数!$D5</f>
        <v>1.6561297127195191</v>
      </c>
      <c r="BF16" s="192">
        <f>AZ16*その他の係数!$D5</f>
        <v>1.3598680434683785</v>
      </c>
      <c r="BG16" s="246"/>
      <c r="BH16" s="192">
        <f>AB16*その他の係数!$F5</f>
        <v>0</v>
      </c>
      <c r="BI16" s="192">
        <f>AH16*その他の係数!$F5</f>
        <v>0.42010035808757307</v>
      </c>
      <c r="BJ16" s="192">
        <f>AZ16*その他の係数!$F5</f>
        <v>0.34494946115954683</v>
      </c>
      <c r="BK16" s="246"/>
      <c r="BL16" s="192">
        <f>AB16*その他の係数!$J5</f>
        <v>0</v>
      </c>
      <c r="BM16" s="192">
        <f>AH16*その他の係数!$J5</f>
        <v>0.51669875604354887</v>
      </c>
      <c r="BN16" s="192">
        <f>AZ16*その他の係数!$J5</f>
        <v>0.42426756856483305</v>
      </c>
      <c r="BO16" s="246"/>
      <c r="BP16" s="192">
        <f>AB16*その他の係数!$L5</f>
        <v>0</v>
      </c>
      <c r="BQ16" s="192">
        <f>AH16*その他の係数!$L5</f>
        <v>8.0827711817362285E-2</v>
      </c>
      <c r="BR16" s="192">
        <f>AZ16*その他の係数!$L5</f>
        <v>6.6368607170637431E-2</v>
      </c>
      <c r="BS16" s="39"/>
      <c r="BT16" s="19" t="s">
        <v>428</v>
      </c>
      <c r="BU16" s="19"/>
      <c r="BV16" s="19"/>
      <c r="BW16" s="19"/>
      <c r="BX16" s="19"/>
      <c r="BY16" s="19"/>
    </row>
    <row r="17" spans="1:77" s="10" customFormat="1" ht="18" customHeight="1">
      <c r="A17" s="190" t="s">
        <v>2</v>
      </c>
      <c r="B17" s="207" t="s">
        <v>3</v>
      </c>
      <c r="C17" s="467"/>
      <c r="E17" s="203">
        <f t="shared" si="0"/>
        <v>0</v>
      </c>
      <c r="F17" s="246"/>
      <c r="G17" s="467"/>
      <c r="H17" s="246"/>
      <c r="I17" s="473">
        <f>取引基本表!BJ6</f>
        <v>9.9999999999999995E-7</v>
      </c>
      <c r="J17" s="117"/>
      <c r="K17" s="470"/>
      <c r="L17"/>
      <c r="M17" s="39" t="s">
        <v>212</v>
      </c>
      <c r="N17" s="39"/>
      <c r="O17" s="39"/>
      <c r="P17" s="246"/>
      <c r="Q17" s="473">
        <v>2.2528180695691236E-2</v>
      </c>
      <c r="R17" s="203">
        <f t="shared" si="1"/>
        <v>0</v>
      </c>
      <c r="S17" s="473">
        <v>6.6403067077407646E-2</v>
      </c>
      <c r="T17" s="203">
        <f t="shared" si="2"/>
        <v>0</v>
      </c>
      <c r="U17" s="246"/>
      <c r="V17" s="246"/>
      <c r="W17" s="203">
        <f t="shared" si="3"/>
        <v>0</v>
      </c>
      <c r="X17" s="177"/>
      <c r="Y17" s="473">
        <f t="shared" si="4"/>
        <v>9.9999999999999995E-7</v>
      </c>
      <c r="Z17" s="178"/>
      <c r="AA17" s="177"/>
      <c r="AB17" s="203">
        <f t="shared" si="5"/>
        <v>0</v>
      </c>
      <c r="AC17" s="177"/>
      <c r="AD17" s="483">
        <v>4.0144933414450509E-2</v>
      </c>
      <c r="AE17" s="246"/>
      <c r="AF17" s="203">
        <f t="shared" ref="AF17:AF52" si="10">AD17*I17</f>
        <v>4.014493341445051E-8</v>
      </c>
      <c r="AG17" s="246"/>
      <c r="AH17" s="193">
        <v>-3.344039075952602</v>
      </c>
      <c r="AI17" s="246"/>
      <c r="AJ17" s="193">
        <v>-3.3482922900152428</v>
      </c>
      <c r="AK17" s="39"/>
      <c r="AL17" s="264">
        <f>その他の係数!F6</f>
        <v>0.21398326276131097</v>
      </c>
      <c r="AM17" s="39"/>
      <c r="AN17" s="247">
        <f t="shared" si="6"/>
        <v>-0.71647850889600329</v>
      </c>
      <c r="AO17" s="43"/>
      <c r="AP17" s="43"/>
      <c r="AQ17" s="39"/>
      <c r="AR17" s="43"/>
      <c r="AS17" s="39"/>
      <c r="AT17" s="249"/>
      <c r="AU17" s="39"/>
      <c r="AV17" s="193">
        <f t="shared" si="7"/>
        <v>0</v>
      </c>
      <c r="AW17" s="246"/>
      <c r="AX17" s="193">
        <f t="shared" si="8"/>
        <v>0</v>
      </c>
      <c r="AY17" s="246"/>
      <c r="AZ17" s="193">
        <v>-0.4803877238168679</v>
      </c>
      <c r="BA17" s="246"/>
      <c r="BB17" s="193">
        <f t="shared" si="9"/>
        <v>-3.8286800138321109</v>
      </c>
      <c r="BC17" s="39"/>
      <c r="BD17" s="193">
        <f>AB17*その他の係数!$D6</f>
        <v>0</v>
      </c>
      <c r="BE17" s="193">
        <f>AH17*その他の係数!$D6</f>
        <v>-1.9046517365551396</v>
      </c>
      <c r="BF17" s="193">
        <f>AZ17*その他の係数!$D6</f>
        <v>-0.2736126258114745</v>
      </c>
      <c r="BG17" s="246"/>
      <c r="BH17" s="193">
        <f>AB17*その他の係数!$F6</f>
        <v>0</v>
      </c>
      <c r="BI17" s="193">
        <f>AH17*その他の係数!$F6</f>
        <v>-0.71556839227365709</v>
      </c>
      <c r="BJ17" s="193">
        <f>AZ17*その他の係数!$F6</f>
        <v>-0.10279493253281292</v>
      </c>
      <c r="BK17" s="246"/>
      <c r="BL17" s="193">
        <f>AB17*その他の係数!$J6</f>
        <v>0</v>
      </c>
      <c r="BM17" s="193">
        <f>AH17*その他の係数!$J6</f>
        <v>-3.210384525732022E-2</v>
      </c>
      <c r="BN17" s="193">
        <f>AZ17*その他の係数!$J6</f>
        <v>-4.6118758778378593E-3</v>
      </c>
      <c r="BO17" s="246"/>
      <c r="BP17" s="193">
        <f>AB17*その他の係数!$L6</f>
        <v>0</v>
      </c>
      <c r="BQ17" s="193">
        <f>AH17*その他の係数!$L6</f>
        <v>-3.210384525732022E-2</v>
      </c>
      <c r="BR17" s="193">
        <f>AZ17*その他の係数!$L6</f>
        <v>-4.6118758778378593E-3</v>
      </c>
      <c r="BS17" s="39"/>
      <c r="BT17" s="114" t="s">
        <v>438</v>
      </c>
      <c r="BU17" s="19"/>
      <c r="BV17" s="19"/>
      <c r="BW17" s="19"/>
      <c r="BX17" s="19"/>
      <c r="BY17" s="19"/>
    </row>
    <row r="18" spans="1:77" s="10" customFormat="1" ht="18" customHeight="1" thickBot="1">
      <c r="A18" s="190" t="s">
        <v>81</v>
      </c>
      <c r="B18" s="207" t="s">
        <v>82</v>
      </c>
      <c r="C18" s="467">
        <v>200</v>
      </c>
      <c r="E18" s="203">
        <f t="shared" si="0"/>
        <v>129.05074016139542</v>
      </c>
      <c r="F18" s="246"/>
      <c r="G18" s="467"/>
      <c r="H18" s="246"/>
      <c r="I18" s="473">
        <f>取引基本表!BJ7</f>
        <v>0.18808787793065607</v>
      </c>
      <c r="J18" s="117"/>
      <c r="K18" s="470">
        <v>1</v>
      </c>
      <c r="L18"/>
      <c r="M18" s="39"/>
      <c r="N18" s="39"/>
      <c r="O18" s="39"/>
      <c r="P18" s="246"/>
      <c r="Q18" s="473">
        <v>0.32257496101304423</v>
      </c>
      <c r="R18" s="203">
        <f t="shared" si="1"/>
        <v>64.514992202608852</v>
      </c>
      <c r="S18" s="473">
        <v>3.2171338179978581E-2</v>
      </c>
      <c r="T18" s="203">
        <f t="shared" si="2"/>
        <v>6.4342676359957167</v>
      </c>
      <c r="U18" s="246"/>
      <c r="V18" s="246"/>
      <c r="W18" s="203">
        <f t="shared" si="3"/>
        <v>129.05074016139542</v>
      </c>
      <c r="X18" s="177"/>
      <c r="Y18" s="473">
        <f t="shared" si="4"/>
        <v>1</v>
      </c>
      <c r="Z18" s="178"/>
      <c r="AA18" s="177"/>
      <c r="AB18" s="203">
        <f t="shared" si="5"/>
        <v>129.05074016139542</v>
      </c>
      <c r="AC18" s="177"/>
      <c r="AD18" s="483">
        <v>101.5259529542448</v>
      </c>
      <c r="AE18" s="246"/>
      <c r="AF18" s="203">
        <f t="shared" si="10"/>
        <v>19.095801046051527</v>
      </c>
      <c r="AG18" s="246"/>
      <c r="AH18" s="193">
        <v>20.305971150506618</v>
      </c>
      <c r="AI18" s="246"/>
      <c r="AJ18" s="193">
        <v>149.35671125726816</v>
      </c>
      <c r="AK18" s="39"/>
      <c r="AL18" s="264">
        <f>その他の係数!F7</f>
        <v>0.20534865744329553</v>
      </c>
      <c r="AM18" s="39"/>
      <c r="AN18" s="247">
        <f t="shared" si="6"/>
        <v>30.670200136825962</v>
      </c>
      <c r="AO18" s="43"/>
      <c r="AP18" s="43"/>
      <c r="AQ18" s="39"/>
      <c r="AR18" s="43"/>
      <c r="AS18" s="39"/>
      <c r="AT18" s="267">
        <f>その他の係数!H7</f>
        <v>0.14663513152819876</v>
      </c>
      <c r="AU18" s="39"/>
      <c r="AV18" s="193">
        <f t="shared" si="7"/>
        <v>53.596708310504326</v>
      </c>
      <c r="AW18" s="246"/>
      <c r="AX18" s="193">
        <f t="shared" si="8"/>
        <v>10.080891130191118</v>
      </c>
      <c r="AY18" s="246"/>
      <c r="AZ18" s="193">
        <v>11.158083360980125</v>
      </c>
      <c r="BA18" s="246"/>
      <c r="BB18" s="193">
        <f t="shared" si="9"/>
        <v>160.51479461824829</v>
      </c>
      <c r="BC18" s="39"/>
      <c r="BD18" s="193">
        <f>AB18*その他の係数!$D7</f>
        <v>44.744900610620945</v>
      </c>
      <c r="BE18" s="193">
        <f>AH18*その他の係数!$D7</f>
        <v>7.0405536597096754</v>
      </c>
      <c r="BF18" s="193">
        <f>AZ18*その他の係数!$D7</f>
        <v>3.8687676674126599</v>
      </c>
      <c r="BG18" s="246"/>
      <c r="BH18" s="193">
        <f>AB18*その他の係数!$F7</f>
        <v>26.500396234206129</v>
      </c>
      <c r="BI18" s="193">
        <f>AH18*その他の係数!$F7</f>
        <v>4.169803913838825</v>
      </c>
      <c r="BJ18" s="193">
        <f>AZ18*その他の係数!$F7</f>
        <v>2.2912974378176436</v>
      </c>
      <c r="BK18" s="246"/>
      <c r="BL18" s="193">
        <f>AB18*その他の係数!$J7</f>
        <v>3.4709677760860553</v>
      </c>
      <c r="BM18" s="193">
        <f>AH18*その他の係数!$J7</f>
        <v>0.546152400500726</v>
      </c>
      <c r="BN18" s="193">
        <f>AZ18*その他の係数!$J7</f>
        <v>0.30010945880982715</v>
      </c>
      <c r="BO18" s="246"/>
      <c r="BP18" s="193">
        <f>AB18*その他の係数!$L7</f>
        <v>3.4024413830468245</v>
      </c>
      <c r="BQ18" s="193">
        <f>AH18*その他の係数!$L7</f>
        <v>0.53536985901074585</v>
      </c>
      <c r="BR18" s="193">
        <f>AZ18*その他の係数!$L7</f>
        <v>0.29418447763573424</v>
      </c>
      <c r="BS18" s="39"/>
      <c r="BT18" s="19" t="s">
        <v>432</v>
      </c>
      <c r="BU18" s="19"/>
      <c r="BV18" s="19"/>
      <c r="BW18" s="19"/>
      <c r="BX18" s="19"/>
      <c r="BY18" s="19"/>
    </row>
    <row r="19" spans="1:77" s="10" customFormat="1" ht="18" customHeight="1" thickTop="1" thickBot="1">
      <c r="A19" s="190" t="s">
        <v>83</v>
      </c>
      <c r="B19" s="207" t="s">
        <v>4</v>
      </c>
      <c r="C19" s="467"/>
      <c r="E19" s="203">
        <f t="shared" si="0"/>
        <v>0</v>
      </c>
      <c r="F19" s="246"/>
      <c r="G19" s="467"/>
      <c r="H19" s="246"/>
      <c r="I19" s="473">
        <f>取引基本表!BJ8</f>
        <v>2.7417315991664637E-3</v>
      </c>
      <c r="J19" s="117"/>
      <c r="K19" s="470"/>
      <c r="L19"/>
      <c r="M19" s="429" t="s">
        <v>213</v>
      </c>
      <c r="N19" s="496">
        <v>0.55000000000000004</v>
      </c>
      <c r="O19" s="39"/>
      <c r="P19" s="246"/>
      <c r="Q19" s="473">
        <v>0.43944914757410253</v>
      </c>
      <c r="R19" s="203">
        <f t="shared" si="1"/>
        <v>0</v>
      </c>
      <c r="S19" s="473">
        <v>2.4548546158944525E-2</v>
      </c>
      <c r="T19" s="203">
        <f t="shared" si="2"/>
        <v>0</v>
      </c>
      <c r="U19" s="246"/>
      <c r="V19" s="246"/>
      <c r="W19" s="203">
        <f t="shared" si="3"/>
        <v>0</v>
      </c>
      <c r="X19" s="177"/>
      <c r="Y19" s="473">
        <f t="shared" si="4"/>
        <v>2.7417315991664637E-3</v>
      </c>
      <c r="Z19" s="178"/>
      <c r="AA19" s="177"/>
      <c r="AB19" s="203">
        <f t="shared" si="5"/>
        <v>0</v>
      </c>
      <c r="AC19" s="177"/>
      <c r="AD19" s="483">
        <v>1.0021537218042935</v>
      </c>
      <c r="AE19" s="246"/>
      <c r="AF19" s="203">
        <f t="shared" si="10"/>
        <v>2.7476365262931088E-3</v>
      </c>
      <c r="AG19" s="246"/>
      <c r="AH19" s="193">
        <v>3.2532891221741006E-3</v>
      </c>
      <c r="AI19" s="246"/>
      <c r="AJ19" s="193">
        <v>3.2532851290011399E-3</v>
      </c>
      <c r="AK19" s="39"/>
      <c r="AL19" s="264">
        <f>その他の係数!F8</f>
        <v>0.94356277584749737</v>
      </c>
      <c r="AM19" s="39"/>
      <c r="AN19" s="247">
        <f t="shared" si="6"/>
        <v>3.0696787469436993E-3</v>
      </c>
      <c r="AO19" s="43"/>
      <c r="AP19" s="43"/>
      <c r="AQ19" s="39"/>
      <c r="AR19" s="43"/>
      <c r="AS19" s="39"/>
      <c r="AT19" s="267">
        <f>その他の係数!H8</f>
        <v>5.189196516425354E-2</v>
      </c>
      <c r="AU19" s="39"/>
      <c r="AV19" s="193">
        <f t="shared" si="7"/>
        <v>18.967068066035054</v>
      </c>
      <c r="AW19" s="246"/>
      <c r="AX19" s="193">
        <f t="shared" si="8"/>
        <v>5.2002609860189453E-2</v>
      </c>
      <c r="AY19" s="246"/>
      <c r="AZ19" s="193">
        <v>5.2221482278182754E-2</v>
      </c>
      <c r="BA19" s="246"/>
      <c r="BB19" s="193">
        <f t="shared" si="9"/>
        <v>5.5474767407183892E-2</v>
      </c>
      <c r="BC19" s="39"/>
      <c r="BD19" s="193">
        <f>AB19*その他の係数!$D8</f>
        <v>0</v>
      </c>
      <c r="BE19" s="193">
        <f>AH19*その他の係数!$D8</f>
        <v>1.3991984392485099E-3</v>
      </c>
      <c r="BF19" s="193">
        <f>AZ19*その他の係数!$D8</f>
        <v>2.2459797993621657E-2</v>
      </c>
      <c r="BG19" s="246"/>
      <c r="BH19" s="193">
        <f>AB19*その他の係数!$F8</f>
        <v>0</v>
      </c>
      <c r="BI19" s="193">
        <f>AH19*その他の係数!$F8</f>
        <v>3.0696825147530625E-3</v>
      </c>
      <c r="BJ19" s="193">
        <f>AZ19*その他の係数!$F8</f>
        <v>4.9274246777273011E-2</v>
      </c>
      <c r="BK19" s="246"/>
      <c r="BL19" s="193">
        <f>AB19*その他の係数!$J8</f>
        <v>0</v>
      </c>
      <c r="BM19" s="193">
        <f>AH19*その他の係数!$J8</f>
        <v>4.8799336832611509E-4</v>
      </c>
      <c r="BN19" s="193">
        <f>AZ19*その他の係数!$J8</f>
        <v>7.8332223417274128E-3</v>
      </c>
      <c r="BO19" s="246"/>
      <c r="BP19" s="193">
        <f>AB19*その他の係数!$L8</f>
        <v>0</v>
      </c>
      <c r="BQ19" s="193">
        <f>AH19*その他の係数!$L8</f>
        <v>3.4594835031569659E-4</v>
      </c>
      <c r="BR19" s="193">
        <f>AZ19*その他の係数!$L8</f>
        <v>5.5531294535250677E-3</v>
      </c>
      <c r="BS19" s="39"/>
      <c r="BT19" s="19" t="s">
        <v>431</v>
      </c>
      <c r="BU19" s="19"/>
      <c r="BV19" s="19"/>
      <c r="BW19" s="19"/>
      <c r="BX19" s="19"/>
      <c r="BY19" s="19"/>
    </row>
    <row r="20" spans="1:77" s="10" customFormat="1" ht="18" customHeight="1" thickTop="1">
      <c r="A20" s="190" t="s">
        <v>84</v>
      </c>
      <c r="B20" s="207" t="s">
        <v>5</v>
      </c>
      <c r="C20" s="467"/>
      <c r="E20" s="203">
        <f t="shared" si="0"/>
        <v>0</v>
      </c>
      <c r="F20" s="246"/>
      <c r="G20" s="467"/>
      <c r="H20" s="246"/>
      <c r="I20" s="473">
        <f>取引基本表!BJ9</f>
        <v>0.21826792573738796</v>
      </c>
      <c r="J20" s="117"/>
      <c r="K20" s="470"/>
      <c r="L20"/>
      <c r="M20" s="39"/>
      <c r="N20" s="553" t="s">
        <v>780</v>
      </c>
      <c r="O20" s="553"/>
      <c r="P20" s="246"/>
      <c r="Q20" s="473">
        <v>0.23349686800485506</v>
      </c>
      <c r="R20" s="203">
        <f t="shared" si="1"/>
        <v>0</v>
      </c>
      <c r="S20" s="473">
        <v>5.8003940153580597E-2</v>
      </c>
      <c r="T20" s="203">
        <f t="shared" si="2"/>
        <v>0</v>
      </c>
      <c r="U20" s="246"/>
      <c r="V20" s="246"/>
      <c r="W20" s="203">
        <f t="shared" si="3"/>
        <v>0</v>
      </c>
      <c r="X20" s="177"/>
      <c r="Y20" s="473">
        <f t="shared" si="4"/>
        <v>0.21826792573738796</v>
      </c>
      <c r="Z20" s="178"/>
      <c r="AA20" s="177"/>
      <c r="AB20" s="203">
        <f t="shared" si="5"/>
        <v>0</v>
      </c>
      <c r="AC20" s="177"/>
      <c r="AD20" s="483">
        <v>8.259696118910437</v>
      </c>
      <c r="AE20" s="246"/>
      <c r="AF20" s="203">
        <f t="shared" si="10"/>
        <v>1.8028267390957349</v>
      </c>
      <c r="AG20" s="246"/>
      <c r="AH20" s="193">
        <v>2.4004796162653834</v>
      </c>
      <c r="AI20" s="246"/>
      <c r="AJ20" s="193">
        <v>2.4004758452796979</v>
      </c>
      <c r="AK20" s="39"/>
      <c r="AL20" s="264">
        <f>その他の係数!F9</f>
        <v>0.23060645093451801</v>
      </c>
      <c r="AM20" s="39"/>
      <c r="AN20" s="247">
        <f t="shared" si="6"/>
        <v>0.55356521523398827</v>
      </c>
      <c r="AO20" s="43"/>
      <c r="AP20" s="43"/>
      <c r="AQ20" s="39"/>
      <c r="AR20" s="43"/>
      <c r="AS20" s="39"/>
      <c r="AT20" s="267">
        <f>その他の係数!H9</f>
        <v>1.5918990983870087E-2</v>
      </c>
      <c r="AU20" s="39"/>
      <c r="AV20" s="193">
        <f t="shared" si="7"/>
        <v>5.8185614011329685</v>
      </c>
      <c r="AW20" s="246"/>
      <c r="AX20" s="193">
        <f t="shared" si="8"/>
        <v>1.2700053278009229</v>
      </c>
      <c r="AY20" s="246"/>
      <c r="AZ20" s="193">
        <v>1.5700602415401055</v>
      </c>
      <c r="BA20" s="246"/>
      <c r="BB20" s="193">
        <f t="shared" si="9"/>
        <v>3.9705360868198034</v>
      </c>
      <c r="BC20" s="39"/>
      <c r="BD20" s="193">
        <f>AB20*その他の係数!$D9</f>
        <v>0</v>
      </c>
      <c r="BE20" s="193">
        <f>AH20*その他の係数!$D9</f>
        <v>1.0007178059066959</v>
      </c>
      <c r="BF20" s="193">
        <f>AZ20*その他の係数!$D9</f>
        <v>0.65453054856586201</v>
      </c>
      <c r="BG20" s="246"/>
      <c r="BH20" s="193">
        <f>AB20*その他の係数!$F9</f>
        <v>0</v>
      </c>
      <c r="BI20" s="193">
        <f>AH20*その他の係数!$F9</f>
        <v>0.55356608484761372</v>
      </c>
      <c r="BJ20" s="193">
        <f>AZ20*その他の係数!$F9</f>
        <v>0.36206602005495581</v>
      </c>
      <c r="BK20" s="246"/>
      <c r="BL20" s="193">
        <f>AB20*その他の係数!$J9</f>
        <v>0</v>
      </c>
      <c r="BM20" s="193">
        <f>AH20*その他の係数!$J9</f>
        <v>7.4385988837972136E-2</v>
      </c>
      <c r="BN20" s="193">
        <f>AZ20*その他の係数!$J9</f>
        <v>4.8652978684254083E-2</v>
      </c>
      <c r="BO20" s="246"/>
      <c r="BP20" s="193">
        <f>AB20*その他の係数!$L9</f>
        <v>0</v>
      </c>
      <c r="BQ20" s="193">
        <f>AH20*その他の係数!$L9</f>
        <v>6.6896901726456848E-2</v>
      </c>
      <c r="BR20" s="193">
        <f>AZ20*その他の係数!$L9</f>
        <v>4.3754658432106339E-2</v>
      </c>
      <c r="BS20" s="39"/>
      <c r="BT20" s="114" t="s">
        <v>439</v>
      </c>
      <c r="BU20" s="19"/>
      <c r="BV20" s="19"/>
      <c r="BW20" s="19"/>
      <c r="BX20" s="19"/>
      <c r="BY20" s="19"/>
    </row>
    <row r="21" spans="1:77" s="10" customFormat="1" ht="18" customHeight="1">
      <c r="A21" s="190" t="s">
        <v>85</v>
      </c>
      <c r="B21" s="207" t="s">
        <v>6</v>
      </c>
      <c r="C21" s="467"/>
      <c r="E21" s="203">
        <f t="shared" si="0"/>
        <v>0</v>
      </c>
      <c r="F21" s="246"/>
      <c r="G21" s="467"/>
      <c r="H21" s="246"/>
      <c r="I21" s="473">
        <f>取引基本表!BJ10</f>
        <v>0.38290717207481628</v>
      </c>
      <c r="J21" s="117"/>
      <c r="K21" s="470"/>
      <c r="L21"/>
      <c r="N21" s="553"/>
      <c r="O21" s="553"/>
      <c r="P21" s="246"/>
      <c r="Q21" s="473">
        <v>0.20029497135644653</v>
      </c>
      <c r="R21" s="203">
        <f t="shared" si="1"/>
        <v>0</v>
      </c>
      <c r="S21" s="473">
        <v>2.6939157259421205E-2</v>
      </c>
      <c r="T21" s="203">
        <f t="shared" si="2"/>
        <v>0</v>
      </c>
      <c r="U21" s="246"/>
      <c r="V21" s="246"/>
      <c r="W21" s="203">
        <f t="shared" si="3"/>
        <v>0</v>
      </c>
      <c r="X21" s="177"/>
      <c r="Y21" s="473">
        <f t="shared" si="4"/>
        <v>0.38290717207481628</v>
      </c>
      <c r="Z21" s="178"/>
      <c r="AA21" s="177"/>
      <c r="AB21" s="203">
        <f t="shared" si="5"/>
        <v>0</v>
      </c>
      <c r="AC21" s="177"/>
      <c r="AD21" s="483">
        <v>19.921664302327564</v>
      </c>
      <c r="AE21" s="246"/>
      <c r="AF21" s="203">
        <f t="shared" si="10"/>
        <v>7.6281481410280652</v>
      </c>
      <c r="AG21" s="246"/>
      <c r="AH21" s="193">
        <v>11.76183301744674</v>
      </c>
      <c r="AI21" s="246"/>
      <c r="AJ21" s="193">
        <v>11.761819855584793</v>
      </c>
      <c r="AK21" s="39"/>
      <c r="AL21" s="264">
        <f>その他の係数!F10</f>
        <v>6.00428895129555E-2</v>
      </c>
      <c r="AM21" s="39"/>
      <c r="AN21" s="247">
        <f t="shared" si="6"/>
        <v>0.7062136500601639</v>
      </c>
      <c r="AO21" s="43"/>
      <c r="AP21" s="43"/>
      <c r="AQ21" s="39"/>
      <c r="AR21" s="43"/>
      <c r="AS21" s="39"/>
      <c r="AT21" s="267">
        <f>その他の係数!H10</f>
        <v>4.3411193141027489E-2</v>
      </c>
      <c r="AU21" s="39"/>
      <c r="AV21" s="193">
        <f t="shared" si="7"/>
        <v>15.867255220098325</v>
      </c>
      <c r="AW21" s="246"/>
      <c r="AX21" s="193">
        <f t="shared" si="8"/>
        <v>6.0756858249172163</v>
      </c>
      <c r="AY21" s="246"/>
      <c r="AZ21" s="193">
        <v>8.9648326220416976</v>
      </c>
      <c r="BA21" s="246"/>
      <c r="BB21" s="193">
        <f t="shared" si="9"/>
        <v>20.726652477626491</v>
      </c>
      <c r="BC21" s="39"/>
      <c r="BD21" s="193">
        <f>AB21*その他の係数!$D10</f>
        <v>0</v>
      </c>
      <c r="BE21" s="193">
        <f>AH21*その他の係数!$D10</f>
        <v>3.2565903605949957</v>
      </c>
      <c r="BF21" s="193">
        <f>AZ21*その他の係数!$D10</f>
        <v>2.4821630657383844</v>
      </c>
      <c r="BG21" s="246"/>
      <c r="BH21" s="193">
        <f>AB21*その他の係数!$F10</f>
        <v>0</v>
      </c>
      <c r="BI21" s="193">
        <f>AH21*その他の係数!$F10</f>
        <v>0.70621444033638658</v>
      </c>
      <c r="BJ21" s="193">
        <f>AZ21*その他の係数!$F10</f>
        <v>0.53827445462738877</v>
      </c>
      <c r="BK21" s="246"/>
      <c r="BL21" s="193">
        <f>AB21*その他の係数!$J10</f>
        <v>0</v>
      </c>
      <c r="BM21" s="193">
        <f>AH21*その他の係数!$J10</f>
        <v>0.10534779177830583</v>
      </c>
      <c r="BN21" s="193">
        <f>AZ21*その他の係数!$J10</f>
        <v>8.0295759937529562E-2</v>
      </c>
      <c r="BO21" s="246"/>
      <c r="BP21" s="193">
        <f>AB21*その他の係数!$L10</f>
        <v>0</v>
      </c>
      <c r="BQ21" s="193">
        <f>AH21*その他の係数!$L10</f>
        <v>0.10518503383447284</v>
      </c>
      <c r="BR21" s="193">
        <f>AZ21*その他の係数!$L10</f>
        <v>8.0171706337873253E-2</v>
      </c>
      <c r="BS21" s="39"/>
      <c r="BT21" s="114" t="s">
        <v>430</v>
      </c>
      <c r="BU21" s="19"/>
      <c r="BV21" s="19"/>
      <c r="BW21" s="19"/>
      <c r="BX21" s="19"/>
      <c r="BY21" s="19"/>
    </row>
    <row r="22" spans="1:77" s="10" customFormat="1" ht="18" customHeight="1">
      <c r="A22" s="190" t="s">
        <v>86</v>
      </c>
      <c r="B22" s="207" t="s">
        <v>7</v>
      </c>
      <c r="C22" s="467"/>
      <c r="E22" s="203">
        <f t="shared" si="0"/>
        <v>0</v>
      </c>
      <c r="F22" s="246"/>
      <c r="G22" s="467"/>
      <c r="H22" s="246"/>
      <c r="I22" s="473">
        <f>取引基本表!BJ11</f>
        <v>0.37023969353346065</v>
      </c>
      <c r="J22" s="117"/>
      <c r="K22" s="470"/>
      <c r="L22"/>
      <c r="N22" s="553"/>
      <c r="O22" s="553"/>
      <c r="P22" s="246"/>
      <c r="Q22" s="473">
        <v>0.19636393192438267</v>
      </c>
      <c r="R22" s="203">
        <f t="shared" si="1"/>
        <v>0</v>
      </c>
      <c r="S22" s="473">
        <v>2.1219492730162302E-2</v>
      </c>
      <c r="T22" s="203">
        <f t="shared" si="2"/>
        <v>0</v>
      </c>
      <c r="U22" s="246"/>
      <c r="V22" s="246"/>
      <c r="W22" s="203">
        <f t="shared" si="3"/>
        <v>0</v>
      </c>
      <c r="X22" s="177"/>
      <c r="Y22" s="473">
        <f t="shared" si="4"/>
        <v>0.37023969353346065</v>
      </c>
      <c r="Z22" s="178"/>
      <c r="AA22" s="177"/>
      <c r="AB22" s="203">
        <f t="shared" si="5"/>
        <v>0</v>
      </c>
      <c r="AC22" s="177"/>
      <c r="AD22" s="483">
        <v>101.67010435260516</v>
      </c>
      <c r="AE22" s="246"/>
      <c r="AF22" s="203">
        <f t="shared" si="10"/>
        <v>37.642308277023503</v>
      </c>
      <c r="AG22" s="246"/>
      <c r="AH22" s="193">
        <v>48.866672323688626</v>
      </c>
      <c r="AI22" s="246"/>
      <c r="AJ22" s="193">
        <v>48.866583391365829</v>
      </c>
      <c r="AK22" s="39"/>
      <c r="AL22" s="264">
        <f>その他の係数!F11</f>
        <v>9.3183687234130678E-3</v>
      </c>
      <c r="AM22" s="39"/>
      <c r="AN22" s="247">
        <f t="shared" si="6"/>
        <v>0.45535684229415985</v>
      </c>
      <c r="AO22" s="43"/>
      <c r="AP22" s="43"/>
      <c r="AQ22" s="39"/>
      <c r="AR22" s="43"/>
      <c r="AS22" s="39"/>
      <c r="AT22" s="267">
        <f>その他の係数!H11</f>
        <v>1.9265027720965954E-2</v>
      </c>
      <c r="AU22" s="39"/>
      <c r="AV22" s="193">
        <f t="shared" si="7"/>
        <v>7.041573602406654</v>
      </c>
      <c r="AW22" s="246"/>
      <c r="AX22" s="193">
        <f t="shared" si="8"/>
        <v>2.6070700525483459</v>
      </c>
      <c r="AY22" s="246"/>
      <c r="AZ22" s="193">
        <v>5.6602902210400705</v>
      </c>
      <c r="BA22" s="246"/>
      <c r="BB22" s="193">
        <f t="shared" si="9"/>
        <v>54.5268736124059</v>
      </c>
      <c r="BC22" s="39"/>
      <c r="BD22" s="193">
        <f>AB22*その他の係数!$D11</f>
        <v>0</v>
      </c>
      <c r="BE22" s="193">
        <f>AH22*その他の係数!$D11</f>
        <v>19.934913143948233</v>
      </c>
      <c r="BF22" s="193">
        <f>AZ22*その他の係数!$D11</f>
        <v>2.3090869208066422</v>
      </c>
      <c r="BG22" s="246"/>
      <c r="BH22" s="193">
        <f>AB22*その他の係数!$F11</f>
        <v>0</v>
      </c>
      <c r="BI22" s="193">
        <f>AH22*その他の係数!$F11</f>
        <v>0.45535767099833507</v>
      </c>
      <c r="BJ22" s="193">
        <f>AZ22*その他の係数!$F11</f>
        <v>5.2744671361180634E-2</v>
      </c>
      <c r="BK22" s="246"/>
      <c r="BL22" s="193">
        <f>AB22*その他の係数!$J11</f>
        <v>0</v>
      </c>
      <c r="BM22" s="193">
        <f>AH22*その他の係数!$J11</f>
        <v>5.4857302401683211E-2</v>
      </c>
      <c r="BN22" s="193">
        <f>AZ22*その他の係数!$J11</f>
        <v>6.3541926955882231E-3</v>
      </c>
      <c r="BO22" s="246"/>
      <c r="BP22" s="193">
        <f>AB22*その他の係数!$L11</f>
        <v>0</v>
      </c>
      <c r="BQ22" s="193">
        <f>AH22*その他の係数!$L11</f>
        <v>5.4857302401683211E-2</v>
      </c>
      <c r="BR22" s="193">
        <f>AZ22*その他の係数!$L11</f>
        <v>6.3541926955882231E-3</v>
      </c>
      <c r="BS22" s="39"/>
      <c r="BT22" s="114" t="s">
        <v>429</v>
      </c>
      <c r="BU22" s="19"/>
      <c r="BV22" s="19"/>
      <c r="BW22" s="19"/>
      <c r="BX22" s="19"/>
      <c r="BY22" s="19"/>
    </row>
    <row r="23" spans="1:77" s="10" customFormat="1" ht="18" customHeight="1">
      <c r="A23" s="190" t="s">
        <v>87</v>
      </c>
      <c r="B23" s="207" t="s">
        <v>485</v>
      </c>
      <c r="C23" s="467"/>
      <c r="E23" s="203">
        <f t="shared" si="0"/>
        <v>0</v>
      </c>
      <c r="F23" s="246"/>
      <c r="G23" s="467"/>
      <c r="H23" s="246"/>
      <c r="I23" s="473">
        <f>取引基本表!BJ12</f>
        <v>0.16882041171000417</v>
      </c>
      <c r="J23" s="117"/>
      <c r="K23" s="470"/>
      <c r="L23"/>
      <c r="P23" s="246"/>
      <c r="Q23" s="473">
        <v>0.18202198670756728</v>
      </c>
      <c r="R23" s="203">
        <f t="shared" si="1"/>
        <v>0</v>
      </c>
      <c r="S23" s="473">
        <v>3.0404336512004349E-2</v>
      </c>
      <c r="T23" s="203">
        <f t="shared" si="2"/>
        <v>0</v>
      </c>
      <c r="U23" s="246"/>
      <c r="V23" s="246"/>
      <c r="W23" s="203">
        <f t="shared" si="3"/>
        <v>0</v>
      </c>
      <c r="X23" s="177"/>
      <c r="Y23" s="473">
        <f t="shared" si="4"/>
        <v>0.16882041171000417</v>
      </c>
      <c r="Z23" s="178"/>
      <c r="AA23" s="177"/>
      <c r="AB23" s="203">
        <f t="shared" si="5"/>
        <v>0</v>
      </c>
      <c r="AC23" s="177"/>
      <c r="AD23" s="483">
        <v>8.7379478369872245</v>
      </c>
      <c r="AE23" s="246"/>
      <c r="AF23" s="203">
        <f t="shared" si="10"/>
        <v>1.4751439513407236</v>
      </c>
      <c r="AG23" s="246"/>
      <c r="AH23" s="193">
        <v>1.967141921669451</v>
      </c>
      <c r="AI23" s="246"/>
      <c r="AJ23" s="193">
        <v>1.9671374670253576</v>
      </c>
      <c r="AK23" s="39"/>
      <c r="AL23" s="264">
        <f>その他の係数!F12</f>
        <v>0.28647109211769872</v>
      </c>
      <c r="AM23" s="39"/>
      <c r="AN23" s="247">
        <f t="shared" si="6"/>
        <v>0.56352801852439771</v>
      </c>
      <c r="AO23" s="43"/>
      <c r="AP23" s="43"/>
      <c r="AQ23" s="39"/>
      <c r="AR23" s="43"/>
      <c r="AS23" s="39"/>
      <c r="AT23" s="267">
        <f>その他の係数!H12</f>
        <v>8.2782401619083106E-3</v>
      </c>
      <c r="AU23" s="39"/>
      <c r="AV23" s="193">
        <f t="shared" si="7"/>
        <v>3.0257852852730478</v>
      </c>
      <c r="AW23" s="246"/>
      <c r="AX23" s="193">
        <f t="shared" si="8"/>
        <v>0.51081431760586837</v>
      </c>
      <c r="AY23" s="246"/>
      <c r="AZ23" s="193">
        <v>0.72971346882929489</v>
      </c>
      <c r="BA23" s="246"/>
      <c r="BB23" s="193">
        <f t="shared" si="9"/>
        <v>2.6968509358546524</v>
      </c>
      <c r="BC23" s="39"/>
      <c r="BD23" s="193">
        <f>AB23*その他の係数!$D12</f>
        <v>0</v>
      </c>
      <c r="BE23" s="193">
        <f>AH23*その他の係数!$D12</f>
        <v>0.84847751252579529</v>
      </c>
      <c r="BF23" s="193">
        <f>AZ23*その他の係数!$D12</f>
        <v>0.31474367053466101</v>
      </c>
      <c r="BG23" s="246"/>
      <c r="BH23" s="193">
        <f>AB23*その他の係数!$F12</f>
        <v>0</v>
      </c>
      <c r="BI23" s="193">
        <f>AH23*その他の係数!$F12</f>
        <v>0.5635292946511562</v>
      </c>
      <c r="BJ23" s="193">
        <f>AZ23*その他の係数!$F12</f>
        <v>0.2090418143485224</v>
      </c>
      <c r="BK23" s="246"/>
      <c r="BL23" s="193">
        <f>AB23*その他の係数!$J12</f>
        <v>0</v>
      </c>
      <c r="BM23" s="193">
        <f>AH23*その他の係数!$J12</f>
        <v>7.0812285471957254E-2</v>
      </c>
      <c r="BN23" s="193">
        <f>AZ23*その他の係数!$J12</f>
        <v>2.6267895517990511E-2</v>
      </c>
      <c r="BO23" s="246"/>
      <c r="BP23" s="193">
        <f>AB23*その他の係数!$L12</f>
        <v>0</v>
      </c>
      <c r="BQ23" s="193">
        <f>AH23*その他の係数!$L12</f>
        <v>6.7875571965222953E-2</v>
      </c>
      <c r="BR23" s="193">
        <f>AZ23*その他の係数!$L12</f>
        <v>2.5178518398652691E-2</v>
      </c>
      <c r="BS23" s="39"/>
      <c r="BT23" s="19" t="s">
        <v>440</v>
      </c>
      <c r="BU23" s="19"/>
      <c r="BV23" s="19"/>
      <c r="BW23" s="19"/>
      <c r="BX23" s="19"/>
      <c r="BY23" s="19"/>
    </row>
    <row r="24" spans="1:77" s="10" customFormat="1" ht="18" customHeight="1">
      <c r="A24" s="190" t="s">
        <v>88</v>
      </c>
      <c r="B24" s="207" t="s">
        <v>8</v>
      </c>
      <c r="C24" s="467"/>
      <c r="E24" s="203">
        <f t="shared" si="0"/>
        <v>0</v>
      </c>
      <c r="F24" s="246"/>
      <c r="G24" s="467"/>
      <c r="H24" s="246"/>
      <c r="I24" s="473">
        <f>取引基本表!BJ13</f>
        <v>0.35563925140871799</v>
      </c>
      <c r="J24" s="117"/>
      <c r="K24" s="470"/>
      <c r="L24"/>
      <c r="M24" s="39" t="s">
        <v>393</v>
      </c>
      <c r="N24" s="39"/>
      <c r="O24" s="39"/>
      <c r="P24" s="246"/>
      <c r="Q24" s="473">
        <v>0.17440420627094513</v>
      </c>
      <c r="R24" s="203">
        <f t="shared" si="1"/>
        <v>0</v>
      </c>
      <c r="S24" s="473">
        <v>5.2555253025537728E-2</v>
      </c>
      <c r="T24" s="203">
        <f t="shared" si="2"/>
        <v>0</v>
      </c>
      <c r="U24" s="246"/>
      <c r="V24" s="246"/>
      <c r="W24" s="203">
        <f t="shared" si="3"/>
        <v>0</v>
      </c>
      <c r="X24" s="177"/>
      <c r="Y24" s="473">
        <f t="shared" si="4"/>
        <v>0.35563925140871799</v>
      </c>
      <c r="Z24" s="178"/>
      <c r="AA24" s="177"/>
      <c r="AB24" s="203">
        <f t="shared" si="5"/>
        <v>0</v>
      </c>
      <c r="AC24" s="177"/>
      <c r="AD24" s="483">
        <v>1.9579441505779611</v>
      </c>
      <c r="AE24" s="246"/>
      <c r="AF24" s="203">
        <f t="shared" si="10"/>
        <v>0.69632179201162436</v>
      </c>
      <c r="AG24" s="246"/>
      <c r="AH24" s="193">
        <v>0.99285039973226963</v>
      </c>
      <c r="AI24" s="246"/>
      <c r="AJ24" s="193">
        <v>0.99284791231212355</v>
      </c>
      <c r="AK24" s="39"/>
      <c r="AL24" s="264">
        <f>その他の係数!F13</f>
        <v>0.22429074552738235</v>
      </c>
      <c r="AM24" s="39"/>
      <c r="AN24" s="247">
        <f t="shared" si="6"/>
        <v>0.22268659844779132</v>
      </c>
      <c r="AO24" s="43"/>
      <c r="AP24" s="43"/>
      <c r="AQ24" s="39"/>
      <c r="AR24" s="43"/>
      <c r="AS24" s="39"/>
      <c r="AT24" s="267">
        <f>その他の係数!H13</f>
        <v>8.2650576147219493E-4</v>
      </c>
      <c r="AU24" s="39"/>
      <c r="AV24" s="193">
        <f t="shared" si="7"/>
        <v>0.3020966923336359</v>
      </c>
      <c r="AW24" s="246"/>
      <c r="AX24" s="193">
        <f t="shared" si="8"/>
        <v>0.10743744151458406</v>
      </c>
      <c r="AY24" s="246"/>
      <c r="AZ24" s="193">
        <v>0.21424909008321419</v>
      </c>
      <c r="BA24" s="246"/>
      <c r="BB24" s="193">
        <f t="shared" si="9"/>
        <v>1.2070970023953378</v>
      </c>
      <c r="BC24" s="39"/>
      <c r="BD24" s="193">
        <f>AB24*その他の係数!$D13</f>
        <v>0</v>
      </c>
      <c r="BE24" s="193">
        <f>AH24*その他の係数!$D13</f>
        <v>0.49561886798601773</v>
      </c>
      <c r="BF24" s="193">
        <f>AZ24*その他の係数!$D13</f>
        <v>0.10695054514024556</v>
      </c>
      <c r="BG24" s="246"/>
      <c r="BH24" s="193">
        <f>AB24*その他の係数!$F13</f>
        <v>0</v>
      </c>
      <c r="BI24" s="193">
        <f>AH24*その他の係数!$F13</f>
        <v>0.22268715635311032</v>
      </c>
      <c r="BJ24" s="193">
        <f>AZ24*その他の係数!$F13</f>
        <v>4.8054088143327407E-2</v>
      </c>
      <c r="BK24" s="246"/>
      <c r="BL24" s="193">
        <f>AB24*その他の係数!$J13</f>
        <v>0</v>
      </c>
      <c r="BM24" s="193">
        <f>AH24*その他の係数!$J13</f>
        <v>2.8303689968113797E-2</v>
      </c>
      <c r="BN24" s="193">
        <f>AZ24*その他の係数!$J13</f>
        <v>6.1077074887626549E-3</v>
      </c>
      <c r="BO24" s="246"/>
      <c r="BP24" s="193">
        <f>AB24*その他の係数!$L13</f>
        <v>0</v>
      </c>
      <c r="BQ24" s="193">
        <f>AH24*その他の係数!$L13</f>
        <v>2.7572748189884175E-2</v>
      </c>
      <c r="BR24" s="193">
        <f>AZ24*その他の係数!$L13</f>
        <v>5.9499761619366473E-3</v>
      </c>
      <c r="BS24" s="39"/>
      <c r="BT24" s="19"/>
      <c r="BU24" s="19"/>
      <c r="BV24" s="19"/>
      <c r="BW24" s="19"/>
      <c r="BX24" s="19"/>
      <c r="BY24" s="19"/>
    </row>
    <row r="25" spans="1:77" s="10" customFormat="1" ht="18" customHeight="1">
      <c r="A25" s="190" t="s">
        <v>89</v>
      </c>
      <c r="B25" s="207" t="s">
        <v>9</v>
      </c>
      <c r="C25" s="467"/>
      <c r="E25" s="203">
        <f t="shared" si="0"/>
        <v>0</v>
      </c>
      <c r="F25" s="246"/>
      <c r="G25" s="467"/>
      <c r="H25" s="246"/>
      <c r="I25" s="473">
        <f>取引基本表!BJ14</f>
        <v>0.71571477981218323</v>
      </c>
      <c r="J25" s="117"/>
      <c r="K25" s="470"/>
      <c r="L25"/>
      <c r="M25" s="42" t="s">
        <v>214</v>
      </c>
      <c r="N25" s="172" t="s">
        <v>215</v>
      </c>
      <c r="O25" s="430"/>
      <c r="P25" s="246"/>
      <c r="Q25" s="473">
        <v>5.915135091480242E-2</v>
      </c>
      <c r="R25" s="203">
        <f t="shared" si="1"/>
        <v>0</v>
      </c>
      <c r="S25" s="473">
        <v>2.707816710740028E-2</v>
      </c>
      <c r="T25" s="203">
        <f t="shared" si="2"/>
        <v>0</v>
      </c>
      <c r="U25" s="246"/>
      <c r="V25" s="246"/>
      <c r="W25" s="203">
        <f t="shared" si="3"/>
        <v>0</v>
      </c>
      <c r="X25" s="177"/>
      <c r="Y25" s="473">
        <f t="shared" si="4"/>
        <v>0.71571477981218323</v>
      </c>
      <c r="Z25" s="178"/>
      <c r="AA25" s="177"/>
      <c r="AB25" s="203">
        <f t="shared" si="5"/>
        <v>0</v>
      </c>
      <c r="AC25" s="177"/>
      <c r="AD25" s="483">
        <v>1.1673070522565523</v>
      </c>
      <c r="AE25" s="246"/>
      <c r="AF25" s="203">
        <f t="shared" si="10"/>
        <v>0.83545890987900695</v>
      </c>
      <c r="AG25" s="246"/>
      <c r="AH25" s="193">
        <v>3.3408400165727361</v>
      </c>
      <c r="AI25" s="246"/>
      <c r="AJ25" s="193">
        <v>3.3407244009721095</v>
      </c>
      <c r="AK25" s="39"/>
      <c r="AL25" s="264">
        <f>その他の係数!F14</f>
        <v>5.3878019338971302E-2</v>
      </c>
      <c r="AM25" s="39"/>
      <c r="AN25" s="247">
        <f t="shared" si="6"/>
        <v>0.17999161388174864</v>
      </c>
      <c r="AO25" s="43"/>
      <c r="AP25" s="43"/>
      <c r="AQ25" s="39"/>
      <c r="AR25" s="43"/>
      <c r="AS25" s="39"/>
      <c r="AT25" s="249"/>
      <c r="AU25" s="39"/>
      <c r="AV25" s="193">
        <f t="shared" si="7"/>
        <v>0</v>
      </c>
      <c r="AW25" s="246"/>
      <c r="AX25" s="193">
        <f t="shared" si="8"/>
        <v>0</v>
      </c>
      <c r="AY25" s="246"/>
      <c r="AZ25" s="193">
        <v>0.57089643803921786</v>
      </c>
      <c r="BA25" s="246"/>
      <c r="BB25" s="193">
        <f t="shared" si="9"/>
        <v>3.9116208390113272</v>
      </c>
      <c r="BC25" s="39"/>
      <c r="BD25" s="193">
        <f>AB25*その他の係数!$D14</f>
        <v>0</v>
      </c>
      <c r="BE25" s="193">
        <f>AH25*その他の係数!$D14</f>
        <v>0.89071150558670009</v>
      </c>
      <c r="BF25" s="193">
        <f>AZ25*その他の係数!$D14</f>
        <v>0.1522084336087588</v>
      </c>
      <c r="BG25" s="246"/>
      <c r="BH25" s="193">
        <f>AB25*その他の係数!$F14</f>
        <v>0</v>
      </c>
      <c r="BI25" s="193">
        <f>AH25*その他の係数!$F14</f>
        <v>0.17999784302131508</v>
      </c>
      <c r="BJ25" s="193">
        <f>AZ25*その他の係数!$F14</f>
        <v>3.0758769329226811E-2</v>
      </c>
      <c r="BK25" s="246"/>
      <c r="BL25" s="193">
        <f>AB25*その他の係数!$J14</f>
        <v>0</v>
      </c>
      <c r="BM25" s="193">
        <f>AH25*その他の係数!$J14</f>
        <v>2.9794394227249679E-2</v>
      </c>
      <c r="BN25" s="193">
        <f>AZ25*その他の係数!$J14</f>
        <v>5.0913882297550445E-3</v>
      </c>
      <c r="BO25" s="246"/>
      <c r="BP25" s="193">
        <f>AB25*その他の係数!$L14</f>
        <v>0</v>
      </c>
      <c r="BQ25" s="193">
        <f>AH25*その他の係数!$L14</f>
        <v>2.9568896278509033E-2</v>
      </c>
      <c r="BR25" s="193">
        <f>AZ25*その他の係数!$L14</f>
        <v>5.0528542158296335E-3</v>
      </c>
      <c r="BS25" s="39"/>
      <c r="BT25" s="114" t="s">
        <v>441</v>
      </c>
      <c r="BU25" s="19"/>
      <c r="BV25" s="19"/>
      <c r="BW25" s="19"/>
      <c r="BX25" s="19"/>
      <c r="BY25" s="19"/>
    </row>
    <row r="26" spans="1:77" s="10" customFormat="1" ht="18" customHeight="1">
      <c r="A26" s="190" t="s">
        <v>90</v>
      </c>
      <c r="B26" s="207" t="s">
        <v>10</v>
      </c>
      <c r="C26" s="467"/>
      <c r="E26" s="203">
        <f t="shared" si="0"/>
        <v>0</v>
      </c>
      <c r="F26" s="246"/>
      <c r="G26" s="467"/>
      <c r="H26" s="246"/>
      <c r="I26" s="473">
        <f>取引基本表!BJ15</f>
        <v>8.2493204743048887E-2</v>
      </c>
      <c r="J26" s="117"/>
      <c r="K26" s="470"/>
      <c r="L26"/>
      <c r="M26" s="52" t="s">
        <v>793</v>
      </c>
      <c r="N26" s="497">
        <v>0.54203331427228429</v>
      </c>
      <c r="O26" s="431"/>
      <c r="P26" s="246"/>
      <c r="Q26" s="473">
        <v>0.10162141323543349</v>
      </c>
      <c r="R26" s="203">
        <f t="shared" si="1"/>
        <v>0</v>
      </c>
      <c r="S26" s="473">
        <v>2.9411655995861995E-2</v>
      </c>
      <c r="T26" s="203">
        <f t="shared" si="2"/>
        <v>0</v>
      </c>
      <c r="U26" s="246"/>
      <c r="V26" s="246"/>
      <c r="W26" s="203">
        <f t="shared" si="3"/>
        <v>0</v>
      </c>
      <c r="X26" s="177"/>
      <c r="Y26" s="473">
        <f t="shared" si="4"/>
        <v>8.2493204743048887E-2</v>
      </c>
      <c r="Z26" s="178"/>
      <c r="AA26" s="177"/>
      <c r="AB26" s="203">
        <f t="shared" si="5"/>
        <v>0</v>
      </c>
      <c r="AC26" s="177"/>
      <c r="AD26" s="483">
        <v>0.85878199340613681</v>
      </c>
      <c r="AE26" s="246"/>
      <c r="AF26" s="203">
        <f t="shared" si="10"/>
        <v>7.0843678811696106E-2</v>
      </c>
      <c r="AG26" s="246"/>
      <c r="AH26" s="193">
        <v>0.11624178735481436</v>
      </c>
      <c r="AI26" s="246"/>
      <c r="AJ26" s="193">
        <v>0.11624009014687078</v>
      </c>
      <c r="AK26" s="39"/>
      <c r="AL26" s="264">
        <f>その他の係数!F15</f>
        <v>0.10883353558448546</v>
      </c>
      <c r="AM26" s="39"/>
      <c r="AN26" s="247">
        <f t="shared" si="6"/>
        <v>1.2650819987343258E-2</v>
      </c>
      <c r="AO26" s="43"/>
      <c r="AP26" s="43"/>
      <c r="AQ26" s="39"/>
      <c r="AR26" s="43"/>
      <c r="AS26" s="39"/>
      <c r="AT26" s="267">
        <f>その他の係数!H15</f>
        <v>0</v>
      </c>
      <c r="AU26" s="39"/>
      <c r="AV26" s="193">
        <f t="shared" si="7"/>
        <v>0</v>
      </c>
      <c r="AW26" s="246"/>
      <c r="AX26" s="193">
        <f t="shared" si="8"/>
        <v>0</v>
      </c>
      <c r="AY26" s="246"/>
      <c r="AZ26" s="193">
        <v>1.7756623705255103E-2</v>
      </c>
      <c r="BA26" s="246"/>
      <c r="BB26" s="193">
        <f t="shared" si="9"/>
        <v>0.13399671385212589</v>
      </c>
      <c r="BC26" s="39"/>
      <c r="BD26" s="193">
        <f>AB26*その他の係数!$D15</f>
        <v>0</v>
      </c>
      <c r="BE26" s="193">
        <f>AH26*その他の係数!$D15</f>
        <v>2.2941649220507652E-2</v>
      </c>
      <c r="BF26" s="193">
        <f>AZ26*その他の係数!$D15</f>
        <v>3.5044732333913277E-3</v>
      </c>
      <c r="BG26" s="246"/>
      <c r="BH26" s="193">
        <f>AB26*その他の係数!$F15</f>
        <v>0</v>
      </c>
      <c r="BI26" s="193">
        <f>AH26*その他の係数!$F15</f>
        <v>1.2651004700484379E-2</v>
      </c>
      <c r="BJ26" s="193">
        <f>AZ26*その他の係数!$F15</f>
        <v>1.9325161378861992E-3</v>
      </c>
      <c r="BK26" s="246"/>
      <c r="BL26" s="193">
        <f>AB26*その他の係数!$J15</f>
        <v>0</v>
      </c>
      <c r="BM26" s="193">
        <f>AH26*その他の係数!$J15</f>
        <v>1.4240330967513135E-3</v>
      </c>
      <c r="BN26" s="193">
        <f>AZ26*その他の係数!$J15</f>
        <v>2.1752951686521829E-4</v>
      </c>
      <c r="BO26" s="246"/>
      <c r="BP26" s="193">
        <f>AB26*その他の係数!$L15</f>
        <v>0</v>
      </c>
      <c r="BQ26" s="193">
        <f>AH26*その他の係数!$L15</f>
        <v>1.4165676545665098E-3</v>
      </c>
      <c r="BR26" s="193">
        <f>AZ26*その他の係数!$L15</f>
        <v>2.1638912621323809E-4</v>
      </c>
      <c r="BS26" s="39"/>
      <c r="BT26" s="19" t="s">
        <v>442</v>
      </c>
      <c r="BU26" s="19"/>
      <c r="BV26" s="19"/>
      <c r="BW26" s="19"/>
      <c r="BX26" s="19"/>
      <c r="BY26" s="19"/>
    </row>
    <row r="27" spans="1:77" s="10" customFormat="1" ht="18" customHeight="1" thickBot="1">
      <c r="A27" s="190" t="s">
        <v>91</v>
      </c>
      <c r="B27" s="207" t="s">
        <v>11</v>
      </c>
      <c r="C27" s="467"/>
      <c r="E27" s="203">
        <f t="shared" si="0"/>
        <v>0</v>
      </c>
      <c r="F27" s="246"/>
      <c r="G27" s="467"/>
      <c r="H27" s="246"/>
      <c r="I27" s="473">
        <f>取引基本表!BJ16</f>
        <v>0.17381974248927035</v>
      </c>
      <c r="J27" s="117"/>
      <c r="K27" s="470"/>
      <c r="L27"/>
      <c r="M27" s="154" t="s">
        <v>794</v>
      </c>
      <c r="N27" s="498">
        <v>0.57327042942250073</v>
      </c>
      <c r="O27" s="431"/>
      <c r="P27" s="246"/>
      <c r="Q27" s="473">
        <v>0.13281570784749258</v>
      </c>
      <c r="R27" s="203">
        <f t="shared" si="1"/>
        <v>0</v>
      </c>
      <c r="S27" s="473">
        <v>4.3831298767209842E-2</v>
      </c>
      <c r="T27" s="203">
        <f t="shared" si="2"/>
        <v>0</v>
      </c>
      <c r="U27" s="246"/>
      <c r="V27" s="246"/>
      <c r="W27" s="203">
        <f t="shared" si="3"/>
        <v>0</v>
      </c>
      <c r="X27" s="177"/>
      <c r="Y27" s="473">
        <f t="shared" si="4"/>
        <v>0.17381974248927035</v>
      </c>
      <c r="Z27" s="178"/>
      <c r="AA27" s="177"/>
      <c r="AB27" s="203">
        <f t="shared" si="5"/>
        <v>0</v>
      </c>
      <c r="AC27" s="177"/>
      <c r="AD27" s="483">
        <v>7.7577995603418248</v>
      </c>
      <c r="AE27" s="246"/>
      <c r="AF27" s="203">
        <f t="shared" si="10"/>
        <v>1.3484587218619908</v>
      </c>
      <c r="AG27" s="246"/>
      <c r="AH27" s="193">
        <v>1.6588917742017018</v>
      </c>
      <c r="AI27" s="246"/>
      <c r="AJ27" s="193">
        <v>1.6588737064517272</v>
      </c>
      <c r="AK27" s="39"/>
      <c r="AL27" s="264">
        <f>その他の係数!F16</f>
        <v>0.27134135383130253</v>
      </c>
      <c r="AM27" s="39"/>
      <c r="AN27" s="247">
        <f t="shared" si="6"/>
        <v>0.45012103734376241</v>
      </c>
      <c r="AO27" s="43"/>
      <c r="AP27" s="43"/>
      <c r="AQ27" s="39"/>
      <c r="AR27" s="43"/>
      <c r="AS27" s="39"/>
      <c r="AT27" s="267">
        <f>その他の係数!H16</f>
        <v>3.2233325226288744E-3</v>
      </c>
      <c r="AU27" s="39"/>
      <c r="AV27" s="193">
        <f t="shared" si="7"/>
        <v>1.1781624990044022</v>
      </c>
      <c r="AW27" s="246"/>
      <c r="AX27" s="193">
        <f t="shared" si="8"/>
        <v>0.20478790218746043</v>
      </c>
      <c r="AY27" s="246"/>
      <c r="AZ27" s="193">
        <v>0.35154668180909932</v>
      </c>
      <c r="BA27" s="246"/>
      <c r="BB27" s="193">
        <f t="shared" si="9"/>
        <v>2.0104203882608265</v>
      </c>
      <c r="BC27" s="39"/>
      <c r="BD27" s="193">
        <f>AB27*その他の係数!$D16</f>
        <v>0</v>
      </c>
      <c r="BE27" s="193">
        <f>AH27*その他の係数!$D16</f>
        <v>0.84396200288563272</v>
      </c>
      <c r="BF27" s="193">
        <f>AZ27*その他の係数!$D16</f>
        <v>0.17884954660781349</v>
      </c>
      <c r="BG27" s="246"/>
      <c r="BH27" s="193">
        <f>AB27*その他の係数!$F16</f>
        <v>0</v>
      </c>
      <c r="BI27" s="193">
        <f>AH27*その他の係数!$F16</f>
        <v>0.45012593987150118</v>
      </c>
      <c r="BJ27" s="193">
        <f>AZ27*その他の係数!$F16</f>
        <v>9.5389152576983147E-2</v>
      </c>
      <c r="BK27" s="246"/>
      <c r="BL27" s="193">
        <f>AB27*その他の係数!$J16</f>
        <v>0</v>
      </c>
      <c r="BM27" s="193">
        <f>AH27*その他の係数!$J16</f>
        <v>5.9985527484691339E-2</v>
      </c>
      <c r="BN27" s="193">
        <f>AZ27*その他の係数!$J16</f>
        <v>1.2711928211205748E-2</v>
      </c>
      <c r="BO27" s="246"/>
      <c r="BP27" s="193">
        <f>AB27*その他の係数!$L16</f>
        <v>0</v>
      </c>
      <c r="BQ27" s="193">
        <f>AH27*その他の係数!$L16</f>
        <v>5.6673977783357296E-2</v>
      </c>
      <c r="BR27" s="193">
        <f>AZ27*その他の係数!$L16</f>
        <v>1.2010155903177926E-2</v>
      </c>
      <c r="BS27" s="39"/>
      <c r="BT27" s="19" t="s">
        <v>481</v>
      </c>
      <c r="BU27" s="19"/>
      <c r="BV27" s="19"/>
      <c r="BW27" s="19"/>
      <c r="BX27" s="19"/>
      <c r="BY27" s="19"/>
    </row>
    <row r="28" spans="1:77" s="10" customFormat="1" ht="18" customHeight="1" thickTop="1" thickBot="1">
      <c r="A28" s="190" t="s">
        <v>92</v>
      </c>
      <c r="B28" s="207" t="s">
        <v>93</v>
      </c>
      <c r="C28" s="467"/>
      <c r="E28" s="203">
        <f t="shared" si="0"/>
        <v>0</v>
      </c>
      <c r="F28" s="246"/>
      <c r="G28" s="467"/>
      <c r="H28" s="246"/>
      <c r="I28" s="473">
        <f>取引基本表!BJ17</f>
        <v>0.19988630052104328</v>
      </c>
      <c r="J28" s="117"/>
      <c r="K28" s="470"/>
      <c r="L28"/>
      <c r="M28" s="154" t="s">
        <v>795</v>
      </c>
      <c r="N28" s="499">
        <v>0.55000000000000004</v>
      </c>
      <c r="O28" s="432"/>
      <c r="P28" s="246"/>
      <c r="Q28" s="473">
        <v>0.1028494212078634</v>
      </c>
      <c r="R28" s="203">
        <f t="shared" si="1"/>
        <v>0</v>
      </c>
      <c r="S28" s="473">
        <v>1.3194883965273208E-2</v>
      </c>
      <c r="T28" s="203">
        <f t="shared" si="2"/>
        <v>0</v>
      </c>
      <c r="U28" s="246"/>
      <c r="V28" s="246"/>
      <c r="W28" s="203">
        <f t="shared" si="3"/>
        <v>0</v>
      </c>
      <c r="X28" s="177"/>
      <c r="Y28" s="473">
        <f t="shared" si="4"/>
        <v>0.19988630052104328</v>
      </c>
      <c r="Z28" s="178"/>
      <c r="AA28" s="177"/>
      <c r="AB28" s="203">
        <f t="shared" si="5"/>
        <v>0</v>
      </c>
      <c r="AC28" s="177"/>
      <c r="AD28" s="483">
        <v>7.6551358228069111</v>
      </c>
      <c r="AE28" s="246"/>
      <c r="AF28" s="203">
        <f t="shared" si="10"/>
        <v>1.5301567796069862</v>
      </c>
      <c r="AG28" s="246"/>
      <c r="AH28" s="193">
        <v>2.4507662018295568</v>
      </c>
      <c r="AI28" s="246"/>
      <c r="AJ28" s="193">
        <v>2.450744661306226</v>
      </c>
      <c r="AK28" s="39"/>
      <c r="AL28" s="264">
        <f>その他の係数!F17</f>
        <v>4.4480833620274621E-2</v>
      </c>
      <c r="AM28" s="39"/>
      <c r="AN28" s="247">
        <f t="shared" si="6"/>
        <v>0.10901116552533852</v>
      </c>
      <c r="AO28" s="43"/>
      <c r="AP28" s="43"/>
      <c r="AQ28" s="39"/>
      <c r="AR28" s="43"/>
      <c r="AS28" s="39"/>
      <c r="AT28" s="267">
        <f>その他の係数!H17</f>
        <v>0</v>
      </c>
      <c r="AU28" s="39"/>
      <c r="AV28" s="193">
        <f t="shared" si="7"/>
        <v>0</v>
      </c>
      <c r="AW28" s="246"/>
      <c r="AX28" s="193">
        <f t="shared" si="8"/>
        <v>0</v>
      </c>
      <c r="AY28" s="246"/>
      <c r="AZ28" s="193">
        <v>0.17392483337584846</v>
      </c>
      <c r="BA28" s="246"/>
      <c r="BB28" s="193">
        <f t="shared" si="9"/>
        <v>2.6246694946820743</v>
      </c>
      <c r="BC28" s="39"/>
      <c r="BD28" s="193">
        <f>AB28*その他の係数!$D17</f>
        <v>0</v>
      </c>
      <c r="BE28" s="193">
        <f>AH28*その他の係数!$D17</f>
        <v>1.196590291411757</v>
      </c>
      <c r="BF28" s="193">
        <f>AZ28*その他の係数!$D17</f>
        <v>8.4919062005010315E-2</v>
      </c>
      <c r="BG28" s="246"/>
      <c r="BH28" s="193">
        <f>AB28*その他の係数!$F17</f>
        <v>0</v>
      </c>
      <c r="BI28" s="193">
        <f>AH28*その他の係数!$F17</f>
        <v>0.10901212366577288</v>
      </c>
      <c r="BJ28" s="193">
        <f>AZ28*その他の係数!$F17</f>
        <v>7.736321575825102E-3</v>
      </c>
      <c r="BK28" s="246"/>
      <c r="BL28" s="193">
        <f>AB28*その他の係数!$J17</f>
        <v>0</v>
      </c>
      <c r="BM28" s="193">
        <f>AH28*その他の係数!$J17</f>
        <v>8.7212441661953202E-2</v>
      </c>
      <c r="BN28" s="193">
        <f>AZ28*その他の係数!$J17</f>
        <v>6.1892519053969846E-3</v>
      </c>
      <c r="BO28" s="246"/>
      <c r="BP28" s="193">
        <f>AB28*その他の係数!$L17</f>
        <v>0</v>
      </c>
      <c r="BQ28" s="193">
        <f>AH28*その他の係数!$L17</f>
        <v>8.5342935945726978E-2</v>
      </c>
      <c r="BR28" s="193">
        <f>AZ28*その他の係数!$L17</f>
        <v>6.0565776952062672E-3</v>
      </c>
      <c r="BS28" s="39"/>
      <c r="BT28" s="114" t="s">
        <v>433</v>
      </c>
      <c r="BU28" s="19"/>
      <c r="BV28" s="19"/>
      <c r="BW28" s="19"/>
      <c r="BX28" s="19"/>
      <c r="BY28" s="19"/>
    </row>
    <row r="29" spans="1:77" s="10" customFormat="1" ht="18" customHeight="1" thickTop="1">
      <c r="A29" s="190" t="s">
        <v>94</v>
      </c>
      <c r="B29" s="207" t="s">
        <v>95</v>
      </c>
      <c r="C29" s="467"/>
      <c r="E29" s="203">
        <f t="shared" si="0"/>
        <v>0</v>
      </c>
      <c r="F29" s="246"/>
      <c r="G29" s="467"/>
      <c r="H29" s="246"/>
      <c r="I29" s="473">
        <f>取引基本表!BJ18</f>
        <v>0.19120318718715512</v>
      </c>
      <c r="J29" s="117"/>
      <c r="K29" s="470"/>
      <c r="L29"/>
      <c r="M29" s="22"/>
      <c r="N29" s="163"/>
      <c r="O29" s="36"/>
      <c r="P29" s="246"/>
      <c r="Q29" s="473">
        <v>0.12245219012281004</v>
      </c>
      <c r="R29" s="203">
        <f t="shared" si="1"/>
        <v>0</v>
      </c>
      <c r="S29" s="473">
        <v>1.1635144444581075E-2</v>
      </c>
      <c r="T29" s="203">
        <f t="shared" si="2"/>
        <v>0</v>
      </c>
      <c r="U29" s="246"/>
      <c r="V29" s="246"/>
      <c r="W29" s="203">
        <f t="shared" si="3"/>
        <v>0</v>
      </c>
      <c r="X29" s="177"/>
      <c r="Y29" s="473">
        <f t="shared" si="4"/>
        <v>0.19120318718715512</v>
      </c>
      <c r="Z29" s="178"/>
      <c r="AA29" s="177"/>
      <c r="AB29" s="203">
        <f t="shared" si="5"/>
        <v>0</v>
      </c>
      <c r="AC29" s="177"/>
      <c r="AD29" s="483">
        <v>2.4351990700940953</v>
      </c>
      <c r="AE29" s="246"/>
      <c r="AF29" s="203">
        <f t="shared" si="10"/>
        <v>0.4656178236371874</v>
      </c>
      <c r="AG29" s="246"/>
      <c r="AH29" s="193">
        <v>0.66975306018123504</v>
      </c>
      <c r="AI29" s="246"/>
      <c r="AJ29" s="193">
        <v>0.66975161420522733</v>
      </c>
      <c r="AK29" s="39"/>
      <c r="AL29" s="264">
        <f>その他の係数!F18</f>
        <v>0.23788580301124826</v>
      </c>
      <c r="AM29" s="39"/>
      <c r="AN29" s="247">
        <f t="shared" si="6"/>
        <v>0.15932440056329025</v>
      </c>
      <c r="AO29" s="43"/>
      <c r="AP29" s="43"/>
      <c r="AQ29" s="39"/>
      <c r="AR29" s="43"/>
      <c r="AS29" s="39"/>
      <c r="AT29" s="267">
        <f>その他の係数!H18</f>
        <v>8.022046012549119E-4</v>
      </c>
      <c r="AU29" s="39"/>
      <c r="AV29" s="193">
        <f t="shared" si="7"/>
        <v>0.29321435846044619</v>
      </c>
      <c r="AW29" s="246"/>
      <c r="AX29" s="193">
        <f t="shared" si="8"/>
        <v>5.6063519866674294E-2</v>
      </c>
      <c r="AY29" s="246"/>
      <c r="AZ29" s="193">
        <v>8.1856026057127926E-2</v>
      </c>
      <c r="BA29" s="246"/>
      <c r="BB29" s="193">
        <f t="shared" si="9"/>
        <v>0.75160764026235527</v>
      </c>
      <c r="BC29" s="39"/>
      <c r="BD29" s="193">
        <f>AB29*その他の係数!$D18</f>
        <v>0</v>
      </c>
      <c r="BE29" s="193">
        <f>AH29*その他の係数!$D18</f>
        <v>0.30383646164910699</v>
      </c>
      <c r="BF29" s="193">
        <f>AZ29*その他の係数!$D18</f>
        <v>3.7134351151937715E-2</v>
      </c>
      <c r="BG29" s="246"/>
      <c r="BH29" s="193">
        <f>AB29*その他の係数!$F18</f>
        <v>0</v>
      </c>
      <c r="BI29" s="193">
        <f>AH29*その他の係数!$F18</f>
        <v>0.15932474454045398</v>
      </c>
      <c r="BJ29" s="193">
        <f>AZ29*その他の係数!$F18</f>
        <v>1.9472386489909538E-2</v>
      </c>
      <c r="BK29" s="246"/>
      <c r="BL29" s="193">
        <f>AB29*その他の係数!$J18</f>
        <v>0</v>
      </c>
      <c r="BM29" s="193">
        <f>AH29*その他の係数!$J18</f>
        <v>2.1808761898547559E-2</v>
      </c>
      <c r="BN29" s="193">
        <f>AZ29*その他の係数!$J18</f>
        <v>2.6654280336668242E-3</v>
      </c>
      <c r="BO29" s="246"/>
      <c r="BP29" s="193">
        <f>AB29*その他の係数!$L18</f>
        <v>0</v>
      </c>
      <c r="BQ29" s="193">
        <f>AH29*その他の係数!$L18</f>
        <v>2.1401683888754835E-2</v>
      </c>
      <c r="BR29" s="193">
        <f>AZ29*その他の係数!$L18</f>
        <v>2.6156756843937058E-3</v>
      </c>
      <c r="BS29" s="39"/>
      <c r="BT29" s="19" t="s">
        <v>447</v>
      </c>
      <c r="BU29" s="19"/>
      <c r="BV29" s="19"/>
      <c r="BW29" s="19"/>
      <c r="BX29" s="19"/>
      <c r="BY29" s="19"/>
    </row>
    <row r="30" spans="1:77" s="10" customFormat="1" ht="18" customHeight="1">
      <c r="A30" s="190" t="s">
        <v>96</v>
      </c>
      <c r="B30" s="207" t="s">
        <v>97</v>
      </c>
      <c r="C30" s="467"/>
      <c r="E30" s="203">
        <f t="shared" si="0"/>
        <v>0</v>
      </c>
      <c r="F30" s="246"/>
      <c r="G30" s="467"/>
      <c r="H30" s="246"/>
      <c r="I30" s="473">
        <f>取引基本表!BJ19</f>
        <v>2.727497799295775E-2</v>
      </c>
      <c r="J30" s="117"/>
      <c r="K30" s="470"/>
      <c r="L30"/>
      <c r="M30" s="554" t="s">
        <v>749</v>
      </c>
      <c r="N30" s="554"/>
      <c r="O30" s="554"/>
      <c r="P30" s="554"/>
      <c r="Q30" s="473">
        <v>0.17571592604245978</v>
      </c>
      <c r="R30" s="203">
        <f t="shared" si="1"/>
        <v>0</v>
      </c>
      <c r="S30" s="473">
        <v>1.3860496878000344E-2</v>
      </c>
      <c r="T30" s="203">
        <f t="shared" si="2"/>
        <v>0</v>
      </c>
      <c r="U30" s="246"/>
      <c r="V30" s="246"/>
      <c r="W30" s="203">
        <f t="shared" si="3"/>
        <v>0</v>
      </c>
      <c r="X30" s="177"/>
      <c r="Y30" s="473">
        <f t="shared" si="4"/>
        <v>2.727497799295775E-2</v>
      </c>
      <c r="Z30" s="178"/>
      <c r="AA30" s="177"/>
      <c r="AB30" s="203">
        <f t="shared" si="5"/>
        <v>0</v>
      </c>
      <c r="AC30" s="177"/>
      <c r="AD30" s="483">
        <v>1.4179696127327062</v>
      </c>
      <c r="AE30" s="246"/>
      <c r="AF30" s="203">
        <f t="shared" si="10"/>
        <v>3.8675089981967385E-2</v>
      </c>
      <c r="AG30" s="246"/>
      <c r="AH30" s="193">
        <v>4.2468950559183864E-2</v>
      </c>
      <c r="AI30" s="246"/>
      <c r="AJ30" s="193">
        <v>4.2468943555277978E-2</v>
      </c>
      <c r="AK30" s="39"/>
      <c r="AL30" s="264">
        <f>その他の係数!F19</f>
        <v>0.19915466039400176</v>
      </c>
      <c r="AM30" s="39"/>
      <c r="AN30" s="247">
        <f t="shared" si="6"/>
        <v>8.4578880310434163E-3</v>
      </c>
      <c r="AO30" s="43"/>
      <c r="AP30" s="43"/>
      <c r="AQ30" s="39"/>
      <c r="AR30" s="43"/>
      <c r="AS30" s="39"/>
      <c r="AT30" s="267">
        <f>その他の係数!H19</f>
        <v>8.6059396429753439E-4</v>
      </c>
      <c r="AU30" s="39"/>
      <c r="AV30" s="193">
        <f t="shared" si="7"/>
        <v>0.31455629491739789</v>
      </c>
      <c r="AW30" s="246"/>
      <c r="AX30" s="193">
        <f t="shared" si="8"/>
        <v>8.5795160214183555E-3</v>
      </c>
      <c r="AY30" s="246"/>
      <c r="AZ30" s="193">
        <v>1.2055606758106973E-2</v>
      </c>
      <c r="BA30" s="246"/>
      <c r="BB30" s="193">
        <f t="shared" si="9"/>
        <v>5.4524550313384948E-2</v>
      </c>
      <c r="BC30" s="39"/>
      <c r="BD30" s="193">
        <f>AB30*その他の係数!$D19</f>
        <v>0</v>
      </c>
      <c r="BE30" s="193">
        <f>AH30*その他の係数!$D19</f>
        <v>1.5505037984585307E-2</v>
      </c>
      <c r="BF30" s="193">
        <f>AZ30*その他の係数!$D19</f>
        <v>4.4013953311886145E-3</v>
      </c>
      <c r="BG30" s="246"/>
      <c r="BH30" s="193">
        <f>AB30*その他の係数!$F19</f>
        <v>0</v>
      </c>
      <c r="BI30" s="193">
        <f>AH30*その他の係数!$F19</f>
        <v>8.4578894259039143E-3</v>
      </c>
      <c r="BJ30" s="193">
        <f>AZ30*その他の係数!$F19</f>
        <v>2.4009302697544266E-3</v>
      </c>
      <c r="BK30" s="246"/>
      <c r="BL30" s="193">
        <f>AB30*その他の係数!$J19</f>
        <v>0</v>
      </c>
      <c r="BM30" s="193">
        <f>AH30*その他の係数!$J19</f>
        <v>1.0485465908124103E-3</v>
      </c>
      <c r="BN30" s="193">
        <f>AZ30*その他の係数!$J19</f>
        <v>2.9764958163428287E-4</v>
      </c>
      <c r="BO30" s="246"/>
      <c r="BP30" s="193">
        <f>AB30*その他の係数!$L19</f>
        <v>0</v>
      </c>
      <c r="BQ30" s="193">
        <f>AH30*その他の係数!$L19</f>
        <v>1.0204102779999126E-3</v>
      </c>
      <c r="BR30" s="193">
        <f>AZ30*その他の係数!$L19</f>
        <v>2.8966256244910529E-4</v>
      </c>
      <c r="BS30" s="39"/>
      <c r="BT30" s="19" t="s">
        <v>434</v>
      </c>
      <c r="BU30" s="19"/>
      <c r="BV30" s="19"/>
      <c r="BW30" s="19"/>
      <c r="BX30" s="19"/>
      <c r="BY30" s="19"/>
    </row>
    <row r="31" spans="1:77" s="10" customFormat="1" ht="18" customHeight="1">
      <c r="A31" s="190" t="s">
        <v>98</v>
      </c>
      <c r="B31" s="207" t="s">
        <v>99</v>
      </c>
      <c r="C31" s="467"/>
      <c r="E31" s="203">
        <f t="shared" si="0"/>
        <v>0</v>
      </c>
      <c r="F31" s="246"/>
      <c r="G31" s="467"/>
      <c r="H31" s="246"/>
      <c r="I31" s="473">
        <f>取引基本表!BJ20</f>
        <v>3.9472227986442565E-2</v>
      </c>
      <c r="J31" s="117"/>
      <c r="K31" s="470"/>
      <c r="L31"/>
      <c r="M31" s="554"/>
      <c r="N31" s="554"/>
      <c r="O31" s="554"/>
      <c r="P31" s="554"/>
      <c r="Q31" s="473">
        <v>5.8936764006462181E-2</v>
      </c>
      <c r="R31" s="203">
        <f t="shared" si="1"/>
        <v>0</v>
      </c>
      <c r="S31" s="473">
        <v>9.511640978592693E-3</v>
      </c>
      <c r="T31" s="203">
        <f t="shared" si="2"/>
        <v>0</v>
      </c>
      <c r="U31" s="246"/>
      <c r="V31" s="246"/>
      <c r="W31" s="203">
        <f t="shared" si="3"/>
        <v>0</v>
      </c>
      <c r="X31" s="177"/>
      <c r="Y31" s="473">
        <f t="shared" si="4"/>
        <v>3.9472227986442565E-2</v>
      </c>
      <c r="Z31" s="178"/>
      <c r="AA31" s="177"/>
      <c r="AB31" s="203">
        <f t="shared" si="5"/>
        <v>0</v>
      </c>
      <c r="AC31" s="177"/>
      <c r="AD31" s="483">
        <v>3.3088888564844661</v>
      </c>
      <c r="AE31" s="246"/>
      <c r="AF31" s="203">
        <f t="shared" si="10"/>
        <v>0.13060921532495406</v>
      </c>
      <c r="AG31" s="246"/>
      <c r="AH31" s="193">
        <v>0.1926469610262172</v>
      </c>
      <c r="AI31" s="246"/>
      <c r="AJ31" s="193">
        <v>0.19264682823133863</v>
      </c>
      <c r="AK31" s="39"/>
      <c r="AL31" s="264">
        <f>その他の係数!F20</f>
        <v>0.13916686745375204</v>
      </c>
      <c r="AM31" s="39"/>
      <c r="AN31" s="247">
        <f t="shared" si="6"/>
        <v>2.6810055609856439E-2</v>
      </c>
      <c r="AO31" s="43"/>
      <c r="AP31" s="43"/>
      <c r="AQ31" s="39"/>
      <c r="AR31" s="43"/>
      <c r="AS31" s="39"/>
      <c r="AT31" s="267">
        <f>その他の係数!H20</f>
        <v>7.4215077518370847E-4</v>
      </c>
      <c r="AU31" s="39"/>
      <c r="AV31" s="193">
        <f t="shared" si="7"/>
        <v>0.2712640429710842</v>
      </c>
      <c r="AW31" s="246"/>
      <c r="AX31" s="193">
        <f t="shared" si="8"/>
        <v>1.0707396148678789E-2</v>
      </c>
      <c r="AY31" s="246"/>
      <c r="AZ31" s="193">
        <v>2.3132078194556076E-2</v>
      </c>
      <c r="BA31" s="246"/>
      <c r="BB31" s="193">
        <f t="shared" si="9"/>
        <v>0.2157789064258947</v>
      </c>
      <c r="BC31" s="39"/>
      <c r="BD31" s="193">
        <f>AB31*その他の係数!$D20</f>
        <v>0</v>
      </c>
      <c r="BE31" s="193">
        <f>AH31*その他の係数!$D20</f>
        <v>7.4648698878198944E-2</v>
      </c>
      <c r="BF31" s="193">
        <f>AZ31*その他の係数!$D20</f>
        <v>8.9634403282249121E-3</v>
      </c>
      <c r="BG31" s="246"/>
      <c r="BH31" s="193">
        <f>AB31*その他の係数!$F20</f>
        <v>0</v>
      </c>
      <c r="BI31" s="193">
        <f>AH31*その他の係数!$F20</f>
        <v>2.6810074090503705E-2</v>
      </c>
      <c r="BJ31" s="193">
        <f>AZ31*その他の係数!$F20</f>
        <v>3.219218860031613E-3</v>
      </c>
      <c r="BK31" s="246"/>
      <c r="BL31" s="193">
        <f>AB31*その他の係数!$J20</f>
        <v>0</v>
      </c>
      <c r="BM31" s="193">
        <f>AH31*その他の係数!$J20</f>
        <v>2.1493080810113625E-3</v>
      </c>
      <c r="BN31" s="193">
        <f>AZ31*その他の係数!$J20</f>
        <v>2.5807810478453393E-4</v>
      </c>
      <c r="BO31" s="246"/>
      <c r="BP31" s="193">
        <f>AB31*その他の係数!$L20</f>
        <v>0</v>
      </c>
      <c r="BQ31" s="193">
        <f>AH31*その他の係数!$L20</f>
        <v>2.1448303558425888E-3</v>
      </c>
      <c r="BR31" s="193">
        <f>AZ31*その他の係数!$L20</f>
        <v>2.575404420662328E-4</v>
      </c>
      <c r="BS31" s="39"/>
      <c r="BT31" s="114"/>
      <c r="BU31" s="19"/>
      <c r="BV31" s="19"/>
      <c r="BW31" s="19"/>
      <c r="BX31" s="19"/>
      <c r="BY31" s="19"/>
    </row>
    <row r="32" spans="1:77" s="10" customFormat="1" ht="18" customHeight="1">
      <c r="A32" s="190" t="s">
        <v>100</v>
      </c>
      <c r="B32" s="207" t="s">
        <v>12</v>
      </c>
      <c r="C32" s="467"/>
      <c r="E32" s="203">
        <f t="shared" si="0"/>
        <v>0</v>
      </c>
      <c r="F32" s="246"/>
      <c r="G32" s="467"/>
      <c r="H32" s="246"/>
      <c r="I32" s="473">
        <f>取引基本表!BJ21</f>
        <v>9.840063506109864E-2</v>
      </c>
      <c r="J32" s="117"/>
      <c r="K32" s="470"/>
      <c r="L32"/>
      <c r="M32" s="554"/>
      <c r="N32" s="554"/>
      <c r="O32" s="554"/>
      <c r="P32" s="554"/>
      <c r="Q32" s="473">
        <v>0.17344672221905641</v>
      </c>
      <c r="R32" s="203">
        <f t="shared" si="1"/>
        <v>0</v>
      </c>
      <c r="S32" s="473">
        <v>9.1142445996991728E-3</v>
      </c>
      <c r="T32" s="203">
        <f t="shared" si="2"/>
        <v>0</v>
      </c>
      <c r="U32" s="246"/>
      <c r="V32" s="246"/>
      <c r="W32" s="203">
        <f t="shared" si="3"/>
        <v>0</v>
      </c>
      <c r="X32" s="177"/>
      <c r="Y32" s="473">
        <f t="shared" si="4"/>
        <v>9.840063506109864E-2</v>
      </c>
      <c r="Z32" s="178"/>
      <c r="AA32" s="177"/>
      <c r="AB32" s="203">
        <f t="shared" si="5"/>
        <v>0</v>
      </c>
      <c r="AC32" s="177"/>
      <c r="AD32" s="483">
        <v>1.4177105966697812</v>
      </c>
      <c r="AE32" s="246"/>
      <c r="AF32" s="203">
        <f t="shared" si="10"/>
        <v>0.13950362304515554</v>
      </c>
      <c r="AG32" s="246"/>
      <c r="AH32" s="193">
        <v>0.19789321569127846</v>
      </c>
      <c r="AI32" s="246"/>
      <c r="AJ32" s="193">
        <v>0.19789304061019394</v>
      </c>
      <c r="AK32" s="39"/>
      <c r="AL32" s="264">
        <f>その他の係数!F21</f>
        <v>0.321508833570884</v>
      </c>
      <c r="AM32" s="39"/>
      <c r="AN32" s="247">
        <f t="shared" si="6"/>
        <v>6.3624360658379037E-2</v>
      </c>
      <c r="AO32" s="43"/>
      <c r="AP32" s="43"/>
      <c r="AQ32" s="39"/>
      <c r="AR32" s="43"/>
      <c r="AS32" s="39"/>
      <c r="AT32" s="267">
        <f>その他の係数!H21</f>
        <v>5.8125046313683773E-3</v>
      </c>
      <c r="AU32" s="39"/>
      <c r="AV32" s="193">
        <f t="shared" si="7"/>
        <v>2.1245325866604974</v>
      </c>
      <c r="AW32" s="246"/>
      <c r="AX32" s="193">
        <f t="shared" si="8"/>
        <v>0.20905535573539152</v>
      </c>
      <c r="AY32" s="246"/>
      <c r="AZ32" s="193">
        <v>0.21954228621641159</v>
      </c>
      <c r="BA32" s="246"/>
      <c r="BB32" s="193">
        <f t="shared" si="9"/>
        <v>0.41743532682660556</v>
      </c>
      <c r="BC32" s="39"/>
      <c r="BD32" s="193">
        <f>AB32*その他の係数!$D21</f>
        <v>0</v>
      </c>
      <c r="BE32" s="193">
        <f>AH32*その他の係数!$D21</f>
        <v>7.2479726742760792E-2</v>
      </c>
      <c r="BF32" s="193">
        <f>AZ32*その他の係数!$D21</f>
        <v>8.0408845032213905E-2</v>
      </c>
      <c r="BG32" s="246"/>
      <c r="BH32" s="193">
        <f>AB32*その他の係数!$F21</f>
        <v>0</v>
      </c>
      <c r="BI32" s="193">
        <f>AH32*その他の係数!$F21</f>
        <v>6.36244169484943E-2</v>
      </c>
      <c r="BJ32" s="193">
        <f>AZ32*その他の係数!$F21</f>
        <v>7.058478436092365E-2</v>
      </c>
      <c r="BK32" s="246"/>
      <c r="BL32" s="193">
        <f>AB32*その他の係数!$J21</f>
        <v>0</v>
      </c>
      <c r="BM32" s="193">
        <f>AH32*その他の係数!$J21</f>
        <v>1.066004865853588E-2</v>
      </c>
      <c r="BN32" s="193">
        <f>AZ32*その他の係数!$J21</f>
        <v>1.1826233888301514E-2</v>
      </c>
      <c r="BO32" s="246"/>
      <c r="BP32" s="193">
        <f>AB32*その他の係数!$L21</f>
        <v>0</v>
      </c>
      <c r="BQ32" s="193">
        <f>AH32*その他の係数!$L21</f>
        <v>1.0515260221747617E-2</v>
      </c>
      <c r="BR32" s="193">
        <f>AZ32*その他の係数!$L21</f>
        <v>1.16656059237745E-2</v>
      </c>
      <c r="BS32" s="39"/>
      <c r="BT32" s="114" t="s">
        <v>482</v>
      </c>
      <c r="BU32" s="19"/>
      <c r="BV32" s="19"/>
      <c r="BW32" s="19"/>
      <c r="BX32" s="19"/>
      <c r="BY32" s="19"/>
    </row>
    <row r="33" spans="1:77" s="10" customFormat="1" ht="18" customHeight="1">
      <c r="A33" s="190" t="s">
        <v>101</v>
      </c>
      <c r="B33" s="207" t="s">
        <v>486</v>
      </c>
      <c r="C33" s="467"/>
      <c r="E33" s="203">
        <f t="shared" si="0"/>
        <v>0</v>
      </c>
      <c r="F33" s="246"/>
      <c r="G33" s="467"/>
      <c r="H33" s="246"/>
      <c r="I33" s="473">
        <f>取引基本表!BJ22</f>
        <v>5.7071363009948306E-2</v>
      </c>
      <c r="J33" s="117"/>
      <c r="K33" s="470"/>
      <c r="L33"/>
      <c r="M33" s="246"/>
      <c r="N33" s="246"/>
      <c r="O33" s="246"/>
      <c r="P33" s="246"/>
      <c r="Q33" s="473">
        <v>0.17793432092939027</v>
      </c>
      <c r="R33" s="203">
        <f t="shared" si="1"/>
        <v>0</v>
      </c>
      <c r="S33" s="473">
        <v>7.9091600037316089E-3</v>
      </c>
      <c r="T33" s="203">
        <f t="shared" si="2"/>
        <v>0</v>
      </c>
      <c r="U33" s="246"/>
      <c r="V33" s="246"/>
      <c r="W33" s="203">
        <f t="shared" si="3"/>
        <v>0</v>
      </c>
      <c r="X33" s="177"/>
      <c r="Y33" s="473">
        <f t="shared" si="4"/>
        <v>5.7071363009948306E-2</v>
      </c>
      <c r="Z33" s="178"/>
      <c r="AA33" s="177"/>
      <c r="AB33" s="203">
        <f t="shared" si="5"/>
        <v>0</v>
      </c>
      <c r="AC33" s="177"/>
      <c r="AD33" s="483">
        <v>0.23709955966642479</v>
      </c>
      <c r="AE33" s="246"/>
      <c r="AF33" s="203">
        <f t="shared" si="10"/>
        <v>1.3531595039221427E-2</v>
      </c>
      <c r="AG33" s="246"/>
      <c r="AH33" s="193">
        <v>1.8553515612844209E-2</v>
      </c>
      <c r="AI33" s="246"/>
      <c r="AJ33" s="193">
        <v>1.8553503184822032E-2</v>
      </c>
      <c r="AK33" s="39"/>
      <c r="AL33" s="264">
        <f>その他の係数!F22</f>
        <v>0.32674188473704685</v>
      </c>
      <c r="AM33" s="39"/>
      <c r="AN33" s="247">
        <f t="shared" si="6"/>
        <v>6.0622065990835515E-3</v>
      </c>
      <c r="AO33" s="43"/>
      <c r="AP33" s="43"/>
      <c r="AQ33" s="39"/>
      <c r="AR33" s="43"/>
      <c r="AS33" s="39"/>
      <c r="AT33" s="267">
        <f>その他の係数!H22</f>
        <v>5.0143613199032031E-3</v>
      </c>
      <c r="AU33" s="39"/>
      <c r="AV33" s="193">
        <f t="shared" si="7"/>
        <v>1.8328026730391322</v>
      </c>
      <c r="AW33" s="246"/>
      <c r="AX33" s="193">
        <f t="shared" si="8"/>
        <v>0.10460054667861991</v>
      </c>
      <c r="AY33" s="246"/>
      <c r="AZ33" s="193">
        <v>0.10580062199732126</v>
      </c>
      <c r="BA33" s="246"/>
      <c r="BB33" s="193">
        <f t="shared" si="9"/>
        <v>0.1243541251821433</v>
      </c>
      <c r="BC33" s="39"/>
      <c r="BD33" s="193">
        <f>AB33*その他の係数!$D22</f>
        <v>0</v>
      </c>
      <c r="BE33" s="193">
        <f>AH33*その他の係数!$D22</f>
        <v>6.2439263345152075E-3</v>
      </c>
      <c r="BF33" s="193">
        <f>AZ33*その他の係数!$D22</f>
        <v>3.560572042960073E-2</v>
      </c>
      <c r="BG33" s="246"/>
      <c r="BH33" s="193">
        <f>AB33*その他の係数!$F22</f>
        <v>0</v>
      </c>
      <c r="BI33" s="193">
        <f>AH33*その他の係数!$F22</f>
        <v>6.0622106598389415E-3</v>
      </c>
      <c r="BJ33" s="193">
        <f>AZ33*その他の係数!$F22</f>
        <v>3.4569494637756611E-2</v>
      </c>
      <c r="BK33" s="246"/>
      <c r="BL33" s="193">
        <f>AB33*その他の係数!$J22</f>
        <v>0</v>
      </c>
      <c r="BM33" s="193">
        <f>AH33*その他の係数!$J22</f>
        <v>5.4170207657044261E-4</v>
      </c>
      <c r="BN33" s="193">
        <f>AZ33*その他の係数!$J22</f>
        <v>3.0890327113378552E-3</v>
      </c>
      <c r="BO33" s="246"/>
      <c r="BP33" s="193">
        <f>AB33*その他の係数!$L22</f>
        <v>0</v>
      </c>
      <c r="BQ33" s="193">
        <f>AH33*その他の係数!$L22</f>
        <v>5.0658362752211566E-4</v>
      </c>
      <c r="BR33" s="193">
        <f>AZ33*その他の係数!$L22</f>
        <v>2.8887712713807816E-3</v>
      </c>
      <c r="BS33" s="39"/>
      <c r="BT33" s="114" t="s">
        <v>427</v>
      </c>
      <c r="BU33" s="19"/>
      <c r="BV33" s="19"/>
      <c r="BW33" s="19"/>
      <c r="BX33" s="19"/>
      <c r="BY33" s="19"/>
    </row>
    <row r="34" spans="1:77" s="10" customFormat="1" ht="18" customHeight="1">
      <c r="A34" s="190" t="s">
        <v>102</v>
      </c>
      <c r="B34" s="207" t="s">
        <v>39</v>
      </c>
      <c r="C34" s="467"/>
      <c r="E34" s="203">
        <f t="shared" si="0"/>
        <v>0</v>
      </c>
      <c r="F34" s="246"/>
      <c r="G34" s="467"/>
      <c r="H34" s="246"/>
      <c r="I34" s="473">
        <f>取引基本表!BJ23</f>
        <v>4.0850428612010048E-2</v>
      </c>
      <c r="J34" s="117"/>
      <c r="K34" s="470"/>
      <c r="L34"/>
      <c r="M34" s="246"/>
      <c r="N34" s="246"/>
      <c r="O34" s="246"/>
      <c r="P34" s="246"/>
      <c r="Q34" s="473">
        <v>8.6643705768600074E-2</v>
      </c>
      <c r="R34" s="203">
        <f t="shared" si="1"/>
        <v>0</v>
      </c>
      <c r="S34" s="473">
        <v>1.5744121851926307E-2</v>
      </c>
      <c r="T34" s="203">
        <f t="shared" si="2"/>
        <v>0</v>
      </c>
      <c r="U34" s="246"/>
      <c r="V34" s="246"/>
      <c r="W34" s="203">
        <f t="shared" si="3"/>
        <v>0</v>
      </c>
      <c r="X34" s="177"/>
      <c r="Y34" s="473">
        <f t="shared" si="4"/>
        <v>4.0850428612010048E-2</v>
      </c>
      <c r="Z34" s="178"/>
      <c r="AA34" s="177"/>
      <c r="AB34" s="203">
        <f t="shared" si="5"/>
        <v>0</v>
      </c>
      <c r="AC34" s="177"/>
      <c r="AD34" s="483">
        <v>3.4869526748880268</v>
      </c>
      <c r="AE34" s="246"/>
      <c r="AF34" s="203">
        <f t="shared" si="10"/>
        <v>0.14244351131897082</v>
      </c>
      <c r="AG34" s="246"/>
      <c r="AH34" s="193">
        <v>0.19158960863296617</v>
      </c>
      <c r="AI34" s="246"/>
      <c r="AJ34" s="193">
        <v>0.19158947109650951</v>
      </c>
      <c r="AK34" s="39"/>
      <c r="AL34" s="264">
        <f>その他の係数!F23</f>
        <v>0.44618799519067731</v>
      </c>
      <c r="AM34" s="39"/>
      <c r="AN34" s="247">
        <f t="shared" si="6"/>
        <v>8.5484922008193798E-2</v>
      </c>
      <c r="AO34" s="43"/>
      <c r="AP34" s="43"/>
      <c r="AQ34" s="39"/>
      <c r="AR34" s="43"/>
      <c r="AS34" s="39"/>
      <c r="AT34" s="267">
        <f>その他の係数!H23</f>
        <v>9.9845145017672943E-3</v>
      </c>
      <c r="AU34" s="39"/>
      <c r="AV34" s="193">
        <f t="shared" si="7"/>
        <v>3.6494467989774484</v>
      </c>
      <c r="AW34" s="246"/>
      <c r="AX34" s="193">
        <f t="shared" si="8"/>
        <v>0.14908146593495683</v>
      </c>
      <c r="AY34" s="246"/>
      <c r="AZ34" s="193">
        <v>0.15652041954616744</v>
      </c>
      <c r="BA34" s="246"/>
      <c r="BB34" s="193">
        <f t="shared" si="9"/>
        <v>0.34810989064267694</v>
      </c>
      <c r="BC34" s="39"/>
      <c r="BD34" s="193">
        <f>AB34*その他の係数!$D23</f>
        <v>0</v>
      </c>
      <c r="BE34" s="193">
        <f>AH34*その他の係数!$D23</f>
        <v>5.2080691004753189E-2</v>
      </c>
      <c r="BF34" s="193">
        <f>AZ34*その他の係数!$D23</f>
        <v>4.2547670849595563E-2</v>
      </c>
      <c r="BG34" s="246"/>
      <c r="BH34" s="193">
        <f>AB34*その他の係数!$F23</f>
        <v>0</v>
      </c>
      <c r="BI34" s="193">
        <f>AH34*その他の係数!$F23</f>
        <v>8.5484983375309659E-2</v>
      </c>
      <c r="BJ34" s="193">
        <f>AZ34*その他の係数!$F23</f>
        <v>6.9837532203708155E-2</v>
      </c>
      <c r="BK34" s="246"/>
      <c r="BL34" s="193">
        <f>AB34*その他の係数!$J23</f>
        <v>0</v>
      </c>
      <c r="BM34" s="193">
        <f>AH34*その他の係数!$J23</f>
        <v>1.36356982620438E-2</v>
      </c>
      <c r="BN34" s="193">
        <f>AZ34*その他の係数!$J23</f>
        <v>1.1139775418972311E-2</v>
      </c>
      <c r="BO34" s="246"/>
      <c r="BP34" s="193">
        <f>AB34*その他の係数!$L23</f>
        <v>0</v>
      </c>
      <c r="BQ34" s="193">
        <f>AH34*その他の係数!$L23</f>
        <v>1.3290781779867313E-2</v>
      </c>
      <c r="BR34" s="193">
        <f>AZ34*その他の係数!$L23</f>
        <v>1.0857993578694766E-2</v>
      </c>
      <c r="BS34" s="39"/>
      <c r="BT34" s="114"/>
      <c r="BU34" s="19"/>
      <c r="BV34" s="19"/>
      <c r="BW34" s="19"/>
      <c r="BX34" s="19"/>
      <c r="BY34" s="19"/>
    </row>
    <row r="35" spans="1:77" s="10" customFormat="1" ht="18" customHeight="1">
      <c r="A35" s="190" t="s">
        <v>103</v>
      </c>
      <c r="B35" s="207" t="s">
        <v>28</v>
      </c>
      <c r="C35" s="467">
        <v>200</v>
      </c>
      <c r="E35" s="203">
        <f t="shared" si="0"/>
        <v>129.60475400626527</v>
      </c>
      <c r="F35" s="246"/>
      <c r="G35" s="467"/>
      <c r="H35" s="246"/>
      <c r="I35" s="473">
        <f>取引基本表!BJ24</f>
        <v>0.16127736456765618</v>
      </c>
      <c r="J35" s="117"/>
      <c r="K35" s="470"/>
      <c r="L35"/>
      <c r="N35" s="246"/>
      <c r="O35" s="246"/>
      <c r="P35" s="246"/>
      <c r="Q35" s="473">
        <v>0.31630659187034799</v>
      </c>
      <c r="R35" s="203">
        <f t="shared" si="1"/>
        <v>63.261318374069596</v>
      </c>
      <c r="S35" s="473">
        <v>3.5669638098325747E-2</v>
      </c>
      <c r="T35" s="203">
        <f t="shared" si="2"/>
        <v>7.1339276196651493</v>
      </c>
      <c r="U35" s="246"/>
      <c r="V35" s="246"/>
      <c r="W35" s="203">
        <f t="shared" si="3"/>
        <v>129.60475400626527</v>
      </c>
      <c r="X35" s="177"/>
      <c r="Y35" s="473">
        <f t="shared" si="4"/>
        <v>0.16127736456765618</v>
      </c>
      <c r="Z35" s="178"/>
      <c r="AA35" s="177"/>
      <c r="AB35" s="203">
        <f t="shared" si="5"/>
        <v>20.90231316156984</v>
      </c>
      <c r="AC35" s="177"/>
      <c r="AD35" s="483">
        <v>7.3185958353741398</v>
      </c>
      <c r="AE35" s="246"/>
      <c r="AF35" s="203">
        <f t="shared" si="10"/>
        <v>1.1803238486649654</v>
      </c>
      <c r="AG35" s="246"/>
      <c r="AH35" s="193">
        <v>1.6440324281818546</v>
      </c>
      <c r="AI35" s="246"/>
      <c r="AJ35" s="193">
        <v>22.546343049642566</v>
      </c>
      <c r="AK35" s="39"/>
      <c r="AL35" s="264">
        <f>その他の係数!F24</f>
        <v>0.45985280530155798</v>
      </c>
      <c r="AM35" s="39"/>
      <c r="AN35" s="247">
        <f t="shared" si="6"/>
        <v>10.367999100669417</v>
      </c>
      <c r="AO35" s="43"/>
      <c r="AP35" s="43"/>
      <c r="AQ35" s="39"/>
      <c r="AR35" s="43"/>
      <c r="AS35" s="39"/>
      <c r="AT35" s="267">
        <f>その他の係数!H24</f>
        <v>1.6731515255902201E-2</v>
      </c>
      <c r="AU35" s="39"/>
      <c r="AV35" s="193">
        <f t="shared" si="7"/>
        <v>6.1155477095943578</v>
      </c>
      <c r="AW35" s="246"/>
      <c r="AX35" s="193">
        <f t="shared" si="8"/>
        <v>0.98629941749114403</v>
      </c>
      <c r="AY35" s="246"/>
      <c r="AZ35" s="193">
        <v>1.2068532556199161</v>
      </c>
      <c r="BA35" s="246"/>
      <c r="BB35" s="193">
        <f t="shared" si="9"/>
        <v>23.753196305262481</v>
      </c>
      <c r="BC35" s="39"/>
      <c r="BD35" s="193">
        <f>AB35*その他の係数!$D24</f>
        <v>10.013557894116314</v>
      </c>
      <c r="BE35" s="193">
        <f>AH35*その他の係数!$D24</f>
        <v>0.78759770615584912</v>
      </c>
      <c r="BF35" s="193">
        <f>AZ35*その他の係数!$D24</f>
        <v>0.57816064908412101</v>
      </c>
      <c r="BG35" s="246"/>
      <c r="BH35" s="193">
        <f>AB35*その他の係数!$F24</f>
        <v>9.6119873446395676</v>
      </c>
      <c r="BI35" s="193">
        <f>AH35*その他の係数!$F24</f>
        <v>0.75601292410615795</v>
      </c>
      <c r="BJ35" s="193">
        <f>AZ35*その他の係数!$F24</f>
        <v>0.5549748551841367</v>
      </c>
      <c r="BK35" s="246"/>
      <c r="BL35" s="193">
        <f>AB35*その他の係数!$J24</f>
        <v>1.2933277539552221</v>
      </c>
      <c r="BM35" s="193">
        <f>AH35*その他の係数!$J24</f>
        <v>0.10172428052983479</v>
      </c>
      <c r="BN35" s="193">
        <f>AZ35*その他の係数!$J24</f>
        <v>7.46738793156244E-2</v>
      </c>
      <c r="BO35" s="246"/>
      <c r="BP35" s="193">
        <f>AB35*その他の係数!$L24</f>
        <v>1.041462100295703</v>
      </c>
      <c r="BQ35" s="193">
        <f>AH35*その他の係数!$L24</f>
        <v>8.1914257640943622E-2</v>
      </c>
      <c r="BR35" s="193">
        <f>AZ35*その他の係数!$L24</f>
        <v>6.0131714448594907E-2</v>
      </c>
      <c r="BS35" s="39"/>
      <c r="BT35" s="19" t="s">
        <v>483</v>
      </c>
      <c r="BU35" s="19"/>
      <c r="BV35" s="19"/>
      <c r="BW35" s="19"/>
      <c r="BX35" s="19"/>
      <c r="BY35" s="19"/>
    </row>
    <row r="36" spans="1:77" s="10" customFormat="1" ht="18" customHeight="1">
      <c r="A36" s="190" t="s">
        <v>104</v>
      </c>
      <c r="B36" s="207" t="s">
        <v>29</v>
      </c>
      <c r="C36" s="467"/>
      <c r="E36" s="203">
        <f t="shared" si="0"/>
        <v>0</v>
      </c>
      <c r="F36" s="246"/>
      <c r="G36" s="467"/>
      <c r="H36" s="246"/>
      <c r="I36" s="473">
        <f>取引基本表!BJ25</f>
        <v>1</v>
      </c>
      <c r="J36" s="117"/>
      <c r="K36" s="470"/>
      <c r="L36"/>
      <c r="M36" s="246" t="s">
        <v>779</v>
      </c>
      <c r="N36" s="246"/>
      <c r="O36" s="246"/>
      <c r="P36" s="246"/>
      <c r="Q36" s="473">
        <v>0</v>
      </c>
      <c r="R36" s="203">
        <f t="shared" si="1"/>
        <v>0</v>
      </c>
      <c r="S36" s="473">
        <v>0</v>
      </c>
      <c r="T36" s="203">
        <f t="shared" si="2"/>
        <v>0</v>
      </c>
      <c r="U36" s="246"/>
      <c r="V36" s="246"/>
      <c r="W36" s="203">
        <f t="shared" si="3"/>
        <v>0</v>
      </c>
      <c r="X36" s="177"/>
      <c r="Y36" s="473">
        <f t="shared" si="4"/>
        <v>1</v>
      </c>
      <c r="Z36" s="178"/>
      <c r="AA36" s="177"/>
      <c r="AB36" s="203">
        <f t="shared" si="5"/>
        <v>0</v>
      </c>
      <c r="AC36" s="177"/>
      <c r="AD36" s="483">
        <v>2.3715807847106221</v>
      </c>
      <c r="AE36" s="246"/>
      <c r="AF36" s="203">
        <f t="shared" si="10"/>
        <v>2.3715807847106221</v>
      </c>
      <c r="AG36" s="246"/>
      <c r="AH36" s="193">
        <v>3.6069682790044437</v>
      </c>
      <c r="AI36" s="246"/>
      <c r="AJ36" s="193">
        <v>3.6069594716396929</v>
      </c>
      <c r="AK36" s="39"/>
      <c r="AL36" s="264">
        <f>その他の係数!F25</f>
        <v>0.30510785764123111</v>
      </c>
      <c r="AM36" s="39"/>
      <c r="AN36" s="247">
        <f t="shared" si="6"/>
        <v>1.1005116769907335</v>
      </c>
      <c r="AO36" s="43"/>
      <c r="AP36" s="43"/>
      <c r="AQ36" s="39"/>
      <c r="AR36" s="43"/>
      <c r="AS36" s="39"/>
      <c r="AT36" s="267">
        <f>その他の係数!H25</f>
        <v>0</v>
      </c>
      <c r="AU36" s="39"/>
      <c r="AV36" s="193">
        <f t="shared" si="7"/>
        <v>0</v>
      </c>
      <c r="AW36" s="246"/>
      <c r="AX36" s="193">
        <f t="shared" si="8"/>
        <v>0</v>
      </c>
      <c r="AY36" s="246"/>
      <c r="AZ36" s="193">
        <v>1.0712164068420591</v>
      </c>
      <c r="BA36" s="246"/>
      <c r="BB36" s="193">
        <f t="shared" si="9"/>
        <v>4.6781758784817518</v>
      </c>
      <c r="BC36" s="39"/>
      <c r="BD36" s="193">
        <f>AB36*その他の係数!$D25</f>
        <v>0</v>
      </c>
      <c r="BE36" s="193">
        <f>AH36*その他の係数!$D25</f>
        <v>1.7629133303022093</v>
      </c>
      <c r="BF36" s="193">
        <f>AZ36*その他の係数!$D25</f>
        <v>0.52355927116207779</v>
      </c>
      <c r="BG36" s="246"/>
      <c r="BH36" s="193">
        <f>AB36*その他の係数!$F25</f>
        <v>0</v>
      </c>
      <c r="BI36" s="193">
        <f>AH36*その他の係数!$F25</f>
        <v>1.1005143641869242</v>
      </c>
      <c r="BJ36" s="193">
        <f>AZ36*その他の係数!$F25</f>
        <v>0.32683654296171805</v>
      </c>
      <c r="BK36" s="246"/>
      <c r="BL36" s="193">
        <f>AB36*その他の係数!$J25</f>
        <v>0</v>
      </c>
      <c r="BM36" s="193">
        <f>AH36*その他の係数!$J25</f>
        <v>0.22283857316624772</v>
      </c>
      <c r="BN36" s="193">
        <f>AZ36*その他の係数!$J25</f>
        <v>6.6179771261765802E-2</v>
      </c>
      <c r="BO36" s="246"/>
      <c r="BP36" s="193">
        <f>AB36*その他の係数!$L25</f>
        <v>0</v>
      </c>
      <c r="BQ36" s="193">
        <f>AH36*その他の係数!$L25</f>
        <v>0.17766910366535535</v>
      </c>
      <c r="BR36" s="193">
        <f>AZ36*その他の係数!$L25</f>
        <v>5.2765104684475324E-2</v>
      </c>
      <c r="BS36" s="39"/>
      <c r="BT36" s="143"/>
      <c r="BU36" s="19"/>
      <c r="BV36" s="19"/>
      <c r="BW36" s="19"/>
      <c r="BX36" s="19"/>
      <c r="BY36" s="19"/>
    </row>
    <row r="37" spans="1:77" s="10" customFormat="1" ht="18" customHeight="1">
      <c r="A37" s="190" t="s">
        <v>105</v>
      </c>
      <c r="B37" s="207" t="s">
        <v>30</v>
      </c>
      <c r="C37" s="467"/>
      <c r="E37" s="203">
        <f t="shared" si="0"/>
        <v>0</v>
      </c>
      <c r="F37" s="246"/>
      <c r="G37" s="467"/>
      <c r="H37" s="246"/>
      <c r="I37" s="473">
        <f>取引基本表!BJ26</f>
        <v>0.65743352511313269</v>
      </c>
      <c r="J37" s="117"/>
      <c r="K37" s="470"/>
      <c r="L37"/>
      <c r="M37" s="551" t="s">
        <v>798</v>
      </c>
      <c r="N37" s="551"/>
      <c r="O37" s="551"/>
      <c r="P37" s="551"/>
      <c r="Q37" s="473">
        <v>0</v>
      </c>
      <c r="R37" s="203">
        <f t="shared" si="1"/>
        <v>0</v>
      </c>
      <c r="S37" s="473">
        <v>0</v>
      </c>
      <c r="T37" s="203">
        <f t="shared" si="2"/>
        <v>0</v>
      </c>
      <c r="U37" s="246"/>
      <c r="V37" s="246"/>
      <c r="W37" s="203">
        <f t="shared" si="3"/>
        <v>0</v>
      </c>
      <c r="X37" s="177"/>
      <c r="Y37" s="473">
        <f t="shared" si="4"/>
        <v>0.65743352511313269</v>
      </c>
      <c r="Z37" s="178"/>
      <c r="AA37" s="177"/>
      <c r="AB37" s="203">
        <f t="shared" si="5"/>
        <v>0</v>
      </c>
      <c r="AC37" s="177"/>
      <c r="AD37" s="483">
        <v>64.440434003896087</v>
      </c>
      <c r="AE37" s="246"/>
      <c r="AF37" s="203">
        <f t="shared" si="10"/>
        <v>42.36530168700159</v>
      </c>
      <c r="AG37" s="246"/>
      <c r="AH37" s="193">
        <v>55.687713345497443</v>
      </c>
      <c r="AI37" s="246"/>
      <c r="AJ37" s="193">
        <v>55.68742716893145</v>
      </c>
      <c r="AK37" s="39"/>
      <c r="AL37" s="264">
        <f>その他の係数!F26</f>
        <v>2.7240236994575198E-2</v>
      </c>
      <c r="AM37" s="39"/>
      <c r="AN37" s="247">
        <f t="shared" si="6"/>
        <v>1.5169387136998385</v>
      </c>
      <c r="AO37" s="43"/>
      <c r="AP37" s="43"/>
      <c r="AQ37" s="39"/>
      <c r="AR37" s="43"/>
      <c r="AS37" s="39"/>
      <c r="AT37" s="267">
        <f>その他の係数!H26</f>
        <v>2.2860867069391264E-2</v>
      </c>
      <c r="AU37" s="39"/>
      <c r="AV37" s="193">
        <f t="shared" si="7"/>
        <v>8.3558913288644714</v>
      </c>
      <c r="AW37" s="246"/>
      <c r="AX37" s="193">
        <f t="shared" si="8"/>
        <v>5.4934430917976282</v>
      </c>
      <c r="AY37" s="246"/>
      <c r="AZ37" s="193">
        <v>10.531657027394838</v>
      </c>
      <c r="BA37" s="246"/>
      <c r="BB37" s="193">
        <f t="shared" si="9"/>
        <v>66.219084196326293</v>
      </c>
      <c r="BC37" s="39"/>
      <c r="BD37" s="193">
        <f>AB37*その他の係数!$D26</f>
        <v>0</v>
      </c>
      <c r="BE37" s="193">
        <f>AH37*その他の係数!$D26</f>
        <v>24.044650895129475</v>
      </c>
      <c r="BF37" s="193">
        <f>AZ37*その他の係数!$D26</f>
        <v>4.5473229435702898</v>
      </c>
      <c r="BG37" s="246"/>
      <c r="BH37" s="193">
        <f>AB37*その他の係数!$F26</f>
        <v>0</v>
      </c>
      <c r="BI37" s="193">
        <f>AH37*その他の係数!$F26</f>
        <v>1.5169465092173184</v>
      </c>
      <c r="BJ37" s="193">
        <f>AZ37*その他の係数!$F26</f>
        <v>0.28688483337181869</v>
      </c>
      <c r="BK37" s="246"/>
      <c r="BL37" s="193">
        <f>AB37*その他の係数!$J26</f>
        <v>0</v>
      </c>
      <c r="BM37" s="193">
        <f>AH37*その他の係数!$J26</f>
        <v>0.11848468577587799</v>
      </c>
      <c r="BN37" s="193">
        <f>AZ37*その他の係数!$J26</f>
        <v>2.2407816709017144E-2</v>
      </c>
      <c r="BO37" s="246"/>
      <c r="BP37" s="193">
        <f>AB37*その他の係数!$L26</f>
        <v>0</v>
      </c>
      <c r="BQ37" s="193">
        <f>AH37*その他の係数!$L26</f>
        <v>0.11559318790637092</v>
      </c>
      <c r="BR37" s="193">
        <f>AZ37*その他の係数!$L26</f>
        <v>2.1860976804348058E-2</v>
      </c>
      <c r="BS37" s="39"/>
      <c r="BT37" s="578" t="s">
        <v>539</v>
      </c>
      <c r="BU37" s="578"/>
      <c r="BV37" s="578"/>
      <c r="BW37" s="578"/>
      <c r="BX37" s="578"/>
      <c r="BY37" s="578"/>
    </row>
    <row r="38" spans="1:77" s="10" customFormat="1" ht="18" customHeight="1" thickBot="1">
      <c r="A38" s="190" t="s">
        <v>106</v>
      </c>
      <c r="B38" s="207" t="s">
        <v>107</v>
      </c>
      <c r="C38" s="467"/>
      <c r="E38" s="203">
        <f t="shared" si="0"/>
        <v>0</v>
      </c>
      <c r="F38" s="246"/>
      <c r="G38" s="467"/>
      <c r="H38" s="246"/>
      <c r="I38" s="473">
        <f>取引基本表!BJ27</f>
        <v>0.91479795798589192</v>
      </c>
      <c r="J38" s="117"/>
      <c r="K38" s="470"/>
      <c r="L38"/>
      <c r="M38" s="551"/>
      <c r="N38" s="551"/>
      <c r="O38" s="551"/>
      <c r="P38" s="551"/>
      <c r="Q38" s="473">
        <v>0</v>
      </c>
      <c r="R38" s="203">
        <f t="shared" si="1"/>
        <v>0</v>
      </c>
      <c r="S38" s="473">
        <v>0</v>
      </c>
      <c r="T38" s="203">
        <f t="shared" si="2"/>
        <v>0</v>
      </c>
      <c r="U38" s="246"/>
      <c r="V38" s="246"/>
      <c r="W38" s="203">
        <f t="shared" si="3"/>
        <v>0</v>
      </c>
      <c r="X38" s="177"/>
      <c r="Y38" s="473">
        <f t="shared" si="4"/>
        <v>0.91479795798589192</v>
      </c>
      <c r="Z38" s="178"/>
      <c r="AA38" s="177"/>
      <c r="AB38" s="203">
        <f t="shared" si="5"/>
        <v>0</v>
      </c>
      <c r="AC38" s="177"/>
      <c r="AD38" s="483">
        <v>8.2876603634518098</v>
      </c>
      <c r="AE38" s="246"/>
      <c r="AF38" s="203">
        <f t="shared" si="10"/>
        <v>7.5815347769663308</v>
      </c>
      <c r="AG38" s="246"/>
      <c r="AH38" s="193">
        <v>9.1492035077531586</v>
      </c>
      <c r="AI38" s="246"/>
      <c r="AJ38" s="193">
        <v>9.1491863985285189</v>
      </c>
      <c r="AK38" s="39"/>
      <c r="AL38" s="264">
        <f>その他の係数!F27</f>
        <v>0.15843429261420808</v>
      </c>
      <c r="AM38" s="39"/>
      <c r="AN38" s="247">
        <f t="shared" si="6"/>
        <v>1.4495448750463999</v>
      </c>
      <c r="AO38" s="43"/>
      <c r="AP38" s="43"/>
      <c r="AQ38" s="39"/>
      <c r="AR38" s="43"/>
      <c r="AS38" s="39"/>
      <c r="AT38" s="267">
        <f>その他の係数!H27</f>
        <v>9.3679308174597371E-3</v>
      </c>
      <c r="AU38" s="39"/>
      <c r="AV38" s="193">
        <f t="shared" si="7"/>
        <v>3.4240788702113929</v>
      </c>
      <c r="AW38" s="246"/>
      <c r="AX38" s="193">
        <f t="shared" si="8"/>
        <v>3.132340358452022</v>
      </c>
      <c r="AY38" s="246"/>
      <c r="AZ38" s="193">
        <v>4.0548604656493952</v>
      </c>
      <c r="BA38" s="246"/>
      <c r="BB38" s="193">
        <f t="shared" si="9"/>
        <v>13.204046864177915</v>
      </c>
      <c r="BC38" s="39"/>
      <c r="BD38" s="193">
        <f>AB38*その他の係数!$D27</f>
        <v>0</v>
      </c>
      <c r="BE38" s="193">
        <f>AH38*その他の係数!$D27</f>
        <v>4.3619366290737034</v>
      </c>
      <c r="BF38" s="193">
        <f>AZ38*その他の係数!$D27</f>
        <v>1.9331785959193837</v>
      </c>
      <c r="BG38" s="246"/>
      <c r="BH38" s="193">
        <f>AB38*その他の係数!$F27</f>
        <v>0</v>
      </c>
      <c r="BI38" s="193">
        <f>AH38*その他の係数!$F27</f>
        <v>1.449547585734303</v>
      </c>
      <c r="BJ38" s="193">
        <f>AZ38*その他の係数!$F27</f>
        <v>0.64242894952448026</v>
      </c>
      <c r="BK38" s="246"/>
      <c r="BL38" s="193">
        <f>AB38*その他の係数!$J27</f>
        <v>0</v>
      </c>
      <c r="BM38" s="193">
        <f>AH38*その他の係数!$J27</f>
        <v>5.2475810016294026E-2</v>
      </c>
      <c r="BN38" s="193">
        <f>AZ38*その他の係数!$J27</f>
        <v>2.325689741819436E-2</v>
      </c>
      <c r="BO38" s="246"/>
      <c r="BP38" s="193">
        <f>AB38*その他の係数!$L27</f>
        <v>0</v>
      </c>
      <c r="BQ38" s="193">
        <f>AH38*その他の係数!$L27</f>
        <v>5.2475810016294026E-2</v>
      </c>
      <c r="BR38" s="193">
        <f>AZ38*その他の係数!$L27</f>
        <v>2.325689741819436E-2</v>
      </c>
      <c r="BS38" s="39"/>
      <c r="BT38" s="578"/>
      <c r="BU38" s="578"/>
      <c r="BV38" s="578"/>
      <c r="BW38" s="578"/>
      <c r="BX38" s="578"/>
      <c r="BY38" s="578"/>
    </row>
    <row r="39" spans="1:77" s="10" customFormat="1" ht="18" customHeight="1" thickTop="1">
      <c r="A39" s="190" t="s">
        <v>108</v>
      </c>
      <c r="B39" s="207" t="s">
        <v>109</v>
      </c>
      <c r="C39" s="467"/>
      <c r="E39" s="203">
        <f t="shared" si="0"/>
        <v>0</v>
      </c>
      <c r="F39" s="246"/>
      <c r="G39" s="467"/>
      <c r="H39" s="246"/>
      <c r="I39" s="473">
        <f>取引基本表!BJ28</f>
        <v>0.76019308116349316</v>
      </c>
      <c r="J39" s="117"/>
      <c r="K39" s="470"/>
      <c r="L39"/>
      <c r="M39" s="545" t="s">
        <v>797</v>
      </c>
      <c r="N39" s="546"/>
      <c r="O39" s="546"/>
      <c r="P39" s="547"/>
      <c r="Q39" s="476">
        <v>0</v>
      </c>
      <c r="R39" s="203">
        <f t="shared" si="1"/>
        <v>0</v>
      </c>
      <c r="S39" s="473">
        <v>0</v>
      </c>
      <c r="T39" s="203">
        <f t="shared" si="2"/>
        <v>0</v>
      </c>
      <c r="U39" s="246"/>
      <c r="V39" s="246"/>
      <c r="W39" s="203">
        <f t="shared" si="3"/>
        <v>0</v>
      </c>
      <c r="X39" s="177"/>
      <c r="Y39" s="473">
        <f t="shared" si="4"/>
        <v>0.76019308116349316</v>
      </c>
      <c r="Z39" s="178"/>
      <c r="AA39" s="177"/>
      <c r="AB39" s="203">
        <f t="shared" si="5"/>
        <v>0</v>
      </c>
      <c r="AC39" s="177"/>
      <c r="AD39" s="483">
        <v>24.27371308167519</v>
      </c>
      <c r="AE39" s="246"/>
      <c r="AF39" s="203">
        <f t="shared" si="10"/>
        <v>18.452708738837252</v>
      </c>
      <c r="AG39" s="246"/>
      <c r="AH39" s="193">
        <v>20.706604644431245</v>
      </c>
      <c r="AI39" s="246"/>
      <c r="AJ39" s="193">
        <v>20.706583506699118</v>
      </c>
      <c r="AK39" s="39"/>
      <c r="AL39" s="264">
        <f>その他の係数!F28</f>
        <v>0.10357168140728788</v>
      </c>
      <c r="AM39" s="39"/>
      <c r="AN39" s="247">
        <f t="shared" si="6"/>
        <v>2.1446156699892431</v>
      </c>
      <c r="AO39" s="43"/>
      <c r="AP39" s="43"/>
      <c r="AQ39" s="39"/>
      <c r="AR39" s="43"/>
      <c r="AS39" s="39"/>
      <c r="AT39" s="267">
        <f>その他の係数!H28</f>
        <v>1.3124623872967115E-3</v>
      </c>
      <c r="AU39" s="39"/>
      <c r="AV39" s="193">
        <f t="shared" si="7"/>
        <v>0.47971903463613369</v>
      </c>
      <c r="AW39" s="246"/>
      <c r="AX39" s="193">
        <f t="shared" si="8"/>
        <v>0.36467909103281898</v>
      </c>
      <c r="AY39" s="246"/>
      <c r="AZ39" s="193">
        <v>1.643625162707069</v>
      </c>
      <c r="BA39" s="246"/>
      <c r="BB39" s="193">
        <f t="shared" si="9"/>
        <v>22.350208669406186</v>
      </c>
      <c r="BC39" s="39"/>
      <c r="BD39" s="193">
        <f>AB39*その他の係数!$D28</f>
        <v>0</v>
      </c>
      <c r="BE39" s="193">
        <f>AH39*その他の係数!$D28</f>
        <v>13.455838034302555</v>
      </c>
      <c r="BF39" s="193">
        <f>AZ39*その他の係数!$D28</f>
        <v>1.0680821099483537</v>
      </c>
      <c r="BG39" s="246"/>
      <c r="BH39" s="193">
        <f>AB39*その他の係数!$F28</f>
        <v>0</v>
      </c>
      <c r="BI39" s="193">
        <f>AH39*その他の係数!$F28</f>
        <v>2.1446178592597005</v>
      </c>
      <c r="BJ39" s="193">
        <f>AZ39*その他の係数!$F28</f>
        <v>0.17023302170489826</v>
      </c>
      <c r="BK39" s="246"/>
      <c r="BL39" s="193">
        <f>AB39*その他の係数!$J28</f>
        <v>0</v>
      </c>
      <c r="BM39" s="193">
        <f>AH39*その他の係数!$J28</f>
        <v>0.67279948397828304</v>
      </c>
      <c r="BN39" s="193">
        <f>AZ39*その他の係数!$J28</f>
        <v>5.3404707353623779E-2</v>
      </c>
      <c r="BO39" s="246"/>
      <c r="BP39" s="193">
        <f>AB39*その他の係数!$L28</f>
        <v>0</v>
      </c>
      <c r="BQ39" s="193">
        <f>AH39*その他の係数!$L28</f>
        <v>0.66420625240230191</v>
      </c>
      <c r="BR39" s="193">
        <f>AZ39*その他の係数!$L28</f>
        <v>5.2722603653389662E-2</v>
      </c>
      <c r="BS39" s="39"/>
    </row>
    <row r="40" spans="1:77" s="10" customFormat="1" ht="18" customHeight="1" thickBot="1">
      <c r="A40" s="190" t="s">
        <v>110</v>
      </c>
      <c r="B40" s="207" t="s">
        <v>31</v>
      </c>
      <c r="C40" s="467"/>
      <c r="E40" s="203">
        <f>C40+R53</f>
        <v>127.7886673473525</v>
      </c>
      <c r="F40" s="246"/>
      <c r="G40" s="467"/>
      <c r="H40" s="246"/>
      <c r="I40" s="473">
        <f>取引基本表!BJ29</f>
        <v>0.50217439205067715</v>
      </c>
      <c r="J40" s="117"/>
      <c r="K40" s="470"/>
      <c r="L40"/>
      <c r="M40" s="548"/>
      <c r="N40" s="549"/>
      <c r="O40" s="549"/>
      <c r="P40" s="550"/>
      <c r="Q40" s="477"/>
      <c r="R40" s="203"/>
      <c r="S40" s="478"/>
      <c r="T40" s="203"/>
      <c r="U40" s="246"/>
      <c r="V40" s="246"/>
      <c r="W40" s="203">
        <f t="shared" si="3"/>
        <v>127.7886673473525</v>
      </c>
      <c r="X40" s="177"/>
      <c r="Y40" s="473">
        <f t="shared" si="4"/>
        <v>0.50217439205067715</v>
      </c>
      <c r="Z40" s="178"/>
      <c r="AA40" s="177"/>
      <c r="AB40" s="203">
        <f t="shared" si="5"/>
        <v>64.172196336122965</v>
      </c>
      <c r="AC40" s="177"/>
      <c r="AD40" s="483">
        <v>43.307112508122955</v>
      </c>
      <c r="AE40" s="246"/>
      <c r="AF40" s="203">
        <f t="shared" si="10"/>
        <v>21.747722895236922</v>
      </c>
      <c r="AG40" s="246"/>
      <c r="AH40" s="193">
        <v>24.730699590663747</v>
      </c>
      <c r="AI40" s="246"/>
      <c r="AJ40" s="193">
        <v>88.902876315398188</v>
      </c>
      <c r="AK40" s="39"/>
      <c r="AL40" s="264">
        <f>その他の係数!F29</f>
        <v>0.45598713665235857</v>
      </c>
      <c r="AM40" s="39"/>
      <c r="AN40" s="247">
        <f t="shared" si="6"/>
        <v>40.538568011217208</v>
      </c>
      <c r="AO40" s="43"/>
      <c r="AP40" s="43"/>
      <c r="AQ40" s="39"/>
      <c r="AR40" s="43"/>
      <c r="AS40" s="39"/>
      <c r="AT40" s="267">
        <f>その他の係数!H29</f>
        <v>0</v>
      </c>
      <c r="AU40" s="39"/>
      <c r="AV40" s="193">
        <f t="shared" si="7"/>
        <v>0</v>
      </c>
      <c r="AW40" s="246"/>
      <c r="AX40" s="193">
        <f t="shared" si="8"/>
        <v>0</v>
      </c>
      <c r="AY40" s="246"/>
      <c r="AZ40" s="193">
        <v>1.7162315043773411</v>
      </c>
      <c r="BA40" s="246"/>
      <c r="BB40" s="193">
        <f t="shared" si="9"/>
        <v>90.619107819775536</v>
      </c>
      <c r="BC40" s="39"/>
      <c r="BD40" s="193">
        <f>AB40*その他の係数!$D29</f>
        <v>44.131690084680869</v>
      </c>
      <c r="BE40" s="193">
        <f>AH40*その他の係数!$D29</f>
        <v>17.007483493254785</v>
      </c>
      <c r="BF40" s="193">
        <f>AZ40*その他の係数!$D29</f>
        <v>1.1802649930825535</v>
      </c>
      <c r="BG40" s="246"/>
      <c r="BH40" s="193">
        <f>AB40*その他の係数!$F29</f>
        <v>29.261696060001686</v>
      </c>
      <c r="BI40" s="193">
        <f>AH40*その他の係数!$F29</f>
        <v>11.276880893756418</v>
      </c>
      <c r="BJ40" s="193">
        <f>AZ40*その他の係数!$F29</f>
        <v>0.78257948951359357</v>
      </c>
      <c r="BK40" s="246"/>
      <c r="BL40" s="193">
        <f>AB40*その他の係数!$J29</f>
        <v>8.1381099846221332</v>
      </c>
      <c r="BM40" s="193">
        <f>AH40*その他の係数!$J29</f>
        <v>3.1362671804358961</v>
      </c>
      <c r="BN40" s="193">
        <f>AZ40*その他の係数!$J29</f>
        <v>0.21764691781063836</v>
      </c>
      <c r="BO40" s="246"/>
      <c r="BP40" s="193">
        <f>AB40*その他の係数!$L29</f>
        <v>7.6152198217942635</v>
      </c>
      <c r="BQ40" s="193">
        <f>AH40*その他の係数!$L29</f>
        <v>2.9347556181998677</v>
      </c>
      <c r="BR40" s="193">
        <f>AZ40*その他の係数!$L29</f>
        <v>0.20366265948677242</v>
      </c>
      <c r="BS40" s="39"/>
    </row>
    <row r="41" spans="1:77" s="10" customFormat="1" ht="18" customHeight="1" thickTop="1">
      <c r="A41" s="190" t="s">
        <v>111</v>
      </c>
      <c r="B41" s="207" t="s">
        <v>32</v>
      </c>
      <c r="C41" s="467"/>
      <c r="E41" s="203">
        <f>C41-R41-T41</f>
        <v>0</v>
      </c>
      <c r="F41" s="246"/>
      <c r="G41" s="467"/>
      <c r="H41" s="246"/>
      <c r="I41" s="473">
        <f>取引基本表!BJ30</f>
        <v>0.91563835644266023</v>
      </c>
      <c r="J41" s="117"/>
      <c r="K41" s="470"/>
      <c r="L41"/>
      <c r="M41" s="544" t="s">
        <v>796</v>
      </c>
      <c r="N41" s="544"/>
      <c r="O41" s="544"/>
      <c r="P41" s="544"/>
      <c r="Q41" s="473">
        <v>0</v>
      </c>
      <c r="R41" s="203">
        <f>C41*Q41</f>
        <v>0</v>
      </c>
      <c r="S41" s="473">
        <v>0</v>
      </c>
      <c r="T41" s="203">
        <f>C41*S41</f>
        <v>0</v>
      </c>
      <c r="U41" s="246"/>
      <c r="V41" s="246"/>
      <c r="W41" s="203">
        <f t="shared" si="3"/>
        <v>0</v>
      </c>
      <c r="X41" s="177"/>
      <c r="Y41" s="473">
        <f t="shared" si="4"/>
        <v>0.91563835644266023</v>
      </c>
      <c r="Z41" s="178"/>
      <c r="AA41" s="177"/>
      <c r="AB41" s="203">
        <f t="shared" si="5"/>
        <v>0</v>
      </c>
      <c r="AC41" s="177"/>
      <c r="AD41" s="483">
        <v>13.974867512908073</v>
      </c>
      <c r="AE41" s="246"/>
      <c r="AF41" s="203">
        <f t="shared" si="10"/>
        <v>12.795924721023075</v>
      </c>
      <c r="AG41" s="246"/>
      <c r="AH41" s="193">
        <v>18.603784501263043</v>
      </c>
      <c r="AI41" s="246"/>
      <c r="AJ41" s="193">
        <v>18.603700372198297</v>
      </c>
      <c r="AK41" s="39"/>
      <c r="AL41" s="264">
        <f>その他の係数!F30</f>
        <v>0.21320093457943926</v>
      </c>
      <c r="AM41" s="39"/>
      <c r="AN41" s="247">
        <f t="shared" si="6"/>
        <v>3.966326305988539</v>
      </c>
      <c r="AO41" s="43"/>
      <c r="AP41" s="43"/>
      <c r="AQ41" s="39"/>
      <c r="AR41" s="43"/>
      <c r="AS41" s="39"/>
      <c r="AT41" s="267">
        <f>その他の係数!H30</f>
        <v>2.0330949844469245E-2</v>
      </c>
      <c r="AU41" s="39"/>
      <c r="AV41" s="193">
        <f t="shared" si="7"/>
        <v>7.4311795347621814</v>
      </c>
      <c r="AW41" s="246"/>
      <c r="AX41" s="193">
        <f t="shared" si="8"/>
        <v>6.8042730156399767</v>
      </c>
      <c r="AY41" s="246"/>
      <c r="AZ41" s="193">
        <v>13.604367505732274</v>
      </c>
      <c r="BA41" s="246"/>
      <c r="BB41" s="193">
        <f t="shared" si="9"/>
        <v>32.208067877930574</v>
      </c>
      <c r="BC41" s="39"/>
      <c r="BD41" s="193">
        <f>AB41*その他の係数!$D30</f>
        <v>0</v>
      </c>
      <c r="BE41" s="193">
        <f>AH41*その他の係数!$D30</f>
        <v>11.755093008725741</v>
      </c>
      <c r="BF41" s="193">
        <f>AZ41*その他の係数!$D30</f>
        <v>8.5961329719720094</v>
      </c>
      <c r="BG41" s="246"/>
      <c r="BH41" s="193">
        <f>AB41*その他の係数!$F30</f>
        <v>0</v>
      </c>
      <c r="BI41" s="193">
        <f>AH41*その他の係数!$F30</f>
        <v>3.966344242383768</v>
      </c>
      <c r="BJ41" s="193">
        <f>AZ41*その他の係数!$F30</f>
        <v>2.9004638665842757</v>
      </c>
      <c r="BK41" s="246"/>
      <c r="BL41" s="193">
        <f>AB41*その他の係数!$J30</f>
        <v>0</v>
      </c>
      <c r="BM41" s="193">
        <f>AH41*その他の係数!$J30</f>
        <v>0.89300559800178292</v>
      </c>
      <c r="BN41" s="193">
        <f>AZ41*その他の係数!$J30</f>
        <v>0.65302714827016362</v>
      </c>
      <c r="BO41" s="246"/>
      <c r="BP41" s="193">
        <f>AB41*その他の係数!$L30</f>
        <v>0</v>
      </c>
      <c r="BQ41" s="193">
        <f>AH41*その他の係数!$L30</f>
        <v>0.87060003809564668</v>
      </c>
      <c r="BR41" s="193">
        <f>AZ41*その他の係数!$L30</f>
        <v>0.63664266095716104</v>
      </c>
      <c r="BS41" s="39"/>
    </row>
    <row r="42" spans="1:77" s="10" customFormat="1" ht="18" customHeight="1">
      <c r="A42" s="190" t="s">
        <v>112</v>
      </c>
      <c r="B42" s="207" t="s">
        <v>33</v>
      </c>
      <c r="C42" s="467"/>
      <c r="E42" s="203">
        <f>C42-R42-T42</f>
        <v>0</v>
      </c>
      <c r="F42" s="246"/>
      <c r="G42" s="467"/>
      <c r="H42" s="246"/>
      <c r="I42" s="473">
        <f>取引基本表!BJ31</f>
        <v>0.89337949713232989</v>
      </c>
      <c r="J42" s="117"/>
      <c r="K42" s="470"/>
      <c r="L42"/>
      <c r="M42" s="544"/>
      <c r="N42" s="544"/>
      <c r="O42" s="544"/>
      <c r="P42" s="544"/>
      <c r="Q42" s="473">
        <v>0</v>
      </c>
      <c r="R42" s="203">
        <f>C42*Q42</f>
        <v>0</v>
      </c>
      <c r="S42" s="473">
        <v>0</v>
      </c>
      <c r="T42" s="203">
        <f>C42*S42</f>
        <v>0</v>
      </c>
      <c r="U42" s="246"/>
      <c r="V42" s="246"/>
      <c r="W42" s="203">
        <f t="shared" si="3"/>
        <v>0</v>
      </c>
      <c r="X42" s="177"/>
      <c r="Y42" s="473">
        <f t="shared" si="4"/>
        <v>0.89337949713232989</v>
      </c>
      <c r="Z42" s="178"/>
      <c r="AA42" s="177"/>
      <c r="AB42" s="203">
        <f t="shared" si="5"/>
        <v>0</v>
      </c>
      <c r="AC42" s="177"/>
      <c r="AD42" s="483">
        <v>26.841301165220806</v>
      </c>
      <c r="AE42" s="246"/>
      <c r="AF42" s="203">
        <f t="shared" si="10"/>
        <v>23.979468137362385</v>
      </c>
      <c r="AG42" s="246"/>
      <c r="AH42" s="193">
        <v>29.197760740766217</v>
      </c>
      <c r="AI42" s="246"/>
      <c r="AJ42" s="193">
        <v>29.197705516073114</v>
      </c>
      <c r="AK42" s="39"/>
      <c r="AL42" s="264">
        <f>その他の係数!F31</f>
        <v>4.3721275352232178E-2</v>
      </c>
      <c r="AM42" s="39"/>
      <c r="AN42" s="247">
        <f t="shared" si="6"/>
        <v>1.276560922521621</v>
      </c>
      <c r="AO42" s="43"/>
      <c r="AP42" s="43"/>
      <c r="AQ42" s="39"/>
      <c r="AR42" s="43"/>
      <c r="AS42" s="39"/>
      <c r="AT42" s="267">
        <f>その他の係数!H31</f>
        <v>0.23580980354076558</v>
      </c>
      <c r="AU42" s="39"/>
      <c r="AV42" s="193">
        <f t="shared" si="7"/>
        <v>86.191004334464438</v>
      </c>
      <c r="AW42" s="246"/>
      <c r="AX42" s="193">
        <f t="shared" si="8"/>
        <v>77.001276109654299</v>
      </c>
      <c r="AY42" s="246"/>
      <c r="AZ42" s="193">
        <v>82.85102681989531</v>
      </c>
      <c r="BA42" s="246"/>
      <c r="BB42" s="193">
        <f t="shared" si="9"/>
        <v>112.04873233596842</v>
      </c>
      <c r="BC42" s="39"/>
      <c r="BD42" s="193">
        <f>AB42*その他の係数!$D31</f>
        <v>0</v>
      </c>
      <c r="BE42" s="193">
        <f>AH42*その他の係数!$D31</f>
        <v>23.734811022054227</v>
      </c>
      <c r="BF42" s="193">
        <f>AZ42*その他の係数!$D31</f>
        <v>67.349461556748039</v>
      </c>
      <c r="BG42" s="246"/>
      <c r="BH42" s="193">
        <f>AB42*その他の係数!$F31</f>
        <v>0</v>
      </c>
      <c r="BI42" s="193">
        <f>AH42*その他の係数!$F31</f>
        <v>1.2765633370156344</v>
      </c>
      <c r="BJ42" s="193">
        <f>AZ42*その他の係数!$F31</f>
        <v>3.6223525568078161</v>
      </c>
      <c r="BK42" s="246"/>
      <c r="BL42" s="193">
        <f>AB42*その他の係数!$J31</f>
        <v>0</v>
      </c>
      <c r="BM42" s="193">
        <f>AH42*その他の係数!$J31</f>
        <v>0.39273816639200915</v>
      </c>
      <c r="BN42" s="193">
        <f>AZ42*その他の係数!$J31</f>
        <v>1.1144265701002853</v>
      </c>
      <c r="BO42" s="246"/>
      <c r="BP42" s="193">
        <f>AB42*その他の係数!$L31</f>
        <v>0</v>
      </c>
      <c r="BQ42" s="193">
        <f>AH42*その他の係数!$L31</f>
        <v>0.32907983385839173</v>
      </c>
      <c r="BR42" s="193">
        <f>AZ42*その他の係数!$L31</f>
        <v>0.933790860982746</v>
      </c>
      <c r="BS42" s="39"/>
    </row>
    <row r="43" spans="1:77" s="10" customFormat="1" ht="18" customHeight="1">
      <c r="A43" s="190" t="s">
        <v>113</v>
      </c>
      <c r="B43" s="207" t="s">
        <v>114</v>
      </c>
      <c r="C43" s="467">
        <v>600</v>
      </c>
      <c r="E43" s="203">
        <f>C43+T53</f>
        <v>613.57257629253627</v>
      </c>
      <c r="F43" s="246"/>
      <c r="G43" s="467"/>
      <c r="H43" s="246"/>
      <c r="I43" s="473">
        <f>取引基本表!BJ32</f>
        <v>0.65755716253690522</v>
      </c>
      <c r="J43" s="117"/>
      <c r="K43" s="470"/>
      <c r="L43"/>
      <c r="M43" s="246"/>
      <c r="N43" s="246"/>
      <c r="O43" s="246"/>
      <c r="P43" s="246"/>
      <c r="Q43" s="478"/>
      <c r="R43" s="203"/>
      <c r="S43" s="478" t="s">
        <v>488</v>
      </c>
      <c r="T43" s="203"/>
      <c r="U43" s="246"/>
      <c r="V43" s="246"/>
      <c r="W43" s="203">
        <f t="shared" si="3"/>
        <v>613.57257629253627</v>
      </c>
      <c r="X43" s="177"/>
      <c r="Y43" s="473">
        <f t="shared" si="4"/>
        <v>0.65755716253690522</v>
      </c>
      <c r="Z43" s="178"/>
      <c r="AA43" s="177"/>
      <c r="AB43" s="203">
        <f t="shared" si="5"/>
        <v>403.45904227737896</v>
      </c>
      <c r="AC43" s="177"/>
      <c r="AD43" s="483">
        <v>84.465206298100171</v>
      </c>
      <c r="AE43" s="246"/>
      <c r="AF43" s="203">
        <f t="shared" si="10"/>
        <v>55.540701386473081</v>
      </c>
      <c r="AG43" s="246"/>
      <c r="AH43" s="193">
        <v>68.574795661387455</v>
      </c>
      <c r="AI43" s="246"/>
      <c r="AJ43" s="193">
        <v>472.03342586494443</v>
      </c>
      <c r="AK43" s="39"/>
      <c r="AL43" s="264">
        <f>その他の係数!F32</f>
        <v>0.46777345726801112</v>
      </c>
      <c r="AM43" s="39"/>
      <c r="AN43" s="247">
        <f t="shared" si="6"/>
        <v>220.80470756290848</v>
      </c>
      <c r="AO43" s="43"/>
      <c r="AP43" s="43"/>
      <c r="AQ43" s="39"/>
      <c r="AR43" s="43"/>
      <c r="AS43" s="39"/>
      <c r="AT43" s="267">
        <f>その他の係数!H32</f>
        <v>5.5371491836241606E-2</v>
      </c>
      <c r="AU43" s="39"/>
      <c r="AV43" s="193">
        <f t="shared" si="7"/>
        <v>20.238872265708043</v>
      </c>
      <c r="AW43" s="246"/>
      <c r="AX43" s="193">
        <f t="shared" si="8"/>
        <v>13.308215419985846</v>
      </c>
      <c r="AY43" s="246"/>
      <c r="AZ43" s="193">
        <v>18.531150735091792</v>
      </c>
      <c r="BA43" s="246"/>
      <c r="BB43" s="193">
        <f t="shared" si="9"/>
        <v>490.56457660003622</v>
      </c>
      <c r="BC43" s="39"/>
      <c r="BD43" s="193">
        <f>AB43*その他の係数!$D32</f>
        <v>189.57772330628356</v>
      </c>
      <c r="BE43" s="193">
        <f>AH43*その他の係数!$D32</f>
        <v>32.221991021189559</v>
      </c>
      <c r="BF43" s="193">
        <f>AZ43*その他の係数!$D32</f>
        <v>8.7074349524406127</v>
      </c>
      <c r="BG43" s="246"/>
      <c r="BH43" s="193">
        <f>AB43*その他の係数!$F32</f>
        <v>188.7274310721302</v>
      </c>
      <c r="BI43" s="193">
        <f>AH43*その他の係数!$F32</f>
        <v>32.077469247974619</v>
      </c>
      <c r="BJ43" s="193">
        <f>AZ43*その他の係数!$F32</f>
        <v>8.6683804465085323</v>
      </c>
      <c r="BK43" s="246"/>
      <c r="BL43" s="193">
        <f>AB43*その他の係数!$J32</f>
        <v>34.223078443283455</v>
      </c>
      <c r="BM43" s="193">
        <f>AH43*その他の係数!$J32</f>
        <v>5.816800133923727</v>
      </c>
      <c r="BN43" s="193">
        <f>AZ43*その他の係数!$J32</f>
        <v>1.571889482688424</v>
      </c>
      <c r="BO43" s="246"/>
      <c r="BP43" s="193">
        <f>AB43*その他の係数!$L32</f>
        <v>33.077127336369784</v>
      </c>
      <c r="BQ43" s="193">
        <f>AH43*その他の係数!$L32</f>
        <v>5.6220260558637314</v>
      </c>
      <c r="BR43" s="193">
        <f>AZ43*その他の係数!$L32</f>
        <v>1.5192551617982684</v>
      </c>
      <c r="BS43" s="39"/>
    </row>
    <row r="44" spans="1:77" s="10" customFormat="1" ht="18" customHeight="1">
      <c r="A44" s="190" t="s">
        <v>115</v>
      </c>
      <c r="B44" s="207" t="s">
        <v>116</v>
      </c>
      <c r="C44" s="467"/>
      <c r="E44" s="203">
        <f t="shared" ref="E44:E52" si="11">C44-R44-T44</f>
        <v>0</v>
      </c>
      <c r="F44" s="246"/>
      <c r="G44" s="467"/>
      <c r="H44" s="246"/>
      <c r="I44" s="473">
        <f>取引基本表!BJ33</f>
        <v>0.51281249053823563</v>
      </c>
      <c r="J44" s="117"/>
      <c r="K44" s="470"/>
      <c r="L44"/>
      <c r="M44" s="246"/>
      <c r="N44" s="246"/>
      <c r="O44" s="246"/>
      <c r="P44" s="246"/>
      <c r="Q44" s="473">
        <v>4.1768910156901172E-2</v>
      </c>
      <c r="R44" s="203">
        <f t="shared" ref="R44:R52" si="12">C44*Q44</f>
        <v>0</v>
      </c>
      <c r="S44" s="473">
        <v>4.1083551813920855E-3</v>
      </c>
      <c r="T44" s="203">
        <f t="shared" ref="T44:T52" si="13">C44*S44</f>
        <v>0</v>
      </c>
      <c r="U44" s="246"/>
      <c r="V44" s="246"/>
      <c r="W44" s="203">
        <f t="shared" si="3"/>
        <v>0</v>
      </c>
      <c r="X44" s="177"/>
      <c r="Y44" s="473">
        <f t="shared" si="4"/>
        <v>0.51281249053823563</v>
      </c>
      <c r="Z44" s="178"/>
      <c r="AA44" s="177"/>
      <c r="AB44" s="203">
        <f t="shared" si="5"/>
        <v>0</v>
      </c>
      <c r="AC44" s="177"/>
      <c r="AD44" s="483">
        <v>28.221173022668406</v>
      </c>
      <c r="AE44" s="246"/>
      <c r="AF44" s="203">
        <f t="shared" si="10"/>
        <v>14.472170023665052</v>
      </c>
      <c r="AG44" s="246"/>
      <c r="AH44" s="193">
        <v>19.922331397656915</v>
      </c>
      <c r="AI44" s="246"/>
      <c r="AJ44" s="193">
        <v>19.9223018198159</v>
      </c>
      <c r="AK44" s="39"/>
      <c r="AL44" s="264">
        <f>その他の係数!F33</f>
        <v>0.1864829743912331</v>
      </c>
      <c r="AM44" s="39"/>
      <c r="AN44" s="247">
        <f t="shared" si="6"/>
        <v>3.7151701000791451</v>
      </c>
      <c r="AO44" s="43"/>
      <c r="AP44" s="43"/>
      <c r="AQ44" s="39"/>
      <c r="AR44" s="43"/>
      <c r="AS44" s="39"/>
      <c r="AT44" s="267">
        <f>その他の係数!H33</f>
        <v>7.4708690674126832E-2</v>
      </c>
      <c r="AU44" s="39"/>
      <c r="AV44" s="193">
        <f t="shared" si="7"/>
        <v>27.306825182960004</v>
      </c>
      <c r="AW44" s="246"/>
      <c r="AX44" s="193">
        <f t="shared" si="8"/>
        <v>14.003281030765931</v>
      </c>
      <c r="AY44" s="246"/>
      <c r="AZ44" s="193">
        <v>17.216048161546219</v>
      </c>
      <c r="BA44" s="246"/>
      <c r="BB44" s="193">
        <f t="shared" si="9"/>
        <v>37.138349981362119</v>
      </c>
      <c r="BC44" s="39"/>
      <c r="BD44" s="193">
        <f>AB44*その他の係数!$D33</f>
        <v>0</v>
      </c>
      <c r="BE44" s="193">
        <f>AH44*その他の係数!$D33</f>
        <v>9.8146914783000234</v>
      </c>
      <c r="BF44" s="193">
        <f>AZ44*その他の係数!$D33</f>
        <v>8.4814471664196507</v>
      </c>
      <c r="BG44" s="246"/>
      <c r="BH44" s="193">
        <f>AB44*その他の係数!$F33</f>
        <v>0</v>
      </c>
      <c r="BI44" s="193">
        <f>AH44*その他の係数!$F33</f>
        <v>3.7151756158429134</v>
      </c>
      <c r="BJ44" s="193">
        <f>AZ44*その他の係数!$F33</f>
        <v>3.2104998684278594</v>
      </c>
      <c r="BK44" s="246"/>
      <c r="BL44" s="193">
        <f>AB44*その他の係数!$J33</f>
        <v>0</v>
      </c>
      <c r="BM44" s="193">
        <f>AH44*その他の係数!$J33</f>
        <v>0.40278054996870949</v>
      </c>
      <c r="BN44" s="193">
        <f>AZ44*その他の係数!$J33</f>
        <v>0.34806615794027623</v>
      </c>
      <c r="BO44" s="246"/>
      <c r="BP44" s="193">
        <f>AB44*その他の係数!$L33</f>
        <v>0</v>
      </c>
      <c r="BQ44" s="193">
        <f>AH44*その他の係数!$L33</f>
        <v>0.33187553166851846</v>
      </c>
      <c r="BR44" s="193">
        <f>AZ44*その他の係数!$L33</f>
        <v>0.28679299740571285</v>
      </c>
      <c r="BS44" s="39"/>
    </row>
    <row r="45" spans="1:77" s="10" customFormat="1" ht="18" customHeight="1">
      <c r="A45" s="190" t="s">
        <v>117</v>
      </c>
      <c r="B45" s="207" t="s">
        <v>34</v>
      </c>
      <c r="C45" s="467"/>
      <c r="E45" s="203">
        <f t="shared" si="11"/>
        <v>0</v>
      </c>
      <c r="F45" s="246"/>
      <c r="G45" s="467"/>
      <c r="H45" s="246"/>
      <c r="I45" s="473">
        <f>取引基本表!BJ34</f>
        <v>0.85439826706989086</v>
      </c>
      <c r="J45" s="117"/>
      <c r="K45" s="470"/>
      <c r="L45"/>
      <c r="M45" s="246"/>
      <c r="N45" s="246"/>
      <c r="O45" s="246"/>
      <c r="P45" s="246"/>
      <c r="Q45" s="473">
        <v>0</v>
      </c>
      <c r="R45" s="203">
        <f t="shared" si="12"/>
        <v>0</v>
      </c>
      <c r="S45" s="473">
        <v>0</v>
      </c>
      <c r="T45" s="203">
        <f t="shared" si="13"/>
        <v>0</v>
      </c>
      <c r="U45" s="246"/>
      <c r="V45" s="246"/>
      <c r="W45" s="203">
        <f t="shared" si="3"/>
        <v>0</v>
      </c>
      <c r="X45" s="177"/>
      <c r="Y45" s="473">
        <f t="shared" si="4"/>
        <v>0.85439826706989086</v>
      </c>
      <c r="Z45" s="178"/>
      <c r="AA45" s="177"/>
      <c r="AB45" s="203">
        <f t="shared" si="5"/>
        <v>0</v>
      </c>
      <c r="AC45" s="177"/>
      <c r="AD45" s="483">
        <v>0</v>
      </c>
      <c r="AE45" s="246"/>
      <c r="AF45" s="203">
        <f t="shared" si="10"/>
        <v>0</v>
      </c>
      <c r="AG45" s="246"/>
      <c r="AH45" s="193">
        <v>0.21499733195553092</v>
      </c>
      <c r="AI45" s="246"/>
      <c r="AJ45" s="193">
        <v>0.21499633159486886</v>
      </c>
      <c r="AK45" s="39"/>
      <c r="AL45" s="264">
        <f>その他の係数!F34</f>
        <v>0.42758133034492818</v>
      </c>
      <c r="AM45" s="39"/>
      <c r="AN45" s="247">
        <f t="shared" si="6"/>
        <v>9.1928417482613337E-2</v>
      </c>
      <c r="AO45" s="43"/>
      <c r="AP45" s="43"/>
      <c r="AQ45" s="39"/>
      <c r="AR45" s="43"/>
      <c r="AS45" s="39"/>
      <c r="AT45" s="267">
        <f>その他の係数!H34</f>
        <v>0</v>
      </c>
      <c r="AU45" s="39"/>
      <c r="AV45" s="193">
        <f t="shared" si="7"/>
        <v>0</v>
      </c>
      <c r="AW45" s="246"/>
      <c r="AX45" s="193">
        <f t="shared" si="8"/>
        <v>0</v>
      </c>
      <c r="AY45" s="246"/>
      <c r="AZ45" s="193">
        <v>3.2596012435681325E-2</v>
      </c>
      <c r="BA45" s="246"/>
      <c r="BB45" s="193">
        <f t="shared" si="9"/>
        <v>0.24759234403055019</v>
      </c>
      <c r="BC45" s="39"/>
      <c r="BD45" s="193">
        <f>AB45*その他の係数!$D34</f>
        <v>0</v>
      </c>
      <c r="BE45" s="193">
        <f>AH45*その他の係数!$D34</f>
        <v>0.15384745019945659</v>
      </c>
      <c r="BF45" s="193">
        <f>AZ45*その他の係数!$D34</f>
        <v>2.332500293974156E-2</v>
      </c>
      <c r="BG45" s="246"/>
      <c r="BH45" s="193">
        <f>AB45*その他の係数!$F34</f>
        <v>0</v>
      </c>
      <c r="BI45" s="193">
        <f>AH45*その他の係数!$F34</f>
        <v>9.1928845218156044E-2</v>
      </c>
      <c r="BJ45" s="193">
        <f>AZ45*その他の係数!$F34</f>
        <v>1.3937446361188443E-2</v>
      </c>
      <c r="BK45" s="246"/>
      <c r="BL45" s="193">
        <f>AB45*その他の係数!$J34</f>
        <v>0</v>
      </c>
      <c r="BM45" s="193">
        <f>AH45*その他の係数!$J34</f>
        <v>1.3117249664186793E-2</v>
      </c>
      <c r="BN45" s="193">
        <f>AZ45*その他の係数!$J34</f>
        <v>1.9887225077946831E-3</v>
      </c>
      <c r="BO45" s="246"/>
      <c r="BP45" s="193">
        <f>AB45*その他の係数!$L34</f>
        <v>0</v>
      </c>
      <c r="BQ45" s="193">
        <f>AH45*その他の係数!$L34</f>
        <v>1.3117249664186793E-2</v>
      </c>
      <c r="BR45" s="193">
        <f>AZ45*その他の係数!$L34</f>
        <v>1.9887225077946831E-3</v>
      </c>
      <c r="BS45" s="39"/>
    </row>
    <row r="46" spans="1:77" s="10" customFormat="1" ht="18" customHeight="1">
      <c r="A46" s="190" t="s">
        <v>118</v>
      </c>
      <c r="B46" s="207" t="s">
        <v>35</v>
      </c>
      <c r="C46" s="467"/>
      <c r="E46" s="203">
        <f t="shared" si="11"/>
        <v>0</v>
      </c>
      <c r="F46" s="246"/>
      <c r="G46" s="467"/>
      <c r="H46" s="246"/>
      <c r="I46" s="473">
        <f>取引基本表!BJ35</f>
        <v>0.6376353417548386</v>
      </c>
      <c r="J46" s="117"/>
      <c r="K46" s="470"/>
      <c r="L46"/>
      <c r="M46" s="246"/>
      <c r="N46" s="246"/>
      <c r="O46" s="246"/>
      <c r="P46" s="246"/>
      <c r="Q46" s="473">
        <v>0</v>
      </c>
      <c r="R46" s="203">
        <f t="shared" si="12"/>
        <v>0</v>
      </c>
      <c r="S46" s="473">
        <v>1.3798717042961616E-5</v>
      </c>
      <c r="T46" s="203">
        <f t="shared" si="13"/>
        <v>0</v>
      </c>
      <c r="U46" s="246"/>
      <c r="V46" s="246"/>
      <c r="W46" s="203">
        <f t="shared" si="3"/>
        <v>0</v>
      </c>
      <c r="X46" s="177"/>
      <c r="Y46" s="473">
        <f t="shared" si="4"/>
        <v>0.6376353417548386</v>
      </c>
      <c r="Z46" s="178"/>
      <c r="AA46" s="177"/>
      <c r="AB46" s="203">
        <f t="shared" si="5"/>
        <v>0</v>
      </c>
      <c r="AC46" s="177"/>
      <c r="AD46" s="483">
        <v>0.73473738807000866</v>
      </c>
      <c r="AE46" s="246"/>
      <c r="AF46" s="203">
        <f t="shared" si="10"/>
        <v>0.46849452554207743</v>
      </c>
      <c r="AG46" s="246"/>
      <c r="AH46" s="193">
        <v>0.62891549046575723</v>
      </c>
      <c r="AI46" s="246"/>
      <c r="AJ46" s="193">
        <v>0.62891490999976474</v>
      </c>
      <c r="AK46" s="39"/>
      <c r="AL46" s="264">
        <f>その他の係数!F35</f>
        <v>0.60922436585362738</v>
      </c>
      <c r="AM46" s="39"/>
      <c r="AN46" s="247">
        <f t="shared" si="6"/>
        <v>0.38315028722049782</v>
      </c>
      <c r="AO46" s="43"/>
      <c r="AP46" s="43"/>
      <c r="AQ46" s="39"/>
      <c r="AR46" s="43"/>
      <c r="AS46" s="39"/>
      <c r="AT46" s="267">
        <f>その他の係数!H35</f>
        <v>4.1432146600044649E-2</v>
      </c>
      <c r="AU46" s="39"/>
      <c r="AV46" s="193">
        <f t="shared" si="7"/>
        <v>15.143892550562533</v>
      </c>
      <c r="AW46" s="246"/>
      <c r="AX46" s="193">
        <f t="shared" si="8"/>
        <v>9.6562811019764947</v>
      </c>
      <c r="AY46" s="246"/>
      <c r="AZ46" s="193">
        <v>9.7407273832133114</v>
      </c>
      <c r="BA46" s="246"/>
      <c r="BB46" s="193">
        <f t="shared" si="9"/>
        <v>10.369642293213076</v>
      </c>
      <c r="BC46" s="39"/>
      <c r="BD46" s="193">
        <f>AB46*その他の係数!$D35</f>
        <v>0</v>
      </c>
      <c r="BE46" s="193">
        <f>AH46*その他の係数!$D35</f>
        <v>0.45291143924093791</v>
      </c>
      <c r="BF46" s="193">
        <f>AZ46*その他の係数!$D35</f>
        <v>7.0147530554821982</v>
      </c>
      <c r="BG46" s="246"/>
      <c r="BH46" s="193">
        <f>AB46*その他の係数!$F35</f>
        <v>0</v>
      </c>
      <c r="BI46" s="193">
        <f>AH46*その他の係数!$F35</f>
        <v>0.38315064085452399</v>
      </c>
      <c r="BJ46" s="193">
        <f>AZ46*その他の係数!$F35</f>
        <v>5.9342884629911925</v>
      </c>
      <c r="BK46" s="246"/>
      <c r="BL46" s="193">
        <f>AB46*その他の係数!$J35</f>
        <v>0</v>
      </c>
      <c r="BM46" s="193">
        <f>AH46*その他の係数!$J35</f>
        <v>1.9839260252144737E-2</v>
      </c>
      <c r="BN46" s="193">
        <f>AZ46*その他の係数!$J35</f>
        <v>0.3072731210001633</v>
      </c>
      <c r="BO46" s="246"/>
      <c r="BP46" s="193">
        <f>AB46*その他の係数!$L35</f>
        <v>0</v>
      </c>
      <c r="BQ46" s="193">
        <f>AH46*その他の係数!$L35</f>
        <v>1.5646484952729509E-2</v>
      </c>
      <c r="BR46" s="193">
        <f>AZ46*その他の係数!$L35</f>
        <v>0.24233485538290392</v>
      </c>
      <c r="BS46" s="39"/>
    </row>
    <row r="47" spans="1:77" s="10" customFormat="1" ht="18" customHeight="1">
      <c r="A47" s="190" t="s">
        <v>119</v>
      </c>
      <c r="B47" s="207" t="s">
        <v>120</v>
      </c>
      <c r="C47" s="467"/>
      <c r="E47" s="203">
        <f t="shared" si="11"/>
        <v>0</v>
      </c>
      <c r="F47" s="246"/>
      <c r="G47" s="467"/>
      <c r="H47" s="246"/>
      <c r="I47" s="473">
        <f>取引基本表!BJ36</f>
        <v>0.92322031756440603</v>
      </c>
      <c r="J47" s="117"/>
      <c r="K47" s="470"/>
      <c r="L47"/>
      <c r="M47" s="246"/>
      <c r="N47" s="246"/>
      <c r="O47" s="246"/>
      <c r="P47" s="246"/>
      <c r="Q47" s="473">
        <v>0</v>
      </c>
      <c r="R47" s="203">
        <f t="shared" si="12"/>
        <v>0</v>
      </c>
      <c r="S47" s="473">
        <v>0</v>
      </c>
      <c r="T47" s="203">
        <f t="shared" si="13"/>
        <v>0</v>
      </c>
      <c r="U47" s="246"/>
      <c r="V47" s="246"/>
      <c r="W47" s="203">
        <f t="shared" si="3"/>
        <v>0</v>
      </c>
      <c r="X47" s="177"/>
      <c r="Y47" s="473">
        <f t="shared" si="4"/>
        <v>0.92322031756440603</v>
      </c>
      <c r="Z47" s="178"/>
      <c r="AA47" s="177"/>
      <c r="AB47" s="203">
        <f t="shared" si="5"/>
        <v>0</v>
      </c>
      <c r="AC47" s="177"/>
      <c r="AD47" s="483">
        <v>0.21287262411827007</v>
      </c>
      <c r="AE47" s="246"/>
      <c r="AF47" s="203">
        <f t="shared" si="10"/>
        <v>0.19652833163923775</v>
      </c>
      <c r="AG47" s="246"/>
      <c r="AH47" s="193">
        <v>0.22722542781325464</v>
      </c>
      <c r="AI47" s="246"/>
      <c r="AJ47" s="193">
        <v>0.22722528031294187</v>
      </c>
      <c r="AK47" s="39"/>
      <c r="AL47" s="264">
        <f>その他の係数!F36</f>
        <v>0.56233814891588274</v>
      </c>
      <c r="AM47" s="39"/>
      <c r="AN47" s="247">
        <f t="shared" si="6"/>
        <v>0.1277774435180723</v>
      </c>
      <c r="AO47" s="43"/>
      <c r="AP47" s="43"/>
      <c r="AQ47" s="39"/>
      <c r="AR47" s="43"/>
      <c r="AS47" s="39"/>
      <c r="AT47" s="267">
        <f>その他の係数!H36</f>
        <v>2.537367361437947E-2</v>
      </c>
      <c r="AU47" s="39"/>
      <c r="AV47" s="193">
        <f t="shared" si="7"/>
        <v>9.2743489865135853</v>
      </c>
      <c r="AW47" s="246"/>
      <c r="AX47" s="193">
        <f t="shared" si="8"/>
        <v>8.5622674165321992</v>
      </c>
      <c r="AY47" s="246"/>
      <c r="AZ47" s="193">
        <v>8.6632891027959911</v>
      </c>
      <c r="BA47" s="246"/>
      <c r="BB47" s="193">
        <f t="shared" si="9"/>
        <v>8.8905143831089326</v>
      </c>
      <c r="BC47" s="39"/>
      <c r="BD47" s="193">
        <f>AB47*その他の係数!$D36</f>
        <v>0</v>
      </c>
      <c r="BE47" s="193">
        <f>AH47*その他の係数!$D36</f>
        <v>0.1332504672789088</v>
      </c>
      <c r="BF47" s="193">
        <f>AZ47*その他の係数!$D36</f>
        <v>5.0803615256853139</v>
      </c>
      <c r="BG47" s="246"/>
      <c r="BH47" s="193">
        <f>AB47*その他の係数!$F36</f>
        <v>0</v>
      </c>
      <c r="BI47" s="193">
        <f>AH47*その他の係数!$F36</f>
        <v>0.12777752646312515</v>
      </c>
      <c r="BJ47" s="193">
        <f>AZ47*その他の係数!$F36</f>
        <v>4.8716979575894364</v>
      </c>
      <c r="BK47" s="246"/>
      <c r="BL47" s="193">
        <f>AB47*その他の係数!$J36</f>
        <v>0</v>
      </c>
      <c r="BM47" s="193">
        <f>AH47*その他の係数!$J36</f>
        <v>2.3908765785701735E-2</v>
      </c>
      <c r="BN47" s="193">
        <f>AZ47*その他の係数!$J36</f>
        <v>0.91155533113485965</v>
      </c>
      <c r="BO47" s="246"/>
      <c r="BP47" s="193">
        <f>AB47*その他の係数!$L36</f>
        <v>0</v>
      </c>
      <c r="BQ47" s="193">
        <f>AH47*その他の係数!$L36</f>
        <v>2.3010960553730201E-2</v>
      </c>
      <c r="BR47" s="193">
        <f>AZ47*その他の係数!$L36</f>
        <v>0.87732524360713571</v>
      </c>
      <c r="BS47" s="39"/>
    </row>
    <row r="48" spans="1:77" s="10" customFormat="1" ht="18" customHeight="1">
      <c r="A48" s="190" t="s">
        <v>121</v>
      </c>
      <c r="B48" s="207" t="s">
        <v>487</v>
      </c>
      <c r="C48" s="467"/>
      <c r="E48" s="203">
        <f t="shared" si="11"/>
        <v>0</v>
      </c>
      <c r="F48" s="246"/>
      <c r="G48" s="467"/>
      <c r="H48" s="246"/>
      <c r="I48" s="473">
        <f>取引基本表!BJ37</f>
        <v>0.422856833280286</v>
      </c>
      <c r="J48" s="117"/>
      <c r="K48" s="470"/>
      <c r="L48"/>
      <c r="M48" s="246"/>
      <c r="N48" s="246"/>
      <c r="O48" s="246"/>
      <c r="P48" s="246"/>
      <c r="Q48" s="473">
        <v>0</v>
      </c>
      <c r="R48" s="203">
        <f t="shared" si="12"/>
        <v>0</v>
      </c>
      <c r="S48" s="473">
        <v>0</v>
      </c>
      <c r="T48" s="203">
        <f t="shared" si="13"/>
        <v>0</v>
      </c>
      <c r="U48" s="246"/>
      <c r="V48" s="246"/>
      <c r="W48" s="203">
        <f t="shared" si="3"/>
        <v>0</v>
      </c>
      <c r="X48" s="177"/>
      <c r="Y48" s="473">
        <f t="shared" si="4"/>
        <v>0.422856833280286</v>
      </c>
      <c r="Z48" s="178"/>
      <c r="AA48" s="177"/>
      <c r="AB48" s="203">
        <f t="shared" si="5"/>
        <v>0</v>
      </c>
      <c r="AC48" s="177"/>
      <c r="AD48" s="483">
        <v>1.8015032091852325</v>
      </c>
      <c r="AE48" s="246"/>
      <c r="AF48" s="203">
        <f t="shared" si="10"/>
        <v>0.76177794218034012</v>
      </c>
      <c r="AG48" s="246"/>
      <c r="AH48" s="193">
        <v>0.92092320071264655</v>
      </c>
      <c r="AI48" s="246"/>
      <c r="AJ48" s="193">
        <v>0.92091910418648792</v>
      </c>
      <c r="AK48" s="39"/>
      <c r="AL48" s="264">
        <f>その他の係数!F37</f>
        <v>0.5788107149642201</v>
      </c>
      <c r="AM48" s="39"/>
      <c r="AN48" s="247">
        <f t="shared" si="6"/>
        <v>0.53303784511839014</v>
      </c>
      <c r="AO48" s="43"/>
      <c r="AP48" s="43"/>
      <c r="AQ48" s="39"/>
      <c r="AR48" s="43"/>
      <c r="AS48" s="39"/>
      <c r="AT48" s="267">
        <f>その他の係数!H37</f>
        <v>1.7803296289266097E-2</v>
      </c>
      <c r="AU48" s="39"/>
      <c r="AV48" s="193">
        <f t="shared" si="7"/>
        <v>6.507295136143969</v>
      </c>
      <c r="AW48" s="246"/>
      <c r="AX48" s="193">
        <f t="shared" si="8"/>
        <v>2.7516542144900464</v>
      </c>
      <c r="AY48" s="246"/>
      <c r="AZ48" s="193">
        <v>2.8326791092112722</v>
      </c>
      <c r="BA48" s="246"/>
      <c r="BB48" s="193">
        <f t="shared" si="9"/>
        <v>3.7535982133977601</v>
      </c>
      <c r="BC48" s="39"/>
      <c r="BD48" s="193">
        <f>AB48*その他の係数!$D37</f>
        <v>0</v>
      </c>
      <c r="BE48" s="193">
        <f>AH48*その他の係数!$D37</f>
        <v>0.56846202162918336</v>
      </c>
      <c r="BF48" s="193">
        <f>AZ48*その他の係数!$D37</f>
        <v>1.7485393915615366</v>
      </c>
      <c r="BG48" s="246"/>
      <c r="BH48" s="193">
        <f>AB48*その他の係数!$F37</f>
        <v>0</v>
      </c>
      <c r="BI48" s="193">
        <f>AH48*その他の係数!$F37</f>
        <v>0.5330402162316249</v>
      </c>
      <c r="BJ48" s="193">
        <f>AZ48*その他の係数!$F37</f>
        <v>1.6395850204667866</v>
      </c>
      <c r="BK48" s="246"/>
      <c r="BL48" s="193">
        <f>AB48*その他の係数!$J37</f>
        <v>0</v>
      </c>
      <c r="BM48" s="193">
        <f>AH48*その他の係数!$J37</f>
        <v>3.603416013174128E-2</v>
      </c>
      <c r="BN48" s="193">
        <f>AZ48*その他の係数!$J37</f>
        <v>0.11083792062592077</v>
      </c>
      <c r="BO48" s="246"/>
      <c r="BP48" s="193">
        <f>AB48*その他の係数!$L37</f>
        <v>0</v>
      </c>
      <c r="BQ48" s="193">
        <f>AH48*その他の係数!$L37</f>
        <v>3.0056411536145921E-2</v>
      </c>
      <c r="BR48" s="193">
        <f>AZ48*その他の係数!$L37</f>
        <v>9.2450889488300894E-2</v>
      </c>
      <c r="BS48" s="39"/>
    </row>
    <row r="49" spans="1:71" s="10" customFormat="1" ht="18" customHeight="1">
      <c r="A49" s="190" t="s">
        <v>122</v>
      </c>
      <c r="B49" s="207" t="s">
        <v>36</v>
      </c>
      <c r="C49" s="467">
        <v>300</v>
      </c>
      <c r="E49" s="203">
        <f t="shared" si="11"/>
        <v>300</v>
      </c>
      <c r="F49" s="246"/>
      <c r="G49" s="467"/>
      <c r="H49" s="246"/>
      <c r="I49" s="473">
        <f>取引基本表!BJ38</f>
        <v>0.73026981252431922</v>
      </c>
      <c r="J49" s="117"/>
      <c r="K49" s="470"/>
      <c r="L49"/>
      <c r="M49" s="246"/>
      <c r="N49" s="246"/>
      <c r="O49" s="246"/>
      <c r="P49" s="246"/>
      <c r="Q49" s="473">
        <v>0</v>
      </c>
      <c r="R49" s="203">
        <f t="shared" si="12"/>
        <v>0</v>
      </c>
      <c r="S49" s="473">
        <v>0</v>
      </c>
      <c r="T49" s="203">
        <f t="shared" si="13"/>
        <v>0</v>
      </c>
      <c r="U49" s="246"/>
      <c r="V49" s="246"/>
      <c r="W49" s="203">
        <f t="shared" si="3"/>
        <v>300</v>
      </c>
      <c r="X49" s="177"/>
      <c r="Y49" s="473">
        <f t="shared" si="4"/>
        <v>0.73026981252431922</v>
      </c>
      <c r="Z49" s="178"/>
      <c r="AA49" s="177"/>
      <c r="AB49" s="203">
        <f t="shared" si="5"/>
        <v>219.08094375729576</v>
      </c>
      <c r="AC49" s="177"/>
      <c r="AD49" s="483">
        <v>89.023535722229298</v>
      </c>
      <c r="AE49" s="246"/>
      <c r="AF49" s="203">
        <f t="shared" si="10"/>
        <v>65.01120074212443</v>
      </c>
      <c r="AG49" s="246"/>
      <c r="AH49" s="193">
        <v>86.877604530156532</v>
      </c>
      <c r="AI49" s="246"/>
      <c r="AJ49" s="193">
        <v>305.95833868080842</v>
      </c>
      <c r="AK49" s="39"/>
      <c r="AL49" s="264">
        <f>その他の係数!F38</f>
        <v>0.35884209424228808</v>
      </c>
      <c r="AM49" s="39"/>
      <c r="AN49" s="247">
        <f t="shared" si="6"/>
        <v>109.79073100311255</v>
      </c>
      <c r="AO49" s="43"/>
      <c r="AP49" s="43"/>
      <c r="AQ49" s="39"/>
      <c r="AR49" s="43"/>
      <c r="AS49" s="39"/>
      <c r="AT49" s="267">
        <f>その他の係数!H38</f>
        <v>8.7753819792848915E-3</v>
      </c>
      <c r="AU49" s="39"/>
      <c r="AV49" s="193">
        <f t="shared" si="7"/>
        <v>3.2074959346733425</v>
      </c>
      <c r="AW49" s="246"/>
      <c r="AX49" s="193">
        <f t="shared" si="8"/>
        <v>2.342337454886418</v>
      </c>
      <c r="AY49" s="246"/>
      <c r="AZ49" s="193">
        <v>10.833489502048959</v>
      </c>
      <c r="BA49" s="246"/>
      <c r="BB49" s="193">
        <f t="shared" si="9"/>
        <v>316.79182818285739</v>
      </c>
      <c r="BC49" s="39"/>
      <c r="BD49" s="193">
        <f>AB49*その他の係数!$D38</f>
        <v>136.29372934124933</v>
      </c>
      <c r="BE49" s="193">
        <f>AH49*その他の係数!$D38</f>
        <v>54.047935500802453</v>
      </c>
      <c r="BF49" s="193">
        <f>AZ49*その他の係数!$D38</f>
        <v>6.739685618888319</v>
      </c>
      <c r="BG49" s="246"/>
      <c r="BH49" s="193">
        <f>AB49*その他の係数!$F38</f>
        <v>78.615464666444936</v>
      </c>
      <c r="BI49" s="193">
        <f>AH49*その他の係数!$F38</f>
        <v>31.175341552354663</v>
      </c>
      <c r="BJ49" s="193">
        <f>AZ49*その他の係数!$F38</f>
        <v>3.887512060867091</v>
      </c>
      <c r="BK49" s="246"/>
      <c r="BL49" s="193">
        <f>AB49*その他の係数!$J38</f>
        <v>19.287224859620459</v>
      </c>
      <c r="BM49" s="193">
        <f>AH49*その他の係数!$J38</f>
        <v>7.6484420100664678</v>
      </c>
      <c r="BN49" s="193">
        <f>AZ49*その他の係数!$J38</f>
        <v>0.953747708298329</v>
      </c>
      <c r="BO49" s="246"/>
      <c r="BP49" s="193">
        <f>AB49*その他の係数!$L38</f>
        <v>16.029490111209956</v>
      </c>
      <c r="BQ49" s="193">
        <f>AH49*その他の係数!$L38</f>
        <v>6.3565715886477117</v>
      </c>
      <c r="BR49" s="193">
        <f>AZ49*その他の係数!$L38</f>
        <v>0.79265366427931339</v>
      </c>
      <c r="BS49" s="39"/>
    </row>
    <row r="50" spans="1:71" s="10" customFormat="1" ht="18" customHeight="1">
      <c r="A50" s="190" t="s">
        <v>123</v>
      </c>
      <c r="B50" s="207" t="s">
        <v>37</v>
      </c>
      <c r="C50" s="467">
        <v>700</v>
      </c>
      <c r="E50" s="203">
        <f t="shared" si="11"/>
        <v>699.98326219245064</v>
      </c>
      <c r="F50" s="246"/>
      <c r="G50" s="467"/>
      <c r="H50" s="246"/>
      <c r="I50" s="473">
        <f>取引基本表!BJ39</f>
        <v>0.66168747355981639</v>
      </c>
      <c r="J50" s="117"/>
      <c r="K50" s="470">
        <v>1</v>
      </c>
      <c r="L50"/>
      <c r="M50" s="246"/>
      <c r="N50" s="246"/>
      <c r="O50" s="246"/>
      <c r="P50" s="246"/>
      <c r="Q50" s="473">
        <v>1.7652529534375841E-5</v>
      </c>
      <c r="R50" s="203">
        <f t="shared" si="12"/>
        <v>1.2356770674063088E-2</v>
      </c>
      <c r="S50" s="473">
        <v>6.2586241076423432E-6</v>
      </c>
      <c r="T50" s="203">
        <f t="shared" si="13"/>
        <v>4.3810368753496405E-3</v>
      </c>
      <c r="U50" s="246"/>
      <c r="V50" s="246"/>
      <c r="W50" s="203">
        <f t="shared" si="3"/>
        <v>699.98326219245064</v>
      </c>
      <c r="X50" s="177"/>
      <c r="Y50" s="473">
        <f t="shared" si="4"/>
        <v>1</v>
      </c>
      <c r="Z50" s="178"/>
      <c r="AA50" s="177"/>
      <c r="AB50" s="203">
        <f t="shared" si="5"/>
        <v>699.98326219245064</v>
      </c>
      <c r="AC50" s="177"/>
      <c r="AD50" s="483">
        <v>17.458733916546173</v>
      </c>
      <c r="AE50" s="246"/>
      <c r="AF50" s="203">
        <f t="shared" si="10"/>
        <v>11.552225536792514</v>
      </c>
      <c r="AG50" s="246"/>
      <c r="AH50" s="193">
        <v>12.077465012919179</v>
      </c>
      <c r="AI50" s="246"/>
      <c r="AJ50" s="193">
        <v>712.06072645738459</v>
      </c>
      <c r="AK50" s="39"/>
      <c r="AL50" s="264">
        <f>その他の係数!F39</f>
        <v>0.32690595623932545</v>
      </c>
      <c r="AM50" s="39"/>
      <c r="AN50" s="247">
        <f t="shared" si="6"/>
        <v>232.77689268302007</v>
      </c>
      <c r="AO50" s="43"/>
      <c r="AP50" s="43"/>
      <c r="AQ50" s="39"/>
      <c r="AR50" s="43"/>
      <c r="AS50" s="39"/>
      <c r="AT50" s="267">
        <f>その他の係数!H39</f>
        <v>0.10543174872680229</v>
      </c>
      <c r="AU50" s="39"/>
      <c r="AV50" s="193">
        <f t="shared" si="7"/>
        <v>38.536431374156258</v>
      </c>
      <c r="AW50" s="246"/>
      <c r="AX50" s="193">
        <f t="shared" si="8"/>
        <v>25.499073915976698</v>
      </c>
      <c r="AY50" s="246"/>
      <c r="AZ50" s="193">
        <v>26.35936218175306</v>
      </c>
      <c r="BA50" s="246"/>
      <c r="BB50" s="193">
        <f t="shared" si="9"/>
        <v>738.4200886391377</v>
      </c>
      <c r="BC50" s="39"/>
      <c r="BD50" s="193">
        <f>AB50*その他の係数!$D39</f>
        <v>394.84256040829149</v>
      </c>
      <c r="BE50" s="193">
        <f>AH50*その他の係数!$D39</f>
        <v>6.8125874810296265</v>
      </c>
      <c r="BF50" s="193">
        <f>AZ50*その他の係数!$D39</f>
        <v>14.868638461402794</v>
      </c>
      <c r="BG50" s="246"/>
      <c r="BH50" s="193">
        <f>AB50*その他の係数!$F39</f>
        <v>228.82869767854555</v>
      </c>
      <c r="BI50" s="193">
        <f>AH50*その他の係数!$F39</f>
        <v>3.9481952489953414</v>
      </c>
      <c r="BJ50" s="193">
        <f>AZ50*その他の係数!$F39</f>
        <v>8.6170324998846954</v>
      </c>
      <c r="BK50" s="246"/>
      <c r="BL50" s="193">
        <f>AB50*その他の係数!$J39</f>
        <v>120.53316593505259</v>
      </c>
      <c r="BM50" s="193">
        <f>AH50*その他の係数!$J39</f>
        <v>2.079671290878303</v>
      </c>
      <c r="BN50" s="193">
        <f>AZ50*その他の係数!$J39</f>
        <v>4.5389333536976357</v>
      </c>
      <c r="BO50" s="246"/>
      <c r="BP50" s="193">
        <f>AB50*その他の係数!$L39</f>
        <v>105.18566648847472</v>
      </c>
      <c r="BQ50" s="193">
        <f>AH50*その他の係数!$L39</f>
        <v>1.8148665482316442</v>
      </c>
      <c r="BR50" s="193">
        <f>AZ50*その他の係数!$L39</f>
        <v>3.9609905394230638</v>
      </c>
      <c r="BS50" s="39"/>
    </row>
    <row r="51" spans="1:71" s="10" customFormat="1" ht="18" customHeight="1">
      <c r="A51" s="190" t="s">
        <v>124</v>
      </c>
      <c r="B51" s="207" t="s">
        <v>38</v>
      </c>
      <c r="C51" s="467"/>
      <c r="E51" s="203">
        <f t="shared" si="11"/>
        <v>0</v>
      </c>
      <c r="F51" s="246"/>
      <c r="G51" s="467"/>
      <c r="H51" s="246"/>
      <c r="I51" s="473">
        <f>取引基本表!BJ40</f>
        <v>0.9627899625968005</v>
      </c>
      <c r="J51" s="117"/>
      <c r="K51" s="470"/>
      <c r="L51"/>
      <c r="M51" s="246"/>
      <c r="N51" s="246"/>
      <c r="O51" s="246"/>
      <c r="P51" s="246"/>
      <c r="Q51" s="473">
        <v>0</v>
      </c>
      <c r="R51" s="203">
        <f t="shared" si="12"/>
        <v>0</v>
      </c>
      <c r="S51" s="473">
        <v>0</v>
      </c>
      <c r="T51" s="203">
        <f t="shared" si="13"/>
        <v>0</v>
      </c>
      <c r="U51" s="246"/>
      <c r="V51" s="246"/>
      <c r="W51" s="203">
        <f t="shared" si="3"/>
        <v>0</v>
      </c>
      <c r="X51" s="177"/>
      <c r="Y51" s="473">
        <f t="shared" si="4"/>
        <v>0.9627899625968005</v>
      </c>
      <c r="Z51" s="178"/>
      <c r="AA51" s="177"/>
      <c r="AB51" s="203">
        <f t="shared" si="5"/>
        <v>0</v>
      </c>
      <c r="AC51" s="177"/>
      <c r="AD51" s="483">
        <v>2.6631571370415807</v>
      </c>
      <c r="AE51" s="246"/>
      <c r="AF51" s="203">
        <f t="shared" si="10"/>
        <v>2.5640609603616658</v>
      </c>
      <c r="AG51" s="246"/>
      <c r="AH51" s="193">
        <v>3.1517291997481998</v>
      </c>
      <c r="AI51" s="246"/>
      <c r="AJ51" s="193">
        <v>3.1517250648202166</v>
      </c>
      <c r="AK51" s="39"/>
      <c r="AL51" s="264">
        <f>その他の係数!F40</f>
        <v>0</v>
      </c>
      <c r="AM51" s="39"/>
      <c r="AN51" s="247">
        <f t="shared" si="6"/>
        <v>0</v>
      </c>
      <c r="AO51" s="43"/>
      <c r="AP51" s="43"/>
      <c r="AQ51" s="39"/>
      <c r="AR51" s="43"/>
      <c r="AS51" s="39"/>
      <c r="AT51" s="267">
        <f>その他の係数!H40</f>
        <v>0</v>
      </c>
      <c r="AU51" s="39"/>
      <c r="AV51" s="193">
        <f t="shared" si="7"/>
        <v>0</v>
      </c>
      <c r="AW51" s="246"/>
      <c r="AX51" s="193">
        <f t="shared" si="8"/>
        <v>0</v>
      </c>
      <c r="AY51" s="246"/>
      <c r="AZ51" s="193">
        <v>0.33235662953947287</v>
      </c>
      <c r="BA51" s="246"/>
      <c r="BB51" s="193">
        <f t="shared" si="9"/>
        <v>3.4840816943596895</v>
      </c>
      <c r="BC51" s="39"/>
      <c r="BD51" s="426">
        <f>AB51*その他の係数!$D40</f>
        <v>0</v>
      </c>
      <c r="BE51" s="426">
        <f>AH51*その他の係数!$D40</f>
        <v>0</v>
      </c>
      <c r="BF51" s="426">
        <f>AZ51*その他の係数!$D40</f>
        <v>0</v>
      </c>
      <c r="BG51" s="246"/>
      <c r="BH51" s="193">
        <f>AB51*その他の係数!$F40</f>
        <v>0</v>
      </c>
      <c r="BI51" s="193">
        <f>AH51*その他の係数!$F40</f>
        <v>0</v>
      </c>
      <c r="BJ51" s="193">
        <f>AZ51*その他の係数!$F40</f>
        <v>0</v>
      </c>
      <c r="BK51" s="246"/>
      <c r="BL51" s="193">
        <f>AB51*その他の係数!$J40</f>
        <v>0</v>
      </c>
      <c r="BM51" s="193">
        <f>AH51*その他の係数!$J40</f>
        <v>0</v>
      </c>
      <c r="BN51" s="193">
        <f>AZ51*その他の係数!$J40</f>
        <v>0</v>
      </c>
      <c r="BO51" s="246"/>
      <c r="BP51" s="193">
        <f>AB51*その他の係数!$L40</f>
        <v>0</v>
      </c>
      <c r="BQ51" s="193">
        <f>AH51*その他の係数!$L40</f>
        <v>0</v>
      </c>
      <c r="BR51" s="193">
        <f>AZ51*その他の係数!$L40</f>
        <v>0</v>
      </c>
      <c r="BS51" s="39"/>
    </row>
    <row r="52" spans="1:71" s="10" customFormat="1" ht="18" customHeight="1" thickBot="1">
      <c r="A52" s="191" t="s">
        <v>125</v>
      </c>
      <c r="B52" s="428" t="s">
        <v>13</v>
      </c>
      <c r="C52" s="468"/>
      <c r="E52" s="203">
        <f t="shared" si="11"/>
        <v>0</v>
      </c>
      <c r="F52" s="246"/>
      <c r="G52" s="468"/>
      <c r="H52" s="246"/>
      <c r="I52" s="474">
        <f>取引基本表!BJ41</f>
        <v>0.36904019986873959</v>
      </c>
      <c r="J52" s="117"/>
      <c r="K52" s="471"/>
      <c r="L52"/>
      <c r="M52" s="22"/>
      <c r="N52" s="22"/>
      <c r="O52" s="22"/>
      <c r="P52" s="246"/>
      <c r="Q52" s="473">
        <v>2.3505125679551809E-2</v>
      </c>
      <c r="R52" s="204">
        <f t="shared" si="12"/>
        <v>0</v>
      </c>
      <c r="S52" s="473">
        <v>3.0097892967934352E-2</v>
      </c>
      <c r="T52" s="203">
        <f t="shared" si="13"/>
        <v>0</v>
      </c>
      <c r="U52" s="246"/>
      <c r="V52" s="246"/>
      <c r="W52" s="203">
        <f t="shared" si="3"/>
        <v>0</v>
      </c>
      <c r="X52" s="177"/>
      <c r="Y52" s="474">
        <f t="shared" si="4"/>
        <v>0.36904019986873959</v>
      </c>
      <c r="Z52" s="178"/>
      <c r="AA52" s="177"/>
      <c r="AB52" s="204">
        <f t="shared" si="5"/>
        <v>0</v>
      </c>
      <c r="AC52" s="177"/>
      <c r="AD52" s="484">
        <v>6.2015102867612386</v>
      </c>
      <c r="AE52" s="246"/>
      <c r="AF52" s="204">
        <f t="shared" si="10"/>
        <v>2.2886065957144122</v>
      </c>
      <c r="AG52" s="246"/>
      <c r="AH52" s="194">
        <v>2.9726491126597243</v>
      </c>
      <c r="AI52" s="246"/>
      <c r="AJ52" s="194">
        <v>2.9726352812265278</v>
      </c>
      <c r="AK52" s="39"/>
      <c r="AL52" s="265">
        <f>その他の係数!F41</f>
        <v>2.1946974872259333E-4</v>
      </c>
      <c r="AM52" s="39"/>
      <c r="AN52" s="248">
        <f t="shared" si="6"/>
        <v>6.5240351821470159E-4</v>
      </c>
      <c r="AO52" s="43"/>
      <c r="AP52" s="43"/>
      <c r="AQ52" s="39"/>
      <c r="AR52" s="43"/>
      <c r="AS52" s="39"/>
      <c r="AT52" s="268">
        <f>その他の係数!H41</f>
        <v>3.9947112685944654E-6</v>
      </c>
      <c r="AU52" s="39"/>
      <c r="AV52" s="194">
        <f t="shared" si="7"/>
        <v>1.4601096777846104E-3</v>
      </c>
      <c r="AW52" s="246"/>
      <c r="AX52" s="194">
        <f t="shared" si="8"/>
        <v>5.3883916731991362E-4</v>
      </c>
      <c r="AY52" s="246"/>
      <c r="AZ52" s="194">
        <v>0.45068702277298522</v>
      </c>
      <c r="BA52" s="246"/>
      <c r="BB52" s="194">
        <f t="shared" si="9"/>
        <v>3.4233223039995129</v>
      </c>
      <c r="BC52" s="39"/>
      <c r="BD52" s="427">
        <f>AB52*その他の係数!$D41</f>
        <v>0</v>
      </c>
      <c r="BE52" s="427">
        <f>AH52*その他の係数!$D41</f>
        <v>1.9259960350524208</v>
      </c>
      <c r="BF52" s="427">
        <f>AZ52*その他の係数!$D41</f>
        <v>0.29200265016603427</v>
      </c>
      <c r="BG52" s="246"/>
      <c r="BH52" s="194">
        <f>AB52*その他の係数!$F41</f>
        <v>0</v>
      </c>
      <c r="BI52" s="194">
        <f>AH52*その他の係数!$F41</f>
        <v>6.5240655379586975E-4</v>
      </c>
      <c r="BJ52" s="194">
        <f>AZ52*その他の係数!$F41</f>
        <v>9.8912167640520773E-5</v>
      </c>
      <c r="BK52" s="246"/>
      <c r="BL52" s="194">
        <f>AB52*その他の係数!$J41</f>
        <v>0</v>
      </c>
      <c r="BM52" s="194">
        <f>AH52*その他の係数!$J41</f>
        <v>3.5642647783655436E-3</v>
      </c>
      <c r="BN52" s="194">
        <f>AZ52*その他の係数!$J41</f>
        <v>5.4038260839299403E-4</v>
      </c>
      <c r="BO52" s="246"/>
      <c r="BP52" s="194">
        <f>AB52*その他の係数!$L41</f>
        <v>0</v>
      </c>
      <c r="BQ52" s="194">
        <f>AH52*その他の係数!$L41</f>
        <v>3.5555501945553586E-3</v>
      </c>
      <c r="BR52" s="194">
        <f>AZ52*その他の係数!$L41</f>
        <v>5.3906137952161744E-4</v>
      </c>
      <c r="BS52" s="39"/>
    </row>
    <row r="53" spans="1:71" s="10" customFormat="1" ht="18" customHeight="1" thickTop="1">
      <c r="A53" s="172"/>
      <c r="B53" s="179" t="s">
        <v>426</v>
      </c>
      <c r="C53" s="457">
        <f>SUM(C16:C52)</f>
        <v>2000</v>
      </c>
      <c r="E53" s="181">
        <f>SUM(E16:E52)</f>
        <v>2000</v>
      </c>
      <c r="F53" s="246"/>
      <c r="G53" s="457">
        <f>SUM(G16:G52)</f>
        <v>0</v>
      </c>
      <c r="H53" s="246"/>
      <c r="I53" s="36" t="s">
        <v>777</v>
      </c>
      <c r="J53" s="22"/>
      <c r="K53" s="22"/>
      <c r="L53"/>
      <c r="M53" s="22"/>
      <c r="N53" s="22"/>
      <c r="O53" s="22"/>
      <c r="P53" s="22"/>
      <c r="Q53" s="479"/>
      <c r="R53" s="480">
        <f>SUM(R16:R52)</f>
        <v>127.7886673473525</v>
      </c>
      <c r="S53" s="481"/>
      <c r="T53" s="480">
        <f>SUM(T16:T52)</f>
        <v>13.572576292536215</v>
      </c>
      <c r="U53" s="246"/>
      <c r="V53" s="246"/>
      <c r="W53" s="181">
        <f>SUM(W16:W52)</f>
        <v>2000</v>
      </c>
      <c r="X53" s="180"/>
      <c r="Y53" s="180"/>
      <c r="Z53" s="180"/>
      <c r="AA53" s="180"/>
      <c r="AB53" s="445">
        <f>SUM(AB16:AB52)</f>
        <v>1536.6484978862136</v>
      </c>
      <c r="AC53" s="180"/>
      <c r="AD53" s="182">
        <f>SUM(AD16:AD52)</f>
        <v>717.04433624097123</v>
      </c>
      <c r="AE53" s="246"/>
      <c r="AF53" s="480">
        <f>SUM(AF16:AF52)</f>
        <v>359.59345270624306</v>
      </c>
      <c r="AG53" s="246"/>
      <c r="AH53" s="181">
        <f>SUM(AH16:AH52)</f>
        <v>454.35271720643755</v>
      </c>
      <c r="AI53" s="246"/>
      <c r="AJ53" s="181">
        <f>SUM(AJ16:AJ52)</f>
        <v>1990.9955196383819</v>
      </c>
      <c r="AK53" s="180"/>
      <c r="AL53" s="103"/>
      <c r="AM53" s="103"/>
      <c r="AN53" s="182">
        <f>SUM(AN16:AN52)</f>
        <v>664.5648934806145</v>
      </c>
      <c r="AO53" s="180"/>
      <c r="AP53" s="253">
        <f>N19</f>
        <v>0.55000000000000004</v>
      </c>
      <c r="AQ53" s="180"/>
      <c r="AR53" s="182">
        <f>AN53*AP53</f>
        <v>365.510691414338</v>
      </c>
      <c r="AS53" s="180"/>
      <c r="AT53" s="269">
        <f>SUM(AT16:AT52)</f>
        <v>0.99999999999999989</v>
      </c>
      <c r="AU53" s="180"/>
      <c r="AV53" s="182">
        <f>SUM(AV16:AV52)</f>
        <v>365.51069141433794</v>
      </c>
      <c r="AW53" s="246"/>
      <c r="AX53" s="182">
        <f>SUM(AX16:AX52)</f>
        <v>194.05015334114947</v>
      </c>
      <c r="AY53" s="246"/>
      <c r="AZ53" s="181">
        <f>SUM(AZ16:AZ52)</f>
        <v>244.22962282024167</v>
      </c>
      <c r="BA53" s="246"/>
      <c r="BB53" s="181">
        <f>SUM(BB16:BB52)</f>
        <v>2235.2251424586234</v>
      </c>
      <c r="BC53" s="180"/>
      <c r="BD53" s="250">
        <f>SUM(BD16:BD52)</f>
        <v>819.60416164524258</v>
      </c>
      <c r="BE53" s="250">
        <f>SUM(BE16:BE52)</f>
        <v>238.85074553069467</v>
      </c>
      <c r="BF53" s="250">
        <f>SUM(BF16:BF52)</f>
        <v>150.20585148889975</v>
      </c>
      <c r="BG53" s="246"/>
      <c r="BH53" s="251">
        <f>SUM(BH16:BH52)</f>
        <v>561.54567305596811</v>
      </c>
      <c r="BI53" s="251">
        <f>SUM(BI16:BI52)</f>
        <v>103.02047045580265</v>
      </c>
      <c r="BJ53" s="251">
        <f>SUM(BJ16:BJ52)</f>
        <v>50.25859515911619</v>
      </c>
      <c r="BK53" s="246"/>
      <c r="BL53" s="252">
        <f>SUM(BL16:BL52)</f>
        <v>186.94587475261994</v>
      </c>
      <c r="BM53" s="252">
        <f>SUM(BM16:BM52)</f>
        <v>23.227694288897052</v>
      </c>
      <c r="BN53" s="252">
        <f>SUM(BN16:BN52)</f>
        <v>11.918619092505706</v>
      </c>
      <c r="BO53" s="246"/>
      <c r="BP53" s="252">
        <f>SUM(BP16:BP52)</f>
        <v>166.35140724119125</v>
      </c>
      <c r="BQ53" s="252">
        <f>SUM(BQ16:BQ52)</f>
        <v>20.565729642950846</v>
      </c>
      <c r="BR53" s="252">
        <f>SUM(BR16:BR52)</f>
        <v>10.3339792305191</v>
      </c>
      <c r="BS53" s="180"/>
    </row>
    <row r="54" spans="1:71" ht="19.95" customHeight="1">
      <c r="A54" s="39"/>
      <c r="B54" s="22"/>
    </row>
    <row r="55" spans="1:71">
      <c r="A55" s="39"/>
      <c r="B55" s="22"/>
      <c r="AV55" s="24"/>
    </row>
    <row r="56" spans="1:71">
      <c r="A56" s="39"/>
      <c r="B56" s="22"/>
    </row>
    <row r="57" spans="1:71">
      <c r="A57" s="39"/>
      <c r="B57" s="22"/>
    </row>
    <row r="58" spans="1:71">
      <c r="A58" s="39"/>
      <c r="B58" s="22"/>
    </row>
    <row r="59" spans="1:71">
      <c r="A59" s="39"/>
      <c r="B59" s="22"/>
    </row>
    <row r="60" spans="1:71">
      <c r="A60" s="39"/>
      <c r="B60" s="22"/>
    </row>
    <row r="61" spans="1:71">
      <c r="A61" s="39"/>
      <c r="B61" s="22"/>
    </row>
  </sheetData>
  <mergeCells count="56">
    <mergeCell ref="G14:G15"/>
    <mergeCell ref="A14:A15"/>
    <mergeCell ref="B14:B15"/>
    <mergeCell ref="C14:C15"/>
    <mergeCell ref="E14:E15"/>
    <mergeCell ref="BT37:BY38"/>
    <mergeCell ref="BD14:BF14"/>
    <mergeCell ref="BH14:BJ14"/>
    <mergeCell ref="BP14:BR14"/>
    <mergeCell ref="Y11:Z11"/>
    <mergeCell ref="AL14:AL15"/>
    <mergeCell ref="AJ14:AJ15"/>
    <mergeCell ref="BL14:BN14"/>
    <mergeCell ref="AP11:AR11"/>
    <mergeCell ref="AN14:AN15"/>
    <mergeCell ref="AP14:AP15"/>
    <mergeCell ref="AT14:AT15"/>
    <mergeCell ref="AX14:AX15"/>
    <mergeCell ref="Q14:R14"/>
    <mergeCell ref="S14:T14"/>
    <mergeCell ref="BP11:BR11"/>
    <mergeCell ref="BL11:BN11"/>
    <mergeCell ref="BH11:BJ11"/>
    <mergeCell ref="BD11:BF11"/>
    <mergeCell ref="AB14:AB15"/>
    <mergeCell ref="W14:W15"/>
    <mergeCell ref="AV14:AV15"/>
    <mergeCell ref="AZ14:AZ15"/>
    <mergeCell ref="Y14:Y15"/>
    <mergeCell ref="BB14:BB15"/>
    <mergeCell ref="AF14:AF15"/>
    <mergeCell ref="AD14:AD15"/>
    <mergeCell ref="AH14:AH15"/>
    <mergeCell ref="AR14:AR15"/>
    <mergeCell ref="M41:P42"/>
    <mergeCell ref="M39:P40"/>
    <mergeCell ref="M37:P38"/>
    <mergeCell ref="I11:K11"/>
    <mergeCell ref="M13:O13"/>
    <mergeCell ref="N20:O22"/>
    <mergeCell ref="M30:P32"/>
    <mergeCell ref="I14:I15"/>
    <mergeCell ref="K14:K15"/>
    <mergeCell ref="M14:O15"/>
    <mergeCell ref="Q13:R13"/>
    <mergeCell ref="S13:T13"/>
    <mergeCell ref="I3:K3"/>
    <mergeCell ref="I4:K4"/>
    <mergeCell ref="J5:L5"/>
    <mergeCell ref="K6:L6"/>
    <mergeCell ref="P6:Q6"/>
    <mergeCell ref="P5:Q5"/>
    <mergeCell ref="P4:Q4"/>
    <mergeCell ref="P3:Q3"/>
    <mergeCell ref="B8:O8"/>
    <mergeCell ref="M11:O11"/>
  </mergeCells>
  <phoneticPr fontId="2"/>
  <conditionalFormatting sqref="H11:I12 L11:M12 P11:W12 H13:M13 P13:Q13 S13 U13:X53 H14:L15 Y14:BS15 M14:M20 P14:T29 H16:J52 L16:L52 M24:M28 M30 M33:O34 P33:T36 N35:O35 M36:O36 P41:T52 M43:O51 H53:L53">
    <cfRule type="cellIs" dxfId="7" priority="2" operator="equal">
      <formula>"NO"</formula>
    </cfRule>
  </conditionalFormatting>
  <conditionalFormatting sqref="AB11:AO12">
    <cfRule type="cellIs" dxfId="6" priority="11" operator="equal">
      <formula>"NO"</formula>
    </cfRule>
  </conditionalFormatting>
  <conditionalFormatting sqref="AS11:BP12">
    <cfRule type="cellIs" dxfId="5" priority="9" operator="equal">
      <formula>"NO"</formula>
    </cfRule>
  </conditionalFormatting>
  <conditionalFormatting sqref="BS11:BS13 F11:F53 Y13:BO13 E13:E53 Y16:AD53 AF16:BS53">
    <cfRule type="cellIs" dxfId="4" priority="17" operator="equal">
      <formula>"NO"</formula>
    </cfRule>
  </conditionalFormatting>
  <dataValidations count="4">
    <dataValidation type="custom" showInputMessage="1" showErrorMessage="1" errorTitle="入力不可" error="F欄の生産者価格に入力があります。" sqref="C16:C17 C19:C52" xr:uid="{00000000-0002-0000-0200-000000000000}">
      <formula1>G16=""</formula1>
    </dataValidation>
    <dataValidation type="custom" showInputMessage="1" showErrorMessage="1" errorTitle="入力不可" error="A欄の購入者価格に入力があります。" sqref="G16:G52" xr:uid="{00000000-0002-0000-0200-000001000000}">
      <formula1>C16=""</formula1>
    </dataValidation>
    <dataValidation type="list" allowBlank="1" showInputMessage="1" showErrorMessage="1" promptTitle="消費転換率リスト" sqref="N19" xr:uid="{01D75067-CAF4-4415-90EA-2C4E5AFBAEFD}">
      <formula1>$N$26:$N$28</formula1>
    </dataValidation>
    <dataValidation type="custom" showInputMessage="1" showErrorMessage="1" errorTitle="入力不可" error="F欄の生産者価格に入力があります。" sqref="C18" xr:uid="{B69FD50D-0435-4B63-BA08-4BB893FF7E6E}">
      <formula1>J18=""</formula1>
    </dataValidation>
  </dataValidations>
  <pageMargins left="0.47244094488188981" right="0.31496062992125984" top="0.78740157480314965" bottom="0.59055118110236227" header="0.19685039370078741" footer="0.19685039370078741"/>
  <pageSetup paperSize="9" scale="87" fitToWidth="0" orientation="landscape" blackAndWhite="1" r:id="rId1"/>
  <headerFooter scaleWithDoc="0" alignWithMargins="0">
    <oddFooter>&amp;C&amp;9&amp;P／&amp;N&amp;R&amp;9&amp;F　&amp;A</oddFooter>
  </headerFooter>
  <colBreaks count="6" manualBreakCount="6">
    <brk id="26" min="10" max="52" man="1"/>
    <brk id="40" min="10" max="52" man="1"/>
    <brk id="58" min="10" max="52" man="1"/>
    <brk id="70" min="10" max="52" man="1"/>
    <brk id="81" min="10" max="51" man="1"/>
    <brk id="85" max="1048575" man="1"/>
  </colBreaks>
  <drawing r:id="rId2"/>
  <legacyDrawing r:id="rId3"/>
  <oleObjects>
    <mc:AlternateContent xmlns:mc="http://schemas.openxmlformats.org/markup-compatibility/2006">
      <mc:Choice Requires="x14">
        <oleObject progId="Equation.3" shapeId="21507" r:id="rId4">
          <objectPr defaultSize="0" autoPict="0" r:id="rId5">
            <anchor moveWithCells="1" sizeWithCells="1">
              <from>
                <xdr:col>71</xdr:col>
                <xdr:colOff>464820</xdr:colOff>
                <xdr:row>17</xdr:row>
                <xdr:rowOff>0</xdr:rowOff>
              </from>
              <to>
                <xdr:col>73</xdr:col>
                <xdr:colOff>259080</xdr:colOff>
                <xdr:row>18</xdr:row>
                <xdr:rowOff>60960</xdr:rowOff>
              </to>
            </anchor>
          </objectPr>
        </oleObject>
      </mc:Choice>
      <mc:Fallback>
        <oleObject progId="Equation.3" shapeId="21507" r:id="rId4"/>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J26"/>
  <sheetViews>
    <sheetView showGridLines="0" zoomScaleNormal="100" zoomScaleSheetLayoutView="100" workbookViewId="0">
      <selection activeCell="E7" sqref="E7"/>
    </sheetView>
  </sheetViews>
  <sheetFormatPr defaultRowHeight="13.2"/>
  <cols>
    <col min="1" max="1" width="4.77734375" customWidth="1"/>
    <col min="4" max="4" width="13.77734375" customWidth="1"/>
    <col min="5" max="8" width="12.77734375" customWidth="1"/>
  </cols>
  <sheetData>
    <row r="2" spans="1:10" ht="16.2">
      <c r="A2" s="5" t="s">
        <v>804</v>
      </c>
      <c r="B2" s="6"/>
      <c r="C2" s="6"/>
      <c r="D2" s="6"/>
      <c r="E2" s="6"/>
      <c r="F2" s="6"/>
      <c r="G2" s="6"/>
      <c r="H2" s="7"/>
      <c r="I2" s="6"/>
    </row>
    <row r="3" spans="1:10">
      <c r="A3" s="6"/>
      <c r="B3" s="6"/>
      <c r="C3" s="6"/>
      <c r="D3" s="6"/>
      <c r="E3" s="6"/>
      <c r="F3" s="6"/>
      <c r="G3" s="6"/>
      <c r="H3" s="6"/>
      <c r="I3" s="6"/>
    </row>
    <row r="4" spans="1:10">
      <c r="A4" s="6"/>
      <c r="B4" s="6"/>
      <c r="C4" s="6"/>
      <c r="D4" s="6"/>
      <c r="E4" s="6"/>
      <c r="F4" s="6"/>
      <c r="G4" s="6"/>
      <c r="H4" s="6"/>
      <c r="I4" s="6"/>
    </row>
    <row r="5" spans="1:10" ht="19.95" customHeight="1" thickBot="1">
      <c r="A5" s="13"/>
      <c r="B5" s="465" t="s">
        <v>51</v>
      </c>
      <c r="C5" s="13"/>
      <c r="D5" s="13"/>
      <c r="E5" s="14"/>
      <c r="F5" s="14" t="s">
        <v>0</v>
      </c>
      <c r="G5" s="14"/>
      <c r="H5" s="13"/>
      <c r="I5" s="13"/>
    </row>
    <row r="6" spans="1:10" ht="19.95" customHeight="1">
      <c r="A6" s="13"/>
      <c r="B6" s="449" t="s">
        <v>50</v>
      </c>
      <c r="C6" s="450"/>
      <c r="D6" s="451"/>
      <c r="E6" s="458">
        <f>測定表!W53</f>
        <v>2000</v>
      </c>
      <c r="F6" s="15" t="s">
        <v>792</v>
      </c>
      <c r="G6" s="13"/>
      <c r="H6" s="13"/>
      <c r="I6" s="13"/>
    </row>
    <row r="7" spans="1:10" ht="19.95" customHeight="1" thickBot="1">
      <c r="A7" s="13"/>
      <c r="B7" s="452"/>
      <c r="C7" s="446" t="s">
        <v>52</v>
      </c>
      <c r="D7" s="447"/>
      <c r="E7" s="464">
        <f>測定表!AB53</f>
        <v>1536.6484978862136</v>
      </c>
      <c r="F7" s="16"/>
      <c r="G7" s="13"/>
      <c r="H7" s="13"/>
      <c r="I7" s="13"/>
    </row>
    <row r="8" spans="1:10" ht="10.199999999999999" customHeight="1">
      <c r="A8" s="13"/>
      <c r="B8" s="13"/>
      <c r="C8" s="13"/>
      <c r="D8" s="13"/>
      <c r="E8" s="13"/>
      <c r="F8" s="13"/>
      <c r="G8" s="13"/>
      <c r="H8" s="13"/>
      <c r="I8" s="13"/>
    </row>
    <row r="9" spans="1:10" ht="19.95" customHeight="1" thickBot="1">
      <c r="A9" s="13"/>
      <c r="B9" s="465" t="s">
        <v>53</v>
      </c>
      <c r="C9" s="13"/>
      <c r="D9" s="13"/>
      <c r="E9" s="13"/>
      <c r="F9" s="13"/>
      <c r="G9" s="13"/>
      <c r="H9" s="17" t="s">
        <v>0</v>
      </c>
      <c r="I9" s="13"/>
    </row>
    <row r="10" spans="1:10" ht="19.95" customHeight="1">
      <c r="A10" s="13"/>
      <c r="B10" s="604"/>
      <c r="C10" s="605"/>
      <c r="D10" s="606"/>
      <c r="E10" s="453" t="s">
        <v>54</v>
      </c>
      <c r="F10" s="454" t="s">
        <v>55</v>
      </c>
      <c r="G10" s="455" t="s">
        <v>56</v>
      </c>
      <c r="H10" s="459" t="s">
        <v>57</v>
      </c>
      <c r="I10" s="13"/>
    </row>
    <row r="11" spans="1:10" ht="19.95" customHeight="1">
      <c r="A11" s="13"/>
      <c r="B11" s="607" t="s">
        <v>58</v>
      </c>
      <c r="C11" s="531"/>
      <c r="D11" s="608"/>
      <c r="E11" s="460">
        <f>測定表!AJ53+測定表!AZ53</f>
        <v>2235.2251424586234</v>
      </c>
      <c r="F11" s="461">
        <f>測定表!AB53</f>
        <v>1536.6484978862136</v>
      </c>
      <c r="G11" s="462">
        <f>測定表!AH53</f>
        <v>454.35271720643755</v>
      </c>
      <c r="H11" s="463">
        <f>測定表!AZ53</f>
        <v>244.22962282024167</v>
      </c>
      <c r="I11" s="13"/>
    </row>
    <row r="12" spans="1:10" ht="19.95" customHeight="1">
      <c r="A12" s="13"/>
      <c r="B12" s="443"/>
      <c r="C12" s="609" t="s">
        <v>59</v>
      </c>
      <c r="D12" s="610"/>
      <c r="E12" s="118">
        <f>SUM(F12:H12)</f>
        <v>1208.660758664837</v>
      </c>
      <c r="F12" s="97">
        <f>測定表!BD53</f>
        <v>819.60416164524258</v>
      </c>
      <c r="G12" s="98">
        <f>測定表!BE53</f>
        <v>238.85074553069467</v>
      </c>
      <c r="H12" s="99">
        <f>測定表!BF53</f>
        <v>150.20585148889975</v>
      </c>
      <c r="I12" s="13"/>
    </row>
    <row r="13" spans="1:10" ht="19.95" customHeight="1" thickBot="1">
      <c r="A13" s="13"/>
      <c r="B13" s="444"/>
      <c r="C13" s="75"/>
      <c r="D13" s="18" t="s">
        <v>60</v>
      </c>
      <c r="E13" s="119">
        <f>SUM(F13:H13)</f>
        <v>714.82473867088697</v>
      </c>
      <c r="F13" s="100">
        <f>測定表!BH53</f>
        <v>561.54567305596811</v>
      </c>
      <c r="G13" s="101">
        <f>測定表!BI53</f>
        <v>103.02047045580265</v>
      </c>
      <c r="H13" s="102">
        <f>測定表!BJ53</f>
        <v>50.25859515911619</v>
      </c>
      <c r="I13" s="13"/>
    </row>
    <row r="14" spans="1:10" ht="34.950000000000003" customHeight="1">
      <c r="A14" s="13"/>
      <c r="B14" s="9" t="s">
        <v>67</v>
      </c>
      <c r="C14" s="616" t="s">
        <v>468</v>
      </c>
      <c r="D14" s="616"/>
      <c r="E14" s="616"/>
      <c r="F14" s="616"/>
      <c r="G14" s="616"/>
      <c r="H14" s="616"/>
      <c r="I14" s="616"/>
      <c r="J14" s="616"/>
    </row>
    <row r="15" spans="1:10" ht="34.950000000000003" customHeight="1">
      <c r="A15" s="13"/>
      <c r="B15" s="9"/>
      <c r="C15" s="615" t="s">
        <v>469</v>
      </c>
      <c r="D15" s="615"/>
      <c r="E15" s="615"/>
      <c r="F15" s="615"/>
      <c r="G15" s="615"/>
      <c r="H15" s="615"/>
      <c r="I15" s="13"/>
    </row>
    <row r="16" spans="1:10" ht="34.950000000000003" customHeight="1">
      <c r="A16" s="13"/>
      <c r="B16" s="9"/>
      <c r="C16" s="603" t="s">
        <v>470</v>
      </c>
      <c r="D16" s="603"/>
      <c r="E16" s="603"/>
      <c r="F16" s="603"/>
      <c r="G16" s="603"/>
      <c r="H16" s="603"/>
      <c r="I16" s="13"/>
    </row>
    <row r="17" spans="1:10" ht="19.95" customHeight="1" thickBot="1">
      <c r="A17" s="13"/>
      <c r="B17" s="465" t="s">
        <v>61</v>
      </c>
      <c r="C17" s="13"/>
      <c r="D17" s="13"/>
      <c r="E17" s="17" t="s">
        <v>62</v>
      </c>
      <c r="F17" s="13"/>
      <c r="G17" s="13"/>
      <c r="H17" s="13"/>
      <c r="I17" s="13"/>
    </row>
    <row r="18" spans="1:10" ht="19.95" customHeight="1">
      <c r="A18" s="13"/>
      <c r="B18" s="611" t="s">
        <v>63</v>
      </c>
      <c r="C18" s="612"/>
      <c r="D18" s="612"/>
      <c r="E18" s="25">
        <f>IF(ISERROR($E$11/E6),"",$E$11/E6)</f>
        <v>1.1176125712293117</v>
      </c>
      <c r="F18" s="13"/>
      <c r="G18" s="13"/>
      <c r="H18" s="13"/>
      <c r="I18" s="13"/>
    </row>
    <row r="19" spans="1:10" ht="19.95" customHeight="1" thickBot="1">
      <c r="A19" s="13"/>
      <c r="B19" s="613" t="s">
        <v>64</v>
      </c>
      <c r="C19" s="614"/>
      <c r="D19" s="614"/>
      <c r="E19" s="26">
        <f>IF(ISERROR($E$11/E7),"",$E$11/E7)</f>
        <v>1.4546105667843749</v>
      </c>
      <c r="F19" s="13"/>
      <c r="G19" s="13"/>
      <c r="H19" s="13"/>
      <c r="I19" s="13"/>
    </row>
    <row r="20" spans="1:10" ht="10.199999999999999" customHeight="1">
      <c r="A20" s="13"/>
      <c r="B20" s="13"/>
      <c r="C20" s="13"/>
      <c r="D20" s="13"/>
      <c r="E20" s="13"/>
      <c r="F20" s="13"/>
      <c r="G20" s="13"/>
      <c r="H20" s="13"/>
      <c r="I20" s="13"/>
    </row>
    <row r="21" spans="1:10" ht="19.95" customHeight="1" thickBot="1">
      <c r="A21" s="13"/>
      <c r="B21" s="465" t="s">
        <v>65</v>
      </c>
      <c r="C21" s="13"/>
      <c r="D21" s="13"/>
      <c r="E21" s="13"/>
      <c r="F21" s="13"/>
      <c r="G21" s="13"/>
      <c r="H21" s="13"/>
      <c r="I21" s="13"/>
    </row>
    <row r="22" spans="1:10" ht="19.95" customHeight="1" thickBot="1">
      <c r="A22" s="13"/>
      <c r="B22" s="601">
        <f>測定表!BP53+測定表!BQ53+測定表!BR53</f>
        <v>197.25111611466122</v>
      </c>
      <c r="C22" s="602"/>
      <c r="D22" s="13" t="s">
        <v>66</v>
      </c>
      <c r="E22" s="13"/>
      <c r="F22" s="13"/>
      <c r="G22" s="13"/>
      <c r="H22" s="13"/>
      <c r="I22" s="13"/>
    </row>
    <row r="23" spans="1:10" ht="10.199999999999999" customHeight="1">
      <c r="A23" s="19"/>
      <c r="B23" s="20"/>
      <c r="C23" s="21"/>
      <c r="D23" s="19"/>
      <c r="E23" s="19"/>
      <c r="F23" s="19"/>
      <c r="G23" s="19"/>
      <c r="H23" s="19"/>
      <c r="I23" s="19"/>
    </row>
    <row r="24" spans="1:10" ht="10.199999999999999" customHeight="1">
      <c r="A24" s="10"/>
      <c r="B24" s="12"/>
      <c r="C24" s="11"/>
      <c r="D24" s="10"/>
      <c r="E24" s="10"/>
      <c r="F24" s="10"/>
      <c r="G24" s="10"/>
      <c r="H24" s="10"/>
      <c r="I24" s="10"/>
    </row>
    <row r="25" spans="1:10" ht="34.950000000000003" customHeight="1">
      <c r="A25" s="6"/>
      <c r="B25" s="23" t="s">
        <v>67</v>
      </c>
      <c r="C25" s="603" t="s">
        <v>527</v>
      </c>
      <c r="D25" s="603"/>
      <c r="E25" s="603"/>
      <c r="F25" s="603"/>
      <c r="G25" s="603"/>
      <c r="H25" s="603"/>
      <c r="I25" s="603"/>
      <c r="J25" s="603"/>
    </row>
    <row r="26" spans="1:10">
      <c r="B26" s="22"/>
      <c r="C26" s="145"/>
      <c r="D26" s="145"/>
      <c r="E26" s="145"/>
      <c r="F26" s="145"/>
      <c r="G26" s="145"/>
      <c r="H26" s="145"/>
      <c r="I26" s="145"/>
    </row>
  </sheetData>
  <mergeCells count="10">
    <mergeCell ref="B22:C22"/>
    <mergeCell ref="C25:J25"/>
    <mergeCell ref="B10:D10"/>
    <mergeCell ref="B11:D11"/>
    <mergeCell ref="C12:D12"/>
    <mergeCell ref="B18:D18"/>
    <mergeCell ref="B19:D19"/>
    <mergeCell ref="C15:H15"/>
    <mergeCell ref="C16:H16"/>
    <mergeCell ref="C14:J14"/>
  </mergeCells>
  <phoneticPr fontId="2"/>
  <printOptions horizontalCentered="1"/>
  <pageMargins left="0.47244094488188981" right="0.31496062992125984" top="0.78740157480314965" bottom="0.78740157480314965" header="0.19685039370078741" footer="0.19685039370078741"/>
  <pageSetup paperSize="9" orientation="landscape" blackAndWhite="1" r:id="rId1"/>
  <headerFooter scaleWithDoc="0" alignWithMargins="0">
    <oddFooter>&amp;C&amp;9&amp;P／&amp;N&amp;R&amp;9&amp;F　&amp;A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V50"/>
  <sheetViews>
    <sheetView showGridLines="0" zoomScaleNormal="100" workbookViewId="0">
      <selection activeCell="E5" sqref="E5"/>
    </sheetView>
  </sheetViews>
  <sheetFormatPr defaultRowHeight="13.2"/>
  <cols>
    <col min="1" max="1" width="4.6640625" style="36" customWidth="1"/>
    <col min="2" max="2" width="25.77734375" style="83" customWidth="1"/>
    <col min="3" max="4" width="11.77734375" style="38" customWidth="1"/>
    <col min="5" max="6" width="11.77734375" style="22" customWidth="1"/>
    <col min="7" max="7" width="1.77734375" style="22" customWidth="1"/>
    <col min="8" max="10" width="11.77734375" style="22" customWidth="1"/>
    <col min="11" max="11" width="1.77734375" style="22" customWidth="1"/>
    <col min="12" max="14" width="11.77734375" style="22" customWidth="1"/>
    <col min="15" max="15" width="1.77734375" style="22" customWidth="1"/>
    <col min="16" max="18" width="11.77734375" style="22" customWidth="1"/>
    <col min="19" max="19" width="1.77734375" style="22" customWidth="1"/>
    <col min="20" max="22" width="11.77734375" style="22" customWidth="1"/>
  </cols>
  <sheetData>
    <row r="1" spans="1:22" s="35" customFormat="1" ht="27.6" customHeight="1">
      <c r="A1" s="14" t="s">
        <v>421</v>
      </c>
      <c r="B1" s="82"/>
      <c r="C1" s="37"/>
      <c r="D1" s="37"/>
    </row>
    <row r="2" spans="1:22" s="22" customFormat="1" ht="13.2" customHeight="1">
      <c r="A2" s="36"/>
      <c r="B2" s="83"/>
      <c r="C2" s="137" t="str">
        <f>測定表!AB13</f>
        <v>J</v>
      </c>
      <c r="D2" s="36" t="str">
        <f>測定表!AH13</f>
        <v>M</v>
      </c>
      <c r="E2" s="36" t="str">
        <f>測定表!AZ13</f>
        <v>V</v>
      </c>
      <c r="F2" s="36" t="str">
        <f>測定表!BB13</f>
        <v>W</v>
      </c>
      <c r="I2" s="36" t="str">
        <f>測定表!BE13</f>
        <v>X</v>
      </c>
      <c r="M2" s="36" t="str">
        <f>測定表!BI13</f>
        <v>X</v>
      </c>
      <c r="Q2" s="36" t="str">
        <f>測定表!BM13</f>
        <v>Z</v>
      </c>
      <c r="U2" s="36" t="str">
        <f>測定表!BQ13</f>
        <v>AA</v>
      </c>
    </row>
    <row r="3" spans="1:22" s="22" customFormat="1" ht="13.95" customHeight="1">
      <c r="A3" s="595" t="s">
        <v>518</v>
      </c>
      <c r="B3" s="619" t="s">
        <v>519</v>
      </c>
      <c r="C3" s="621" t="s">
        <v>451</v>
      </c>
      <c r="D3" s="621" t="str">
        <f>測定表!AH14</f>
        <v>1次
生産誘発額</v>
      </c>
      <c r="E3" s="626" t="str">
        <f>測定表!AZ14</f>
        <v>２次
生産誘発額</v>
      </c>
      <c r="F3" s="626" t="str">
        <f>測定表!BB14</f>
        <v>総合
生産誘発額</v>
      </c>
      <c r="G3" s="84"/>
      <c r="H3" s="628" t="str">
        <f>測定表!BD14</f>
        <v>粗付加価値誘発額</v>
      </c>
      <c r="I3" s="628"/>
      <c r="J3" s="628"/>
      <c r="K3" s="84"/>
      <c r="L3" s="629" t="str">
        <f>測定表!BH14</f>
        <v>雇用者所得誘発額</v>
      </c>
      <c r="M3" s="629"/>
      <c r="N3" s="629"/>
      <c r="O3" s="84"/>
      <c r="P3" s="623" t="str">
        <f>測定表!BL14</f>
        <v>就業誘発者数（人）</v>
      </c>
      <c r="Q3" s="624"/>
      <c r="R3" s="625"/>
      <c r="S3" s="84"/>
      <c r="T3" s="623" t="str">
        <f>測定表!BP14</f>
        <v>雇用誘発者数（人）</v>
      </c>
      <c r="U3" s="624"/>
      <c r="V3" s="625"/>
    </row>
    <row r="4" spans="1:22" s="22" customFormat="1" ht="13.95" customHeight="1">
      <c r="A4" s="596"/>
      <c r="B4" s="620"/>
      <c r="C4" s="622"/>
      <c r="D4" s="622"/>
      <c r="E4" s="627"/>
      <c r="F4" s="627"/>
      <c r="G4" s="84"/>
      <c r="H4" s="85" t="s">
        <v>72</v>
      </c>
      <c r="I4" s="85" t="s">
        <v>73</v>
      </c>
      <c r="J4" s="85" t="s">
        <v>74</v>
      </c>
      <c r="K4" s="84"/>
      <c r="L4" s="86" t="s">
        <v>72</v>
      </c>
      <c r="M4" s="86" t="s">
        <v>73</v>
      </c>
      <c r="N4" s="86" t="s">
        <v>74</v>
      </c>
      <c r="O4" s="84"/>
      <c r="P4" s="87" t="s">
        <v>72</v>
      </c>
      <c r="Q4" s="87" t="s">
        <v>73</v>
      </c>
      <c r="R4" s="87" t="s">
        <v>74</v>
      </c>
      <c r="S4" s="84"/>
      <c r="T4" s="87" t="s">
        <v>72</v>
      </c>
      <c r="U4" s="87" t="s">
        <v>73</v>
      </c>
      <c r="V4" s="87" t="s">
        <v>74</v>
      </c>
    </row>
    <row r="5" spans="1:22" s="10" customFormat="1" ht="12.45" customHeight="1">
      <c r="A5" s="189" t="s">
        <v>1</v>
      </c>
      <c r="B5" s="206" t="s">
        <v>484</v>
      </c>
      <c r="C5" s="242">
        <f>測定表!AB16</f>
        <v>0</v>
      </c>
      <c r="D5" s="242">
        <f>測定表!AH16</f>
        <v>3.623506069259919</v>
      </c>
      <c r="E5" s="242">
        <f>測定表!AZ16</f>
        <v>2.9753044529397905</v>
      </c>
      <c r="F5" s="242">
        <f>測定表!BB16</f>
        <v>6.5988105134064812</v>
      </c>
      <c r="G5" s="246"/>
      <c r="H5" s="195">
        <f>測定表!BD16</f>
        <v>0</v>
      </c>
      <c r="I5" s="195">
        <f>測定表!BE16</f>
        <v>1.6561297127195191</v>
      </c>
      <c r="J5" s="195">
        <f>測定表!BF16</f>
        <v>1.3598680434683785</v>
      </c>
      <c r="K5" s="246"/>
      <c r="L5" s="199">
        <f>測定表!BH16</f>
        <v>0</v>
      </c>
      <c r="M5" s="199">
        <f>測定表!BI16</f>
        <v>0.42010035808757307</v>
      </c>
      <c r="N5" s="199">
        <f>測定表!BJ16</f>
        <v>0.34494946115954683</v>
      </c>
      <c r="O5" s="246"/>
      <c r="P5" s="202">
        <f>測定表!BL16</f>
        <v>0</v>
      </c>
      <c r="Q5" s="202">
        <f>測定表!BM16</f>
        <v>0.51669875604354887</v>
      </c>
      <c r="R5" s="202">
        <f>測定表!BN16</f>
        <v>0.42426756856483305</v>
      </c>
      <c r="S5" s="246"/>
      <c r="T5" s="202">
        <f>測定表!BP16</f>
        <v>0</v>
      </c>
      <c r="U5" s="202">
        <f>測定表!BQ16</f>
        <v>8.0827711817362285E-2</v>
      </c>
      <c r="V5" s="202">
        <f>測定表!BR16</f>
        <v>6.6368607170637431E-2</v>
      </c>
    </row>
    <row r="6" spans="1:22" s="10" customFormat="1" ht="12.45" customHeight="1">
      <c r="A6" s="190" t="s">
        <v>2</v>
      </c>
      <c r="B6" s="207" t="s">
        <v>3</v>
      </c>
      <c r="C6" s="243">
        <f>測定表!AB17</f>
        <v>0</v>
      </c>
      <c r="D6" s="243">
        <f>測定表!AH17</f>
        <v>-3.344039075952602</v>
      </c>
      <c r="E6" s="243">
        <f>測定表!AZ17</f>
        <v>-0.4803877238168679</v>
      </c>
      <c r="F6" s="243">
        <f>測定表!BB17</f>
        <v>-3.8286800138321109</v>
      </c>
      <c r="G6" s="246"/>
      <c r="H6" s="196">
        <f>測定表!BD17</f>
        <v>0</v>
      </c>
      <c r="I6" s="196">
        <f>測定表!BE17</f>
        <v>-1.9046517365551396</v>
      </c>
      <c r="J6" s="196">
        <f>測定表!BF17</f>
        <v>-0.2736126258114745</v>
      </c>
      <c r="K6" s="246"/>
      <c r="L6" s="200">
        <f>測定表!BH17</f>
        <v>0</v>
      </c>
      <c r="M6" s="200">
        <f>測定表!BI17</f>
        <v>-0.71556839227365709</v>
      </c>
      <c r="N6" s="200">
        <f>測定表!BJ17</f>
        <v>-0.10279493253281292</v>
      </c>
      <c r="O6" s="246"/>
      <c r="P6" s="203">
        <f>測定表!BL17</f>
        <v>0</v>
      </c>
      <c r="Q6" s="203">
        <f>測定表!BM17</f>
        <v>-3.210384525732022E-2</v>
      </c>
      <c r="R6" s="203">
        <f>測定表!BN17</f>
        <v>-4.6118758778378593E-3</v>
      </c>
      <c r="S6" s="246"/>
      <c r="T6" s="203">
        <f>測定表!BP17</f>
        <v>0</v>
      </c>
      <c r="U6" s="203">
        <f>測定表!BQ17</f>
        <v>-3.210384525732022E-2</v>
      </c>
      <c r="V6" s="203">
        <f>測定表!BR17</f>
        <v>-4.6118758778378593E-3</v>
      </c>
    </row>
    <row r="7" spans="1:22" s="10" customFormat="1" ht="12.45" customHeight="1">
      <c r="A7" s="190" t="s">
        <v>81</v>
      </c>
      <c r="B7" s="207" t="s">
        <v>82</v>
      </c>
      <c r="C7" s="243">
        <f>測定表!AB18</f>
        <v>129.05074016139542</v>
      </c>
      <c r="D7" s="243">
        <f>測定表!AH18</f>
        <v>20.305971150506618</v>
      </c>
      <c r="E7" s="243">
        <f>測定表!AZ18</f>
        <v>11.158083360980125</v>
      </c>
      <c r="F7" s="243">
        <f>測定表!BB18</f>
        <v>160.51479461824829</v>
      </c>
      <c r="G7" s="246"/>
      <c r="H7" s="196">
        <f>測定表!BD18</f>
        <v>44.744900610620945</v>
      </c>
      <c r="I7" s="196">
        <f>測定表!BE18</f>
        <v>7.0405536597096754</v>
      </c>
      <c r="J7" s="196">
        <f>測定表!BF18</f>
        <v>3.8687676674126599</v>
      </c>
      <c r="K7" s="246"/>
      <c r="L7" s="200">
        <f>測定表!BH18</f>
        <v>26.500396234206129</v>
      </c>
      <c r="M7" s="200">
        <f>測定表!BI18</f>
        <v>4.169803913838825</v>
      </c>
      <c r="N7" s="200">
        <f>測定表!BJ18</f>
        <v>2.2912974378176436</v>
      </c>
      <c r="O7" s="246"/>
      <c r="P7" s="203">
        <f>測定表!BL18</f>
        <v>3.4709677760860553</v>
      </c>
      <c r="Q7" s="203">
        <f>測定表!BM18</f>
        <v>0.546152400500726</v>
      </c>
      <c r="R7" s="203">
        <f>測定表!BN18</f>
        <v>0.30010945880982715</v>
      </c>
      <c r="S7" s="246"/>
      <c r="T7" s="203">
        <f>測定表!BP18</f>
        <v>3.4024413830468245</v>
      </c>
      <c r="U7" s="203">
        <f>測定表!BQ18</f>
        <v>0.53536985901074585</v>
      </c>
      <c r="V7" s="203">
        <f>測定表!BR18</f>
        <v>0.29418447763573424</v>
      </c>
    </row>
    <row r="8" spans="1:22" s="10" customFormat="1" ht="12.45" customHeight="1">
      <c r="A8" s="190" t="s">
        <v>83</v>
      </c>
      <c r="B8" s="207" t="s">
        <v>4</v>
      </c>
      <c r="C8" s="243">
        <f>測定表!AB19</f>
        <v>0</v>
      </c>
      <c r="D8" s="243">
        <f>測定表!AH19</f>
        <v>3.2532891221741006E-3</v>
      </c>
      <c r="E8" s="243">
        <f>測定表!AZ19</f>
        <v>5.2221482278182754E-2</v>
      </c>
      <c r="F8" s="243">
        <f>測定表!BB19</f>
        <v>5.5474767407183892E-2</v>
      </c>
      <c r="G8" s="246"/>
      <c r="H8" s="196">
        <f>測定表!BD19</f>
        <v>0</v>
      </c>
      <c r="I8" s="196">
        <f>測定表!BE19</f>
        <v>1.3991984392485099E-3</v>
      </c>
      <c r="J8" s="196">
        <f>測定表!BF19</f>
        <v>2.2459797993621657E-2</v>
      </c>
      <c r="K8" s="246"/>
      <c r="L8" s="200">
        <f>測定表!BH19</f>
        <v>0</v>
      </c>
      <c r="M8" s="200">
        <f>測定表!BI19</f>
        <v>3.0696825147530625E-3</v>
      </c>
      <c r="N8" s="200">
        <f>測定表!BJ19</f>
        <v>4.9274246777273011E-2</v>
      </c>
      <c r="O8" s="246"/>
      <c r="P8" s="203">
        <f>測定表!BL19</f>
        <v>0</v>
      </c>
      <c r="Q8" s="203">
        <f>測定表!BM19</f>
        <v>4.8799336832611509E-4</v>
      </c>
      <c r="R8" s="203">
        <f>測定表!BN19</f>
        <v>7.8332223417274128E-3</v>
      </c>
      <c r="S8" s="246"/>
      <c r="T8" s="203">
        <f>測定表!BP19</f>
        <v>0</v>
      </c>
      <c r="U8" s="203">
        <f>測定表!BQ19</f>
        <v>3.4594835031569659E-4</v>
      </c>
      <c r="V8" s="203">
        <f>測定表!BR19</f>
        <v>5.5531294535250677E-3</v>
      </c>
    </row>
    <row r="9" spans="1:22" s="10" customFormat="1" ht="12.45" customHeight="1">
      <c r="A9" s="190" t="s">
        <v>84</v>
      </c>
      <c r="B9" s="207" t="s">
        <v>5</v>
      </c>
      <c r="C9" s="243">
        <f>測定表!AB20</f>
        <v>0</v>
      </c>
      <c r="D9" s="243">
        <f>測定表!AH20</f>
        <v>2.4004796162653834</v>
      </c>
      <c r="E9" s="243">
        <f>測定表!AZ20</f>
        <v>1.5700602415401055</v>
      </c>
      <c r="F9" s="243">
        <f>測定表!BB20</f>
        <v>3.9705360868198034</v>
      </c>
      <c r="G9" s="246"/>
      <c r="H9" s="196">
        <f>測定表!BD20</f>
        <v>0</v>
      </c>
      <c r="I9" s="196">
        <f>測定表!BE20</f>
        <v>1.0007178059066959</v>
      </c>
      <c r="J9" s="196">
        <f>測定表!BF20</f>
        <v>0.65453054856586201</v>
      </c>
      <c r="K9" s="246"/>
      <c r="L9" s="200">
        <f>測定表!BH20</f>
        <v>0</v>
      </c>
      <c r="M9" s="200">
        <f>測定表!BI20</f>
        <v>0.55356608484761372</v>
      </c>
      <c r="N9" s="200">
        <f>測定表!BJ20</f>
        <v>0.36206602005495581</v>
      </c>
      <c r="O9" s="246"/>
      <c r="P9" s="203">
        <f>測定表!BL20</f>
        <v>0</v>
      </c>
      <c r="Q9" s="203">
        <f>測定表!BM20</f>
        <v>7.4385988837972136E-2</v>
      </c>
      <c r="R9" s="203">
        <f>測定表!BN20</f>
        <v>4.8652978684254083E-2</v>
      </c>
      <c r="S9" s="246"/>
      <c r="T9" s="203">
        <f>測定表!BP20</f>
        <v>0</v>
      </c>
      <c r="U9" s="203">
        <f>測定表!BQ20</f>
        <v>6.6896901726456848E-2</v>
      </c>
      <c r="V9" s="203">
        <f>測定表!BR20</f>
        <v>4.3754658432106339E-2</v>
      </c>
    </row>
    <row r="10" spans="1:22" s="10" customFormat="1" ht="12.45" customHeight="1">
      <c r="A10" s="190" t="s">
        <v>85</v>
      </c>
      <c r="B10" s="207" t="s">
        <v>6</v>
      </c>
      <c r="C10" s="243">
        <f>測定表!AB21</f>
        <v>0</v>
      </c>
      <c r="D10" s="243">
        <f>測定表!AH21</f>
        <v>11.76183301744674</v>
      </c>
      <c r="E10" s="243">
        <f>測定表!AZ21</f>
        <v>8.9648326220416976</v>
      </c>
      <c r="F10" s="243">
        <f>測定表!BB21</f>
        <v>20.726652477626491</v>
      </c>
      <c r="G10" s="246"/>
      <c r="H10" s="196">
        <f>測定表!BD21</f>
        <v>0</v>
      </c>
      <c r="I10" s="196">
        <f>測定表!BE21</f>
        <v>3.2565903605949957</v>
      </c>
      <c r="J10" s="196">
        <f>測定表!BF21</f>
        <v>2.4821630657383844</v>
      </c>
      <c r="K10" s="246"/>
      <c r="L10" s="200">
        <f>測定表!BH21</f>
        <v>0</v>
      </c>
      <c r="M10" s="200">
        <f>測定表!BI21</f>
        <v>0.70621444033638658</v>
      </c>
      <c r="N10" s="200">
        <f>測定表!BJ21</f>
        <v>0.53827445462738877</v>
      </c>
      <c r="O10" s="246"/>
      <c r="P10" s="203">
        <f>測定表!BL21</f>
        <v>0</v>
      </c>
      <c r="Q10" s="203">
        <f>測定表!BM21</f>
        <v>0.10534779177830583</v>
      </c>
      <c r="R10" s="203">
        <f>測定表!BN21</f>
        <v>8.0295759937529562E-2</v>
      </c>
      <c r="S10" s="246"/>
      <c r="T10" s="203">
        <f>測定表!BP21</f>
        <v>0</v>
      </c>
      <c r="U10" s="203">
        <f>測定表!BQ21</f>
        <v>0.10518503383447284</v>
      </c>
      <c r="V10" s="203">
        <f>測定表!BR21</f>
        <v>8.0171706337873253E-2</v>
      </c>
    </row>
    <row r="11" spans="1:22" s="10" customFormat="1" ht="12.45" customHeight="1">
      <c r="A11" s="190" t="s">
        <v>86</v>
      </c>
      <c r="B11" s="207" t="s">
        <v>7</v>
      </c>
      <c r="C11" s="243">
        <f>測定表!AB22</f>
        <v>0</v>
      </c>
      <c r="D11" s="243">
        <f>測定表!AH22</f>
        <v>48.866672323688626</v>
      </c>
      <c r="E11" s="243">
        <f>測定表!AZ22</f>
        <v>5.6602902210400705</v>
      </c>
      <c r="F11" s="243">
        <f>測定表!BB22</f>
        <v>54.5268736124059</v>
      </c>
      <c r="G11" s="246"/>
      <c r="H11" s="196">
        <f>測定表!BD22</f>
        <v>0</v>
      </c>
      <c r="I11" s="196">
        <f>測定表!BE22</f>
        <v>19.934913143948233</v>
      </c>
      <c r="J11" s="196">
        <f>測定表!BF22</f>
        <v>2.3090869208066422</v>
      </c>
      <c r="K11" s="246"/>
      <c r="L11" s="200">
        <f>測定表!BH22</f>
        <v>0</v>
      </c>
      <c r="M11" s="200">
        <f>測定表!BI22</f>
        <v>0.45535767099833507</v>
      </c>
      <c r="N11" s="200">
        <f>測定表!BJ22</f>
        <v>5.2744671361180634E-2</v>
      </c>
      <c r="O11" s="246"/>
      <c r="P11" s="203">
        <f>測定表!BL22</f>
        <v>0</v>
      </c>
      <c r="Q11" s="203">
        <f>測定表!BM22</f>
        <v>5.4857302401683211E-2</v>
      </c>
      <c r="R11" s="203">
        <f>測定表!BN22</f>
        <v>6.3541926955882231E-3</v>
      </c>
      <c r="S11" s="246"/>
      <c r="T11" s="203">
        <f>測定表!BP22</f>
        <v>0</v>
      </c>
      <c r="U11" s="203">
        <f>測定表!BQ22</f>
        <v>5.4857302401683211E-2</v>
      </c>
      <c r="V11" s="203">
        <f>測定表!BR22</f>
        <v>6.3541926955882231E-3</v>
      </c>
    </row>
    <row r="12" spans="1:22" s="10" customFormat="1" ht="12.45" customHeight="1">
      <c r="A12" s="190" t="s">
        <v>87</v>
      </c>
      <c r="B12" s="207" t="s">
        <v>485</v>
      </c>
      <c r="C12" s="243">
        <f>測定表!AB23</f>
        <v>0</v>
      </c>
      <c r="D12" s="243">
        <f>測定表!AH23</f>
        <v>1.967141921669451</v>
      </c>
      <c r="E12" s="243">
        <f>測定表!AZ23</f>
        <v>0.72971346882929489</v>
      </c>
      <c r="F12" s="243">
        <f>測定表!BB23</f>
        <v>2.6968509358546524</v>
      </c>
      <c r="G12" s="246"/>
      <c r="H12" s="196">
        <f>測定表!BD23</f>
        <v>0</v>
      </c>
      <c r="I12" s="196">
        <f>測定表!BE23</f>
        <v>0.84847751252579529</v>
      </c>
      <c r="J12" s="196">
        <f>測定表!BF23</f>
        <v>0.31474367053466101</v>
      </c>
      <c r="K12" s="246"/>
      <c r="L12" s="200">
        <f>測定表!BH23</f>
        <v>0</v>
      </c>
      <c r="M12" s="200">
        <f>測定表!BI23</f>
        <v>0.5635292946511562</v>
      </c>
      <c r="N12" s="200">
        <f>測定表!BJ23</f>
        <v>0.2090418143485224</v>
      </c>
      <c r="O12" s="246"/>
      <c r="P12" s="203">
        <f>測定表!BL23</f>
        <v>0</v>
      </c>
      <c r="Q12" s="203">
        <f>測定表!BM23</f>
        <v>7.0812285471957254E-2</v>
      </c>
      <c r="R12" s="203">
        <f>測定表!BN23</f>
        <v>2.6267895517990511E-2</v>
      </c>
      <c r="S12" s="246"/>
      <c r="T12" s="203">
        <f>測定表!BP23</f>
        <v>0</v>
      </c>
      <c r="U12" s="203">
        <f>測定表!BQ23</f>
        <v>6.7875571965222953E-2</v>
      </c>
      <c r="V12" s="203">
        <f>測定表!BR23</f>
        <v>2.5178518398652691E-2</v>
      </c>
    </row>
    <row r="13" spans="1:22" s="10" customFormat="1" ht="12.45" customHeight="1">
      <c r="A13" s="190" t="s">
        <v>88</v>
      </c>
      <c r="B13" s="207" t="s">
        <v>8</v>
      </c>
      <c r="C13" s="243">
        <f>測定表!AB24</f>
        <v>0</v>
      </c>
      <c r="D13" s="243">
        <f>測定表!AH24</f>
        <v>0.99285039973226963</v>
      </c>
      <c r="E13" s="243">
        <f>測定表!AZ24</f>
        <v>0.21424909008321419</v>
      </c>
      <c r="F13" s="243">
        <f>測定表!BB24</f>
        <v>1.2070970023953378</v>
      </c>
      <c r="G13" s="246"/>
      <c r="H13" s="196">
        <f>測定表!BD24</f>
        <v>0</v>
      </c>
      <c r="I13" s="196">
        <f>測定表!BE24</f>
        <v>0.49561886798601773</v>
      </c>
      <c r="J13" s="196">
        <f>測定表!BF24</f>
        <v>0.10695054514024556</v>
      </c>
      <c r="K13" s="246"/>
      <c r="L13" s="200">
        <f>測定表!BH24</f>
        <v>0</v>
      </c>
      <c r="M13" s="200">
        <f>測定表!BI24</f>
        <v>0.22268715635311032</v>
      </c>
      <c r="N13" s="200">
        <f>測定表!BJ24</f>
        <v>4.8054088143327407E-2</v>
      </c>
      <c r="O13" s="246"/>
      <c r="P13" s="203">
        <f>測定表!BL24</f>
        <v>0</v>
      </c>
      <c r="Q13" s="203">
        <f>測定表!BM24</f>
        <v>2.8303689968113797E-2</v>
      </c>
      <c r="R13" s="203">
        <f>測定表!BN24</f>
        <v>6.1077074887626549E-3</v>
      </c>
      <c r="S13" s="246"/>
      <c r="T13" s="203">
        <f>測定表!BP24</f>
        <v>0</v>
      </c>
      <c r="U13" s="203">
        <f>測定表!BQ24</f>
        <v>2.7572748189884175E-2</v>
      </c>
      <c r="V13" s="203">
        <f>測定表!BR24</f>
        <v>5.9499761619366473E-3</v>
      </c>
    </row>
    <row r="14" spans="1:22" s="10" customFormat="1" ht="12.45" customHeight="1">
      <c r="A14" s="190" t="s">
        <v>89</v>
      </c>
      <c r="B14" s="207" t="s">
        <v>9</v>
      </c>
      <c r="C14" s="243">
        <f>測定表!AB25</f>
        <v>0</v>
      </c>
      <c r="D14" s="243">
        <f>測定表!AH25</f>
        <v>3.3408400165727361</v>
      </c>
      <c r="E14" s="243">
        <f>測定表!AZ25</f>
        <v>0.57089643803921786</v>
      </c>
      <c r="F14" s="243">
        <f>測定表!BB25</f>
        <v>3.9116208390113272</v>
      </c>
      <c r="G14" s="246"/>
      <c r="H14" s="196">
        <f>測定表!BD25</f>
        <v>0</v>
      </c>
      <c r="I14" s="196">
        <f>測定表!BE25</f>
        <v>0.89071150558670009</v>
      </c>
      <c r="J14" s="196">
        <f>測定表!BF25</f>
        <v>0.1522084336087588</v>
      </c>
      <c r="K14" s="246"/>
      <c r="L14" s="200">
        <f>測定表!BH25</f>
        <v>0</v>
      </c>
      <c r="M14" s="200">
        <f>測定表!BI25</f>
        <v>0.17999784302131508</v>
      </c>
      <c r="N14" s="200">
        <f>測定表!BJ25</f>
        <v>3.0758769329226811E-2</v>
      </c>
      <c r="O14" s="246"/>
      <c r="P14" s="203">
        <f>測定表!BL25</f>
        <v>0</v>
      </c>
      <c r="Q14" s="203">
        <f>測定表!BM25</f>
        <v>2.9794394227249679E-2</v>
      </c>
      <c r="R14" s="203">
        <f>測定表!BN25</f>
        <v>5.0913882297550445E-3</v>
      </c>
      <c r="S14" s="246"/>
      <c r="T14" s="203">
        <f>測定表!BP25</f>
        <v>0</v>
      </c>
      <c r="U14" s="203">
        <f>測定表!BQ25</f>
        <v>2.9568896278509033E-2</v>
      </c>
      <c r="V14" s="203">
        <f>測定表!BR25</f>
        <v>5.0528542158296335E-3</v>
      </c>
    </row>
    <row r="15" spans="1:22" s="10" customFormat="1" ht="12.45" customHeight="1">
      <c r="A15" s="190" t="s">
        <v>90</v>
      </c>
      <c r="B15" s="207" t="s">
        <v>10</v>
      </c>
      <c r="C15" s="243">
        <f>測定表!AB26</f>
        <v>0</v>
      </c>
      <c r="D15" s="243">
        <f>測定表!AH26</f>
        <v>0.11624178735481436</v>
      </c>
      <c r="E15" s="243">
        <f>測定表!AZ26</f>
        <v>1.7756623705255103E-2</v>
      </c>
      <c r="F15" s="243">
        <f>測定表!BB26</f>
        <v>0.13399671385212589</v>
      </c>
      <c r="G15" s="246"/>
      <c r="H15" s="196">
        <f>測定表!BD26</f>
        <v>0</v>
      </c>
      <c r="I15" s="196">
        <f>測定表!BE26</f>
        <v>2.2941649220507652E-2</v>
      </c>
      <c r="J15" s="196">
        <f>測定表!BF26</f>
        <v>3.5044732333913277E-3</v>
      </c>
      <c r="K15" s="246"/>
      <c r="L15" s="200">
        <f>測定表!BH26</f>
        <v>0</v>
      </c>
      <c r="M15" s="200">
        <f>測定表!BI26</f>
        <v>1.2651004700484379E-2</v>
      </c>
      <c r="N15" s="200">
        <f>測定表!BJ26</f>
        <v>1.9325161378861992E-3</v>
      </c>
      <c r="O15" s="246"/>
      <c r="P15" s="203">
        <f>測定表!BL26</f>
        <v>0</v>
      </c>
      <c r="Q15" s="203">
        <f>測定表!BM26</f>
        <v>1.4240330967513135E-3</v>
      </c>
      <c r="R15" s="203">
        <f>測定表!BN26</f>
        <v>2.1752951686521829E-4</v>
      </c>
      <c r="S15" s="246"/>
      <c r="T15" s="203">
        <f>測定表!BP26</f>
        <v>0</v>
      </c>
      <c r="U15" s="203">
        <f>測定表!BQ26</f>
        <v>1.4165676545665098E-3</v>
      </c>
      <c r="V15" s="203">
        <f>測定表!BR26</f>
        <v>2.1638912621323809E-4</v>
      </c>
    </row>
    <row r="16" spans="1:22" s="10" customFormat="1" ht="12.45" customHeight="1">
      <c r="A16" s="190" t="s">
        <v>91</v>
      </c>
      <c r="B16" s="207" t="s">
        <v>11</v>
      </c>
      <c r="C16" s="243">
        <f>測定表!AB27</f>
        <v>0</v>
      </c>
      <c r="D16" s="243">
        <f>測定表!AH27</f>
        <v>1.6588917742017018</v>
      </c>
      <c r="E16" s="243">
        <f>測定表!AZ27</f>
        <v>0.35154668180909932</v>
      </c>
      <c r="F16" s="243">
        <f>測定表!BB27</f>
        <v>2.0104203882608265</v>
      </c>
      <c r="G16" s="246"/>
      <c r="H16" s="196">
        <f>測定表!BD27</f>
        <v>0</v>
      </c>
      <c r="I16" s="196">
        <f>測定表!BE27</f>
        <v>0.84396200288563272</v>
      </c>
      <c r="J16" s="196">
        <f>測定表!BF27</f>
        <v>0.17884954660781349</v>
      </c>
      <c r="K16" s="246"/>
      <c r="L16" s="200">
        <f>測定表!BH27</f>
        <v>0</v>
      </c>
      <c r="M16" s="200">
        <f>測定表!BI27</f>
        <v>0.45012593987150118</v>
      </c>
      <c r="N16" s="200">
        <f>測定表!BJ27</f>
        <v>9.5389152576983147E-2</v>
      </c>
      <c r="O16" s="246"/>
      <c r="P16" s="203">
        <f>測定表!BL27</f>
        <v>0</v>
      </c>
      <c r="Q16" s="203">
        <f>測定表!BM27</f>
        <v>5.9985527484691339E-2</v>
      </c>
      <c r="R16" s="203">
        <f>測定表!BN27</f>
        <v>1.2711928211205748E-2</v>
      </c>
      <c r="S16" s="246"/>
      <c r="T16" s="203">
        <f>測定表!BP27</f>
        <v>0</v>
      </c>
      <c r="U16" s="203">
        <f>測定表!BQ27</f>
        <v>5.6673977783357296E-2</v>
      </c>
      <c r="V16" s="203">
        <f>測定表!BR27</f>
        <v>1.2010155903177926E-2</v>
      </c>
    </row>
    <row r="17" spans="1:22" s="10" customFormat="1" ht="12.45" customHeight="1">
      <c r="A17" s="190" t="s">
        <v>92</v>
      </c>
      <c r="B17" s="207" t="s">
        <v>93</v>
      </c>
      <c r="C17" s="243">
        <f>測定表!AB28</f>
        <v>0</v>
      </c>
      <c r="D17" s="243">
        <f>測定表!AH28</f>
        <v>2.4507662018295568</v>
      </c>
      <c r="E17" s="243">
        <f>測定表!AZ28</f>
        <v>0.17392483337584846</v>
      </c>
      <c r="F17" s="243">
        <f>測定表!BB28</f>
        <v>2.6246694946820743</v>
      </c>
      <c r="G17" s="246"/>
      <c r="H17" s="196">
        <f>測定表!BD28</f>
        <v>0</v>
      </c>
      <c r="I17" s="196">
        <f>測定表!BE28</f>
        <v>1.196590291411757</v>
      </c>
      <c r="J17" s="196">
        <f>測定表!BF28</f>
        <v>8.4919062005010315E-2</v>
      </c>
      <c r="K17" s="246"/>
      <c r="L17" s="200">
        <f>測定表!BH28</f>
        <v>0</v>
      </c>
      <c r="M17" s="200">
        <f>測定表!BI28</f>
        <v>0.10901212366577288</v>
      </c>
      <c r="N17" s="200">
        <f>測定表!BJ28</f>
        <v>7.736321575825102E-3</v>
      </c>
      <c r="O17" s="246"/>
      <c r="P17" s="203">
        <f>測定表!BL28</f>
        <v>0</v>
      </c>
      <c r="Q17" s="203">
        <f>測定表!BM28</f>
        <v>8.7212441661953202E-2</v>
      </c>
      <c r="R17" s="203">
        <f>測定表!BN28</f>
        <v>6.1892519053969846E-3</v>
      </c>
      <c r="S17" s="246"/>
      <c r="T17" s="203">
        <f>測定表!BP28</f>
        <v>0</v>
      </c>
      <c r="U17" s="203">
        <f>測定表!BQ28</f>
        <v>8.5342935945726978E-2</v>
      </c>
      <c r="V17" s="203">
        <f>測定表!BR28</f>
        <v>6.0565776952062672E-3</v>
      </c>
    </row>
    <row r="18" spans="1:22" s="10" customFormat="1" ht="12.45" customHeight="1">
      <c r="A18" s="190" t="s">
        <v>94</v>
      </c>
      <c r="B18" s="207" t="s">
        <v>95</v>
      </c>
      <c r="C18" s="243">
        <f>測定表!AB29</f>
        <v>0</v>
      </c>
      <c r="D18" s="243">
        <f>測定表!AH29</f>
        <v>0.66975306018123504</v>
      </c>
      <c r="E18" s="243">
        <f>測定表!AZ29</f>
        <v>8.1856026057127926E-2</v>
      </c>
      <c r="F18" s="243">
        <f>測定表!BB29</f>
        <v>0.75160764026235527</v>
      </c>
      <c r="G18" s="246"/>
      <c r="H18" s="196">
        <f>測定表!BD29</f>
        <v>0</v>
      </c>
      <c r="I18" s="196">
        <f>測定表!BE29</f>
        <v>0.30383646164910699</v>
      </c>
      <c r="J18" s="196">
        <f>測定表!BF29</f>
        <v>3.7134351151937715E-2</v>
      </c>
      <c r="K18" s="246"/>
      <c r="L18" s="200">
        <f>測定表!BH29</f>
        <v>0</v>
      </c>
      <c r="M18" s="200">
        <f>測定表!BI29</f>
        <v>0.15932474454045398</v>
      </c>
      <c r="N18" s="200">
        <f>測定表!BJ29</f>
        <v>1.9472386489909538E-2</v>
      </c>
      <c r="O18" s="246"/>
      <c r="P18" s="203">
        <f>測定表!BL29</f>
        <v>0</v>
      </c>
      <c r="Q18" s="203">
        <f>測定表!BM29</f>
        <v>2.1808761898547559E-2</v>
      </c>
      <c r="R18" s="203">
        <f>測定表!BN29</f>
        <v>2.6654280336668242E-3</v>
      </c>
      <c r="S18" s="246"/>
      <c r="T18" s="203">
        <f>測定表!BP29</f>
        <v>0</v>
      </c>
      <c r="U18" s="203">
        <f>測定表!BQ29</f>
        <v>2.1401683888754835E-2</v>
      </c>
      <c r="V18" s="203">
        <f>測定表!BR29</f>
        <v>2.6156756843937058E-3</v>
      </c>
    </row>
    <row r="19" spans="1:22" s="10" customFormat="1" ht="12.45" customHeight="1">
      <c r="A19" s="190" t="s">
        <v>96</v>
      </c>
      <c r="B19" s="207" t="s">
        <v>97</v>
      </c>
      <c r="C19" s="243">
        <f>測定表!AB30</f>
        <v>0</v>
      </c>
      <c r="D19" s="243">
        <f>測定表!AH30</f>
        <v>4.2468950559183864E-2</v>
      </c>
      <c r="E19" s="243">
        <f>測定表!AZ30</f>
        <v>1.2055606758106973E-2</v>
      </c>
      <c r="F19" s="243">
        <f>測定表!BB30</f>
        <v>5.4524550313384948E-2</v>
      </c>
      <c r="G19" s="246"/>
      <c r="H19" s="196">
        <f>測定表!BD30</f>
        <v>0</v>
      </c>
      <c r="I19" s="196">
        <f>測定表!BE30</f>
        <v>1.5505037984585307E-2</v>
      </c>
      <c r="J19" s="196">
        <f>測定表!BF30</f>
        <v>4.4013953311886145E-3</v>
      </c>
      <c r="K19" s="246"/>
      <c r="L19" s="200">
        <f>測定表!BH30</f>
        <v>0</v>
      </c>
      <c r="M19" s="200">
        <f>測定表!BI30</f>
        <v>8.4578894259039143E-3</v>
      </c>
      <c r="N19" s="200">
        <f>測定表!BJ30</f>
        <v>2.4009302697544266E-3</v>
      </c>
      <c r="O19" s="246"/>
      <c r="P19" s="203">
        <f>測定表!BL30</f>
        <v>0</v>
      </c>
      <c r="Q19" s="203">
        <f>測定表!BM30</f>
        <v>1.0485465908124103E-3</v>
      </c>
      <c r="R19" s="203">
        <f>測定表!BN30</f>
        <v>2.9764958163428287E-4</v>
      </c>
      <c r="S19" s="246"/>
      <c r="T19" s="203">
        <f>測定表!BP30</f>
        <v>0</v>
      </c>
      <c r="U19" s="203">
        <f>測定表!BQ30</f>
        <v>1.0204102779999126E-3</v>
      </c>
      <c r="V19" s="203">
        <f>測定表!BR30</f>
        <v>2.8966256244910529E-4</v>
      </c>
    </row>
    <row r="20" spans="1:22" s="10" customFormat="1" ht="12.45" customHeight="1">
      <c r="A20" s="190" t="s">
        <v>98</v>
      </c>
      <c r="B20" s="207" t="s">
        <v>99</v>
      </c>
      <c r="C20" s="243">
        <f>測定表!AB31</f>
        <v>0</v>
      </c>
      <c r="D20" s="243">
        <f>測定表!AH31</f>
        <v>0.1926469610262172</v>
      </c>
      <c r="E20" s="243">
        <f>測定表!AZ31</f>
        <v>2.3132078194556076E-2</v>
      </c>
      <c r="F20" s="243">
        <f>測定表!BB31</f>
        <v>0.2157789064258947</v>
      </c>
      <c r="G20" s="246"/>
      <c r="H20" s="196">
        <f>測定表!BD31</f>
        <v>0</v>
      </c>
      <c r="I20" s="196">
        <f>測定表!BE31</f>
        <v>7.4648698878198944E-2</v>
      </c>
      <c r="J20" s="196">
        <f>測定表!BF31</f>
        <v>8.9634403282249121E-3</v>
      </c>
      <c r="K20" s="246"/>
      <c r="L20" s="200">
        <f>測定表!BH31</f>
        <v>0</v>
      </c>
      <c r="M20" s="200">
        <f>測定表!BI31</f>
        <v>2.6810074090503705E-2</v>
      </c>
      <c r="N20" s="200">
        <f>測定表!BJ31</f>
        <v>3.219218860031613E-3</v>
      </c>
      <c r="O20" s="246"/>
      <c r="P20" s="203">
        <f>測定表!BL31</f>
        <v>0</v>
      </c>
      <c r="Q20" s="203">
        <f>測定表!BM31</f>
        <v>2.1493080810113625E-3</v>
      </c>
      <c r="R20" s="203">
        <f>測定表!BN31</f>
        <v>2.5807810478453393E-4</v>
      </c>
      <c r="S20" s="246"/>
      <c r="T20" s="203">
        <f>測定表!BP31</f>
        <v>0</v>
      </c>
      <c r="U20" s="203">
        <f>測定表!BQ31</f>
        <v>2.1448303558425888E-3</v>
      </c>
      <c r="V20" s="203">
        <f>測定表!BR31</f>
        <v>2.575404420662328E-4</v>
      </c>
    </row>
    <row r="21" spans="1:22" s="10" customFormat="1" ht="12.45" customHeight="1">
      <c r="A21" s="190" t="s">
        <v>100</v>
      </c>
      <c r="B21" s="207" t="s">
        <v>12</v>
      </c>
      <c r="C21" s="243">
        <f>測定表!AB32</f>
        <v>0</v>
      </c>
      <c r="D21" s="243">
        <f>測定表!AH32</f>
        <v>0.19789321569127846</v>
      </c>
      <c r="E21" s="243">
        <f>測定表!AZ32</f>
        <v>0.21954228621641159</v>
      </c>
      <c r="F21" s="243">
        <f>測定表!BB32</f>
        <v>0.41743532682660556</v>
      </c>
      <c r="G21" s="246"/>
      <c r="H21" s="196">
        <f>測定表!BD32</f>
        <v>0</v>
      </c>
      <c r="I21" s="196">
        <f>測定表!BE32</f>
        <v>7.2479726742760792E-2</v>
      </c>
      <c r="J21" s="196">
        <f>測定表!BF32</f>
        <v>8.0408845032213905E-2</v>
      </c>
      <c r="K21" s="246"/>
      <c r="L21" s="200">
        <f>測定表!BH32</f>
        <v>0</v>
      </c>
      <c r="M21" s="200">
        <f>測定表!BI32</f>
        <v>6.36244169484943E-2</v>
      </c>
      <c r="N21" s="200">
        <f>測定表!BJ32</f>
        <v>7.058478436092365E-2</v>
      </c>
      <c r="O21" s="246"/>
      <c r="P21" s="203">
        <f>測定表!BL32</f>
        <v>0</v>
      </c>
      <c r="Q21" s="203">
        <f>測定表!BM32</f>
        <v>1.066004865853588E-2</v>
      </c>
      <c r="R21" s="203">
        <f>測定表!BN32</f>
        <v>1.1826233888301514E-2</v>
      </c>
      <c r="S21" s="246"/>
      <c r="T21" s="203">
        <f>測定表!BP32</f>
        <v>0</v>
      </c>
      <c r="U21" s="203">
        <f>測定表!BQ32</f>
        <v>1.0515260221747617E-2</v>
      </c>
      <c r="V21" s="203">
        <f>測定表!BR32</f>
        <v>1.16656059237745E-2</v>
      </c>
    </row>
    <row r="22" spans="1:22" s="10" customFormat="1" ht="12.45" customHeight="1">
      <c r="A22" s="190" t="s">
        <v>101</v>
      </c>
      <c r="B22" s="207" t="s">
        <v>486</v>
      </c>
      <c r="C22" s="243">
        <f>測定表!AB33</f>
        <v>0</v>
      </c>
      <c r="D22" s="243">
        <f>測定表!AH33</f>
        <v>1.8553515612844209E-2</v>
      </c>
      <c r="E22" s="243">
        <f>測定表!AZ33</f>
        <v>0.10580062199732126</v>
      </c>
      <c r="F22" s="243">
        <f>測定表!BB33</f>
        <v>0.1243541251821433</v>
      </c>
      <c r="G22" s="246"/>
      <c r="H22" s="196">
        <f>測定表!BD33</f>
        <v>0</v>
      </c>
      <c r="I22" s="196">
        <f>測定表!BE33</f>
        <v>6.2439263345152075E-3</v>
      </c>
      <c r="J22" s="196">
        <f>測定表!BF33</f>
        <v>3.560572042960073E-2</v>
      </c>
      <c r="K22" s="246"/>
      <c r="L22" s="200">
        <f>測定表!BH33</f>
        <v>0</v>
      </c>
      <c r="M22" s="200">
        <f>測定表!BI33</f>
        <v>6.0622106598389415E-3</v>
      </c>
      <c r="N22" s="200">
        <f>測定表!BJ33</f>
        <v>3.4569494637756611E-2</v>
      </c>
      <c r="O22" s="246"/>
      <c r="P22" s="203">
        <f>測定表!BL33</f>
        <v>0</v>
      </c>
      <c r="Q22" s="203">
        <f>測定表!BM33</f>
        <v>5.4170207657044261E-4</v>
      </c>
      <c r="R22" s="203">
        <f>測定表!BN33</f>
        <v>3.0890327113378552E-3</v>
      </c>
      <c r="S22" s="246"/>
      <c r="T22" s="203">
        <f>測定表!BP33</f>
        <v>0</v>
      </c>
      <c r="U22" s="203">
        <f>測定表!BQ33</f>
        <v>5.0658362752211566E-4</v>
      </c>
      <c r="V22" s="203">
        <f>測定表!BR33</f>
        <v>2.8887712713807816E-3</v>
      </c>
    </row>
    <row r="23" spans="1:22" s="10" customFormat="1" ht="12.45" customHeight="1">
      <c r="A23" s="190" t="s">
        <v>102</v>
      </c>
      <c r="B23" s="208" t="s">
        <v>39</v>
      </c>
      <c r="C23" s="243">
        <f>測定表!AB34</f>
        <v>0</v>
      </c>
      <c r="D23" s="243">
        <f>測定表!AH34</f>
        <v>0.19158960863296617</v>
      </c>
      <c r="E23" s="243">
        <f>測定表!AZ34</f>
        <v>0.15652041954616744</v>
      </c>
      <c r="F23" s="243">
        <f>測定表!BB34</f>
        <v>0.34810989064267694</v>
      </c>
      <c r="G23" s="246"/>
      <c r="H23" s="196">
        <f>測定表!BD34</f>
        <v>0</v>
      </c>
      <c r="I23" s="196">
        <f>測定表!BE34</f>
        <v>5.2080691004753189E-2</v>
      </c>
      <c r="J23" s="196">
        <f>測定表!BF34</f>
        <v>4.2547670849595563E-2</v>
      </c>
      <c r="K23" s="246"/>
      <c r="L23" s="200">
        <f>測定表!BH34</f>
        <v>0</v>
      </c>
      <c r="M23" s="200">
        <f>測定表!BI34</f>
        <v>8.5484983375309659E-2</v>
      </c>
      <c r="N23" s="200">
        <f>測定表!BJ34</f>
        <v>6.9837532203708155E-2</v>
      </c>
      <c r="O23" s="246"/>
      <c r="P23" s="203">
        <f>測定表!BL34</f>
        <v>0</v>
      </c>
      <c r="Q23" s="203">
        <f>測定表!BM34</f>
        <v>1.36356982620438E-2</v>
      </c>
      <c r="R23" s="203">
        <f>測定表!BN34</f>
        <v>1.1139775418972311E-2</v>
      </c>
      <c r="S23" s="246"/>
      <c r="T23" s="203">
        <f>測定表!BP34</f>
        <v>0</v>
      </c>
      <c r="U23" s="203">
        <f>測定表!BQ34</f>
        <v>1.3290781779867313E-2</v>
      </c>
      <c r="V23" s="203">
        <f>測定表!BR34</f>
        <v>1.0857993578694766E-2</v>
      </c>
    </row>
    <row r="24" spans="1:22" s="10" customFormat="1" ht="12.45" customHeight="1">
      <c r="A24" s="190" t="s">
        <v>103</v>
      </c>
      <c r="B24" s="207" t="s">
        <v>28</v>
      </c>
      <c r="C24" s="243">
        <f>測定表!AB35</f>
        <v>20.90231316156984</v>
      </c>
      <c r="D24" s="243">
        <f>測定表!AH35</f>
        <v>1.6440324281818546</v>
      </c>
      <c r="E24" s="243">
        <f>測定表!AZ35</f>
        <v>1.2068532556199161</v>
      </c>
      <c r="F24" s="243">
        <f>測定表!BB35</f>
        <v>23.753196305262481</v>
      </c>
      <c r="G24" s="246"/>
      <c r="H24" s="196">
        <f>測定表!BD35</f>
        <v>10.013557894116314</v>
      </c>
      <c r="I24" s="196">
        <f>測定表!BE35</f>
        <v>0.78759770615584912</v>
      </c>
      <c r="J24" s="196">
        <f>測定表!BF35</f>
        <v>0.57816064908412101</v>
      </c>
      <c r="K24" s="246"/>
      <c r="L24" s="200">
        <f>測定表!BH35</f>
        <v>9.6119873446395676</v>
      </c>
      <c r="M24" s="200">
        <f>測定表!BI35</f>
        <v>0.75601292410615795</v>
      </c>
      <c r="N24" s="200">
        <f>測定表!BJ35</f>
        <v>0.5549748551841367</v>
      </c>
      <c r="O24" s="246"/>
      <c r="P24" s="203">
        <f>測定表!BL35</f>
        <v>1.2933277539552221</v>
      </c>
      <c r="Q24" s="203">
        <f>測定表!BM35</f>
        <v>0.10172428052983479</v>
      </c>
      <c r="R24" s="203">
        <f>測定表!BN35</f>
        <v>7.46738793156244E-2</v>
      </c>
      <c r="S24" s="246"/>
      <c r="T24" s="203">
        <f>測定表!BP35</f>
        <v>1.041462100295703</v>
      </c>
      <c r="U24" s="203">
        <f>測定表!BQ35</f>
        <v>8.1914257640943622E-2</v>
      </c>
      <c r="V24" s="203">
        <f>測定表!BR35</f>
        <v>6.0131714448594907E-2</v>
      </c>
    </row>
    <row r="25" spans="1:22" s="10" customFormat="1" ht="12.45" customHeight="1">
      <c r="A25" s="190" t="s">
        <v>104</v>
      </c>
      <c r="B25" s="207" t="s">
        <v>29</v>
      </c>
      <c r="C25" s="243">
        <f>測定表!AB36</f>
        <v>0</v>
      </c>
      <c r="D25" s="243">
        <f>測定表!AH36</f>
        <v>3.6069682790044437</v>
      </c>
      <c r="E25" s="243">
        <f>測定表!AZ36</f>
        <v>1.0712164068420591</v>
      </c>
      <c r="F25" s="243">
        <f>測定表!BB36</f>
        <v>4.6781758784817518</v>
      </c>
      <c r="G25" s="246"/>
      <c r="H25" s="196">
        <f>測定表!BD36</f>
        <v>0</v>
      </c>
      <c r="I25" s="196">
        <f>測定表!BE36</f>
        <v>1.7629133303022093</v>
      </c>
      <c r="J25" s="196">
        <f>測定表!BF36</f>
        <v>0.52355927116207779</v>
      </c>
      <c r="K25" s="246"/>
      <c r="L25" s="200">
        <f>測定表!BH36</f>
        <v>0</v>
      </c>
      <c r="M25" s="200">
        <f>測定表!BI36</f>
        <v>1.1005143641869242</v>
      </c>
      <c r="N25" s="200">
        <f>測定表!BJ36</f>
        <v>0.32683654296171805</v>
      </c>
      <c r="O25" s="246"/>
      <c r="P25" s="203">
        <f>測定表!BL36</f>
        <v>0</v>
      </c>
      <c r="Q25" s="203">
        <f>測定表!BM36</f>
        <v>0.22283857316624772</v>
      </c>
      <c r="R25" s="203">
        <f>測定表!BN36</f>
        <v>6.6179771261765802E-2</v>
      </c>
      <c r="S25" s="246"/>
      <c r="T25" s="203">
        <f>測定表!BP36</f>
        <v>0</v>
      </c>
      <c r="U25" s="203">
        <f>測定表!BQ36</f>
        <v>0.17766910366535535</v>
      </c>
      <c r="V25" s="203">
        <f>測定表!BR36</f>
        <v>5.2765104684475324E-2</v>
      </c>
    </row>
    <row r="26" spans="1:22" s="10" customFormat="1" ht="12.45" customHeight="1">
      <c r="A26" s="190" t="s">
        <v>105</v>
      </c>
      <c r="B26" s="207" t="s">
        <v>30</v>
      </c>
      <c r="C26" s="243">
        <f>測定表!AB37</f>
        <v>0</v>
      </c>
      <c r="D26" s="243">
        <f>測定表!AH37</f>
        <v>55.687713345497443</v>
      </c>
      <c r="E26" s="243">
        <f>測定表!AZ37</f>
        <v>10.531657027394838</v>
      </c>
      <c r="F26" s="243">
        <f>測定表!BB37</f>
        <v>66.219084196326293</v>
      </c>
      <c r="G26" s="246"/>
      <c r="H26" s="196">
        <f>測定表!BD37</f>
        <v>0</v>
      </c>
      <c r="I26" s="196">
        <f>測定表!BE37</f>
        <v>24.044650895129475</v>
      </c>
      <c r="J26" s="196">
        <f>測定表!BF37</f>
        <v>4.5473229435702898</v>
      </c>
      <c r="K26" s="246"/>
      <c r="L26" s="200">
        <f>測定表!BH37</f>
        <v>0</v>
      </c>
      <c r="M26" s="200">
        <f>測定表!BI37</f>
        <v>1.5169465092173184</v>
      </c>
      <c r="N26" s="200">
        <f>測定表!BJ37</f>
        <v>0.28688483337181869</v>
      </c>
      <c r="O26" s="246"/>
      <c r="P26" s="203">
        <f>測定表!BL37</f>
        <v>0</v>
      </c>
      <c r="Q26" s="203">
        <f>測定表!BM37</f>
        <v>0.11848468577587799</v>
      </c>
      <c r="R26" s="203">
        <f>測定表!BN37</f>
        <v>2.2407816709017144E-2</v>
      </c>
      <c r="S26" s="246"/>
      <c r="T26" s="203">
        <f>測定表!BP37</f>
        <v>0</v>
      </c>
      <c r="U26" s="203">
        <f>測定表!BQ37</f>
        <v>0.11559318790637092</v>
      </c>
      <c r="V26" s="203">
        <f>測定表!BR37</f>
        <v>2.1860976804348058E-2</v>
      </c>
    </row>
    <row r="27" spans="1:22" s="10" customFormat="1" ht="12.45" customHeight="1">
      <c r="A27" s="190" t="s">
        <v>106</v>
      </c>
      <c r="B27" s="207" t="s">
        <v>107</v>
      </c>
      <c r="C27" s="243">
        <f>測定表!AB38</f>
        <v>0</v>
      </c>
      <c r="D27" s="243">
        <f>測定表!AH38</f>
        <v>9.1492035077531586</v>
      </c>
      <c r="E27" s="243">
        <f>測定表!AZ38</f>
        <v>4.0548604656493952</v>
      </c>
      <c r="F27" s="243">
        <f>測定表!BB38</f>
        <v>13.204046864177915</v>
      </c>
      <c r="G27" s="246"/>
      <c r="H27" s="196">
        <f>測定表!BD38</f>
        <v>0</v>
      </c>
      <c r="I27" s="196">
        <f>測定表!BE38</f>
        <v>4.3619366290737034</v>
      </c>
      <c r="J27" s="196">
        <f>測定表!BF38</f>
        <v>1.9331785959193837</v>
      </c>
      <c r="K27" s="246"/>
      <c r="L27" s="200">
        <f>測定表!BH38</f>
        <v>0</v>
      </c>
      <c r="M27" s="200">
        <f>測定表!BI38</f>
        <v>1.449547585734303</v>
      </c>
      <c r="N27" s="200">
        <f>測定表!BJ38</f>
        <v>0.64242894952448026</v>
      </c>
      <c r="O27" s="246"/>
      <c r="P27" s="203">
        <f>測定表!BL38</f>
        <v>0</v>
      </c>
      <c r="Q27" s="203">
        <f>測定表!BM38</f>
        <v>5.2475810016294026E-2</v>
      </c>
      <c r="R27" s="203">
        <f>測定表!BN38</f>
        <v>2.325689741819436E-2</v>
      </c>
      <c r="S27" s="246"/>
      <c r="T27" s="203">
        <f>測定表!BP38</f>
        <v>0</v>
      </c>
      <c r="U27" s="203">
        <f>測定表!BQ38</f>
        <v>5.2475810016294026E-2</v>
      </c>
      <c r="V27" s="203">
        <f>測定表!BR38</f>
        <v>2.325689741819436E-2</v>
      </c>
    </row>
    <row r="28" spans="1:22" s="10" customFormat="1" ht="12.45" customHeight="1">
      <c r="A28" s="190" t="s">
        <v>108</v>
      </c>
      <c r="B28" s="207" t="s">
        <v>109</v>
      </c>
      <c r="C28" s="243">
        <f>測定表!AB39</f>
        <v>0</v>
      </c>
      <c r="D28" s="243">
        <f>測定表!AH39</f>
        <v>20.706604644431245</v>
      </c>
      <c r="E28" s="243">
        <f>測定表!AZ39</f>
        <v>1.643625162707069</v>
      </c>
      <c r="F28" s="243">
        <f>測定表!BB39</f>
        <v>22.350208669406186</v>
      </c>
      <c r="G28" s="246"/>
      <c r="H28" s="196">
        <f>測定表!BD39</f>
        <v>0</v>
      </c>
      <c r="I28" s="196">
        <f>測定表!BE39</f>
        <v>13.455838034302555</v>
      </c>
      <c r="J28" s="196">
        <f>測定表!BF39</f>
        <v>1.0680821099483537</v>
      </c>
      <c r="K28" s="246"/>
      <c r="L28" s="200">
        <f>測定表!BH39</f>
        <v>0</v>
      </c>
      <c r="M28" s="200">
        <f>測定表!BI39</f>
        <v>2.1446178592597005</v>
      </c>
      <c r="N28" s="200">
        <f>測定表!BJ39</f>
        <v>0.17023302170489826</v>
      </c>
      <c r="O28" s="246"/>
      <c r="P28" s="203">
        <f>測定表!BL39</f>
        <v>0</v>
      </c>
      <c r="Q28" s="203">
        <f>測定表!BM39</f>
        <v>0.67279948397828304</v>
      </c>
      <c r="R28" s="203">
        <f>測定表!BN39</f>
        <v>5.3404707353623779E-2</v>
      </c>
      <c r="S28" s="246"/>
      <c r="T28" s="203">
        <f>測定表!BP39</f>
        <v>0</v>
      </c>
      <c r="U28" s="203">
        <f>測定表!BQ39</f>
        <v>0.66420625240230191</v>
      </c>
      <c r="V28" s="203">
        <f>測定表!BR39</f>
        <v>5.2722603653389662E-2</v>
      </c>
    </row>
    <row r="29" spans="1:22" s="10" customFormat="1" ht="12.45" customHeight="1">
      <c r="A29" s="190" t="s">
        <v>110</v>
      </c>
      <c r="B29" s="207" t="s">
        <v>31</v>
      </c>
      <c r="C29" s="243">
        <f>測定表!AB40</f>
        <v>64.172196336122965</v>
      </c>
      <c r="D29" s="243">
        <f>測定表!AH40</f>
        <v>24.730699590663747</v>
      </c>
      <c r="E29" s="243">
        <f>測定表!AZ40</f>
        <v>1.7162315043773411</v>
      </c>
      <c r="F29" s="243">
        <f>測定表!BB40</f>
        <v>90.619107819775536</v>
      </c>
      <c r="G29" s="246"/>
      <c r="H29" s="196">
        <f>測定表!BD40</f>
        <v>44.131690084680869</v>
      </c>
      <c r="I29" s="196">
        <f>測定表!BE40</f>
        <v>17.007483493254785</v>
      </c>
      <c r="J29" s="196">
        <f>測定表!BF40</f>
        <v>1.1802649930825535</v>
      </c>
      <c r="K29" s="246"/>
      <c r="L29" s="200">
        <f>測定表!BH40</f>
        <v>29.261696060001686</v>
      </c>
      <c r="M29" s="200">
        <f>測定表!BI40</f>
        <v>11.276880893756418</v>
      </c>
      <c r="N29" s="200">
        <f>測定表!BJ40</f>
        <v>0.78257948951359357</v>
      </c>
      <c r="O29" s="246"/>
      <c r="P29" s="203">
        <f>測定表!BL40</f>
        <v>8.1381099846221332</v>
      </c>
      <c r="Q29" s="203">
        <f>測定表!BM40</f>
        <v>3.1362671804358961</v>
      </c>
      <c r="R29" s="203">
        <f>測定表!BN40</f>
        <v>0.21764691781063836</v>
      </c>
      <c r="S29" s="246"/>
      <c r="T29" s="203">
        <f>測定表!BP40</f>
        <v>7.6152198217942635</v>
      </c>
      <c r="U29" s="203">
        <f>測定表!BQ40</f>
        <v>2.9347556181998677</v>
      </c>
      <c r="V29" s="203">
        <f>測定表!BR40</f>
        <v>0.20366265948677242</v>
      </c>
    </row>
    <row r="30" spans="1:22" s="10" customFormat="1" ht="12.45" customHeight="1">
      <c r="A30" s="190" t="s">
        <v>111</v>
      </c>
      <c r="B30" s="207" t="s">
        <v>32</v>
      </c>
      <c r="C30" s="243">
        <f>測定表!AB41</f>
        <v>0</v>
      </c>
      <c r="D30" s="243">
        <f>測定表!AH41</f>
        <v>18.603784501263043</v>
      </c>
      <c r="E30" s="243">
        <f>測定表!AZ41</f>
        <v>13.604367505732274</v>
      </c>
      <c r="F30" s="243">
        <f>測定表!BB41</f>
        <v>32.208067877930574</v>
      </c>
      <c r="G30" s="246"/>
      <c r="H30" s="196">
        <f>測定表!BD41</f>
        <v>0</v>
      </c>
      <c r="I30" s="196">
        <f>測定表!BE41</f>
        <v>11.755093008725741</v>
      </c>
      <c r="J30" s="196">
        <f>測定表!BF41</f>
        <v>8.5961329719720094</v>
      </c>
      <c r="K30" s="246"/>
      <c r="L30" s="200">
        <f>測定表!BH41</f>
        <v>0</v>
      </c>
      <c r="M30" s="200">
        <f>測定表!BI41</f>
        <v>3.966344242383768</v>
      </c>
      <c r="N30" s="200">
        <f>測定表!BJ41</f>
        <v>2.9004638665842757</v>
      </c>
      <c r="O30" s="246"/>
      <c r="P30" s="203">
        <f>測定表!BL41</f>
        <v>0</v>
      </c>
      <c r="Q30" s="203">
        <f>測定表!BM41</f>
        <v>0.89300559800178292</v>
      </c>
      <c r="R30" s="203">
        <f>測定表!BN41</f>
        <v>0.65302714827016362</v>
      </c>
      <c r="S30" s="246"/>
      <c r="T30" s="203">
        <f>測定表!BP41</f>
        <v>0</v>
      </c>
      <c r="U30" s="203">
        <f>測定表!BQ41</f>
        <v>0.87060003809564668</v>
      </c>
      <c r="V30" s="203">
        <f>測定表!BR41</f>
        <v>0.63664266095716104</v>
      </c>
    </row>
    <row r="31" spans="1:22" s="10" customFormat="1" ht="12.45" customHeight="1">
      <c r="A31" s="190" t="s">
        <v>112</v>
      </c>
      <c r="B31" s="207" t="s">
        <v>33</v>
      </c>
      <c r="C31" s="243">
        <f>測定表!AB42</f>
        <v>0</v>
      </c>
      <c r="D31" s="243">
        <f>測定表!AH42</f>
        <v>29.197760740766217</v>
      </c>
      <c r="E31" s="243">
        <f>測定表!AZ42</f>
        <v>82.85102681989531</v>
      </c>
      <c r="F31" s="243">
        <f>測定表!BB42</f>
        <v>112.04873233596842</v>
      </c>
      <c r="G31" s="246"/>
      <c r="H31" s="196">
        <f>測定表!BD42</f>
        <v>0</v>
      </c>
      <c r="I31" s="196">
        <f>測定表!BE42</f>
        <v>23.734811022054227</v>
      </c>
      <c r="J31" s="196">
        <f>測定表!BF42</f>
        <v>67.349461556748039</v>
      </c>
      <c r="K31" s="246"/>
      <c r="L31" s="200">
        <f>測定表!BH42</f>
        <v>0</v>
      </c>
      <c r="M31" s="200">
        <f>測定表!BI42</f>
        <v>1.2765633370156344</v>
      </c>
      <c r="N31" s="200">
        <f>測定表!BJ42</f>
        <v>3.6223525568078161</v>
      </c>
      <c r="O31" s="246"/>
      <c r="P31" s="203">
        <f>測定表!BL42</f>
        <v>0</v>
      </c>
      <c r="Q31" s="203">
        <f>測定表!BM42</f>
        <v>0.39273816639200915</v>
      </c>
      <c r="R31" s="203">
        <f>測定表!BN42</f>
        <v>1.1144265701002853</v>
      </c>
      <c r="S31" s="246"/>
      <c r="T31" s="203">
        <f>測定表!BP42</f>
        <v>0</v>
      </c>
      <c r="U31" s="203">
        <f>測定表!BQ42</f>
        <v>0.32907983385839173</v>
      </c>
      <c r="V31" s="203">
        <f>測定表!BR42</f>
        <v>0.933790860982746</v>
      </c>
    </row>
    <row r="32" spans="1:22" s="10" customFormat="1" ht="12.45" customHeight="1">
      <c r="A32" s="190" t="s">
        <v>113</v>
      </c>
      <c r="B32" s="207" t="s">
        <v>114</v>
      </c>
      <c r="C32" s="243">
        <f>測定表!AB43</f>
        <v>403.45904227737896</v>
      </c>
      <c r="D32" s="243">
        <f>測定表!AH43</f>
        <v>68.574795661387455</v>
      </c>
      <c r="E32" s="243">
        <f>測定表!AZ43</f>
        <v>18.531150735091792</v>
      </c>
      <c r="F32" s="243">
        <f>測定表!BB43</f>
        <v>490.56457660003622</v>
      </c>
      <c r="G32" s="246"/>
      <c r="H32" s="196">
        <f>測定表!BD43</f>
        <v>189.57772330628356</v>
      </c>
      <c r="I32" s="196">
        <f>測定表!BE43</f>
        <v>32.221991021189559</v>
      </c>
      <c r="J32" s="196">
        <f>測定表!BF43</f>
        <v>8.7074349524406127</v>
      </c>
      <c r="K32" s="246"/>
      <c r="L32" s="200">
        <f>測定表!BH43</f>
        <v>188.7274310721302</v>
      </c>
      <c r="M32" s="200">
        <f>測定表!BI43</f>
        <v>32.077469247974619</v>
      </c>
      <c r="N32" s="200">
        <f>測定表!BJ43</f>
        <v>8.6683804465085323</v>
      </c>
      <c r="O32" s="246"/>
      <c r="P32" s="203">
        <f>測定表!BL43</f>
        <v>34.223078443283455</v>
      </c>
      <c r="Q32" s="203">
        <f>測定表!BM43</f>
        <v>5.816800133923727</v>
      </c>
      <c r="R32" s="203">
        <f>測定表!BN43</f>
        <v>1.571889482688424</v>
      </c>
      <c r="S32" s="246"/>
      <c r="T32" s="203">
        <f>測定表!BP43</f>
        <v>33.077127336369784</v>
      </c>
      <c r="U32" s="203">
        <f>測定表!BQ43</f>
        <v>5.6220260558637314</v>
      </c>
      <c r="V32" s="203">
        <f>測定表!BR43</f>
        <v>1.5192551617982684</v>
      </c>
    </row>
    <row r="33" spans="1:22" s="10" customFormat="1" ht="12.45" customHeight="1">
      <c r="A33" s="190" t="s">
        <v>115</v>
      </c>
      <c r="B33" s="207" t="s">
        <v>116</v>
      </c>
      <c r="C33" s="243">
        <f>測定表!AB44</f>
        <v>0</v>
      </c>
      <c r="D33" s="243">
        <f>測定表!AH44</f>
        <v>19.922331397656915</v>
      </c>
      <c r="E33" s="243">
        <f>測定表!AZ44</f>
        <v>17.216048161546219</v>
      </c>
      <c r="F33" s="243">
        <f>測定表!BB44</f>
        <v>37.138349981362119</v>
      </c>
      <c r="G33" s="246"/>
      <c r="H33" s="196">
        <f>測定表!BD44</f>
        <v>0</v>
      </c>
      <c r="I33" s="196">
        <f>測定表!BE44</f>
        <v>9.8146914783000234</v>
      </c>
      <c r="J33" s="196">
        <f>測定表!BF44</f>
        <v>8.4814471664196507</v>
      </c>
      <c r="K33" s="246"/>
      <c r="L33" s="200">
        <f>測定表!BH44</f>
        <v>0</v>
      </c>
      <c r="M33" s="200">
        <f>測定表!BI44</f>
        <v>3.7151756158429134</v>
      </c>
      <c r="N33" s="200">
        <f>測定表!BJ44</f>
        <v>3.2104998684278594</v>
      </c>
      <c r="O33" s="246"/>
      <c r="P33" s="203">
        <f>測定表!BL44</f>
        <v>0</v>
      </c>
      <c r="Q33" s="203">
        <f>測定表!BM44</f>
        <v>0.40278054996870949</v>
      </c>
      <c r="R33" s="203">
        <f>測定表!BN44</f>
        <v>0.34806615794027623</v>
      </c>
      <c r="S33" s="246"/>
      <c r="T33" s="203">
        <f>測定表!BP44</f>
        <v>0</v>
      </c>
      <c r="U33" s="203">
        <f>測定表!BQ44</f>
        <v>0.33187553166851846</v>
      </c>
      <c r="V33" s="203">
        <f>測定表!BR44</f>
        <v>0.28679299740571285</v>
      </c>
    </row>
    <row r="34" spans="1:22" s="10" customFormat="1" ht="12.45" customHeight="1">
      <c r="A34" s="190" t="s">
        <v>117</v>
      </c>
      <c r="B34" s="207" t="s">
        <v>34</v>
      </c>
      <c r="C34" s="243">
        <f>測定表!AB45</f>
        <v>0</v>
      </c>
      <c r="D34" s="243">
        <f>測定表!AH45</f>
        <v>0.21499733195553092</v>
      </c>
      <c r="E34" s="243">
        <f>測定表!AZ45</f>
        <v>3.2596012435681325E-2</v>
      </c>
      <c r="F34" s="243">
        <f>測定表!BB45</f>
        <v>0.24759234403055019</v>
      </c>
      <c r="G34" s="246"/>
      <c r="H34" s="196">
        <f>測定表!BD45</f>
        <v>0</v>
      </c>
      <c r="I34" s="196">
        <f>測定表!BE45</f>
        <v>0.15384745019945659</v>
      </c>
      <c r="J34" s="196">
        <f>測定表!BF45</f>
        <v>2.332500293974156E-2</v>
      </c>
      <c r="K34" s="246"/>
      <c r="L34" s="200">
        <f>測定表!BH45</f>
        <v>0</v>
      </c>
      <c r="M34" s="200">
        <f>測定表!BI45</f>
        <v>9.1928845218156044E-2</v>
      </c>
      <c r="N34" s="200">
        <f>測定表!BJ45</f>
        <v>1.3937446361188443E-2</v>
      </c>
      <c r="O34" s="246"/>
      <c r="P34" s="203">
        <f>測定表!BL45</f>
        <v>0</v>
      </c>
      <c r="Q34" s="203">
        <f>測定表!BM45</f>
        <v>1.3117249664186793E-2</v>
      </c>
      <c r="R34" s="203">
        <f>測定表!BN45</f>
        <v>1.9887225077946831E-3</v>
      </c>
      <c r="S34" s="246"/>
      <c r="T34" s="203">
        <f>測定表!BP45</f>
        <v>0</v>
      </c>
      <c r="U34" s="203">
        <f>測定表!BQ45</f>
        <v>1.3117249664186793E-2</v>
      </c>
      <c r="V34" s="203">
        <f>測定表!BR45</f>
        <v>1.9887225077946831E-3</v>
      </c>
    </row>
    <row r="35" spans="1:22" s="10" customFormat="1" ht="12.45" customHeight="1">
      <c r="A35" s="190" t="s">
        <v>118</v>
      </c>
      <c r="B35" s="207" t="s">
        <v>35</v>
      </c>
      <c r="C35" s="243">
        <f>測定表!AB46</f>
        <v>0</v>
      </c>
      <c r="D35" s="243">
        <f>測定表!AH46</f>
        <v>0.62891549046575723</v>
      </c>
      <c r="E35" s="243">
        <f>測定表!AZ46</f>
        <v>9.7407273832133114</v>
      </c>
      <c r="F35" s="243">
        <f>測定表!BB46</f>
        <v>10.369642293213076</v>
      </c>
      <c r="G35" s="246"/>
      <c r="H35" s="196">
        <f>測定表!BD46</f>
        <v>0</v>
      </c>
      <c r="I35" s="196">
        <f>測定表!BE46</f>
        <v>0.45291143924093791</v>
      </c>
      <c r="J35" s="196">
        <f>測定表!BF46</f>
        <v>7.0147530554821982</v>
      </c>
      <c r="K35" s="246"/>
      <c r="L35" s="200">
        <f>測定表!BH46</f>
        <v>0</v>
      </c>
      <c r="M35" s="200">
        <f>測定表!BI46</f>
        <v>0.38315064085452399</v>
      </c>
      <c r="N35" s="200">
        <f>測定表!BJ46</f>
        <v>5.9342884629911925</v>
      </c>
      <c r="O35" s="246"/>
      <c r="P35" s="203">
        <f>測定表!BL46</f>
        <v>0</v>
      </c>
      <c r="Q35" s="203">
        <f>測定表!BM46</f>
        <v>1.9839260252144737E-2</v>
      </c>
      <c r="R35" s="203">
        <f>測定表!BN46</f>
        <v>0.3072731210001633</v>
      </c>
      <c r="S35" s="246"/>
      <c r="T35" s="203">
        <f>測定表!BP46</f>
        <v>0</v>
      </c>
      <c r="U35" s="203">
        <f>測定表!BQ46</f>
        <v>1.5646484952729509E-2</v>
      </c>
      <c r="V35" s="203">
        <f>測定表!BR46</f>
        <v>0.24233485538290392</v>
      </c>
    </row>
    <row r="36" spans="1:22" s="10" customFormat="1" ht="12.45" customHeight="1">
      <c r="A36" s="190" t="s">
        <v>119</v>
      </c>
      <c r="B36" s="207" t="s">
        <v>120</v>
      </c>
      <c r="C36" s="243">
        <f>測定表!AB47</f>
        <v>0</v>
      </c>
      <c r="D36" s="243">
        <f>測定表!AH47</f>
        <v>0.22722542781325464</v>
      </c>
      <c r="E36" s="243">
        <f>測定表!AZ47</f>
        <v>8.6632891027959911</v>
      </c>
      <c r="F36" s="243">
        <f>測定表!BB47</f>
        <v>8.8905143831089326</v>
      </c>
      <c r="G36" s="246"/>
      <c r="H36" s="196">
        <f>測定表!BD47</f>
        <v>0</v>
      </c>
      <c r="I36" s="196">
        <f>測定表!BE47</f>
        <v>0.1332504672789088</v>
      </c>
      <c r="J36" s="196">
        <f>測定表!BF47</f>
        <v>5.0803615256853139</v>
      </c>
      <c r="K36" s="246"/>
      <c r="L36" s="200">
        <f>測定表!BH47</f>
        <v>0</v>
      </c>
      <c r="M36" s="200">
        <f>測定表!BI47</f>
        <v>0.12777752646312515</v>
      </c>
      <c r="N36" s="200">
        <f>測定表!BJ47</f>
        <v>4.8716979575894364</v>
      </c>
      <c r="O36" s="246"/>
      <c r="P36" s="203">
        <f>測定表!BL47</f>
        <v>0</v>
      </c>
      <c r="Q36" s="203">
        <f>測定表!BM47</f>
        <v>2.3908765785701735E-2</v>
      </c>
      <c r="R36" s="203">
        <f>測定表!BN47</f>
        <v>0.91155533113485965</v>
      </c>
      <c r="S36" s="246"/>
      <c r="T36" s="203">
        <f>測定表!BP47</f>
        <v>0</v>
      </c>
      <c r="U36" s="203">
        <f>測定表!BQ47</f>
        <v>2.3010960553730201E-2</v>
      </c>
      <c r="V36" s="203">
        <f>測定表!BR47</f>
        <v>0.87732524360713571</v>
      </c>
    </row>
    <row r="37" spans="1:22" s="10" customFormat="1" ht="12.45" customHeight="1">
      <c r="A37" s="190" t="s">
        <v>121</v>
      </c>
      <c r="B37" s="209" t="s">
        <v>487</v>
      </c>
      <c r="C37" s="243">
        <f>測定表!AB48</f>
        <v>0</v>
      </c>
      <c r="D37" s="243">
        <f>測定表!AH48</f>
        <v>0.92092320071264655</v>
      </c>
      <c r="E37" s="243">
        <f>測定表!AZ48</f>
        <v>2.8326791092112722</v>
      </c>
      <c r="F37" s="243">
        <f>測定表!BB48</f>
        <v>3.7535982133977601</v>
      </c>
      <c r="G37" s="246"/>
      <c r="H37" s="196">
        <f>測定表!BD48</f>
        <v>0</v>
      </c>
      <c r="I37" s="196">
        <f>測定表!BE48</f>
        <v>0.56846202162918336</v>
      </c>
      <c r="J37" s="196">
        <f>測定表!BF48</f>
        <v>1.7485393915615366</v>
      </c>
      <c r="K37" s="246"/>
      <c r="L37" s="200">
        <f>測定表!BH48</f>
        <v>0</v>
      </c>
      <c r="M37" s="200">
        <f>測定表!BI48</f>
        <v>0.5330402162316249</v>
      </c>
      <c r="N37" s="200">
        <f>測定表!BJ48</f>
        <v>1.6395850204667866</v>
      </c>
      <c r="O37" s="246"/>
      <c r="P37" s="203">
        <f>測定表!BL48</f>
        <v>0</v>
      </c>
      <c r="Q37" s="203">
        <f>測定表!BM48</f>
        <v>3.603416013174128E-2</v>
      </c>
      <c r="R37" s="203">
        <f>測定表!BN48</f>
        <v>0.11083792062592077</v>
      </c>
      <c r="S37" s="246"/>
      <c r="T37" s="203">
        <f>測定表!BP48</f>
        <v>0</v>
      </c>
      <c r="U37" s="203">
        <f>測定表!BQ48</f>
        <v>3.0056411536145921E-2</v>
      </c>
      <c r="V37" s="203">
        <f>測定表!BR48</f>
        <v>9.2450889488300894E-2</v>
      </c>
    </row>
    <row r="38" spans="1:22" s="10" customFormat="1" ht="12.45" customHeight="1">
      <c r="A38" s="190" t="s">
        <v>122</v>
      </c>
      <c r="B38" s="207" t="s">
        <v>36</v>
      </c>
      <c r="C38" s="243">
        <f>測定表!AB49</f>
        <v>219.08094375729576</v>
      </c>
      <c r="D38" s="243">
        <f>測定表!AH49</f>
        <v>86.877604530156532</v>
      </c>
      <c r="E38" s="243">
        <f>測定表!AZ49</f>
        <v>10.833489502048959</v>
      </c>
      <c r="F38" s="243">
        <f>測定表!BB49</f>
        <v>316.79182818285739</v>
      </c>
      <c r="G38" s="246"/>
      <c r="H38" s="196">
        <f>測定表!BD49</f>
        <v>136.29372934124933</v>
      </c>
      <c r="I38" s="196">
        <f>測定表!BE49</f>
        <v>54.047935500802453</v>
      </c>
      <c r="J38" s="196">
        <f>測定表!BF49</f>
        <v>6.739685618888319</v>
      </c>
      <c r="K38" s="246"/>
      <c r="L38" s="200">
        <f>測定表!BH49</f>
        <v>78.615464666444936</v>
      </c>
      <c r="M38" s="200">
        <f>測定表!BI49</f>
        <v>31.175341552354663</v>
      </c>
      <c r="N38" s="200">
        <f>測定表!BJ49</f>
        <v>3.887512060867091</v>
      </c>
      <c r="O38" s="246"/>
      <c r="P38" s="203">
        <f>測定表!BL49</f>
        <v>19.287224859620459</v>
      </c>
      <c r="Q38" s="203">
        <f>測定表!BM49</f>
        <v>7.6484420100664678</v>
      </c>
      <c r="R38" s="203">
        <f>測定表!BN49</f>
        <v>0.953747708298329</v>
      </c>
      <c r="S38" s="246"/>
      <c r="T38" s="203">
        <f>測定表!BP49</f>
        <v>16.029490111209956</v>
      </c>
      <c r="U38" s="203">
        <f>測定表!BQ49</f>
        <v>6.3565715886477117</v>
      </c>
      <c r="V38" s="203">
        <f>測定表!BR49</f>
        <v>0.79265366427931339</v>
      </c>
    </row>
    <row r="39" spans="1:22" s="10" customFormat="1" ht="12.45" customHeight="1">
      <c r="A39" s="190" t="s">
        <v>123</v>
      </c>
      <c r="B39" s="207" t="s">
        <v>37</v>
      </c>
      <c r="C39" s="243">
        <f>測定表!AB50</f>
        <v>699.98326219245064</v>
      </c>
      <c r="D39" s="243">
        <f>測定表!AH50</f>
        <v>12.077465012919179</v>
      </c>
      <c r="E39" s="243">
        <f>測定表!AZ50</f>
        <v>26.35936218175306</v>
      </c>
      <c r="F39" s="243">
        <f>測定表!BB50</f>
        <v>738.4200886391377</v>
      </c>
      <c r="G39" s="246"/>
      <c r="H39" s="196">
        <f>測定表!BD50</f>
        <v>394.84256040829149</v>
      </c>
      <c r="I39" s="196">
        <f>測定表!BE50</f>
        <v>6.8125874810296265</v>
      </c>
      <c r="J39" s="196">
        <f>測定表!BF50</f>
        <v>14.868638461402794</v>
      </c>
      <c r="K39" s="246"/>
      <c r="L39" s="200">
        <f>測定表!BH50</f>
        <v>228.82869767854555</v>
      </c>
      <c r="M39" s="200">
        <f>測定表!BI50</f>
        <v>3.9481952489953414</v>
      </c>
      <c r="N39" s="200">
        <f>測定表!BJ50</f>
        <v>8.6170324998846954</v>
      </c>
      <c r="O39" s="246"/>
      <c r="P39" s="203">
        <f>測定表!BL50</f>
        <v>120.53316593505259</v>
      </c>
      <c r="Q39" s="203">
        <f>測定表!BM50</f>
        <v>2.079671290878303</v>
      </c>
      <c r="R39" s="203">
        <f>測定表!BN50</f>
        <v>4.5389333536976357</v>
      </c>
      <c r="S39" s="246"/>
      <c r="T39" s="203">
        <f>測定表!BP50</f>
        <v>105.18566648847472</v>
      </c>
      <c r="U39" s="203">
        <f>測定表!BQ50</f>
        <v>1.8148665482316442</v>
      </c>
      <c r="V39" s="203">
        <f>測定表!BR50</f>
        <v>3.9609905394230638</v>
      </c>
    </row>
    <row r="40" spans="1:22" s="10" customFormat="1" ht="12.45" customHeight="1">
      <c r="A40" s="190" t="s">
        <v>124</v>
      </c>
      <c r="B40" s="207" t="s">
        <v>38</v>
      </c>
      <c r="C40" s="243">
        <f>測定表!AB51</f>
        <v>0</v>
      </c>
      <c r="D40" s="243">
        <f>測定表!AH51</f>
        <v>3.1517291997481998</v>
      </c>
      <c r="E40" s="243">
        <f>測定表!AZ51</f>
        <v>0.33235662953947287</v>
      </c>
      <c r="F40" s="243">
        <f>測定表!BB51</f>
        <v>3.4840816943596895</v>
      </c>
      <c r="G40" s="246"/>
      <c r="H40" s="197">
        <f>測定表!BD51</f>
        <v>0</v>
      </c>
      <c r="I40" s="197">
        <f>測定表!BE51</f>
        <v>0</v>
      </c>
      <c r="J40" s="197">
        <f>測定表!BF51</f>
        <v>0</v>
      </c>
      <c r="K40" s="246"/>
      <c r="L40" s="200">
        <f>測定表!BH51</f>
        <v>0</v>
      </c>
      <c r="M40" s="200">
        <f>測定表!BI51</f>
        <v>0</v>
      </c>
      <c r="N40" s="200">
        <f>測定表!BJ51</f>
        <v>0</v>
      </c>
      <c r="O40" s="246"/>
      <c r="P40" s="203">
        <f>測定表!BL51</f>
        <v>0</v>
      </c>
      <c r="Q40" s="203">
        <f>測定表!BM51</f>
        <v>0</v>
      </c>
      <c r="R40" s="203">
        <f>測定表!BN51</f>
        <v>0</v>
      </c>
      <c r="S40" s="246"/>
      <c r="T40" s="203">
        <f>測定表!BP51</f>
        <v>0</v>
      </c>
      <c r="U40" s="203">
        <f>測定表!BQ51</f>
        <v>0</v>
      </c>
      <c r="V40" s="203">
        <f>測定表!BR51</f>
        <v>0</v>
      </c>
    </row>
    <row r="41" spans="1:22" s="10" customFormat="1" ht="12.45" customHeight="1">
      <c r="A41" s="191" t="s">
        <v>125</v>
      </c>
      <c r="B41" s="207" t="s">
        <v>13</v>
      </c>
      <c r="C41" s="244">
        <f>測定表!AB52</f>
        <v>0</v>
      </c>
      <c r="D41" s="244">
        <f>測定表!AH52</f>
        <v>2.9726491126597243</v>
      </c>
      <c r="E41" s="244">
        <f>測定表!AZ52</f>
        <v>0.45068702277298522</v>
      </c>
      <c r="F41" s="244">
        <f>測定表!BB52</f>
        <v>3.4233223039995129</v>
      </c>
      <c r="G41" s="246"/>
      <c r="H41" s="198">
        <f>測定表!BD52</f>
        <v>0</v>
      </c>
      <c r="I41" s="198">
        <f>測定表!BE52</f>
        <v>1.9259960350524208</v>
      </c>
      <c r="J41" s="198">
        <f>測定表!BF52</f>
        <v>0.29200265016603427</v>
      </c>
      <c r="K41" s="246"/>
      <c r="L41" s="201">
        <f>測定表!BH52</f>
        <v>0</v>
      </c>
      <c r="M41" s="201">
        <f>測定表!BI52</f>
        <v>6.5240655379586975E-4</v>
      </c>
      <c r="N41" s="201">
        <f>測定表!BJ52</f>
        <v>9.8912167640520773E-5</v>
      </c>
      <c r="O41" s="246"/>
      <c r="P41" s="204">
        <f>測定表!BL52</f>
        <v>0</v>
      </c>
      <c r="Q41" s="204">
        <f>測定表!BM52</f>
        <v>3.5642647783655436E-3</v>
      </c>
      <c r="R41" s="204">
        <f>測定表!BN52</f>
        <v>5.4038260839299403E-4</v>
      </c>
      <c r="S41" s="246"/>
      <c r="T41" s="204">
        <f>測定表!BP52</f>
        <v>0</v>
      </c>
      <c r="U41" s="204">
        <f>測定表!BQ52</f>
        <v>3.5555501945553586E-3</v>
      </c>
      <c r="V41" s="204">
        <f>測定表!BR52</f>
        <v>5.3906137952161744E-4</v>
      </c>
    </row>
    <row r="42" spans="1:22" s="10" customFormat="1" ht="12.45" customHeight="1">
      <c r="A42" s="617" t="s">
        <v>400</v>
      </c>
      <c r="B42" s="618"/>
      <c r="C42" s="181">
        <f>SUM(C5:C41)</f>
        <v>1536.6484978862136</v>
      </c>
      <c r="D42" s="181">
        <f>SUM(D5:D41)</f>
        <v>454.35271720643755</v>
      </c>
      <c r="E42" s="181">
        <f>SUM(E5:E41)</f>
        <v>244.22962282024167</v>
      </c>
      <c r="F42" s="181">
        <f>SUM(F5:F41)</f>
        <v>2235.2251424586234</v>
      </c>
      <c r="G42" s="246"/>
      <c r="H42" s="250">
        <f>SUM(H5:H41)</f>
        <v>819.60416164524258</v>
      </c>
      <c r="I42" s="250">
        <f>SUM(I5:I41)</f>
        <v>238.85074553069467</v>
      </c>
      <c r="J42" s="250">
        <f>SUM(J5:J41)</f>
        <v>150.20585148889975</v>
      </c>
      <c r="K42" s="246"/>
      <c r="L42" s="251">
        <f>SUM(L5:L41)</f>
        <v>561.54567305596811</v>
      </c>
      <c r="M42" s="251">
        <f>SUM(M5:M41)</f>
        <v>103.02047045580265</v>
      </c>
      <c r="N42" s="251">
        <f>SUM(N5:N41)</f>
        <v>50.25859515911619</v>
      </c>
      <c r="O42" s="246"/>
      <c r="P42" s="252">
        <f>SUM(P5:P41)</f>
        <v>186.94587475261994</v>
      </c>
      <c r="Q42" s="252">
        <f>SUM(Q5:Q41)</f>
        <v>23.227694288897052</v>
      </c>
      <c r="R42" s="252">
        <f>SUM(R5:R41)</f>
        <v>11.918619092505706</v>
      </c>
      <c r="S42" s="246"/>
      <c r="T42" s="252">
        <f>SUM(T5:T41)</f>
        <v>166.35140724119125</v>
      </c>
      <c r="U42" s="252">
        <f>SUM(U5:U41)</f>
        <v>20.565729642950846</v>
      </c>
      <c r="V42" s="252">
        <f>SUM(V5:V41)</f>
        <v>10.3339792305191</v>
      </c>
    </row>
    <row r="43" spans="1:22">
      <c r="B43" s="84"/>
      <c r="C43" s="22"/>
      <c r="D43" s="22"/>
    </row>
    <row r="44" spans="1:22">
      <c r="B44" s="84"/>
      <c r="C44" s="22"/>
      <c r="D44" s="22"/>
    </row>
    <row r="45" spans="1:22">
      <c r="B45" s="84"/>
      <c r="C45" s="22"/>
      <c r="D45" s="22"/>
    </row>
    <row r="46" spans="1:22">
      <c r="B46" s="84"/>
      <c r="C46" s="22"/>
      <c r="D46" s="22"/>
      <c r="E46" s="121"/>
    </row>
    <row r="47" spans="1:22">
      <c r="B47" s="84"/>
      <c r="C47" s="22"/>
      <c r="D47" s="22"/>
    </row>
    <row r="48" spans="1:22">
      <c r="B48" s="84"/>
      <c r="C48" s="22"/>
      <c r="D48" s="22"/>
    </row>
    <row r="49" spans="2:4">
      <c r="B49" s="84"/>
      <c r="C49" s="22"/>
      <c r="D49" s="22"/>
    </row>
    <row r="50" spans="2:4">
      <c r="B50" s="84"/>
      <c r="C50" s="22"/>
      <c r="D50" s="22"/>
    </row>
  </sheetData>
  <mergeCells count="11">
    <mergeCell ref="A42:B42"/>
    <mergeCell ref="A3:A4"/>
    <mergeCell ref="B3:B4"/>
    <mergeCell ref="C3:C4"/>
    <mergeCell ref="T3:V3"/>
    <mergeCell ref="P3:R3"/>
    <mergeCell ref="E3:E4"/>
    <mergeCell ref="D3:D4"/>
    <mergeCell ref="F3:F4"/>
    <mergeCell ref="H3:J3"/>
    <mergeCell ref="L3:N3"/>
  </mergeCells>
  <phoneticPr fontId="2"/>
  <conditionalFormatting sqref="C2:E42">
    <cfRule type="cellIs" dxfId="3" priority="1" operator="equal">
      <formula>"NO"</formula>
    </cfRule>
  </conditionalFormatting>
  <conditionalFormatting sqref="O1:Q1 S1:V1 E1:N42 S2:U2 O3:V42">
    <cfRule type="cellIs" dxfId="2" priority="4" operator="equal">
      <formula>"NO"</formula>
    </cfRule>
  </conditionalFormatting>
  <pageMargins left="0.47244094488188981" right="0.31496062992125984" top="0.78740157480314965" bottom="0.78740157480314965" header="0.19685039370078741" footer="0.19685039370078741"/>
  <pageSetup paperSize="9" scale="61" orientation="landscape" blackAndWhite="1" r:id="rId1"/>
  <headerFooter scaleWithDoc="0" alignWithMargins="0">
    <oddFooter>&amp;C&amp;9&amp;P／&amp;N&amp;R&amp;9&amp;F　&amp;A</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Q58"/>
  <sheetViews>
    <sheetView showGridLines="0" topLeftCell="A5" zoomScaleNormal="100" workbookViewId="0">
      <selection activeCell="H14" sqref="H14:H15"/>
    </sheetView>
  </sheetViews>
  <sheetFormatPr defaultColWidth="9" defaultRowHeight="14.4"/>
  <cols>
    <col min="1" max="1" width="1" style="53" customWidth="1"/>
    <col min="2" max="2" width="18.21875" style="53" customWidth="1"/>
    <col min="3" max="3" width="5.109375" style="53" customWidth="1"/>
    <col min="4" max="4" width="2.6640625" style="53" customWidth="1"/>
    <col min="5" max="5" width="17.77734375" style="53" customWidth="1"/>
    <col min="6" max="6" width="17.88671875" style="53" customWidth="1"/>
    <col min="7" max="7" width="22.109375" style="53" customWidth="1"/>
    <col min="8" max="8" width="11.6640625" style="53" customWidth="1"/>
    <col min="9" max="9" width="12.6640625" style="53" customWidth="1"/>
    <col min="10" max="10" width="13.44140625" style="53" customWidth="1"/>
    <col min="11" max="11" width="8.109375" style="53" customWidth="1"/>
    <col min="12" max="12" width="26" style="53" customWidth="1"/>
    <col min="13" max="13" width="13.6640625" style="53" customWidth="1"/>
    <col min="14" max="14" width="7.6640625" style="53" customWidth="1"/>
    <col min="15" max="15" width="11.88671875" style="53" customWidth="1"/>
    <col min="16" max="16" width="6.44140625" style="53" customWidth="1"/>
    <col min="17" max="17" width="5.44140625" style="53" customWidth="1"/>
    <col min="18" max="18" width="2.21875" style="44" customWidth="1"/>
    <col min="19" max="19" width="2.33203125" style="44" customWidth="1"/>
    <col min="20" max="16384" width="9" style="44"/>
  </cols>
  <sheetData>
    <row r="1" spans="1:17" ht="12" customHeight="1" thickBot="1">
      <c r="A1" s="648" t="s">
        <v>403</v>
      </c>
      <c r="B1" s="648"/>
      <c r="C1" s="648"/>
      <c r="D1" s="648"/>
      <c r="E1" s="648"/>
    </row>
    <row r="2" spans="1:17" ht="21.9" customHeight="1">
      <c r="A2" s="648"/>
      <c r="B2" s="648"/>
      <c r="C2" s="648"/>
      <c r="D2" s="648"/>
      <c r="E2" s="648"/>
      <c r="F2" s="54"/>
      <c r="G2" s="632" t="s">
        <v>418</v>
      </c>
      <c r="H2" s="633"/>
      <c r="I2" s="633"/>
      <c r="J2" s="633"/>
      <c r="K2" s="633"/>
      <c r="L2" s="636">
        <f>測定表!W53</f>
        <v>2000</v>
      </c>
      <c r="M2" s="638" t="s">
        <v>174</v>
      </c>
      <c r="N2" s="67"/>
      <c r="O2" s="67"/>
      <c r="P2" s="67"/>
      <c r="Q2" s="68"/>
    </row>
    <row r="3" spans="1:17" ht="21.9" customHeight="1" thickBot="1">
      <c r="G3" s="634"/>
      <c r="H3" s="635"/>
      <c r="I3" s="635"/>
      <c r="J3" s="635"/>
      <c r="K3" s="635"/>
      <c r="L3" s="637"/>
      <c r="M3" s="639"/>
      <c r="N3" s="69"/>
      <c r="O3" s="69"/>
      <c r="P3" s="69"/>
      <c r="Q3" s="70"/>
    </row>
    <row r="4" spans="1:17" ht="16.95" customHeight="1">
      <c r="I4" s="646" t="s">
        <v>175</v>
      </c>
      <c r="L4" s="66"/>
    </row>
    <row r="5" spans="1:17" ht="28.5" customHeight="1" thickBot="1">
      <c r="I5" s="647"/>
      <c r="K5" s="72" t="s">
        <v>402</v>
      </c>
    </row>
    <row r="6" spans="1:17" ht="28.5" customHeight="1">
      <c r="B6" s="640" t="s">
        <v>412</v>
      </c>
      <c r="C6" s="641"/>
      <c r="E6" s="55" t="s">
        <v>176</v>
      </c>
      <c r="F6" s="54" t="s">
        <v>173</v>
      </c>
      <c r="G6" s="642" t="s">
        <v>407</v>
      </c>
      <c r="H6" s="643"/>
      <c r="I6" s="651">
        <f>測定表!AB53</f>
        <v>1536.6484978862136</v>
      </c>
      <c r="J6" s="653" t="str">
        <f>$M$2</f>
        <v>百万円</v>
      </c>
      <c r="K6" s="92"/>
      <c r="L6" s="630" t="s">
        <v>533</v>
      </c>
      <c r="M6" s="631"/>
      <c r="N6" s="95"/>
      <c r="O6" s="105">
        <f>測定表!BD53</f>
        <v>819.60416164524258</v>
      </c>
      <c r="P6" s="76" t="str">
        <f>$M$2</f>
        <v>百万円</v>
      </c>
    </row>
    <row r="7" spans="1:17" ht="28.5" customHeight="1" thickBot="1">
      <c r="B7" s="107">
        <f>測定表!BL53</f>
        <v>186.94587475261994</v>
      </c>
      <c r="C7" s="81" t="s">
        <v>66</v>
      </c>
      <c r="G7" s="644"/>
      <c r="H7" s="645"/>
      <c r="I7" s="652"/>
      <c r="J7" s="654"/>
      <c r="K7" s="92"/>
      <c r="L7" s="77"/>
      <c r="M7" s="655" t="s">
        <v>534</v>
      </c>
      <c r="N7" s="656"/>
      <c r="O7" s="106">
        <f>測定表!BH53</f>
        <v>561.54567305596811</v>
      </c>
      <c r="P7" s="88" t="str">
        <f>$M$2</f>
        <v>百万円</v>
      </c>
    </row>
    <row r="8" spans="1:17" ht="27.75" customHeight="1">
      <c r="B8" s="640" t="s">
        <v>404</v>
      </c>
      <c r="C8" s="641"/>
      <c r="G8" s="56"/>
      <c r="H8" s="659" t="s">
        <v>178</v>
      </c>
      <c r="I8" s="57"/>
      <c r="J8" s="57"/>
      <c r="K8" s="62" t="s">
        <v>401</v>
      </c>
    </row>
    <row r="9" spans="1:17" ht="22.95" customHeight="1" thickBot="1">
      <c r="B9" s="107">
        <f>測定表!BP53</f>
        <v>166.35140724119125</v>
      </c>
      <c r="C9" s="81" t="s">
        <v>66</v>
      </c>
      <c r="E9" s="55" t="s">
        <v>177</v>
      </c>
      <c r="H9" s="660"/>
    </row>
    <row r="10" spans="1:17" ht="28.5" customHeight="1">
      <c r="G10" s="661" t="s">
        <v>408</v>
      </c>
      <c r="H10" s="663">
        <f>測定表!AD53</f>
        <v>717.04433624097123</v>
      </c>
      <c r="I10" s="665" t="str">
        <f>$M$2</f>
        <v>百万円</v>
      </c>
      <c r="J10" s="96"/>
      <c r="K10" s="96"/>
      <c r="L10" s="96"/>
      <c r="Q10" s="65"/>
    </row>
    <row r="11" spans="1:17" ht="28.5" customHeight="1" thickBot="1">
      <c r="G11" s="662"/>
      <c r="H11" s="664"/>
      <c r="I11" s="666"/>
      <c r="K11" s="93"/>
      <c r="L11" s="94"/>
      <c r="N11" s="74"/>
    </row>
    <row r="12" spans="1:17" ht="16.2" customHeight="1"/>
    <row r="13" spans="1:17" ht="19.2" customHeight="1" thickBot="1">
      <c r="H13" s="58" t="s">
        <v>175</v>
      </c>
      <c r="K13" s="59"/>
      <c r="L13" s="60"/>
    </row>
    <row r="14" spans="1:17" ht="25.5" customHeight="1">
      <c r="F14" s="61"/>
      <c r="G14" s="661" t="s">
        <v>409</v>
      </c>
      <c r="H14" s="663">
        <f>測定表!AF53</f>
        <v>359.59345270624306</v>
      </c>
      <c r="I14" s="665" t="str">
        <f>$M$2</f>
        <v>百万円</v>
      </c>
    </row>
    <row r="15" spans="1:17" ht="25.5" customHeight="1" thickBot="1">
      <c r="E15" s="44"/>
      <c r="G15" s="662"/>
      <c r="H15" s="664"/>
      <c r="I15" s="666"/>
    </row>
    <row r="16" spans="1:17" ht="16.2" customHeight="1">
      <c r="H16" s="667" t="s">
        <v>180</v>
      </c>
      <c r="I16" s="667"/>
      <c r="K16" s="71"/>
    </row>
    <row r="17" spans="2:14" ht="28.5" customHeight="1" thickBot="1">
      <c r="H17" s="668"/>
      <c r="I17" s="668"/>
      <c r="J17" s="72" t="s">
        <v>181</v>
      </c>
    </row>
    <row r="18" spans="2:14" ht="28.5" customHeight="1">
      <c r="B18" s="657" t="s">
        <v>413</v>
      </c>
      <c r="C18" s="658"/>
      <c r="E18" s="55" t="s">
        <v>176</v>
      </c>
      <c r="F18" s="61" t="s">
        <v>179</v>
      </c>
      <c r="G18" s="649" t="s">
        <v>410</v>
      </c>
      <c r="H18" s="651">
        <f>測定表!AH53</f>
        <v>454.35271720643755</v>
      </c>
      <c r="I18" s="653" t="str">
        <f>$M$2</f>
        <v>百万円</v>
      </c>
      <c r="J18" s="71" t="s">
        <v>182</v>
      </c>
      <c r="K18" s="630" t="s">
        <v>535</v>
      </c>
      <c r="L18" s="631"/>
      <c r="M18" s="105">
        <f>測定表!BE53</f>
        <v>238.85074553069467</v>
      </c>
      <c r="N18" s="76" t="str">
        <f>$M$2</f>
        <v>百万円</v>
      </c>
    </row>
    <row r="19" spans="2:14" ht="28.5" customHeight="1" thickBot="1">
      <c r="B19" s="107">
        <f>測定表!BM53</f>
        <v>23.227694288897052</v>
      </c>
      <c r="C19" s="81" t="s">
        <v>66</v>
      </c>
      <c r="G19" s="650"/>
      <c r="H19" s="652"/>
      <c r="I19" s="654"/>
      <c r="K19" s="77"/>
      <c r="L19" s="255" t="s">
        <v>536</v>
      </c>
      <c r="M19" s="106">
        <f>測定表!BI53</f>
        <v>103.02047045580265</v>
      </c>
      <c r="N19" s="88" t="str">
        <f>$M$2</f>
        <v>百万円</v>
      </c>
    </row>
    <row r="20" spans="2:14" ht="28.5" customHeight="1" thickBot="1">
      <c r="B20" s="657" t="s">
        <v>414</v>
      </c>
      <c r="C20" s="658"/>
      <c r="J20" s="62" t="s">
        <v>183</v>
      </c>
      <c r="M20" s="73"/>
      <c r="N20" s="74"/>
    </row>
    <row r="21" spans="2:14" ht="33" customHeight="1" thickBot="1">
      <c r="B21" s="107">
        <f>測定表!BQ53</f>
        <v>20.565729642950846</v>
      </c>
      <c r="C21" s="81" t="s">
        <v>66</v>
      </c>
      <c r="E21" s="55" t="s">
        <v>177</v>
      </c>
      <c r="F21" s="61"/>
      <c r="G21" s="669" t="s">
        <v>417</v>
      </c>
      <c r="H21" s="663">
        <f>測定表!AN53</f>
        <v>664.5648934806145</v>
      </c>
      <c r="I21" s="671" t="str">
        <f>$M$2</f>
        <v>百万円</v>
      </c>
    </row>
    <row r="22" spans="2:14" ht="21.9" customHeight="1" thickBot="1">
      <c r="G22" s="670"/>
      <c r="H22" s="664"/>
      <c r="I22" s="672"/>
    </row>
    <row r="23" spans="2:14" ht="36" customHeight="1" thickBot="1">
      <c r="H23" s="53" t="s">
        <v>411</v>
      </c>
    </row>
    <row r="24" spans="2:14" ht="21.9" customHeight="1">
      <c r="G24" s="673" t="s">
        <v>420</v>
      </c>
      <c r="H24" s="663">
        <f>測定表!AR53</f>
        <v>365.510691414338</v>
      </c>
      <c r="I24" s="671" t="str">
        <f>$M$2</f>
        <v>百万円</v>
      </c>
    </row>
    <row r="25" spans="2:14" ht="21.9" customHeight="1" thickBot="1">
      <c r="G25" s="662"/>
      <c r="H25" s="664"/>
      <c r="I25" s="672"/>
    </row>
    <row r="26" spans="2:14" ht="36" customHeight="1" thickBot="1">
      <c r="H26" s="53" t="s">
        <v>419</v>
      </c>
    </row>
    <row r="27" spans="2:14" ht="21.9" customHeight="1">
      <c r="G27" s="661" t="s">
        <v>210</v>
      </c>
      <c r="H27" s="663">
        <f>測定表!AX53</f>
        <v>194.05015334114947</v>
      </c>
      <c r="I27" s="671" t="str">
        <f>$M$2</f>
        <v>百万円</v>
      </c>
    </row>
    <row r="28" spans="2:14" ht="21.9" customHeight="1" thickBot="1">
      <c r="G28" s="662"/>
      <c r="H28" s="664"/>
      <c r="I28" s="672"/>
    </row>
    <row r="29" spans="2:14" ht="17.399999999999999" customHeight="1">
      <c r="H29" s="667" t="s">
        <v>180</v>
      </c>
      <c r="I29" s="674"/>
    </row>
    <row r="30" spans="2:14" ht="20.399999999999999" customHeight="1" thickBot="1">
      <c r="B30" s="104"/>
      <c r="H30" s="675"/>
      <c r="I30" s="675"/>
      <c r="J30" s="63" t="s">
        <v>185</v>
      </c>
    </row>
    <row r="31" spans="2:14" ht="28.5" customHeight="1">
      <c r="B31" s="657" t="s">
        <v>415</v>
      </c>
      <c r="C31" s="658"/>
      <c r="E31" s="55" t="s">
        <v>176</v>
      </c>
      <c r="F31" s="61" t="s">
        <v>184</v>
      </c>
      <c r="G31" s="649" t="s">
        <v>211</v>
      </c>
      <c r="H31" s="676">
        <f>測定表!AZ53</f>
        <v>244.22962282024167</v>
      </c>
      <c r="I31" s="678" t="str">
        <f>$M$2</f>
        <v>百万円</v>
      </c>
      <c r="K31" s="630" t="s">
        <v>537</v>
      </c>
      <c r="L31" s="631"/>
      <c r="M31" s="105">
        <f>測定表!BF53</f>
        <v>150.20585148889975</v>
      </c>
      <c r="N31" s="76" t="str">
        <f>$M$2</f>
        <v>百万円</v>
      </c>
    </row>
    <row r="32" spans="2:14" ht="28.5" customHeight="1" thickBot="1">
      <c r="B32" s="107">
        <f>測定表!BN53</f>
        <v>11.918619092505706</v>
      </c>
      <c r="C32" s="81" t="s">
        <v>66</v>
      </c>
      <c r="G32" s="650"/>
      <c r="H32" s="677"/>
      <c r="I32" s="679"/>
      <c r="K32" s="77"/>
      <c r="L32" s="255" t="s">
        <v>538</v>
      </c>
      <c r="M32" s="106">
        <f>測定表!BJ53</f>
        <v>50.25859515911619</v>
      </c>
      <c r="N32" s="88" t="str">
        <f>$M$2</f>
        <v>百万円</v>
      </c>
    </row>
    <row r="33" spans="2:10" ht="28.5" customHeight="1">
      <c r="B33" s="657" t="s">
        <v>416</v>
      </c>
      <c r="C33" s="658"/>
      <c r="J33" s="62" t="s">
        <v>183</v>
      </c>
    </row>
    <row r="34" spans="2:10" ht="28.2" customHeight="1" thickBot="1">
      <c r="B34" s="107">
        <f>測定表!BR53</f>
        <v>10.3339792305191</v>
      </c>
      <c r="C34" s="81" t="s">
        <v>66</v>
      </c>
      <c r="E34" s="55" t="s">
        <v>177</v>
      </c>
    </row>
    <row r="35" spans="2:10" ht="6" customHeight="1"/>
    <row r="36" spans="2:10" ht="7.95" customHeight="1"/>
    <row r="37" spans="2:10" ht="18" customHeight="1"/>
    <row r="38" spans="2:10" ht="18" customHeight="1"/>
    <row r="39" spans="2:10" ht="18" customHeight="1"/>
    <row r="40" spans="2:10" ht="18" customHeight="1"/>
    <row r="41" spans="2:10" ht="18" customHeight="1"/>
    <row r="42" spans="2:10" ht="18" customHeight="1"/>
    <row r="43" spans="2:10" ht="18" customHeight="1"/>
    <row r="44" spans="2:10" ht="18" customHeight="1"/>
    <row r="45" spans="2:10" ht="18" customHeight="1"/>
    <row r="46" spans="2:10" ht="18" customHeight="1"/>
    <row r="47" spans="2:10" ht="18" customHeight="1"/>
    <row r="48" spans="2:10"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sheetData>
  <mergeCells count="42">
    <mergeCell ref="K31:L31"/>
    <mergeCell ref="B33:C33"/>
    <mergeCell ref="G27:G28"/>
    <mergeCell ref="H27:H28"/>
    <mergeCell ref="I27:I28"/>
    <mergeCell ref="H29:I30"/>
    <mergeCell ref="B31:C31"/>
    <mergeCell ref="G31:G32"/>
    <mergeCell ref="H31:H32"/>
    <mergeCell ref="I31:I32"/>
    <mergeCell ref="G21:G22"/>
    <mergeCell ref="H21:H22"/>
    <mergeCell ref="I21:I22"/>
    <mergeCell ref="G24:G25"/>
    <mergeCell ref="H24:H25"/>
    <mergeCell ref="I24:I25"/>
    <mergeCell ref="B20:C20"/>
    <mergeCell ref="H8:H9"/>
    <mergeCell ref="G10:G11"/>
    <mergeCell ref="H10:H11"/>
    <mergeCell ref="I10:I11"/>
    <mergeCell ref="G14:G15"/>
    <mergeCell ref="H14:H15"/>
    <mergeCell ref="I14:I15"/>
    <mergeCell ref="H16:I17"/>
    <mergeCell ref="B18:C18"/>
    <mergeCell ref="B8:C8"/>
    <mergeCell ref="K18:L18"/>
    <mergeCell ref="G2:K3"/>
    <mergeCell ref="L2:L3"/>
    <mergeCell ref="M2:M3"/>
    <mergeCell ref="B6:C6"/>
    <mergeCell ref="G6:H7"/>
    <mergeCell ref="L6:M6"/>
    <mergeCell ref="I4:I5"/>
    <mergeCell ref="A1:E2"/>
    <mergeCell ref="G18:G19"/>
    <mergeCell ref="H18:H19"/>
    <mergeCell ref="I18:I19"/>
    <mergeCell ref="M7:N7"/>
    <mergeCell ref="I6:I7"/>
    <mergeCell ref="J6:J7"/>
  </mergeCells>
  <phoneticPr fontId="2"/>
  <printOptions horizontalCentered="1"/>
  <pageMargins left="0.47244094488188981" right="0.31496062992125984" top="0.78740157480314965" bottom="0.59" header="0.19685039370078741" footer="0.19685039370078741"/>
  <pageSetup paperSize="9" scale="63" orientation="landscape" blackAndWhite="1" r:id="rId1"/>
  <headerFooter scaleWithDoc="0" alignWithMargins="0">
    <oddFooter>&amp;C&amp;9&amp;P／&amp;N&amp;R&amp;9&amp;F　&amp;A</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J62"/>
  <sheetViews>
    <sheetView showGridLines="0" zoomScaleNormal="100" zoomScaleSheetLayoutView="70" workbookViewId="0">
      <pane xSplit="2" ySplit="4" topLeftCell="AY34" activePane="bottomRight" state="frozen"/>
      <selection sqref="A1:B1"/>
      <selection pane="topRight" sqref="A1:B1"/>
      <selection pane="bottomLeft" sqref="A1:B1"/>
      <selection pane="bottomRight" activeCell="BJ7" sqref="BJ7"/>
    </sheetView>
  </sheetViews>
  <sheetFormatPr defaultColWidth="9" defaultRowHeight="13.2"/>
  <cols>
    <col min="1" max="1" width="4.6640625" style="1" customWidth="1"/>
    <col min="2" max="2" width="25.77734375" style="2" customWidth="1"/>
    <col min="3" max="5" width="12.6640625" style="2" customWidth="1"/>
    <col min="6" max="6" width="12.6640625" style="3" customWidth="1"/>
    <col min="7" max="51" width="12.6640625" style="2" customWidth="1"/>
    <col min="52" max="53" width="13.6640625" style="2" customWidth="1"/>
    <col min="54" max="55" width="12.6640625" style="2" customWidth="1"/>
    <col min="56" max="56" width="12.6640625" style="1" customWidth="1"/>
    <col min="57" max="57" width="12.6640625" style="2" customWidth="1"/>
    <col min="58" max="58" width="9" style="2"/>
    <col min="59" max="59" width="12.6640625" style="239" customWidth="1"/>
    <col min="60" max="60" width="9" style="239"/>
    <col min="61" max="61" width="12.77734375" style="239" customWidth="1"/>
    <col min="62" max="62" width="12.77734375" style="2" customWidth="1"/>
    <col min="63" max="16384" width="9" style="2"/>
  </cols>
  <sheetData>
    <row r="1" spans="1:62" s="210" customFormat="1" ht="13.5" customHeight="1">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V1" s="28"/>
      <c r="AW1" s="28"/>
      <c r="AX1" s="28"/>
      <c r="AY1" s="28"/>
      <c r="AZ1" s="28"/>
      <c r="BA1" s="28"/>
      <c r="BB1" s="28"/>
      <c r="BC1" s="28"/>
      <c r="BD1" s="28"/>
      <c r="BE1" s="28"/>
      <c r="BF1" s="148"/>
      <c r="BG1" s="234"/>
      <c r="BH1" s="234"/>
      <c r="BI1" s="235"/>
    </row>
    <row r="2" spans="1:62" s="210" customFormat="1" ht="16.2" customHeight="1">
      <c r="A2" s="348" t="s">
        <v>750</v>
      </c>
      <c r="B2" s="349"/>
      <c r="C2" s="10"/>
      <c r="D2" s="138"/>
      <c r="E2" s="138"/>
      <c r="F2" s="138"/>
      <c r="G2" s="138"/>
      <c r="H2" s="138"/>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350" t="s">
        <v>751</v>
      </c>
      <c r="BH2" s="234"/>
      <c r="BI2" s="235"/>
    </row>
    <row r="3" spans="1:62" s="212" customFormat="1" ht="16.2" customHeight="1">
      <c r="A3" s="681" t="s">
        <v>752</v>
      </c>
      <c r="B3" s="682"/>
      <c r="C3" s="351" t="s">
        <v>1</v>
      </c>
      <c r="D3" s="352" t="s">
        <v>2</v>
      </c>
      <c r="E3" s="352" t="s">
        <v>81</v>
      </c>
      <c r="F3" s="352" t="s">
        <v>83</v>
      </c>
      <c r="G3" s="352" t="s">
        <v>84</v>
      </c>
      <c r="H3" s="352" t="s">
        <v>85</v>
      </c>
      <c r="I3" s="352" t="s">
        <v>86</v>
      </c>
      <c r="J3" s="352" t="s">
        <v>87</v>
      </c>
      <c r="K3" s="352" t="s">
        <v>88</v>
      </c>
      <c r="L3" s="352" t="s">
        <v>89</v>
      </c>
      <c r="M3" s="352" t="s">
        <v>90</v>
      </c>
      <c r="N3" s="352" t="s">
        <v>91</v>
      </c>
      <c r="O3" s="352" t="s">
        <v>92</v>
      </c>
      <c r="P3" s="352" t="s">
        <v>94</v>
      </c>
      <c r="Q3" s="352" t="s">
        <v>96</v>
      </c>
      <c r="R3" s="352" t="s">
        <v>98</v>
      </c>
      <c r="S3" s="352" t="s">
        <v>100</v>
      </c>
      <c r="T3" s="352" t="s">
        <v>101</v>
      </c>
      <c r="U3" s="352" t="s">
        <v>102</v>
      </c>
      <c r="V3" s="352" t="s">
        <v>103</v>
      </c>
      <c r="W3" s="352" t="s">
        <v>104</v>
      </c>
      <c r="X3" s="352" t="s">
        <v>105</v>
      </c>
      <c r="Y3" s="352" t="s">
        <v>106</v>
      </c>
      <c r="Z3" s="352" t="s">
        <v>108</v>
      </c>
      <c r="AA3" s="352" t="s">
        <v>110</v>
      </c>
      <c r="AB3" s="352" t="s">
        <v>111</v>
      </c>
      <c r="AC3" s="352" t="s">
        <v>112</v>
      </c>
      <c r="AD3" s="352" t="s">
        <v>113</v>
      </c>
      <c r="AE3" s="352" t="s">
        <v>115</v>
      </c>
      <c r="AF3" s="352" t="s">
        <v>117</v>
      </c>
      <c r="AG3" s="352" t="s">
        <v>118</v>
      </c>
      <c r="AH3" s="352" t="s">
        <v>119</v>
      </c>
      <c r="AI3" s="352" t="s">
        <v>121</v>
      </c>
      <c r="AJ3" s="352" t="s">
        <v>122</v>
      </c>
      <c r="AK3" s="352" t="s">
        <v>123</v>
      </c>
      <c r="AL3" s="352" t="s">
        <v>124</v>
      </c>
      <c r="AM3" s="353" t="s">
        <v>125</v>
      </c>
      <c r="AN3" s="354" t="s">
        <v>126</v>
      </c>
      <c r="AO3" s="355" t="s">
        <v>127</v>
      </c>
      <c r="AP3" s="352" t="s">
        <v>135</v>
      </c>
      <c r="AQ3" s="352" t="s">
        <v>136</v>
      </c>
      <c r="AR3" s="352" t="s">
        <v>137</v>
      </c>
      <c r="AS3" s="352" t="s">
        <v>138</v>
      </c>
      <c r="AT3" s="352" t="s">
        <v>139</v>
      </c>
      <c r="AU3" s="353" t="s">
        <v>753</v>
      </c>
      <c r="AV3" s="355" t="s">
        <v>140</v>
      </c>
      <c r="AW3" s="354" t="s">
        <v>141</v>
      </c>
      <c r="AX3" s="356" t="s">
        <v>496</v>
      </c>
      <c r="AY3" s="356" t="s">
        <v>497</v>
      </c>
      <c r="AZ3" s="354" t="s">
        <v>142</v>
      </c>
      <c r="BA3" s="354" t="s">
        <v>143</v>
      </c>
      <c r="BB3" s="356" t="s">
        <v>498</v>
      </c>
      <c r="BC3" s="356" t="s">
        <v>499</v>
      </c>
      <c r="BD3" s="356" t="s">
        <v>754</v>
      </c>
      <c r="BE3" s="356" t="s">
        <v>500</v>
      </c>
      <c r="BF3" s="355" t="s">
        <v>755</v>
      </c>
      <c r="BG3" s="357" t="s">
        <v>134</v>
      </c>
      <c r="BH3" s="236"/>
      <c r="BI3" s="236"/>
    </row>
    <row r="4" spans="1:62" s="214" customFormat="1" ht="45" customHeight="1">
      <c r="A4" s="683"/>
      <c r="B4" s="684"/>
      <c r="C4" s="358" t="s">
        <v>484</v>
      </c>
      <c r="D4" s="359" t="s">
        <v>3</v>
      </c>
      <c r="E4" s="359" t="s">
        <v>82</v>
      </c>
      <c r="F4" s="359" t="s">
        <v>4</v>
      </c>
      <c r="G4" s="359" t="s">
        <v>5</v>
      </c>
      <c r="H4" s="359" t="s">
        <v>6</v>
      </c>
      <c r="I4" s="359" t="s">
        <v>7</v>
      </c>
      <c r="J4" s="359" t="s">
        <v>485</v>
      </c>
      <c r="K4" s="359" t="s">
        <v>8</v>
      </c>
      <c r="L4" s="359" t="s">
        <v>9</v>
      </c>
      <c r="M4" s="359" t="s">
        <v>10</v>
      </c>
      <c r="N4" s="359" t="s">
        <v>11</v>
      </c>
      <c r="O4" s="359" t="s">
        <v>93</v>
      </c>
      <c r="P4" s="359" t="s">
        <v>95</v>
      </c>
      <c r="Q4" s="359" t="s">
        <v>97</v>
      </c>
      <c r="R4" s="359" t="s">
        <v>99</v>
      </c>
      <c r="S4" s="359" t="s">
        <v>12</v>
      </c>
      <c r="T4" s="359" t="s">
        <v>486</v>
      </c>
      <c r="U4" s="359" t="s">
        <v>39</v>
      </c>
      <c r="V4" s="359" t="s">
        <v>28</v>
      </c>
      <c r="W4" s="359" t="s">
        <v>29</v>
      </c>
      <c r="X4" s="359" t="s">
        <v>30</v>
      </c>
      <c r="Y4" s="359" t="s">
        <v>107</v>
      </c>
      <c r="Z4" s="359" t="s">
        <v>109</v>
      </c>
      <c r="AA4" s="359" t="s">
        <v>31</v>
      </c>
      <c r="AB4" s="359" t="s">
        <v>32</v>
      </c>
      <c r="AC4" s="359" t="s">
        <v>33</v>
      </c>
      <c r="AD4" s="359" t="s">
        <v>114</v>
      </c>
      <c r="AE4" s="359" t="s">
        <v>116</v>
      </c>
      <c r="AF4" s="359" t="s">
        <v>34</v>
      </c>
      <c r="AG4" s="359" t="s">
        <v>35</v>
      </c>
      <c r="AH4" s="359" t="s">
        <v>120</v>
      </c>
      <c r="AI4" s="359" t="s">
        <v>487</v>
      </c>
      <c r="AJ4" s="359" t="s">
        <v>36</v>
      </c>
      <c r="AK4" s="359" t="s">
        <v>37</v>
      </c>
      <c r="AL4" s="359" t="s">
        <v>38</v>
      </c>
      <c r="AM4" s="360" t="s">
        <v>13</v>
      </c>
      <c r="AN4" s="361" t="s">
        <v>14</v>
      </c>
      <c r="AO4" s="358" t="s">
        <v>15</v>
      </c>
      <c r="AP4" s="359" t="s">
        <v>16</v>
      </c>
      <c r="AQ4" s="359" t="s">
        <v>17</v>
      </c>
      <c r="AR4" s="359" t="s">
        <v>490</v>
      </c>
      <c r="AS4" s="359" t="s">
        <v>491</v>
      </c>
      <c r="AT4" s="359" t="s">
        <v>18</v>
      </c>
      <c r="AU4" s="360" t="s">
        <v>492</v>
      </c>
      <c r="AV4" s="358" t="s">
        <v>493</v>
      </c>
      <c r="AW4" s="361" t="s">
        <v>756</v>
      </c>
      <c r="AX4" s="361" t="s">
        <v>494</v>
      </c>
      <c r="AY4" s="361" t="s">
        <v>757</v>
      </c>
      <c r="AZ4" s="361" t="s">
        <v>19</v>
      </c>
      <c r="BA4" s="361" t="s">
        <v>20</v>
      </c>
      <c r="BB4" s="361" t="s">
        <v>758</v>
      </c>
      <c r="BC4" s="361" t="s">
        <v>495</v>
      </c>
      <c r="BD4" s="361" t="s">
        <v>759</v>
      </c>
      <c r="BE4" s="361" t="s">
        <v>760</v>
      </c>
      <c r="BF4" s="358" t="s">
        <v>21</v>
      </c>
      <c r="BG4" s="362" t="s">
        <v>489</v>
      </c>
      <c r="BI4" s="215" t="s">
        <v>461</v>
      </c>
      <c r="BJ4" s="394" t="s">
        <v>763</v>
      </c>
    </row>
    <row r="5" spans="1:62" s="210" customFormat="1" ht="16.2">
      <c r="A5" s="351" t="s">
        <v>1</v>
      </c>
      <c r="B5" s="363" t="s">
        <v>484</v>
      </c>
      <c r="C5" s="364">
        <v>46597</v>
      </c>
      <c r="D5" s="365">
        <v>0</v>
      </c>
      <c r="E5" s="365">
        <v>217471</v>
      </c>
      <c r="F5" s="365">
        <v>134</v>
      </c>
      <c r="G5" s="365">
        <v>564</v>
      </c>
      <c r="H5" s="365">
        <v>387</v>
      </c>
      <c r="I5" s="365">
        <v>0</v>
      </c>
      <c r="J5" s="365">
        <v>53</v>
      </c>
      <c r="K5" s="365">
        <v>15</v>
      </c>
      <c r="L5" s="365">
        <v>0</v>
      </c>
      <c r="M5" s="365">
        <v>0</v>
      </c>
      <c r="N5" s="365">
        <v>0</v>
      </c>
      <c r="O5" s="365">
        <v>0</v>
      </c>
      <c r="P5" s="365">
        <v>0</v>
      </c>
      <c r="Q5" s="365">
        <v>0</v>
      </c>
      <c r="R5" s="365">
        <v>0</v>
      </c>
      <c r="S5" s="365">
        <v>0</v>
      </c>
      <c r="T5" s="365">
        <v>0</v>
      </c>
      <c r="U5" s="365">
        <v>0</v>
      </c>
      <c r="V5" s="365">
        <v>238</v>
      </c>
      <c r="W5" s="365">
        <v>1918</v>
      </c>
      <c r="X5" s="365">
        <v>0</v>
      </c>
      <c r="Y5" s="365">
        <v>0</v>
      </c>
      <c r="Z5" s="365">
        <v>0</v>
      </c>
      <c r="AA5" s="365">
        <v>500</v>
      </c>
      <c r="AB5" s="365">
        <v>0</v>
      </c>
      <c r="AC5" s="365">
        <v>34</v>
      </c>
      <c r="AD5" s="365">
        <v>87</v>
      </c>
      <c r="AE5" s="365">
        <v>0</v>
      </c>
      <c r="AF5" s="365">
        <v>30</v>
      </c>
      <c r="AG5" s="365">
        <v>1531</v>
      </c>
      <c r="AH5" s="365">
        <v>5631</v>
      </c>
      <c r="AI5" s="365">
        <v>234</v>
      </c>
      <c r="AJ5" s="365">
        <v>34</v>
      </c>
      <c r="AK5" s="365">
        <v>19071</v>
      </c>
      <c r="AL5" s="365">
        <v>0</v>
      </c>
      <c r="AM5" s="366">
        <v>0</v>
      </c>
      <c r="AN5" s="367">
        <v>294529</v>
      </c>
      <c r="AO5" s="364">
        <v>2443</v>
      </c>
      <c r="AP5" s="365">
        <v>781323</v>
      </c>
      <c r="AQ5" s="365">
        <v>0</v>
      </c>
      <c r="AR5" s="365">
        <v>0</v>
      </c>
      <c r="AS5" s="365">
        <v>11942</v>
      </c>
      <c r="AT5" s="365">
        <v>9178</v>
      </c>
      <c r="AU5" s="366">
        <v>804886</v>
      </c>
      <c r="AV5" s="364">
        <v>1099415</v>
      </c>
      <c r="AW5" s="367">
        <v>271842</v>
      </c>
      <c r="AX5" s="367">
        <v>4230</v>
      </c>
      <c r="AY5" s="367">
        <v>276072</v>
      </c>
      <c r="AZ5" s="367">
        <v>1080958</v>
      </c>
      <c r="BA5" s="367">
        <v>1375487</v>
      </c>
      <c r="BB5" s="367">
        <v>-885594</v>
      </c>
      <c r="BC5" s="367">
        <v>-52561</v>
      </c>
      <c r="BD5" s="367">
        <v>-5289</v>
      </c>
      <c r="BE5" s="367">
        <v>-943444</v>
      </c>
      <c r="BF5" s="364">
        <v>137514</v>
      </c>
      <c r="BG5" s="368">
        <v>432043</v>
      </c>
      <c r="BH5" s="254"/>
      <c r="BI5" s="261">
        <f>AP5/(AP$42-AP$6-AP$14)</f>
        <v>5.2019329875200561E-2</v>
      </c>
      <c r="BJ5" s="395">
        <f>1-ABS(BE5/AV5)</f>
        <v>0.14186726577316122</v>
      </c>
    </row>
    <row r="6" spans="1:62" s="210" customFormat="1" ht="16.2">
      <c r="A6" s="369" t="s">
        <v>2</v>
      </c>
      <c r="B6" s="370" t="s">
        <v>3</v>
      </c>
      <c r="C6" s="364">
        <v>6</v>
      </c>
      <c r="D6" s="365">
        <v>15</v>
      </c>
      <c r="E6" s="365">
        <v>388</v>
      </c>
      <c r="F6" s="365">
        <v>2</v>
      </c>
      <c r="G6" s="365">
        <v>100</v>
      </c>
      <c r="H6" s="365">
        <v>2497</v>
      </c>
      <c r="I6" s="365">
        <v>1020561</v>
      </c>
      <c r="J6" s="365">
        <v>1</v>
      </c>
      <c r="K6" s="365">
        <v>4626</v>
      </c>
      <c r="L6" s="365">
        <v>24185</v>
      </c>
      <c r="M6" s="365">
        <v>10387</v>
      </c>
      <c r="N6" s="365">
        <v>12</v>
      </c>
      <c r="O6" s="365">
        <v>13</v>
      </c>
      <c r="P6" s="365">
        <v>2</v>
      </c>
      <c r="Q6" s="365">
        <v>1</v>
      </c>
      <c r="R6" s="365">
        <v>14</v>
      </c>
      <c r="S6" s="365">
        <v>2</v>
      </c>
      <c r="T6" s="365">
        <v>0</v>
      </c>
      <c r="U6" s="365">
        <v>5</v>
      </c>
      <c r="V6" s="365">
        <v>16</v>
      </c>
      <c r="W6" s="365">
        <v>4396</v>
      </c>
      <c r="X6" s="365">
        <v>527545</v>
      </c>
      <c r="Y6" s="365">
        <v>0</v>
      </c>
      <c r="Z6" s="365">
        <v>0</v>
      </c>
      <c r="AA6" s="365">
        <v>5</v>
      </c>
      <c r="AB6" s="365">
        <v>0</v>
      </c>
      <c r="AC6" s="365">
        <v>6</v>
      </c>
      <c r="AD6" s="365">
        <v>17</v>
      </c>
      <c r="AE6" s="365">
        <v>0</v>
      </c>
      <c r="AF6" s="365">
        <v>11</v>
      </c>
      <c r="AG6" s="365">
        <v>55</v>
      </c>
      <c r="AH6" s="365">
        <v>35</v>
      </c>
      <c r="AI6" s="365">
        <v>8</v>
      </c>
      <c r="AJ6" s="365">
        <v>20</v>
      </c>
      <c r="AK6" s="365">
        <v>19</v>
      </c>
      <c r="AL6" s="365">
        <v>0</v>
      </c>
      <c r="AM6" s="366">
        <v>3</v>
      </c>
      <c r="AN6" s="367">
        <v>1594953</v>
      </c>
      <c r="AO6" s="364">
        <v>-170</v>
      </c>
      <c r="AP6" s="365">
        <v>0</v>
      </c>
      <c r="AQ6" s="365">
        <v>0</v>
      </c>
      <c r="AR6" s="365">
        <v>0</v>
      </c>
      <c r="AS6" s="365">
        <v>-227</v>
      </c>
      <c r="AT6" s="365">
        <v>-332</v>
      </c>
      <c r="AU6" s="366">
        <v>-729</v>
      </c>
      <c r="AV6" s="364">
        <v>1594224</v>
      </c>
      <c r="AW6" s="367">
        <v>198595</v>
      </c>
      <c r="AX6" s="367">
        <v>719</v>
      </c>
      <c r="AY6" s="367">
        <v>199314</v>
      </c>
      <c r="AZ6" s="367">
        <v>198585</v>
      </c>
      <c r="BA6" s="367">
        <v>1793538</v>
      </c>
      <c r="BB6" s="367">
        <v>-62572</v>
      </c>
      <c r="BC6" s="367">
        <v>-1451201</v>
      </c>
      <c r="BD6" s="367">
        <v>-249772</v>
      </c>
      <c r="BE6" s="367">
        <v>-1763545</v>
      </c>
      <c r="BF6" s="364">
        <v>-1564960</v>
      </c>
      <c r="BG6" s="368">
        <v>29993</v>
      </c>
      <c r="BH6" s="254"/>
      <c r="BI6" s="188"/>
      <c r="BJ6" s="396">
        <v>9.9999999999999995E-7</v>
      </c>
    </row>
    <row r="7" spans="1:62" s="210" customFormat="1" ht="16.2">
      <c r="A7" s="369" t="s">
        <v>81</v>
      </c>
      <c r="B7" s="370" t="s">
        <v>82</v>
      </c>
      <c r="C7" s="364">
        <v>33999</v>
      </c>
      <c r="D7" s="365">
        <v>0</v>
      </c>
      <c r="E7" s="365">
        <v>436099</v>
      </c>
      <c r="F7" s="365">
        <v>67</v>
      </c>
      <c r="G7" s="365">
        <v>381</v>
      </c>
      <c r="H7" s="365">
        <v>8945</v>
      </c>
      <c r="I7" s="365">
        <v>25</v>
      </c>
      <c r="J7" s="365">
        <v>1</v>
      </c>
      <c r="K7" s="365">
        <v>104</v>
      </c>
      <c r="L7" s="365">
        <v>0</v>
      </c>
      <c r="M7" s="365">
        <v>0</v>
      </c>
      <c r="N7" s="365">
        <v>0</v>
      </c>
      <c r="O7" s="365">
        <v>0</v>
      </c>
      <c r="P7" s="365">
        <v>0</v>
      </c>
      <c r="Q7" s="365">
        <v>0</v>
      </c>
      <c r="R7" s="365">
        <v>0</v>
      </c>
      <c r="S7" s="365">
        <v>0</v>
      </c>
      <c r="T7" s="365">
        <v>0</v>
      </c>
      <c r="U7" s="365">
        <v>0</v>
      </c>
      <c r="V7" s="365">
        <v>271</v>
      </c>
      <c r="W7" s="365">
        <v>19</v>
      </c>
      <c r="X7" s="365">
        <v>0</v>
      </c>
      <c r="Y7" s="365">
        <v>0</v>
      </c>
      <c r="Z7" s="365">
        <v>0</v>
      </c>
      <c r="AA7" s="365">
        <v>305</v>
      </c>
      <c r="AB7" s="365">
        <v>0</v>
      </c>
      <c r="AC7" s="365">
        <v>0</v>
      </c>
      <c r="AD7" s="365">
        <v>399</v>
      </c>
      <c r="AE7" s="365">
        <v>0</v>
      </c>
      <c r="AF7" s="365">
        <v>1164</v>
      </c>
      <c r="AG7" s="365">
        <v>7076</v>
      </c>
      <c r="AH7" s="365">
        <v>27583</v>
      </c>
      <c r="AI7" s="365">
        <v>236</v>
      </c>
      <c r="AJ7" s="365">
        <v>10</v>
      </c>
      <c r="AK7" s="365">
        <v>187573</v>
      </c>
      <c r="AL7" s="365">
        <v>0</v>
      </c>
      <c r="AM7" s="366">
        <v>1560</v>
      </c>
      <c r="AN7" s="367">
        <v>705817</v>
      </c>
      <c r="AO7" s="364">
        <v>31779</v>
      </c>
      <c r="AP7" s="365">
        <v>2202439</v>
      </c>
      <c r="AQ7" s="365">
        <v>0</v>
      </c>
      <c r="AR7" s="365">
        <v>0</v>
      </c>
      <c r="AS7" s="365">
        <v>0</v>
      </c>
      <c r="AT7" s="365">
        <v>-5965</v>
      </c>
      <c r="AU7" s="366">
        <v>2228253</v>
      </c>
      <c r="AV7" s="364">
        <v>2934070</v>
      </c>
      <c r="AW7" s="367">
        <v>1247136</v>
      </c>
      <c r="AX7" s="367">
        <v>27665</v>
      </c>
      <c r="AY7" s="367">
        <v>1274801</v>
      </c>
      <c r="AZ7" s="367">
        <v>3503054</v>
      </c>
      <c r="BA7" s="367">
        <v>4208871</v>
      </c>
      <c r="BB7" s="367">
        <v>-2065458</v>
      </c>
      <c r="BC7" s="367">
        <v>-273101</v>
      </c>
      <c r="BD7" s="367">
        <v>-43648</v>
      </c>
      <c r="BE7" s="367">
        <v>-2382207</v>
      </c>
      <c r="BF7" s="364">
        <v>1120847</v>
      </c>
      <c r="BG7" s="368">
        <v>1826664</v>
      </c>
      <c r="BH7" s="254"/>
      <c r="BI7" s="261">
        <f t="shared" ref="BI7:BI13" si="0">AP7/(AP$42-AP$6-AP$14)</f>
        <v>0.14663513152819876</v>
      </c>
      <c r="BJ7" s="396">
        <f t="shared" ref="BJ7:BJ41" si="1">1-ABS(BE7/AV7)</f>
        <v>0.18808787793065607</v>
      </c>
    </row>
    <row r="8" spans="1:62" s="210" customFormat="1" ht="16.2">
      <c r="A8" s="369" t="s">
        <v>83</v>
      </c>
      <c r="B8" s="370" t="s">
        <v>4</v>
      </c>
      <c r="C8" s="364">
        <v>465</v>
      </c>
      <c r="D8" s="365">
        <v>7</v>
      </c>
      <c r="E8" s="365">
        <v>150</v>
      </c>
      <c r="F8" s="365">
        <v>2319</v>
      </c>
      <c r="G8" s="365">
        <v>373</v>
      </c>
      <c r="H8" s="365">
        <v>57</v>
      </c>
      <c r="I8" s="365">
        <v>3</v>
      </c>
      <c r="J8" s="365">
        <v>9</v>
      </c>
      <c r="K8" s="365">
        <v>99</v>
      </c>
      <c r="L8" s="365">
        <v>33</v>
      </c>
      <c r="M8" s="365">
        <v>18</v>
      </c>
      <c r="N8" s="365">
        <v>36</v>
      </c>
      <c r="O8" s="365">
        <v>41</v>
      </c>
      <c r="P8" s="365">
        <v>48</v>
      </c>
      <c r="Q8" s="365">
        <v>18</v>
      </c>
      <c r="R8" s="365">
        <v>141</v>
      </c>
      <c r="S8" s="365">
        <v>9</v>
      </c>
      <c r="T8" s="365">
        <v>2</v>
      </c>
      <c r="U8" s="365">
        <v>15</v>
      </c>
      <c r="V8" s="365">
        <v>447</v>
      </c>
      <c r="W8" s="365">
        <v>1908</v>
      </c>
      <c r="X8" s="365">
        <v>49</v>
      </c>
      <c r="Y8" s="365">
        <v>28</v>
      </c>
      <c r="Z8" s="365">
        <v>99</v>
      </c>
      <c r="AA8" s="365">
        <v>1917</v>
      </c>
      <c r="AB8" s="365">
        <v>215</v>
      </c>
      <c r="AC8" s="365">
        <v>31</v>
      </c>
      <c r="AD8" s="365">
        <v>1478</v>
      </c>
      <c r="AE8" s="365">
        <v>263</v>
      </c>
      <c r="AF8" s="365">
        <v>952</v>
      </c>
      <c r="AG8" s="365">
        <v>89</v>
      </c>
      <c r="AH8" s="365">
        <v>2406</v>
      </c>
      <c r="AI8" s="365">
        <v>292</v>
      </c>
      <c r="AJ8" s="365">
        <v>964</v>
      </c>
      <c r="AK8" s="365">
        <v>1610</v>
      </c>
      <c r="AL8" s="365">
        <v>1071</v>
      </c>
      <c r="AM8" s="366">
        <v>10</v>
      </c>
      <c r="AN8" s="367">
        <v>17672</v>
      </c>
      <c r="AO8" s="364">
        <v>4374</v>
      </c>
      <c r="AP8" s="365">
        <v>779410</v>
      </c>
      <c r="AQ8" s="365">
        <v>0</v>
      </c>
      <c r="AR8" s="365">
        <v>37</v>
      </c>
      <c r="AS8" s="365">
        <v>11910</v>
      </c>
      <c r="AT8" s="365">
        <v>-3331</v>
      </c>
      <c r="AU8" s="366">
        <v>792400</v>
      </c>
      <c r="AV8" s="364">
        <v>810072</v>
      </c>
      <c r="AW8" s="367">
        <v>18343</v>
      </c>
      <c r="AX8" s="367">
        <v>734</v>
      </c>
      <c r="AY8" s="367">
        <v>19077</v>
      </c>
      <c r="AZ8" s="367">
        <v>811477</v>
      </c>
      <c r="BA8" s="367">
        <v>829149</v>
      </c>
      <c r="BB8" s="367">
        <v>-781793</v>
      </c>
      <c r="BC8" s="367">
        <v>-22718</v>
      </c>
      <c r="BD8" s="367">
        <v>-3340</v>
      </c>
      <c r="BE8" s="367">
        <v>-807851</v>
      </c>
      <c r="BF8" s="364">
        <v>3626</v>
      </c>
      <c r="BG8" s="368">
        <v>21298</v>
      </c>
      <c r="BH8" s="254"/>
      <c r="BI8" s="261">
        <f t="shared" si="0"/>
        <v>5.189196516425354E-2</v>
      </c>
      <c r="BJ8" s="396">
        <f t="shared" si="1"/>
        <v>2.7417315991664637E-3</v>
      </c>
    </row>
    <row r="9" spans="1:62" s="210" customFormat="1" ht="16.2">
      <c r="A9" s="369" t="s">
        <v>84</v>
      </c>
      <c r="B9" s="370" t="s">
        <v>5</v>
      </c>
      <c r="C9" s="364">
        <v>14711</v>
      </c>
      <c r="D9" s="365">
        <v>84</v>
      </c>
      <c r="E9" s="365">
        <v>28776</v>
      </c>
      <c r="F9" s="365">
        <v>94</v>
      </c>
      <c r="G9" s="365">
        <v>31573</v>
      </c>
      <c r="H9" s="365">
        <v>7553</v>
      </c>
      <c r="I9" s="365">
        <v>42</v>
      </c>
      <c r="J9" s="365">
        <v>155</v>
      </c>
      <c r="K9" s="365">
        <v>1738</v>
      </c>
      <c r="L9" s="365">
        <v>404</v>
      </c>
      <c r="M9" s="365">
        <v>232</v>
      </c>
      <c r="N9" s="365">
        <v>403</v>
      </c>
      <c r="O9" s="365">
        <v>678</v>
      </c>
      <c r="P9" s="365">
        <v>201</v>
      </c>
      <c r="Q9" s="365">
        <v>312</v>
      </c>
      <c r="R9" s="365">
        <v>531</v>
      </c>
      <c r="S9" s="365">
        <v>283</v>
      </c>
      <c r="T9" s="365">
        <v>116</v>
      </c>
      <c r="U9" s="365">
        <v>115</v>
      </c>
      <c r="V9" s="365">
        <v>5662</v>
      </c>
      <c r="W9" s="365">
        <v>82572</v>
      </c>
      <c r="X9" s="365">
        <v>3884</v>
      </c>
      <c r="Y9" s="365">
        <v>1057</v>
      </c>
      <c r="Z9" s="365">
        <v>1737</v>
      </c>
      <c r="AA9" s="365">
        <v>23321</v>
      </c>
      <c r="AB9" s="365">
        <v>7797</v>
      </c>
      <c r="AC9" s="365">
        <v>5350</v>
      </c>
      <c r="AD9" s="365">
        <v>8849</v>
      </c>
      <c r="AE9" s="365">
        <v>9413</v>
      </c>
      <c r="AF9" s="365">
        <v>2434</v>
      </c>
      <c r="AG9" s="365">
        <v>10487</v>
      </c>
      <c r="AH9" s="365">
        <v>24109</v>
      </c>
      <c r="AI9" s="365">
        <v>3693</v>
      </c>
      <c r="AJ9" s="365">
        <v>8499</v>
      </c>
      <c r="AK9" s="365">
        <v>8550</v>
      </c>
      <c r="AL9" s="365">
        <v>11061</v>
      </c>
      <c r="AM9" s="366">
        <v>92</v>
      </c>
      <c r="AN9" s="367">
        <v>306568</v>
      </c>
      <c r="AO9" s="364">
        <v>3397</v>
      </c>
      <c r="AP9" s="365">
        <v>239101</v>
      </c>
      <c r="AQ9" s="365">
        <v>100</v>
      </c>
      <c r="AR9" s="365">
        <v>436</v>
      </c>
      <c r="AS9" s="365">
        <v>14065</v>
      </c>
      <c r="AT9" s="365">
        <v>-8125</v>
      </c>
      <c r="AU9" s="366">
        <v>248974</v>
      </c>
      <c r="AV9" s="364">
        <v>555542</v>
      </c>
      <c r="AW9" s="367">
        <v>178510</v>
      </c>
      <c r="AX9" s="367">
        <v>4561</v>
      </c>
      <c r="AY9" s="367">
        <v>183071</v>
      </c>
      <c r="AZ9" s="367">
        <v>432045</v>
      </c>
      <c r="BA9" s="367">
        <v>738613</v>
      </c>
      <c r="BB9" s="367">
        <v>-364116</v>
      </c>
      <c r="BC9" s="367">
        <v>-63405</v>
      </c>
      <c r="BD9" s="367">
        <v>-6764</v>
      </c>
      <c r="BE9" s="367">
        <v>-434285</v>
      </c>
      <c r="BF9" s="364">
        <v>-2240</v>
      </c>
      <c r="BG9" s="368">
        <v>304328</v>
      </c>
      <c r="BH9" s="254"/>
      <c r="BI9" s="261">
        <f t="shared" si="0"/>
        <v>1.5918990983870087E-2</v>
      </c>
      <c r="BJ9" s="396">
        <f t="shared" si="1"/>
        <v>0.21826792573738796</v>
      </c>
    </row>
    <row r="10" spans="1:62" s="210" customFormat="1" ht="16.2">
      <c r="A10" s="369" t="s">
        <v>85</v>
      </c>
      <c r="B10" s="370" t="s">
        <v>6</v>
      </c>
      <c r="C10" s="364">
        <v>9821</v>
      </c>
      <c r="D10" s="365">
        <v>125</v>
      </c>
      <c r="E10" s="365">
        <v>58651</v>
      </c>
      <c r="F10" s="365">
        <v>4331</v>
      </c>
      <c r="G10" s="365">
        <v>47586</v>
      </c>
      <c r="H10" s="365">
        <v>1248372</v>
      </c>
      <c r="I10" s="365">
        <v>13170</v>
      </c>
      <c r="J10" s="365">
        <v>164909</v>
      </c>
      <c r="K10" s="365">
        <v>19599</v>
      </c>
      <c r="L10" s="365">
        <v>20755</v>
      </c>
      <c r="M10" s="365">
        <v>19951</v>
      </c>
      <c r="N10" s="365">
        <v>5690</v>
      </c>
      <c r="O10" s="365">
        <v>3463</v>
      </c>
      <c r="P10" s="365">
        <v>1928</v>
      </c>
      <c r="Q10" s="365">
        <v>8654</v>
      </c>
      <c r="R10" s="365">
        <v>29132</v>
      </c>
      <c r="S10" s="365">
        <v>7487</v>
      </c>
      <c r="T10" s="365">
        <v>1484</v>
      </c>
      <c r="U10" s="365">
        <v>4512</v>
      </c>
      <c r="V10" s="365">
        <v>39717</v>
      </c>
      <c r="W10" s="365">
        <v>26426</v>
      </c>
      <c r="X10" s="365">
        <v>4319</v>
      </c>
      <c r="Y10" s="365">
        <v>3654</v>
      </c>
      <c r="Z10" s="365">
        <v>6339</v>
      </c>
      <c r="AA10" s="365">
        <v>85</v>
      </c>
      <c r="AB10" s="365">
        <v>84</v>
      </c>
      <c r="AC10" s="365">
        <v>648</v>
      </c>
      <c r="AD10" s="365">
        <v>2666</v>
      </c>
      <c r="AE10" s="365">
        <v>1255</v>
      </c>
      <c r="AF10" s="365">
        <v>2054</v>
      </c>
      <c r="AG10" s="365">
        <v>43687</v>
      </c>
      <c r="AH10" s="365">
        <v>260428</v>
      </c>
      <c r="AI10" s="365">
        <v>533</v>
      </c>
      <c r="AJ10" s="365">
        <v>29546</v>
      </c>
      <c r="AK10" s="365">
        <v>26779</v>
      </c>
      <c r="AL10" s="365">
        <v>1405</v>
      </c>
      <c r="AM10" s="366">
        <v>8439</v>
      </c>
      <c r="AN10" s="367">
        <v>2127684</v>
      </c>
      <c r="AO10" s="364">
        <v>7400</v>
      </c>
      <c r="AP10" s="365">
        <v>652030</v>
      </c>
      <c r="AQ10" s="365">
        <v>0</v>
      </c>
      <c r="AR10" s="365">
        <v>0</v>
      </c>
      <c r="AS10" s="365">
        <v>0</v>
      </c>
      <c r="AT10" s="365">
        <v>3027</v>
      </c>
      <c r="AU10" s="366">
        <v>662457</v>
      </c>
      <c r="AV10" s="364">
        <v>2790141</v>
      </c>
      <c r="AW10" s="367">
        <v>1099676</v>
      </c>
      <c r="AX10" s="367">
        <v>302493</v>
      </c>
      <c r="AY10" s="367">
        <v>1402169</v>
      </c>
      <c r="AZ10" s="367">
        <v>2064626</v>
      </c>
      <c r="BA10" s="367">
        <v>4192310</v>
      </c>
      <c r="BB10" s="367">
        <v>-1123402</v>
      </c>
      <c r="BC10" s="367">
        <v>-537817</v>
      </c>
      <c r="BD10" s="367">
        <v>-60557</v>
      </c>
      <c r="BE10" s="367">
        <v>-1721776</v>
      </c>
      <c r="BF10" s="364">
        <v>342850</v>
      </c>
      <c r="BG10" s="368">
        <v>2470534</v>
      </c>
      <c r="BH10" s="254"/>
      <c r="BI10" s="261">
        <f t="shared" si="0"/>
        <v>4.3411193141027489E-2</v>
      </c>
      <c r="BJ10" s="396">
        <f t="shared" si="1"/>
        <v>0.38290717207481628</v>
      </c>
    </row>
    <row r="11" spans="1:62" s="210" customFormat="1" ht="16.2">
      <c r="A11" s="369" t="s">
        <v>86</v>
      </c>
      <c r="B11" s="370" t="s">
        <v>7</v>
      </c>
      <c r="C11" s="364">
        <v>16679</v>
      </c>
      <c r="D11" s="365">
        <v>759</v>
      </c>
      <c r="E11" s="365">
        <v>20921</v>
      </c>
      <c r="F11" s="365">
        <v>253</v>
      </c>
      <c r="G11" s="365">
        <v>2109</v>
      </c>
      <c r="H11" s="365">
        <v>352414</v>
      </c>
      <c r="I11" s="365">
        <v>375767</v>
      </c>
      <c r="J11" s="365">
        <v>107</v>
      </c>
      <c r="K11" s="365">
        <v>8960</v>
      </c>
      <c r="L11" s="365">
        <v>79810</v>
      </c>
      <c r="M11" s="365">
        <v>3547</v>
      </c>
      <c r="N11" s="365">
        <v>2070</v>
      </c>
      <c r="O11" s="365">
        <v>1437</v>
      </c>
      <c r="P11" s="365">
        <v>441</v>
      </c>
      <c r="Q11" s="365">
        <v>158</v>
      </c>
      <c r="R11" s="365">
        <v>616</v>
      </c>
      <c r="S11" s="365">
        <v>165</v>
      </c>
      <c r="T11" s="365">
        <v>29</v>
      </c>
      <c r="U11" s="365">
        <v>427</v>
      </c>
      <c r="V11" s="365">
        <v>1872</v>
      </c>
      <c r="W11" s="365">
        <v>36189</v>
      </c>
      <c r="X11" s="365">
        <v>153085</v>
      </c>
      <c r="Y11" s="365">
        <v>7749</v>
      </c>
      <c r="Z11" s="365">
        <v>13920</v>
      </c>
      <c r="AA11" s="365">
        <v>16446</v>
      </c>
      <c r="AB11" s="365">
        <v>2237</v>
      </c>
      <c r="AC11" s="365">
        <v>7880</v>
      </c>
      <c r="AD11" s="365">
        <v>582232</v>
      </c>
      <c r="AE11" s="365">
        <v>4238</v>
      </c>
      <c r="AF11" s="365">
        <v>53221</v>
      </c>
      <c r="AG11" s="365">
        <v>15764</v>
      </c>
      <c r="AH11" s="365">
        <v>34645</v>
      </c>
      <c r="AI11" s="365">
        <v>1589</v>
      </c>
      <c r="AJ11" s="365">
        <v>19492</v>
      </c>
      <c r="AK11" s="365">
        <v>21912</v>
      </c>
      <c r="AL11" s="365">
        <v>0</v>
      </c>
      <c r="AM11" s="366">
        <v>8819</v>
      </c>
      <c r="AN11" s="367">
        <v>1847959</v>
      </c>
      <c r="AO11" s="364">
        <v>568</v>
      </c>
      <c r="AP11" s="365">
        <v>289358</v>
      </c>
      <c r="AQ11" s="365">
        <v>0</v>
      </c>
      <c r="AR11" s="365">
        <v>0</v>
      </c>
      <c r="AS11" s="365">
        <v>0</v>
      </c>
      <c r="AT11" s="365">
        <v>554</v>
      </c>
      <c r="AU11" s="366">
        <v>290480</v>
      </c>
      <c r="AV11" s="364">
        <v>2138439</v>
      </c>
      <c r="AW11" s="367">
        <v>1660139</v>
      </c>
      <c r="AX11" s="367">
        <v>83441</v>
      </c>
      <c r="AY11" s="367">
        <v>1743580</v>
      </c>
      <c r="AZ11" s="367">
        <v>2034060</v>
      </c>
      <c r="BA11" s="367">
        <v>3882019</v>
      </c>
      <c r="BB11" s="367">
        <v>-870500</v>
      </c>
      <c r="BC11" s="367">
        <v>-415774</v>
      </c>
      <c r="BD11" s="367">
        <v>-60430</v>
      </c>
      <c r="BE11" s="367">
        <v>-1346704</v>
      </c>
      <c r="BF11" s="364">
        <v>687356</v>
      </c>
      <c r="BG11" s="368">
        <v>2535315</v>
      </c>
      <c r="BH11" s="254"/>
      <c r="BI11" s="261">
        <f t="shared" si="0"/>
        <v>1.9265027720965954E-2</v>
      </c>
      <c r="BJ11" s="396">
        <f t="shared" si="1"/>
        <v>0.37023969353346065</v>
      </c>
    </row>
    <row r="12" spans="1:62" s="210" customFormat="1" ht="16.2">
      <c r="A12" s="369" t="s">
        <v>87</v>
      </c>
      <c r="B12" s="370" t="s">
        <v>485</v>
      </c>
      <c r="C12" s="364">
        <v>6707</v>
      </c>
      <c r="D12" s="365">
        <v>153</v>
      </c>
      <c r="E12" s="365">
        <v>45875</v>
      </c>
      <c r="F12" s="365">
        <v>277</v>
      </c>
      <c r="G12" s="365">
        <v>8985</v>
      </c>
      <c r="H12" s="365">
        <v>17525</v>
      </c>
      <c r="I12" s="365">
        <v>234</v>
      </c>
      <c r="J12" s="365">
        <v>8269</v>
      </c>
      <c r="K12" s="365">
        <v>1608</v>
      </c>
      <c r="L12" s="365">
        <v>1144</v>
      </c>
      <c r="M12" s="365">
        <v>879</v>
      </c>
      <c r="N12" s="365">
        <v>642</v>
      </c>
      <c r="O12" s="365">
        <v>2956</v>
      </c>
      <c r="P12" s="365">
        <v>3132</v>
      </c>
      <c r="Q12" s="365">
        <v>2939</v>
      </c>
      <c r="R12" s="365">
        <v>3447</v>
      </c>
      <c r="S12" s="365">
        <v>2374</v>
      </c>
      <c r="T12" s="365">
        <v>1366</v>
      </c>
      <c r="U12" s="365">
        <v>2304</v>
      </c>
      <c r="V12" s="365">
        <v>14890</v>
      </c>
      <c r="W12" s="365">
        <v>37031</v>
      </c>
      <c r="X12" s="365">
        <v>0</v>
      </c>
      <c r="Y12" s="365">
        <v>9465</v>
      </c>
      <c r="Z12" s="365">
        <v>6397</v>
      </c>
      <c r="AA12" s="365">
        <v>24511</v>
      </c>
      <c r="AB12" s="365">
        <v>5498</v>
      </c>
      <c r="AC12" s="365">
        <v>6034</v>
      </c>
      <c r="AD12" s="365">
        <v>4355</v>
      </c>
      <c r="AE12" s="365">
        <v>6437</v>
      </c>
      <c r="AF12" s="365">
        <v>2951</v>
      </c>
      <c r="AG12" s="365">
        <v>6347</v>
      </c>
      <c r="AH12" s="365">
        <v>13584</v>
      </c>
      <c r="AI12" s="365">
        <v>1158</v>
      </c>
      <c r="AJ12" s="365">
        <v>12402</v>
      </c>
      <c r="AK12" s="365">
        <v>5825</v>
      </c>
      <c r="AL12" s="365">
        <v>5881</v>
      </c>
      <c r="AM12" s="366">
        <v>709</v>
      </c>
      <c r="AN12" s="367">
        <v>274291</v>
      </c>
      <c r="AO12" s="364">
        <v>890</v>
      </c>
      <c r="AP12" s="365">
        <v>124338</v>
      </c>
      <c r="AQ12" s="365">
        <v>150</v>
      </c>
      <c r="AR12" s="365">
        <v>0</v>
      </c>
      <c r="AS12" s="365">
        <v>-27</v>
      </c>
      <c r="AT12" s="365">
        <v>-6064</v>
      </c>
      <c r="AU12" s="366">
        <v>119287</v>
      </c>
      <c r="AV12" s="364">
        <v>393578</v>
      </c>
      <c r="AW12" s="367">
        <v>218475</v>
      </c>
      <c r="AX12" s="367">
        <v>31448</v>
      </c>
      <c r="AY12" s="367">
        <v>249923</v>
      </c>
      <c r="AZ12" s="367">
        <v>369210</v>
      </c>
      <c r="BA12" s="367">
        <v>643501</v>
      </c>
      <c r="BB12" s="367">
        <v>-283877</v>
      </c>
      <c r="BC12" s="367">
        <v>-38237</v>
      </c>
      <c r="BD12" s="367">
        <v>-5020</v>
      </c>
      <c r="BE12" s="367">
        <v>-327134</v>
      </c>
      <c r="BF12" s="364">
        <v>42076</v>
      </c>
      <c r="BG12" s="368">
        <v>316367</v>
      </c>
      <c r="BH12" s="254"/>
      <c r="BI12" s="261">
        <f t="shared" si="0"/>
        <v>8.2782401619083106E-3</v>
      </c>
      <c r="BJ12" s="396">
        <f t="shared" si="1"/>
        <v>0.16882041171000417</v>
      </c>
    </row>
    <row r="13" spans="1:62" s="210" customFormat="1" ht="16.2">
      <c r="A13" s="369" t="s">
        <v>88</v>
      </c>
      <c r="B13" s="370" t="s">
        <v>8</v>
      </c>
      <c r="C13" s="364">
        <v>1290</v>
      </c>
      <c r="D13" s="365">
        <v>34</v>
      </c>
      <c r="E13" s="365">
        <v>7871</v>
      </c>
      <c r="F13" s="365">
        <v>27</v>
      </c>
      <c r="G13" s="365">
        <v>1108</v>
      </c>
      <c r="H13" s="365">
        <v>5960</v>
      </c>
      <c r="I13" s="365">
        <v>639</v>
      </c>
      <c r="J13" s="365">
        <v>182</v>
      </c>
      <c r="K13" s="365">
        <v>22638</v>
      </c>
      <c r="L13" s="365">
        <v>6978</v>
      </c>
      <c r="M13" s="365">
        <v>3412</v>
      </c>
      <c r="N13" s="365">
        <v>1316</v>
      </c>
      <c r="O13" s="365">
        <v>9041</v>
      </c>
      <c r="P13" s="365">
        <v>846</v>
      </c>
      <c r="Q13" s="365">
        <v>1026</v>
      </c>
      <c r="R13" s="365">
        <v>3191</v>
      </c>
      <c r="S13" s="365">
        <v>462</v>
      </c>
      <c r="T13" s="365">
        <v>53</v>
      </c>
      <c r="U13" s="365">
        <v>391</v>
      </c>
      <c r="V13" s="365">
        <v>1114</v>
      </c>
      <c r="W13" s="365">
        <v>139329</v>
      </c>
      <c r="X13" s="365">
        <v>161</v>
      </c>
      <c r="Y13" s="365">
        <v>909</v>
      </c>
      <c r="Z13" s="365">
        <v>142</v>
      </c>
      <c r="AA13" s="365">
        <v>634</v>
      </c>
      <c r="AB13" s="365">
        <v>20</v>
      </c>
      <c r="AC13" s="365">
        <v>564</v>
      </c>
      <c r="AD13" s="365">
        <v>100</v>
      </c>
      <c r="AE13" s="365">
        <v>4</v>
      </c>
      <c r="AF13" s="365">
        <v>403</v>
      </c>
      <c r="AG13" s="365">
        <v>4539</v>
      </c>
      <c r="AH13" s="365">
        <v>3763</v>
      </c>
      <c r="AI13" s="365">
        <v>85</v>
      </c>
      <c r="AJ13" s="365">
        <v>7621</v>
      </c>
      <c r="AK13" s="365">
        <v>1642</v>
      </c>
      <c r="AL13" s="365">
        <v>534</v>
      </c>
      <c r="AM13" s="366">
        <v>911</v>
      </c>
      <c r="AN13" s="367">
        <v>228940</v>
      </c>
      <c r="AO13" s="364">
        <v>356</v>
      </c>
      <c r="AP13" s="365">
        <v>12414</v>
      </c>
      <c r="AQ13" s="365">
        <v>0</v>
      </c>
      <c r="AR13" s="365">
        <v>0</v>
      </c>
      <c r="AS13" s="365">
        <v>0</v>
      </c>
      <c r="AT13" s="365">
        <v>-1953</v>
      </c>
      <c r="AU13" s="366">
        <v>10817</v>
      </c>
      <c r="AV13" s="364">
        <v>239757</v>
      </c>
      <c r="AW13" s="367">
        <v>147896</v>
      </c>
      <c r="AX13" s="367">
        <v>22951</v>
      </c>
      <c r="AY13" s="367">
        <v>170847</v>
      </c>
      <c r="AZ13" s="367">
        <v>181664</v>
      </c>
      <c r="BA13" s="367">
        <v>410604</v>
      </c>
      <c r="BB13" s="367">
        <v>-131419</v>
      </c>
      <c r="BC13" s="367">
        <v>-20859</v>
      </c>
      <c r="BD13" s="367">
        <v>-2212</v>
      </c>
      <c r="BE13" s="367">
        <v>-154490</v>
      </c>
      <c r="BF13" s="364">
        <v>27174</v>
      </c>
      <c r="BG13" s="368">
        <v>256114</v>
      </c>
      <c r="BH13" s="254"/>
      <c r="BI13" s="261">
        <f t="shared" si="0"/>
        <v>8.2650576147219493E-4</v>
      </c>
      <c r="BJ13" s="396">
        <f t="shared" si="1"/>
        <v>0.35563925140871799</v>
      </c>
    </row>
    <row r="14" spans="1:62" s="210" customFormat="1" ht="16.2">
      <c r="A14" s="369" t="s">
        <v>89</v>
      </c>
      <c r="B14" s="370" t="s">
        <v>9</v>
      </c>
      <c r="C14" s="364">
        <v>219</v>
      </c>
      <c r="D14" s="365">
        <v>631</v>
      </c>
      <c r="E14" s="365">
        <v>0</v>
      </c>
      <c r="F14" s="365">
        <v>38</v>
      </c>
      <c r="G14" s="365">
        <v>25667</v>
      </c>
      <c r="H14" s="365">
        <v>81</v>
      </c>
      <c r="I14" s="365">
        <v>0</v>
      </c>
      <c r="J14" s="365">
        <v>641</v>
      </c>
      <c r="K14" s="365">
        <v>7115</v>
      </c>
      <c r="L14" s="365">
        <v>1160113</v>
      </c>
      <c r="M14" s="365">
        <v>1070</v>
      </c>
      <c r="N14" s="365">
        <v>212536</v>
      </c>
      <c r="O14" s="365">
        <v>149858</v>
      </c>
      <c r="P14" s="365">
        <v>70837</v>
      </c>
      <c r="Q14" s="365">
        <v>8120</v>
      </c>
      <c r="R14" s="365">
        <v>4441</v>
      </c>
      <c r="S14" s="365">
        <v>17259</v>
      </c>
      <c r="T14" s="365">
        <v>1488</v>
      </c>
      <c r="U14" s="365">
        <v>14231</v>
      </c>
      <c r="V14" s="365">
        <v>3509</v>
      </c>
      <c r="W14" s="365">
        <v>207334</v>
      </c>
      <c r="X14" s="365">
        <v>0</v>
      </c>
      <c r="Y14" s="365">
        <v>11</v>
      </c>
      <c r="Z14" s="365">
        <v>0</v>
      </c>
      <c r="AA14" s="365">
        <v>0</v>
      </c>
      <c r="AB14" s="365">
        <v>0</v>
      </c>
      <c r="AC14" s="365">
        <v>0</v>
      </c>
      <c r="AD14" s="365">
        <v>3209</v>
      </c>
      <c r="AE14" s="365">
        <v>0</v>
      </c>
      <c r="AF14" s="365">
        <v>257</v>
      </c>
      <c r="AG14" s="365">
        <v>0</v>
      </c>
      <c r="AH14" s="365">
        <v>21</v>
      </c>
      <c r="AI14" s="365">
        <v>0</v>
      </c>
      <c r="AJ14" s="365">
        <v>2815</v>
      </c>
      <c r="AK14" s="365">
        <v>499</v>
      </c>
      <c r="AL14" s="365">
        <v>0</v>
      </c>
      <c r="AM14" s="366">
        <v>3667</v>
      </c>
      <c r="AN14" s="367">
        <v>1895667</v>
      </c>
      <c r="AO14" s="364">
        <v>0</v>
      </c>
      <c r="AP14" s="365">
        <v>0</v>
      </c>
      <c r="AQ14" s="365">
        <v>0</v>
      </c>
      <c r="AR14" s="365">
        <v>-1226</v>
      </c>
      <c r="AS14" s="365">
        <v>-7349</v>
      </c>
      <c r="AT14" s="365">
        <v>-16439</v>
      </c>
      <c r="AU14" s="366">
        <v>-25014</v>
      </c>
      <c r="AV14" s="364">
        <v>1870653</v>
      </c>
      <c r="AW14" s="367">
        <v>657898</v>
      </c>
      <c r="AX14" s="367">
        <v>213500</v>
      </c>
      <c r="AY14" s="367">
        <v>871398</v>
      </c>
      <c r="AZ14" s="367">
        <v>846384</v>
      </c>
      <c r="BA14" s="367">
        <v>2742051</v>
      </c>
      <c r="BB14" s="367">
        <v>-435625</v>
      </c>
      <c r="BC14" s="367">
        <v>-87325</v>
      </c>
      <c r="BD14" s="367">
        <v>-8849</v>
      </c>
      <c r="BE14" s="367">
        <v>-531799</v>
      </c>
      <c r="BF14" s="364">
        <v>314585</v>
      </c>
      <c r="BG14" s="368">
        <v>2210252</v>
      </c>
      <c r="BH14" s="254"/>
      <c r="BI14" s="188"/>
      <c r="BJ14" s="396">
        <f t="shared" si="1"/>
        <v>0.71571477981218323</v>
      </c>
    </row>
    <row r="15" spans="1:62" s="210" customFormat="1" ht="16.2">
      <c r="A15" s="369" t="s">
        <v>90</v>
      </c>
      <c r="B15" s="370" t="s">
        <v>10</v>
      </c>
      <c r="C15" s="364">
        <v>0</v>
      </c>
      <c r="D15" s="365">
        <v>113</v>
      </c>
      <c r="E15" s="365">
        <v>1863</v>
      </c>
      <c r="F15" s="365">
        <v>0</v>
      </c>
      <c r="G15" s="365">
        <v>990</v>
      </c>
      <c r="H15" s="365">
        <v>11247</v>
      </c>
      <c r="I15" s="365">
        <v>27</v>
      </c>
      <c r="J15" s="365">
        <v>121</v>
      </c>
      <c r="K15" s="365">
        <v>4258</v>
      </c>
      <c r="L15" s="365">
        <v>44438</v>
      </c>
      <c r="M15" s="365">
        <v>154416</v>
      </c>
      <c r="N15" s="365">
        <v>12656</v>
      </c>
      <c r="O15" s="365">
        <v>13945</v>
      </c>
      <c r="P15" s="365">
        <v>4433</v>
      </c>
      <c r="Q15" s="365">
        <v>6223</v>
      </c>
      <c r="R15" s="365">
        <v>21698</v>
      </c>
      <c r="S15" s="365">
        <v>8901</v>
      </c>
      <c r="T15" s="365">
        <v>2868</v>
      </c>
      <c r="U15" s="365">
        <v>2870</v>
      </c>
      <c r="V15" s="365">
        <v>4525</v>
      </c>
      <c r="W15" s="365">
        <v>61792</v>
      </c>
      <c r="X15" s="365">
        <v>1095</v>
      </c>
      <c r="Y15" s="365">
        <v>60</v>
      </c>
      <c r="Z15" s="365">
        <v>0</v>
      </c>
      <c r="AA15" s="365">
        <v>38</v>
      </c>
      <c r="AB15" s="365">
        <v>0</v>
      </c>
      <c r="AC15" s="365">
        <v>0</v>
      </c>
      <c r="AD15" s="365">
        <v>18</v>
      </c>
      <c r="AE15" s="365">
        <v>48</v>
      </c>
      <c r="AF15" s="365">
        <v>831</v>
      </c>
      <c r="AG15" s="365">
        <v>296</v>
      </c>
      <c r="AH15" s="365">
        <v>9550</v>
      </c>
      <c r="AI15" s="365">
        <v>30</v>
      </c>
      <c r="AJ15" s="365">
        <v>2212</v>
      </c>
      <c r="AK15" s="365">
        <v>597</v>
      </c>
      <c r="AL15" s="365">
        <v>98</v>
      </c>
      <c r="AM15" s="366">
        <v>1823</v>
      </c>
      <c r="AN15" s="367">
        <v>374080</v>
      </c>
      <c r="AO15" s="364">
        <v>49</v>
      </c>
      <c r="AP15" s="365">
        <v>0</v>
      </c>
      <c r="AQ15" s="365">
        <v>0</v>
      </c>
      <c r="AR15" s="365">
        <v>0</v>
      </c>
      <c r="AS15" s="365">
        <v>-3128</v>
      </c>
      <c r="AT15" s="365">
        <v>-522</v>
      </c>
      <c r="AU15" s="366">
        <v>-3601</v>
      </c>
      <c r="AV15" s="364">
        <v>370479</v>
      </c>
      <c r="AW15" s="367">
        <v>283541</v>
      </c>
      <c r="AX15" s="367">
        <v>13048</v>
      </c>
      <c r="AY15" s="367">
        <v>296589</v>
      </c>
      <c r="AZ15" s="367">
        <v>292988</v>
      </c>
      <c r="BA15" s="367">
        <v>667068</v>
      </c>
      <c r="BB15" s="367">
        <v>-180291</v>
      </c>
      <c r="BC15" s="367">
        <v>-144924</v>
      </c>
      <c r="BD15" s="367">
        <v>-14702</v>
      </c>
      <c r="BE15" s="367">
        <v>-339917</v>
      </c>
      <c r="BF15" s="364">
        <v>-46929</v>
      </c>
      <c r="BG15" s="368">
        <v>327151</v>
      </c>
      <c r="BH15" s="254"/>
      <c r="BI15" s="261">
        <f t="shared" ref="BI15:BI41" si="2">AP15/(AP$42-AP$6-AP$14)</f>
        <v>0</v>
      </c>
      <c r="BJ15" s="396">
        <f t="shared" si="1"/>
        <v>8.2493204743048887E-2</v>
      </c>
    </row>
    <row r="16" spans="1:62" s="210" customFormat="1" ht="16.2">
      <c r="A16" s="369" t="s">
        <v>91</v>
      </c>
      <c r="B16" s="370" t="s">
        <v>11</v>
      </c>
      <c r="C16" s="364">
        <v>3215</v>
      </c>
      <c r="D16" s="365">
        <v>702</v>
      </c>
      <c r="E16" s="365">
        <v>40772</v>
      </c>
      <c r="F16" s="365">
        <v>49</v>
      </c>
      <c r="G16" s="365">
        <v>9134</v>
      </c>
      <c r="H16" s="365">
        <v>10577</v>
      </c>
      <c r="I16" s="365">
        <v>1370</v>
      </c>
      <c r="J16" s="365">
        <v>353</v>
      </c>
      <c r="K16" s="365">
        <v>2748</v>
      </c>
      <c r="L16" s="365">
        <v>1493</v>
      </c>
      <c r="M16" s="365">
        <v>540</v>
      </c>
      <c r="N16" s="365">
        <v>23923</v>
      </c>
      <c r="O16" s="365">
        <v>19106</v>
      </c>
      <c r="P16" s="365">
        <v>10278</v>
      </c>
      <c r="Q16" s="365">
        <v>5708</v>
      </c>
      <c r="R16" s="365">
        <v>4648</v>
      </c>
      <c r="S16" s="365">
        <v>3334</v>
      </c>
      <c r="T16" s="365">
        <v>1374</v>
      </c>
      <c r="U16" s="365">
        <v>1226</v>
      </c>
      <c r="V16" s="365">
        <v>3114</v>
      </c>
      <c r="W16" s="365">
        <v>338228</v>
      </c>
      <c r="X16" s="365">
        <v>2320</v>
      </c>
      <c r="Y16" s="365">
        <v>269</v>
      </c>
      <c r="Z16" s="365">
        <v>90</v>
      </c>
      <c r="AA16" s="365">
        <v>14518</v>
      </c>
      <c r="AB16" s="365">
        <v>348</v>
      </c>
      <c r="AC16" s="365">
        <v>3328</v>
      </c>
      <c r="AD16" s="365">
        <v>5467</v>
      </c>
      <c r="AE16" s="365">
        <v>1600</v>
      </c>
      <c r="AF16" s="365">
        <v>11551</v>
      </c>
      <c r="AG16" s="365">
        <v>589</v>
      </c>
      <c r="AH16" s="365">
        <v>3405</v>
      </c>
      <c r="AI16" s="365">
        <v>617</v>
      </c>
      <c r="AJ16" s="365">
        <v>4847</v>
      </c>
      <c r="AK16" s="365">
        <v>8176</v>
      </c>
      <c r="AL16" s="365">
        <v>80</v>
      </c>
      <c r="AM16" s="366">
        <v>1478</v>
      </c>
      <c r="AN16" s="367">
        <v>540575</v>
      </c>
      <c r="AO16" s="364">
        <v>1143</v>
      </c>
      <c r="AP16" s="365">
        <v>48414</v>
      </c>
      <c r="AQ16" s="365">
        <v>23</v>
      </c>
      <c r="AR16" s="365">
        <v>1258</v>
      </c>
      <c r="AS16" s="365">
        <v>18941</v>
      </c>
      <c r="AT16" s="365">
        <v>-6418</v>
      </c>
      <c r="AU16" s="366">
        <v>63361</v>
      </c>
      <c r="AV16" s="364">
        <v>603936</v>
      </c>
      <c r="AW16" s="367">
        <v>462552</v>
      </c>
      <c r="AX16" s="367">
        <v>16725</v>
      </c>
      <c r="AY16" s="367">
        <v>479277</v>
      </c>
      <c r="AZ16" s="367">
        <v>542638</v>
      </c>
      <c r="BA16" s="367">
        <v>1083213</v>
      </c>
      <c r="BB16" s="367">
        <v>-442190</v>
      </c>
      <c r="BC16" s="367">
        <v>-51299</v>
      </c>
      <c r="BD16" s="367">
        <v>-5471</v>
      </c>
      <c r="BE16" s="367">
        <v>-498960</v>
      </c>
      <c r="BF16" s="364">
        <v>43678</v>
      </c>
      <c r="BG16" s="368">
        <v>584253</v>
      </c>
      <c r="BH16" s="254"/>
      <c r="BI16" s="261">
        <f t="shared" si="2"/>
        <v>3.2233325226288744E-3</v>
      </c>
      <c r="BJ16" s="396">
        <f t="shared" si="1"/>
        <v>0.17381974248927035</v>
      </c>
    </row>
    <row r="17" spans="1:62" s="210" customFormat="1" ht="16.2">
      <c r="A17" s="369" t="s">
        <v>92</v>
      </c>
      <c r="B17" s="370" t="s">
        <v>93</v>
      </c>
      <c r="C17" s="364">
        <v>0</v>
      </c>
      <c r="D17" s="365">
        <v>647</v>
      </c>
      <c r="E17" s="365">
        <v>0</v>
      </c>
      <c r="F17" s="365">
        <v>0</v>
      </c>
      <c r="G17" s="365">
        <v>471</v>
      </c>
      <c r="H17" s="365">
        <v>55</v>
      </c>
      <c r="I17" s="365">
        <v>0</v>
      </c>
      <c r="J17" s="365">
        <v>136</v>
      </c>
      <c r="K17" s="365">
        <v>2853</v>
      </c>
      <c r="L17" s="365">
        <v>584</v>
      </c>
      <c r="M17" s="365">
        <v>7</v>
      </c>
      <c r="N17" s="365">
        <v>2333</v>
      </c>
      <c r="O17" s="365">
        <v>403907</v>
      </c>
      <c r="P17" s="365">
        <v>47518</v>
      </c>
      <c r="Q17" s="365">
        <v>3951</v>
      </c>
      <c r="R17" s="365">
        <v>3341</v>
      </c>
      <c r="S17" s="365">
        <v>6709</v>
      </c>
      <c r="T17" s="365">
        <v>477</v>
      </c>
      <c r="U17" s="365">
        <v>5292</v>
      </c>
      <c r="V17" s="365">
        <v>522</v>
      </c>
      <c r="W17" s="365">
        <v>29408</v>
      </c>
      <c r="X17" s="365">
        <v>0</v>
      </c>
      <c r="Y17" s="365">
        <v>24474</v>
      </c>
      <c r="Z17" s="365">
        <v>0</v>
      </c>
      <c r="AA17" s="365">
        <v>165</v>
      </c>
      <c r="AB17" s="365">
        <v>0</v>
      </c>
      <c r="AC17" s="365">
        <v>0</v>
      </c>
      <c r="AD17" s="365">
        <v>3120</v>
      </c>
      <c r="AE17" s="365">
        <v>17</v>
      </c>
      <c r="AF17" s="365">
        <v>4074</v>
      </c>
      <c r="AG17" s="365">
        <v>0</v>
      </c>
      <c r="AH17" s="365">
        <v>0</v>
      </c>
      <c r="AI17" s="365">
        <v>0</v>
      </c>
      <c r="AJ17" s="365">
        <v>77744</v>
      </c>
      <c r="AK17" s="365">
        <v>524</v>
      </c>
      <c r="AL17" s="365">
        <v>0</v>
      </c>
      <c r="AM17" s="366">
        <v>0</v>
      </c>
      <c r="AN17" s="367">
        <v>618329</v>
      </c>
      <c r="AO17" s="364">
        <v>0</v>
      </c>
      <c r="AP17" s="365">
        <v>0</v>
      </c>
      <c r="AQ17" s="365">
        <v>0</v>
      </c>
      <c r="AR17" s="365">
        <v>14661</v>
      </c>
      <c r="AS17" s="365">
        <v>209603</v>
      </c>
      <c r="AT17" s="365">
        <v>-1780</v>
      </c>
      <c r="AU17" s="366">
        <v>222484</v>
      </c>
      <c r="AV17" s="364">
        <v>840813</v>
      </c>
      <c r="AW17" s="367">
        <v>1038348</v>
      </c>
      <c r="AX17" s="367">
        <v>77239</v>
      </c>
      <c r="AY17" s="367">
        <v>1115587</v>
      </c>
      <c r="AZ17" s="367">
        <v>1338071</v>
      </c>
      <c r="BA17" s="367">
        <v>1956400</v>
      </c>
      <c r="BB17" s="367">
        <v>-461231</v>
      </c>
      <c r="BC17" s="367">
        <v>-192303</v>
      </c>
      <c r="BD17" s="367">
        <v>-19212</v>
      </c>
      <c r="BE17" s="367">
        <v>-672746</v>
      </c>
      <c r="BF17" s="364">
        <v>665325</v>
      </c>
      <c r="BG17" s="368">
        <v>1283654</v>
      </c>
      <c r="BH17" s="254"/>
      <c r="BI17" s="261">
        <f t="shared" si="2"/>
        <v>0</v>
      </c>
      <c r="BJ17" s="396">
        <f t="shared" si="1"/>
        <v>0.19988630052104328</v>
      </c>
    </row>
    <row r="18" spans="1:62" s="210" customFormat="1" ht="16.2">
      <c r="A18" s="369" t="s">
        <v>94</v>
      </c>
      <c r="B18" s="370" t="s">
        <v>95</v>
      </c>
      <c r="C18" s="364">
        <v>0</v>
      </c>
      <c r="D18" s="365">
        <v>35</v>
      </c>
      <c r="E18" s="365">
        <v>0</v>
      </c>
      <c r="F18" s="365">
        <v>0</v>
      </c>
      <c r="G18" s="365">
        <v>36</v>
      </c>
      <c r="H18" s="365">
        <v>0</v>
      </c>
      <c r="I18" s="365">
        <v>13</v>
      </c>
      <c r="J18" s="365">
        <v>84</v>
      </c>
      <c r="K18" s="365">
        <v>159</v>
      </c>
      <c r="L18" s="365">
        <v>55</v>
      </c>
      <c r="M18" s="365">
        <v>12</v>
      </c>
      <c r="N18" s="365">
        <v>77</v>
      </c>
      <c r="O18" s="365">
        <v>2006</v>
      </c>
      <c r="P18" s="365">
        <v>66540</v>
      </c>
      <c r="Q18" s="365">
        <v>121</v>
      </c>
      <c r="R18" s="365">
        <v>460</v>
      </c>
      <c r="S18" s="365">
        <v>141</v>
      </c>
      <c r="T18" s="365">
        <v>18</v>
      </c>
      <c r="U18" s="365">
        <v>77</v>
      </c>
      <c r="V18" s="365">
        <v>13</v>
      </c>
      <c r="W18" s="365">
        <v>86</v>
      </c>
      <c r="X18" s="365">
        <v>10</v>
      </c>
      <c r="Y18" s="365">
        <v>53</v>
      </c>
      <c r="Z18" s="365">
        <v>0</v>
      </c>
      <c r="AA18" s="365">
        <v>8</v>
      </c>
      <c r="AB18" s="365">
        <v>0</v>
      </c>
      <c r="AC18" s="365">
        <v>0</v>
      </c>
      <c r="AD18" s="365">
        <v>149</v>
      </c>
      <c r="AE18" s="365">
        <v>14</v>
      </c>
      <c r="AF18" s="365">
        <v>33</v>
      </c>
      <c r="AG18" s="365">
        <v>0</v>
      </c>
      <c r="AH18" s="365">
        <v>0</v>
      </c>
      <c r="AI18" s="365">
        <v>0</v>
      </c>
      <c r="AJ18" s="365">
        <v>26957</v>
      </c>
      <c r="AK18" s="365">
        <v>14</v>
      </c>
      <c r="AL18" s="365">
        <v>0</v>
      </c>
      <c r="AM18" s="366">
        <v>0</v>
      </c>
      <c r="AN18" s="367">
        <v>97171</v>
      </c>
      <c r="AO18" s="364">
        <v>0</v>
      </c>
      <c r="AP18" s="365">
        <v>12049</v>
      </c>
      <c r="AQ18" s="365">
        <v>0</v>
      </c>
      <c r="AR18" s="365">
        <v>2629</v>
      </c>
      <c r="AS18" s="365">
        <v>392052</v>
      </c>
      <c r="AT18" s="365">
        <v>-4652</v>
      </c>
      <c r="AU18" s="366">
        <v>402078</v>
      </c>
      <c r="AV18" s="364">
        <v>499249</v>
      </c>
      <c r="AW18" s="367">
        <v>204487</v>
      </c>
      <c r="AX18" s="367">
        <v>127054</v>
      </c>
      <c r="AY18" s="367">
        <v>331541</v>
      </c>
      <c r="AZ18" s="367">
        <v>733619</v>
      </c>
      <c r="BA18" s="367">
        <v>830790</v>
      </c>
      <c r="BB18" s="367">
        <v>-348415</v>
      </c>
      <c r="BC18" s="367">
        <v>-50337</v>
      </c>
      <c r="BD18" s="367">
        <v>-5039</v>
      </c>
      <c r="BE18" s="367">
        <v>-403791</v>
      </c>
      <c r="BF18" s="364">
        <v>329828</v>
      </c>
      <c r="BG18" s="368">
        <v>426999</v>
      </c>
      <c r="BH18" s="254"/>
      <c r="BI18" s="261">
        <f t="shared" si="2"/>
        <v>8.022046012549119E-4</v>
      </c>
      <c r="BJ18" s="396">
        <f t="shared" si="1"/>
        <v>0.19120318718715512</v>
      </c>
    </row>
    <row r="19" spans="1:62" s="210" customFormat="1" ht="16.2">
      <c r="A19" s="369" t="s">
        <v>96</v>
      </c>
      <c r="B19" s="370" t="s">
        <v>97</v>
      </c>
      <c r="C19" s="364">
        <v>1</v>
      </c>
      <c r="D19" s="365">
        <v>0</v>
      </c>
      <c r="E19" s="365">
        <v>0</v>
      </c>
      <c r="F19" s="365">
        <v>0</v>
      </c>
      <c r="G19" s="365">
        <v>0</v>
      </c>
      <c r="H19" s="365">
        <v>0</v>
      </c>
      <c r="I19" s="365">
        <v>0</v>
      </c>
      <c r="J19" s="365">
        <v>0</v>
      </c>
      <c r="K19" s="365">
        <v>0</v>
      </c>
      <c r="L19" s="365">
        <v>0</v>
      </c>
      <c r="M19" s="365">
        <v>0</v>
      </c>
      <c r="N19" s="365">
        <v>3</v>
      </c>
      <c r="O19" s="365">
        <v>219</v>
      </c>
      <c r="P19" s="365">
        <v>474</v>
      </c>
      <c r="Q19" s="365">
        <v>11356</v>
      </c>
      <c r="R19" s="365">
        <v>5</v>
      </c>
      <c r="S19" s="365">
        <v>23</v>
      </c>
      <c r="T19" s="365">
        <v>3</v>
      </c>
      <c r="U19" s="365">
        <v>8</v>
      </c>
      <c r="V19" s="365">
        <v>7</v>
      </c>
      <c r="W19" s="365">
        <v>231</v>
      </c>
      <c r="X19" s="365">
        <v>0</v>
      </c>
      <c r="Y19" s="365">
        <v>9</v>
      </c>
      <c r="Z19" s="365">
        <v>3</v>
      </c>
      <c r="AA19" s="365">
        <v>1151</v>
      </c>
      <c r="AB19" s="365">
        <v>9</v>
      </c>
      <c r="AC19" s="365">
        <v>0</v>
      </c>
      <c r="AD19" s="365">
        <v>31</v>
      </c>
      <c r="AE19" s="365">
        <v>53</v>
      </c>
      <c r="AF19" s="365">
        <v>523</v>
      </c>
      <c r="AG19" s="365">
        <v>0</v>
      </c>
      <c r="AH19" s="365">
        <v>23935</v>
      </c>
      <c r="AI19" s="365">
        <v>0</v>
      </c>
      <c r="AJ19" s="365">
        <v>2583</v>
      </c>
      <c r="AK19" s="365">
        <v>3073</v>
      </c>
      <c r="AL19" s="365">
        <v>177</v>
      </c>
      <c r="AM19" s="366">
        <v>0</v>
      </c>
      <c r="AN19" s="367">
        <v>43877</v>
      </c>
      <c r="AO19" s="364">
        <v>84</v>
      </c>
      <c r="AP19" s="365">
        <v>12926</v>
      </c>
      <c r="AQ19" s="365">
        <v>10</v>
      </c>
      <c r="AR19" s="365">
        <v>22971</v>
      </c>
      <c r="AS19" s="365">
        <v>141557</v>
      </c>
      <c r="AT19" s="365">
        <v>-3313</v>
      </c>
      <c r="AU19" s="366">
        <v>174235</v>
      </c>
      <c r="AV19" s="364">
        <v>218112</v>
      </c>
      <c r="AW19" s="367">
        <v>116984</v>
      </c>
      <c r="AX19" s="367">
        <v>13107</v>
      </c>
      <c r="AY19" s="367">
        <v>130091</v>
      </c>
      <c r="AZ19" s="367">
        <v>304326</v>
      </c>
      <c r="BA19" s="367">
        <v>348203</v>
      </c>
      <c r="BB19" s="367">
        <v>-156490</v>
      </c>
      <c r="BC19" s="367">
        <v>-50612</v>
      </c>
      <c r="BD19" s="367">
        <v>-5061</v>
      </c>
      <c r="BE19" s="367">
        <v>-212163</v>
      </c>
      <c r="BF19" s="364">
        <v>92163</v>
      </c>
      <c r="BG19" s="368">
        <v>136040</v>
      </c>
      <c r="BH19" s="254"/>
      <c r="BI19" s="261">
        <f t="shared" si="2"/>
        <v>8.6059396429753439E-4</v>
      </c>
      <c r="BJ19" s="396">
        <f t="shared" si="1"/>
        <v>2.727497799295775E-2</v>
      </c>
    </row>
    <row r="20" spans="1:62" s="210" customFormat="1" ht="16.2">
      <c r="A20" s="369" t="s">
        <v>98</v>
      </c>
      <c r="B20" s="370" t="s">
        <v>99</v>
      </c>
      <c r="C20" s="364">
        <v>0</v>
      </c>
      <c r="D20" s="365">
        <v>0</v>
      </c>
      <c r="E20" s="365">
        <v>0</v>
      </c>
      <c r="F20" s="365">
        <v>0</v>
      </c>
      <c r="G20" s="365">
        <v>4</v>
      </c>
      <c r="H20" s="365">
        <v>1</v>
      </c>
      <c r="I20" s="365">
        <v>0</v>
      </c>
      <c r="J20" s="365">
        <v>0</v>
      </c>
      <c r="K20" s="365">
        <v>0</v>
      </c>
      <c r="L20" s="365">
        <v>0</v>
      </c>
      <c r="M20" s="365">
        <v>19</v>
      </c>
      <c r="N20" s="365">
        <v>97</v>
      </c>
      <c r="O20" s="365">
        <v>2338</v>
      </c>
      <c r="P20" s="365">
        <v>3287</v>
      </c>
      <c r="Q20" s="365">
        <v>29159</v>
      </c>
      <c r="R20" s="365">
        <v>130634</v>
      </c>
      <c r="S20" s="365">
        <v>30790</v>
      </c>
      <c r="T20" s="365">
        <v>26326</v>
      </c>
      <c r="U20" s="365">
        <v>2179</v>
      </c>
      <c r="V20" s="365">
        <v>3710</v>
      </c>
      <c r="W20" s="365">
        <v>991</v>
      </c>
      <c r="X20" s="365">
        <v>9</v>
      </c>
      <c r="Y20" s="365">
        <v>5</v>
      </c>
      <c r="Z20" s="365">
        <v>0</v>
      </c>
      <c r="AA20" s="365">
        <v>99</v>
      </c>
      <c r="AB20" s="365">
        <v>71</v>
      </c>
      <c r="AC20" s="365">
        <v>0</v>
      </c>
      <c r="AD20" s="365">
        <v>15</v>
      </c>
      <c r="AE20" s="365">
        <v>1107</v>
      </c>
      <c r="AF20" s="365">
        <v>3201</v>
      </c>
      <c r="AG20" s="365">
        <v>1282</v>
      </c>
      <c r="AH20" s="365">
        <v>9</v>
      </c>
      <c r="AI20" s="365">
        <v>0</v>
      </c>
      <c r="AJ20" s="365">
        <v>34028</v>
      </c>
      <c r="AK20" s="365">
        <v>54</v>
      </c>
      <c r="AL20" s="365">
        <v>3698</v>
      </c>
      <c r="AM20" s="366">
        <v>0</v>
      </c>
      <c r="AN20" s="367">
        <v>273113</v>
      </c>
      <c r="AO20" s="364">
        <v>15</v>
      </c>
      <c r="AP20" s="365">
        <v>11147</v>
      </c>
      <c r="AQ20" s="365">
        <v>0</v>
      </c>
      <c r="AR20" s="365">
        <v>0</v>
      </c>
      <c r="AS20" s="365">
        <v>0</v>
      </c>
      <c r="AT20" s="365">
        <v>4865</v>
      </c>
      <c r="AU20" s="366">
        <v>16027</v>
      </c>
      <c r="AV20" s="364">
        <v>289140</v>
      </c>
      <c r="AW20" s="367">
        <v>24648</v>
      </c>
      <c r="AX20" s="367">
        <v>337469</v>
      </c>
      <c r="AY20" s="367">
        <v>362117</v>
      </c>
      <c r="AZ20" s="367">
        <v>378144</v>
      </c>
      <c r="BA20" s="367">
        <v>651257</v>
      </c>
      <c r="BB20" s="367">
        <v>-125224</v>
      </c>
      <c r="BC20" s="367">
        <v>-138637</v>
      </c>
      <c r="BD20" s="367">
        <v>-13866</v>
      </c>
      <c r="BE20" s="367">
        <v>-277727</v>
      </c>
      <c r="BF20" s="364">
        <v>100417</v>
      </c>
      <c r="BG20" s="368">
        <v>373530</v>
      </c>
      <c r="BH20" s="254"/>
      <c r="BI20" s="261">
        <f t="shared" si="2"/>
        <v>7.4215077518370847E-4</v>
      </c>
      <c r="BJ20" s="396">
        <f t="shared" si="1"/>
        <v>3.9472227986442565E-2</v>
      </c>
    </row>
    <row r="21" spans="1:62" s="210" customFormat="1" ht="16.2">
      <c r="A21" s="369" t="s">
        <v>100</v>
      </c>
      <c r="B21" s="370" t="s">
        <v>12</v>
      </c>
      <c r="C21" s="364">
        <v>44</v>
      </c>
      <c r="D21" s="365">
        <v>2</v>
      </c>
      <c r="E21" s="365">
        <v>0</v>
      </c>
      <c r="F21" s="365">
        <v>0</v>
      </c>
      <c r="G21" s="365">
        <v>32</v>
      </c>
      <c r="H21" s="365">
        <v>1</v>
      </c>
      <c r="I21" s="365">
        <v>0</v>
      </c>
      <c r="J21" s="365">
        <v>0</v>
      </c>
      <c r="K21" s="365">
        <v>1</v>
      </c>
      <c r="L21" s="365">
        <v>0</v>
      </c>
      <c r="M21" s="365">
        <v>3</v>
      </c>
      <c r="N21" s="365">
        <v>43</v>
      </c>
      <c r="O21" s="365">
        <v>6328</v>
      </c>
      <c r="P21" s="365">
        <v>3491</v>
      </c>
      <c r="Q21" s="365">
        <v>1544</v>
      </c>
      <c r="R21" s="365">
        <v>829</v>
      </c>
      <c r="S21" s="365">
        <v>10462</v>
      </c>
      <c r="T21" s="365">
        <v>465</v>
      </c>
      <c r="U21" s="365">
        <v>2687</v>
      </c>
      <c r="V21" s="365">
        <v>109</v>
      </c>
      <c r="W21" s="365">
        <v>13433</v>
      </c>
      <c r="X21" s="365">
        <v>4</v>
      </c>
      <c r="Y21" s="365">
        <v>25</v>
      </c>
      <c r="Z21" s="365">
        <v>0</v>
      </c>
      <c r="AA21" s="365">
        <v>326</v>
      </c>
      <c r="AB21" s="365">
        <v>2</v>
      </c>
      <c r="AC21" s="365">
        <v>65</v>
      </c>
      <c r="AD21" s="365">
        <v>328</v>
      </c>
      <c r="AE21" s="365">
        <v>73</v>
      </c>
      <c r="AF21" s="365">
        <v>1294</v>
      </c>
      <c r="AG21" s="365">
        <v>658</v>
      </c>
      <c r="AH21" s="365">
        <v>206</v>
      </c>
      <c r="AI21" s="365">
        <v>0</v>
      </c>
      <c r="AJ21" s="365">
        <v>14668</v>
      </c>
      <c r="AK21" s="365">
        <v>116</v>
      </c>
      <c r="AL21" s="365">
        <v>0</v>
      </c>
      <c r="AM21" s="366">
        <v>46</v>
      </c>
      <c r="AN21" s="367">
        <v>57285</v>
      </c>
      <c r="AO21" s="364">
        <v>2610</v>
      </c>
      <c r="AP21" s="365">
        <v>87303</v>
      </c>
      <c r="AQ21" s="365">
        <v>0</v>
      </c>
      <c r="AR21" s="365">
        <v>23290</v>
      </c>
      <c r="AS21" s="365">
        <v>216585</v>
      </c>
      <c r="AT21" s="365">
        <v>-2858</v>
      </c>
      <c r="AU21" s="366">
        <v>326930</v>
      </c>
      <c r="AV21" s="364">
        <v>384215</v>
      </c>
      <c r="AW21" s="367">
        <v>83386</v>
      </c>
      <c r="AX21" s="367">
        <v>29652</v>
      </c>
      <c r="AY21" s="367">
        <v>113038</v>
      </c>
      <c r="AZ21" s="367">
        <v>439968</v>
      </c>
      <c r="BA21" s="367">
        <v>497253</v>
      </c>
      <c r="BB21" s="367">
        <v>-305215</v>
      </c>
      <c r="BC21" s="367">
        <v>-37449</v>
      </c>
      <c r="BD21" s="367">
        <v>-3744</v>
      </c>
      <c r="BE21" s="367">
        <v>-346408</v>
      </c>
      <c r="BF21" s="364">
        <v>93560</v>
      </c>
      <c r="BG21" s="368">
        <v>150845</v>
      </c>
      <c r="BH21" s="254"/>
      <c r="BI21" s="261">
        <f t="shared" si="2"/>
        <v>5.8125046313683773E-3</v>
      </c>
      <c r="BJ21" s="396">
        <f t="shared" si="1"/>
        <v>9.840063506109864E-2</v>
      </c>
    </row>
    <row r="22" spans="1:62" s="210" customFormat="1" ht="16.2">
      <c r="A22" s="369" t="s">
        <v>101</v>
      </c>
      <c r="B22" s="370" t="s">
        <v>486</v>
      </c>
      <c r="C22" s="364">
        <v>0</v>
      </c>
      <c r="D22" s="365">
        <v>0</v>
      </c>
      <c r="E22" s="365">
        <v>18</v>
      </c>
      <c r="F22" s="365">
        <v>0</v>
      </c>
      <c r="G22" s="365">
        <v>0</v>
      </c>
      <c r="H22" s="365">
        <v>8</v>
      </c>
      <c r="I22" s="365">
        <v>13</v>
      </c>
      <c r="J22" s="365">
        <v>0</v>
      </c>
      <c r="K22" s="365">
        <v>4</v>
      </c>
      <c r="L22" s="365">
        <v>0</v>
      </c>
      <c r="M22" s="365">
        <v>0</v>
      </c>
      <c r="N22" s="365">
        <v>8</v>
      </c>
      <c r="O22" s="365">
        <v>70</v>
      </c>
      <c r="P22" s="365">
        <v>11</v>
      </c>
      <c r="Q22" s="365">
        <v>0</v>
      </c>
      <c r="R22" s="365">
        <v>5</v>
      </c>
      <c r="S22" s="365">
        <v>2</v>
      </c>
      <c r="T22" s="365">
        <v>305</v>
      </c>
      <c r="U22" s="365">
        <v>40</v>
      </c>
      <c r="V22" s="365">
        <v>4</v>
      </c>
      <c r="W22" s="365">
        <v>2484</v>
      </c>
      <c r="X22" s="365">
        <v>10</v>
      </c>
      <c r="Y22" s="365">
        <v>0</v>
      </c>
      <c r="Z22" s="365">
        <v>7</v>
      </c>
      <c r="AA22" s="365">
        <v>432</v>
      </c>
      <c r="AB22" s="365">
        <v>115</v>
      </c>
      <c r="AC22" s="365">
        <v>214</v>
      </c>
      <c r="AD22" s="365">
        <v>110</v>
      </c>
      <c r="AE22" s="365">
        <v>148</v>
      </c>
      <c r="AF22" s="365">
        <v>2053</v>
      </c>
      <c r="AG22" s="365">
        <v>81</v>
      </c>
      <c r="AH22" s="365">
        <v>57</v>
      </c>
      <c r="AI22" s="365">
        <v>4</v>
      </c>
      <c r="AJ22" s="365">
        <v>1998</v>
      </c>
      <c r="AK22" s="365">
        <v>82</v>
      </c>
      <c r="AL22" s="365">
        <v>0</v>
      </c>
      <c r="AM22" s="366">
        <v>0</v>
      </c>
      <c r="AN22" s="367">
        <v>8283</v>
      </c>
      <c r="AO22" s="364">
        <v>1315</v>
      </c>
      <c r="AP22" s="365">
        <v>75315</v>
      </c>
      <c r="AQ22" s="365">
        <v>0</v>
      </c>
      <c r="AR22" s="365">
        <v>69646</v>
      </c>
      <c r="AS22" s="365">
        <v>224992</v>
      </c>
      <c r="AT22" s="365">
        <v>-1498</v>
      </c>
      <c r="AU22" s="366">
        <v>369770</v>
      </c>
      <c r="AV22" s="364">
        <v>378053</v>
      </c>
      <c r="AW22" s="367">
        <v>36412</v>
      </c>
      <c r="AX22" s="367">
        <v>1129</v>
      </c>
      <c r="AY22" s="367">
        <v>37541</v>
      </c>
      <c r="AZ22" s="367">
        <v>407311</v>
      </c>
      <c r="BA22" s="367">
        <v>415594</v>
      </c>
      <c r="BB22" s="367">
        <v>-271409</v>
      </c>
      <c r="BC22" s="367">
        <v>-77337</v>
      </c>
      <c r="BD22" s="367">
        <v>-7731</v>
      </c>
      <c r="BE22" s="367">
        <v>-356477</v>
      </c>
      <c r="BF22" s="364">
        <v>50834</v>
      </c>
      <c r="BG22" s="368">
        <v>59117</v>
      </c>
      <c r="BH22" s="254"/>
      <c r="BI22" s="261">
        <f t="shared" si="2"/>
        <v>5.0143613199032031E-3</v>
      </c>
      <c r="BJ22" s="396">
        <f t="shared" si="1"/>
        <v>5.7071363009948306E-2</v>
      </c>
    </row>
    <row r="23" spans="1:62" s="210" customFormat="1" ht="16.2">
      <c r="A23" s="369" t="s">
        <v>102</v>
      </c>
      <c r="B23" s="370" t="s">
        <v>39</v>
      </c>
      <c r="C23" s="364">
        <v>83</v>
      </c>
      <c r="D23" s="365">
        <v>0</v>
      </c>
      <c r="E23" s="365">
        <v>0</v>
      </c>
      <c r="F23" s="365">
        <v>0</v>
      </c>
      <c r="G23" s="365">
        <v>0</v>
      </c>
      <c r="H23" s="365">
        <v>0</v>
      </c>
      <c r="I23" s="365">
        <v>0</v>
      </c>
      <c r="J23" s="365">
        <v>0</v>
      </c>
      <c r="K23" s="365">
        <v>0</v>
      </c>
      <c r="L23" s="365">
        <v>0</v>
      </c>
      <c r="M23" s="365">
        <v>0</v>
      </c>
      <c r="N23" s="365">
        <v>0</v>
      </c>
      <c r="O23" s="365">
        <v>0</v>
      </c>
      <c r="P23" s="365">
        <v>61</v>
      </c>
      <c r="Q23" s="365">
        <v>0</v>
      </c>
      <c r="R23" s="365">
        <v>0</v>
      </c>
      <c r="S23" s="365">
        <v>0</v>
      </c>
      <c r="T23" s="365">
        <v>0</v>
      </c>
      <c r="U23" s="365">
        <v>5063</v>
      </c>
      <c r="V23" s="365">
        <v>0</v>
      </c>
      <c r="W23" s="365">
        <v>0</v>
      </c>
      <c r="X23" s="365">
        <v>0</v>
      </c>
      <c r="Y23" s="365">
        <v>0</v>
      </c>
      <c r="Z23" s="365">
        <v>0</v>
      </c>
      <c r="AA23" s="365">
        <v>0</v>
      </c>
      <c r="AB23" s="365">
        <v>0</v>
      </c>
      <c r="AC23" s="365">
        <v>0</v>
      </c>
      <c r="AD23" s="365">
        <v>5228</v>
      </c>
      <c r="AE23" s="365">
        <v>0</v>
      </c>
      <c r="AF23" s="365">
        <v>701</v>
      </c>
      <c r="AG23" s="365">
        <v>16</v>
      </c>
      <c r="AH23" s="365">
        <v>0</v>
      </c>
      <c r="AI23" s="365">
        <v>0</v>
      </c>
      <c r="AJ23" s="365">
        <v>29659</v>
      </c>
      <c r="AK23" s="365">
        <v>91</v>
      </c>
      <c r="AL23" s="365">
        <v>0</v>
      </c>
      <c r="AM23" s="366">
        <v>0</v>
      </c>
      <c r="AN23" s="367">
        <v>40902</v>
      </c>
      <c r="AO23" s="364">
        <v>0</v>
      </c>
      <c r="AP23" s="365">
        <v>149966</v>
      </c>
      <c r="AQ23" s="365">
        <v>0</v>
      </c>
      <c r="AR23" s="365">
        <v>37963</v>
      </c>
      <c r="AS23" s="365">
        <v>312851</v>
      </c>
      <c r="AT23" s="365">
        <v>-3083</v>
      </c>
      <c r="AU23" s="366">
        <v>497697</v>
      </c>
      <c r="AV23" s="364">
        <v>538599</v>
      </c>
      <c r="AW23" s="367">
        <v>42608</v>
      </c>
      <c r="AX23" s="367">
        <v>264</v>
      </c>
      <c r="AY23" s="367">
        <v>42872</v>
      </c>
      <c r="AZ23" s="367">
        <v>540569</v>
      </c>
      <c r="BA23" s="367">
        <v>581471</v>
      </c>
      <c r="BB23" s="367">
        <v>-512205</v>
      </c>
      <c r="BC23" s="367">
        <v>-4021</v>
      </c>
      <c r="BD23" s="367">
        <v>-371</v>
      </c>
      <c r="BE23" s="367">
        <v>-516597</v>
      </c>
      <c r="BF23" s="364">
        <v>23972</v>
      </c>
      <c r="BG23" s="368">
        <v>64874</v>
      </c>
      <c r="BH23" s="254"/>
      <c r="BI23" s="261">
        <f t="shared" si="2"/>
        <v>9.9845145017672943E-3</v>
      </c>
      <c r="BJ23" s="396">
        <f t="shared" si="1"/>
        <v>4.0850428612010048E-2</v>
      </c>
    </row>
    <row r="24" spans="1:62" s="210" customFormat="1" ht="16.2">
      <c r="A24" s="369" t="s">
        <v>103</v>
      </c>
      <c r="B24" s="370" t="s">
        <v>28</v>
      </c>
      <c r="C24" s="364">
        <v>621</v>
      </c>
      <c r="D24" s="365">
        <v>54</v>
      </c>
      <c r="E24" s="365">
        <v>11812</v>
      </c>
      <c r="F24" s="365">
        <v>306</v>
      </c>
      <c r="G24" s="365">
        <v>1591</v>
      </c>
      <c r="H24" s="365">
        <v>2063</v>
      </c>
      <c r="I24" s="365">
        <v>744</v>
      </c>
      <c r="J24" s="365">
        <v>134</v>
      </c>
      <c r="K24" s="365">
        <v>1233</v>
      </c>
      <c r="L24" s="365">
        <v>16683</v>
      </c>
      <c r="M24" s="365">
        <v>10158</v>
      </c>
      <c r="N24" s="365">
        <v>156</v>
      </c>
      <c r="O24" s="365">
        <v>260</v>
      </c>
      <c r="P24" s="365">
        <v>332</v>
      </c>
      <c r="Q24" s="365">
        <v>204</v>
      </c>
      <c r="R24" s="365">
        <v>443</v>
      </c>
      <c r="S24" s="365">
        <v>158</v>
      </c>
      <c r="T24" s="365">
        <v>111</v>
      </c>
      <c r="U24" s="365">
        <v>73</v>
      </c>
      <c r="V24" s="365">
        <v>10074</v>
      </c>
      <c r="W24" s="365">
        <v>5238</v>
      </c>
      <c r="X24" s="365">
        <v>14058</v>
      </c>
      <c r="Y24" s="365">
        <v>662</v>
      </c>
      <c r="Z24" s="365">
        <v>1837</v>
      </c>
      <c r="AA24" s="365">
        <v>18684</v>
      </c>
      <c r="AB24" s="365">
        <v>24442</v>
      </c>
      <c r="AC24" s="365">
        <v>335</v>
      </c>
      <c r="AD24" s="365">
        <v>4124</v>
      </c>
      <c r="AE24" s="365">
        <v>24404</v>
      </c>
      <c r="AF24" s="365">
        <v>11309</v>
      </c>
      <c r="AG24" s="365">
        <v>21073</v>
      </c>
      <c r="AH24" s="365">
        <v>14958</v>
      </c>
      <c r="AI24" s="365">
        <v>5998</v>
      </c>
      <c r="AJ24" s="365">
        <v>14769</v>
      </c>
      <c r="AK24" s="365">
        <v>9169</v>
      </c>
      <c r="AL24" s="365">
        <v>11743</v>
      </c>
      <c r="AM24" s="366">
        <v>178</v>
      </c>
      <c r="AN24" s="367">
        <v>240191</v>
      </c>
      <c r="AO24" s="364">
        <v>7608</v>
      </c>
      <c r="AP24" s="365">
        <v>251305</v>
      </c>
      <c r="AQ24" s="365">
        <v>0</v>
      </c>
      <c r="AR24" s="365">
        <v>4467</v>
      </c>
      <c r="AS24" s="365">
        <v>50655</v>
      </c>
      <c r="AT24" s="365">
        <v>-4062</v>
      </c>
      <c r="AU24" s="366">
        <v>309973</v>
      </c>
      <c r="AV24" s="364">
        <v>550164</v>
      </c>
      <c r="AW24" s="367">
        <v>202985</v>
      </c>
      <c r="AX24" s="367">
        <v>22156</v>
      </c>
      <c r="AY24" s="367">
        <v>225141</v>
      </c>
      <c r="AZ24" s="367">
        <v>535114</v>
      </c>
      <c r="BA24" s="367">
        <v>775305</v>
      </c>
      <c r="BB24" s="367">
        <v>-373464</v>
      </c>
      <c r="BC24" s="367">
        <v>-77643</v>
      </c>
      <c r="BD24" s="367">
        <v>-10328</v>
      </c>
      <c r="BE24" s="367">
        <v>-461435</v>
      </c>
      <c r="BF24" s="364">
        <v>73679</v>
      </c>
      <c r="BG24" s="368">
        <v>313870</v>
      </c>
      <c r="BH24" s="254"/>
      <c r="BI24" s="261">
        <f t="shared" si="2"/>
        <v>1.6731515255902201E-2</v>
      </c>
      <c r="BJ24" s="396">
        <f t="shared" si="1"/>
        <v>0.16127736456765618</v>
      </c>
    </row>
    <row r="25" spans="1:62" s="210" customFormat="1" ht="16.2">
      <c r="A25" s="369" t="s">
        <v>104</v>
      </c>
      <c r="B25" s="370" t="s">
        <v>29</v>
      </c>
      <c r="C25" s="364">
        <v>711</v>
      </c>
      <c r="D25" s="365">
        <v>29</v>
      </c>
      <c r="E25" s="365">
        <v>516</v>
      </c>
      <c r="F25" s="365">
        <v>26</v>
      </c>
      <c r="G25" s="365">
        <v>403</v>
      </c>
      <c r="H25" s="365">
        <v>1326</v>
      </c>
      <c r="I25" s="365">
        <v>254</v>
      </c>
      <c r="J25" s="365">
        <v>56</v>
      </c>
      <c r="K25" s="365">
        <v>429</v>
      </c>
      <c r="L25" s="365">
        <v>3527</v>
      </c>
      <c r="M25" s="365">
        <v>423</v>
      </c>
      <c r="N25" s="365">
        <v>287</v>
      </c>
      <c r="O25" s="365">
        <v>312</v>
      </c>
      <c r="P25" s="365">
        <v>128</v>
      </c>
      <c r="Q25" s="365">
        <v>32</v>
      </c>
      <c r="R25" s="365">
        <v>189</v>
      </c>
      <c r="S25" s="365">
        <v>54</v>
      </c>
      <c r="T25" s="365">
        <v>24</v>
      </c>
      <c r="U25" s="365">
        <v>27</v>
      </c>
      <c r="V25" s="365">
        <v>176</v>
      </c>
      <c r="W25" s="365">
        <v>614</v>
      </c>
      <c r="X25" s="365">
        <v>16696</v>
      </c>
      <c r="Y25" s="365">
        <v>3532</v>
      </c>
      <c r="Z25" s="365">
        <v>344</v>
      </c>
      <c r="AA25" s="365">
        <v>4272</v>
      </c>
      <c r="AB25" s="365">
        <v>1997</v>
      </c>
      <c r="AC25" s="365">
        <v>34098</v>
      </c>
      <c r="AD25" s="365">
        <v>8636</v>
      </c>
      <c r="AE25" s="365">
        <v>3852</v>
      </c>
      <c r="AF25" s="365">
        <v>4850</v>
      </c>
      <c r="AG25" s="365">
        <v>4732</v>
      </c>
      <c r="AH25" s="365">
        <v>5006</v>
      </c>
      <c r="AI25" s="365">
        <v>81</v>
      </c>
      <c r="AJ25" s="365">
        <v>1751</v>
      </c>
      <c r="AK25" s="365">
        <v>1974</v>
      </c>
      <c r="AL25" s="365">
        <v>0</v>
      </c>
      <c r="AM25" s="366">
        <v>1431</v>
      </c>
      <c r="AN25" s="367">
        <v>102795</v>
      </c>
      <c r="AO25" s="364">
        <v>0</v>
      </c>
      <c r="AP25" s="365">
        <v>0</v>
      </c>
      <c r="AQ25" s="365">
        <v>0</v>
      </c>
      <c r="AR25" s="365">
        <v>787187</v>
      </c>
      <c r="AS25" s="365">
        <v>1873290</v>
      </c>
      <c r="AT25" s="365">
        <v>0</v>
      </c>
      <c r="AU25" s="366">
        <v>2660477</v>
      </c>
      <c r="AV25" s="364">
        <v>2763272</v>
      </c>
      <c r="AW25" s="367">
        <v>0</v>
      </c>
      <c r="AX25" s="367">
        <v>0</v>
      </c>
      <c r="AY25" s="367">
        <v>0</v>
      </c>
      <c r="AZ25" s="367">
        <v>2660477</v>
      </c>
      <c r="BA25" s="367">
        <v>2763272</v>
      </c>
      <c r="BB25" s="367">
        <v>0</v>
      </c>
      <c r="BC25" s="367">
        <v>0</v>
      </c>
      <c r="BD25" s="367">
        <v>0</v>
      </c>
      <c r="BE25" s="367">
        <v>0</v>
      </c>
      <c r="BF25" s="364">
        <v>2660477</v>
      </c>
      <c r="BG25" s="368">
        <v>2763272</v>
      </c>
      <c r="BH25" s="254"/>
      <c r="BI25" s="261">
        <f t="shared" si="2"/>
        <v>0</v>
      </c>
      <c r="BJ25" s="396">
        <f t="shared" si="1"/>
        <v>1</v>
      </c>
    </row>
    <row r="26" spans="1:62" s="210" customFormat="1" ht="16.2">
      <c r="A26" s="369" t="s">
        <v>105</v>
      </c>
      <c r="B26" s="370" t="s">
        <v>30</v>
      </c>
      <c r="C26" s="364">
        <v>11280</v>
      </c>
      <c r="D26" s="365">
        <v>2510</v>
      </c>
      <c r="E26" s="365">
        <v>56806</v>
      </c>
      <c r="F26" s="365">
        <v>1115</v>
      </c>
      <c r="G26" s="365">
        <v>11800</v>
      </c>
      <c r="H26" s="365">
        <v>53598</v>
      </c>
      <c r="I26" s="365">
        <v>21722</v>
      </c>
      <c r="J26" s="365">
        <v>1816</v>
      </c>
      <c r="K26" s="365">
        <v>19618</v>
      </c>
      <c r="L26" s="365">
        <v>162644</v>
      </c>
      <c r="M26" s="365">
        <v>27200</v>
      </c>
      <c r="N26" s="365">
        <v>6673</v>
      </c>
      <c r="O26" s="365">
        <v>10528</v>
      </c>
      <c r="P26" s="365">
        <v>3242</v>
      </c>
      <c r="Q26" s="365">
        <v>959</v>
      </c>
      <c r="R26" s="365">
        <v>10105</v>
      </c>
      <c r="S26" s="365">
        <v>1100</v>
      </c>
      <c r="T26" s="365">
        <v>285</v>
      </c>
      <c r="U26" s="365">
        <v>1601</v>
      </c>
      <c r="V26" s="365">
        <v>11663</v>
      </c>
      <c r="W26" s="365">
        <v>14539</v>
      </c>
      <c r="X26" s="365">
        <v>410587</v>
      </c>
      <c r="Y26" s="365">
        <v>21656</v>
      </c>
      <c r="Z26" s="365">
        <v>45311</v>
      </c>
      <c r="AA26" s="365">
        <v>184556</v>
      </c>
      <c r="AB26" s="365">
        <v>18892</v>
      </c>
      <c r="AC26" s="365">
        <v>52109</v>
      </c>
      <c r="AD26" s="365">
        <v>71274</v>
      </c>
      <c r="AE26" s="365">
        <v>27321</v>
      </c>
      <c r="AF26" s="365">
        <v>39242</v>
      </c>
      <c r="AG26" s="365">
        <v>47887</v>
      </c>
      <c r="AH26" s="365">
        <v>116406</v>
      </c>
      <c r="AI26" s="365">
        <v>1327</v>
      </c>
      <c r="AJ26" s="365">
        <v>32456</v>
      </c>
      <c r="AK26" s="365">
        <v>110877</v>
      </c>
      <c r="AL26" s="365">
        <v>0</v>
      </c>
      <c r="AM26" s="366">
        <v>1597</v>
      </c>
      <c r="AN26" s="367">
        <v>1612302</v>
      </c>
      <c r="AO26" s="364">
        <v>220</v>
      </c>
      <c r="AP26" s="365">
        <v>343367</v>
      </c>
      <c r="AQ26" s="365">
        <v>0</v>
      </c>
      <c r="AR26" s="365">
        <v>0</v>
      </c>
      <c r="AS26" s="365">
        <v>0</v>
      </c>
      <c r="AT26" s="365">
        <v>0</v>
      </c>
      <c r="AU26" s="366">
        <v>343587</v>
      </c>
      <c r="AV26" s="364">
        <v>1955889</v>
      </c>
      <c r="AW26" s="367">
        <v>1216021</v>
      </c>
      <c r="AX26" s="367">
        <v>1798</v>
      </c>
      <c r="AY26" s="367">
        <v>1217819</v>
      </c>
      <c r="AZ26" s="367">
        <v>1561406</v>
      </c>
      <c r="BA26" s="367">
        <v>3173708</v>
      </c>
      <c r="BB26" s="367">
        <v>-669640</v>
      </c>
      <c r="BC26" s="367">
        <v>-382</v>
      </c>
      <c r="BD26" s="367">
        <v>0</v>
      </c>
      <c r="BE26" s="367">
        <v>-670022</v>
      </c>
      <c r="BF26" s="364">
        <v>891384</v>
      </c>
      <c r="BG26" s="368">
        <v>2503686</v>
      </c>
      <c r="BH26" s="254"/>
      <c r="BI26" s="261">
        <f t="shared" si="2"/>
        <v>2.2860867069391264E-2</v>
      </c>
      <c r="BJ26" s="396">
        <f t="shared" si="1"/>
        <v>0.65743352511313269</v>
      </c>
    </row>
    <row r="27" spans="1:62" s="210" customFormat="1" ht="16.2">
      <c r="A27" s="369" t="s">
        <v>106</v>
      </c>
      <c r="B27" s="370" t="s">
        <v>107</v>
      </c>
      <c r="C27" s="364">
        <v>360</v>
      </c>
      <c r="D27" s="365">
        <v>101</v>
      </c>
      <c r="E27" s="365">
        <v>3914</v>
      </c>
      <c r="F27" s="365">
        <v>31</v>
      </c>
      <c r="G27" s="365">
        <v>383</v>
      </c>
      <c r="H27" s="365">
        <v>2216</v>
      </c>
      <c r="I27" s="365">
        <v>1116</v>
      </c>
      <c r="J27" s="365">
        <v>25</v>
      </c>
      <c r="K27" s="365">
        <v>190</v>
      </c>
      <c r="L27" s="365">
        <v>3891</v>
      </c>
      <c r="M27" s="365">
        <v>218</v>
      </c>
      <c r="N27" s="365">
        <v>102</v>
      </c>
      <c r="O27" s="365">
        <v>243</v>
      </c>
      <c r="P27" s="365">
        <v>82</v>
      </c>
      <c r="Q27" s="365">
        <v>21</v>
      </c>
      <c r="R27" s="365">
        <v>217</v>
      </c>
      <c r="S27" s="365">
        <v>30</v>
      </c>
      <c r="T27" s="365">
        <v>7</v>
      </c>
      <c r="U27" s="365">
        <v>35</v>
      </c>
      <c r="V27" s="365">
        <v>144</v>
      </c>
      <c r="W27" s="365">
        <v>2124</v>
      </c>
      <c r="X27" s="365">
        <v>2345</v>
      </c>
      <c r="Y27" s="365">
        <v>19771</v>
      </c>
      <c r="Z27" s="365">
        <v>3064</v>
      </c>
      <c r="AA27" s="365">
        <v>10239</v>
      </c>
      <c r="AB27" s="365">
        <v>2225</v>
      </c>
      <c r="AC27" s="365">
        <v>3042</v>
      </c>
      <c r="AD27" s="365">
        <v>10650</v>
      </c>
      <c r="AE27" s="365">
        <v>5135</v>
      </c>
      <c r="AF27" s="365">
        <v>7139</v>
      </c>
      <c r="AG27" s="365">
        <v>14242</v>
      </c>
      <c r="AH27" s="365">
        <v>23957</v>
      </c>
      <c r="AI27" s="365">
        <v>364</v>
      </c>
      <c r="AJ27" s="365">
        <v>2773</v>
      </c>
      <c r="AK27" s="365">
        <v>15642</v>
      </c>
      <c r="AL27" s="365">
        <v>0</v>
      </c>
      <c r="AM27" s="366">
        <v>255</v>
      </c>
      <c r="AN27" s="367">
        <v>136293</v>
      </c>
      <c r="AO27" s="364">
        <v>98</v>
      </c>
      <c r="AP27" s="365">
        <v>140705</v>
      </c>
      <c r="AQ27" s="365">
        <v>-6187</v>
      </c>
      <c r="AR27" s="365">
        <v>0</v>
      </c>
      <c r="AS27" s="365">
        <v>0</v>
      </c>
      <c r="AT27" s="365">
        <v>0</v>
      </c>
      <c r="AU27" s="366">
        <v>134616</v>
      </c>
      <c r="AV27" s="364">
        <v>270909</v>
      </c>
      <c r="AW27" s="367">
        <v>0</v>
      </c>
      <c r="AX27" s="367">
        <v>623</v>
      </c>
      <c r="AY27" s="367">
        <v>623</v>
      </c>
      <c r="AZ27" s="367">
        <v>135239</v>
      </c>
      <c r="BA27" s="367">
        <v>271532</v>
      </c>
      <c r="BB27" s="367">
        <v>-23033</v>
      </c>
      <c r="BC27" s="367">
        <v>-49</v>
      </c>
      <c r="BD27" s="367">
        <v>0</v>
      </c>
      <c r="BE27" s="367">
        <v>-23082</v>
      </c>
      <c r="BF27" s="364">
        <v>112157</v>
      </c>
      <c r="BG27" s="368">
        <v>248450</v>
      </c>
      <c r="BH27" s="254"/>
      <c r="BI27" s="261">
        <f t="shared" si="2"/>
        <v>9.3679308174597371E-3</v>
      </c>
      <c r="BJ27" s="396">
        <f t="shared" si="1"/>
        <v>0.91479795798589192</v>
      </c>
    </row>
    <row r="28" spans="1:62" s="210" customFormat="1" ht="16.2">
      <c r="A28" s="369" t="s">
        <v>108</v>
      </c>
      <c r="B28" s="370" t="s">
        <v>109</v>
      </c>
      <c r="C28" s="364">
        <v>166</v>
      </c>
      <c r="D28" s="365">
        <v>109</v>
      </c>
      <c r="E28" s="365">
        <v>3275</v>
      </c>
      <c r="F28" s="365">
        <v>21</v>
      </c>
      <c r="G28" s="365">
        <v>246</v>
      </c>
      <c r="H28" s="365">
        <v>3172</v>
      </c>
      <c r="I28" s="365">
        <v>21</v>
      </c>
      <c r="J28" s="365">
        <v>4</v>
      </c>
      <c r="K28" s="365">
        <v>737</v>
      </c>
      <c r="L28" s="365">
        <v>625</v>
      </c>
      <c r="M28" s="365">
        <v>28</v>
      </c>
      <c r="N28" s="365">
        <v>29</v>
      </c>
      <c r="O28" s="365">
        <v>146</v>
      </c>
      <c r="P28" s="365">
        <v>8</v>
      </c>
      <c r="Q28" s="365">
        <v>18</v>
      </c>
      <c r="R28" s="365">
        <v>259</v>
      </c>
      <c r="S28" s="365">
        <v>23</v>
      </c>
      <c r="T28" s="365">
        <v>9</v>
      </c>
      <c r="U28" s="365">
        <v>121</v>
      </c>
      <c r="V28" s="365">
        <v>175</v>
      </c>
      <c r="W28" s="365">
        <v>6839</v>
      </c>
      <c r="X28" s="365">
        <v>40020</v>
      </c>
      <c r="Y28" s="365">
        <v>798</v>
      </c>
      <c r="Z28" s="365">
        <v>0</v>
      </c>
      <c r="AA28" s="365">
        <v>6546</v>
      </c>
      <c r="AB28" s="365">
        <v>9846</v>
      </c>
      <c r="AC28" s="365">
        <v>167</v>
      </c>
      <c r="AD28" s="365">
        <v>36183</v>
      </c>
      <c r="AE28" s="365">
        <v>18133</v>
      </c>
      <c r="AF28" s="365">
        <v>66860</v>
      </c>
      <c r="AG28" s="365">
        <v>16705</v>
      </c>
      <c r="AH28" s="365">
        <v>32141</v>
      </c>
      <c r="AI28" s="365">
        <v>12</v>
      </c>
      <c r="AJ28" s="365">
        <v>6979</v>
      </c>
      <c r="AK28" s="365">
        <v>46979</v>
      </c>
      <c r="AL28" s="365">
        <v>0</v>
      </c>
      <c r="AM28" s="366">
        <v>4614</v>
      </c>
      <c r="AN28" s="367">
        <v>302014</v>
      </c>
      <c r="AO28" s="364">
        <v>0</v>
      </c>
      <c r="AP28" s="365">
        <v>19713</v>
      </c>
      <c r="AQ28" s="365">
        <v>29835</v>
      </c>
      <c r="AR28" s="365">
        <v>0</v>
      </c>
      <c r="AS28" s="365">
        <v>0</v>
      </c>
      <c r="AT28" s="365">
        <v>0</v>
      </c>
      <c r="AU28" s="366">
        <v>49548</v>
      </c>
      <c r="AV28" s="364">
        <v>351562</v>
      </c>
      <c r="AW28" s="367">
        <v>142054</v>
      </c>
      <c r="AX28" s="367">
        <v>330</v>
      </c>
      <c r="AY28" s="367">
        <v>142384</v>
      </c>
      <c r="AZ28" s="367">
        <v>191932</v>
      </c>
      <c r="BA28" s="367">
        <v>493946</v>
      </c>
      <c r="BB28" s="367">
        <v>-84286</v>
      </c>
      <c r="BC28" s="367">
        <v>-21</v>
      </c>
      <c r="BD28" s="367">
        <v>0</v>
      </c>
      <c r="BE28" s="367">
        <v>-84307</v>
      </c>
      <c r="BF28" s="364">
        <v>107625</v>
      </c>
      <c r="BG28" s="368">
        <v>409639</v>
      </c>
      <c r="BH28" s="254"/>
      <c r="BI28" s="261">
        <f t="shared" si="2"/>
        <v>1.3124623872967115E-3</v>
      </c>
      <c r="BJ28" s="396">
        <f t="shared" si="1"/>
        <v>0.76019308116349316</v>
      </c>
    </row>
    <row r="29" spans="1:62" s="210" customFormat="1" ht="16.2">
      <c r="A29" s="369" t="s">
        <v>110</v>
      </c>
      <c r="B29" s="370" t="s">
        <v>31</v>
      </c>
      <c r="C29" s="364">
        <v>27648</v>
      </c>
      <c r="D29" s="365">
        <v>185</v>
      </c>
      <c r="E29" s="365">
        <v>73781</v>
      </c>
      <c r="F29" s="365">
        <v>1201</v>
      </c>
      <c r="G29" s="365">
        <v>11244</v>
      </c>
      <c r="H29" s="365">
        <v>12846</v>
      </c>
      <c r="I29" s="365">
        <v>5971</v>
      </c>
      <c r="J29" s="365">
        <v>945</v>
      </c>
      <c r="K29" s="365">
        <v>3285</v>
      </c>
      <c r="L29" s="365">
        <v>11854</v>
      </c>
      <c r="M29" s="365">
        <v>2256</v>
      </c>
      <c r="N29" s="365">
        <v>2916</v>
      </c>
      <c r="O29" s="365">
        <v>6929</v>
      </c>
      <c r="P29" s="365">
        <v>3696</v>
      </c>
      <c r="Q29" s="365">
        <v>1795</v>
      </c>
      <c r="R29" s="365">
        <v>4131</v>
      </c>
      <c r="S29" s="365">
        <v>1672</v>
      </c>
      <c r="T29" s="365">
        <v>653</v>
      </c>
      <c r="U29" s="365">
        <v>1268</v>
      </c>
      <c r="V29" s="365">
        <v>7721</v>
      </c>
      <c r="W29" s="365">
        <v>61010</v>
      </c>
      <c r="X29" s="365">
        <v>5976</v>
      </c>
      <c r="Y29" s="365">
        <v>2200</v>
      </c>
      <c r="Z29" s="365">
        <v>3955</v>
      </c>
      <c r="AA29" s="365">
        <v>20479</v>
      </c>
      <c r="AB29" s="365">
        <v>5892</v>
      </c>
      <c r="AC29" s="365">
        <v>8110</v>
      </c>
      <c r="AD29" s="365">
        <v>30953</v>
      </c>
      <c r="AE29" s="365">
        <v>9856</v>
      </c>
      <c r="AF29" s="365">
        <v>11570</v>
      </c>
      <c r="AG29" s="365">
        <v>17577</v>
      </c>
      <c r="AH29" s="365">
        <v>132799</v>
      </c>
      <c r="AI29" s="365">
        <v>3955</v>
      </c>
      <c r="AJ29" s="365">
        <v>34806</v>
      </c>
      <c r="AK29" s="365">
        <v>77702</v>
      </c>
      <c r="AL29" s="365">
        <v>19544</v>
      </c>
      <c r="AM29" s="366">
        <v>589</v>
      </c>
      <c r="AN29" s="367">
        <v>628970</v>
      </c>
      <c r="AO29" s="364">
        <v>62019</v>
      </c>
      <c r="AP29" s="365">
        <v>0</v>
      </c>
      <c r="AQ29" s="365">
        <v>436</v>
      </c>
      <c r="AR29" s="365">
        <v>27888</v>
      </c>
      <c r="AS29" s="365">
        <v>357919</v>
      </c>
      <c r="AT29" s="365">
        <v>7439</v>
      </c>
      <c r="AU29" s="366">
        <v>455701</v>
      </c>
      <c r="AV29" s="364">
        <v>1084671</v>
      </c>
      <c r="AW29" s="367">
        <v>2110089</v>
      </c>
      <c r="AX29" s="367">
        <v>290640</v>
      </c>
      <c r="AY29" s="367">
        <v>2400729</v>
      </c>
      <c r="AZ29" s="367">
        <v>2856430</v>
      </c>
      <c r="BA29" s="367">
        <v>3485400</v>
      </c>
      <c r="BB29" s="367">
        <v>-537638</v>
      </c>
      <c r="BC29" s="367">
        <v>-2339</v>
      </c>
      <c r="BD29" s="367">
        <v>0</v>
      </c>
      <c r="BE29" s="367">
        <v>-539977</v>
      </c>
      <c r="BF29" s="364">
        <v>2316453</v>
      </c>
      <c r="BG29" s="368">
        <v>2945423</v>
      </c>
      <c r="BH29" s="254"/>
      <c r="BI29" s="261">
        <f t="shared" si="2"/>
        <v>0</v>
      </c>
      <c r="BJ29" s="396">
        <f t="shared" si="1"/>
        <v>0.50217439205067715</v>
      </c>
    </row>
    <row r="30" spans="1:62" s="210" customFormat="1" ht="16.2">
      <c r="A30" s="369" t="s">
        <v>111</v>
      </c>
      <c r="B30" s="370" t="s">
        <v>32</v>
      </c>
      <c r="C30" s="364">
        <v>1930</v>
      </c>
      <c r="D30" s="365">
        <v>498</v>
      </c>
      <c r="E30" s="365">
        <v>7878</v>
      </c>
      <c r="F30" s="365">
        <v>233</v>
      </c>
      <c r="G30" s="365">
        <v>1641</v>
      </c>
      <c r="H30" s="365">
        <v>2898</v>
      </c>
      <c r="I30" s="365">
        <v>3597</v>
      </c>
      <c r="J30" s="365">
        <v>79</v>
      </c>
      <c r="K30" s="365">
        <v>945</v>
      </c>
      <c r="L30" s="365">
        <v>4433</v>
      </c>
      <c r="M30" s="365">
        <v>1366</v>
      </c>
      <c r="N30" s="365">
        <v>1070</v>
      </c>
      <c r="O30" s="365">
        <v>1217</v>
      </c>
      <c r="P30" s="365">
        <v>631</v>
      </c>
      <c r="Q30" s="365">
        <v>305</v>
      </c>
      <c r="R30" s="365">
        <v>577</v>
      </c>
      <c r="S30" s="365">
        <v>231</v>
      </c>
      <c r="T30" s="365">
        <v>108</v>
      </c>
      <c r="U30" s="365">
        <v>186</v>
      </c>
      <c r="V30" s="365">
        <v>2229</v>
      </c>
      <c r="W30" s="365">
        <v>11952</v>
      </c>
      <c r="X30" s="365">
        <v>18506</v>
      </c>
      <c r="Y30" s="365">
        <v>1697</v>
      </c>
      <c r="Z30" s="365">
        <v>4095</v>
      </c>
      <c r="AA30" s="365">
        <v>27815</v>
      </c>
      <c r="AB30" s="365">
        <v>77575</v>
      </c>
      <c r="AC30" s="365">
        <v>263718</v>
      </c>
      <c r="AD30" s="365">
        <v>42438</v>
      </c>
      <c r="AE30" s="365">
        <v>6743</v>
      </c>
      <c r="AF30" s="365">
        <v>13292</v>
      </c>
      <c r="AG30" s="365">
        <v>6806</v>
      </c>
      <c r="AH30" s="365">
        <v>16143</v>
      </c>
      <c r="AI30" s="365">
        <v>1792</v>
      </c>
      <c r="AJ30" s="365">
        <v>20440</v>
      </c>
      <c r="AK30" s="365">
        <v>11420</v>
      </c>
      <c r="AL30" s="365">
        <v>0</v>
      </c>
      <c r="AM30" s="366">
        <v>4526</v>
      </c>
      <c r="AN30" s="367">
        <v>561010</v>
      </c>
      <c r="AO30" s="364">
        <v>11</v>
      </c>
      <c r="AP30" s="365">
        <v>305368</v>
      </c>
      <c r="AQ30" s="365">
        <v>0</v>
      </c>
      <c r="AR30" s="365">
        <v>0</v>
      </c>
      <c r="AS30" s="365">
        <v>0</v>
      </c>
      <c r="AT30" s="365">
        <v>0</v>
      </c>
      <c r="AU30" s="366">
        <v>305379</v>
      </c>
      <c r="AV30" s="364">
        <v>866389</v>
      </c>
      <c r="AW30" s="367">
        <v>287193</v>
      </c>
      <c r="AX30" s="367">
        <v>81956</v>
      </c>
      <c r="AY30" s="367">
        <v>369149</v>
      </c>
      <c r="AZ30" s="367">
        <v>674528</v>
      </c>
      <c r="BA30" s="367">
        <v>1235538</v>
      </c>
      <c r="BB30" s="367">
        <v>8155</v>
      </c>
      <c r="BC30" s="367">
        <v>-81245</v>
      </c>
      <c r="BD30" s="367">
        <v>0</v>
      </c>
      <c r="BE30" s="367">
        <v>-73090</v>
      </c>
      <c r="BF30" s="364">
        <v>601438</v>
      </c>
      <c r="BG30" s="368">
        <v>1162448</v>
      </c>
      <c r="BH30" s="254"/>
      <c r="BI30" s="261">
        <f t="shared" si="2"/>
        <v>2.0330949844469245E-2</v>
      </c>
      <c r="BJ30" s="396">
        <f t="shared" si="1"/>
        <v>0.91563835644266023</v>
      </c>
    </row>
    <row r="31" spans="1:62" s="210" customFormat="1" ht="16.2">
      <c r="A31" s="369" t="s">
        <v>112</v>
      </c>
      <c r="B31" s="370" t="s">
        <v>33</v>
      </c>
      <c r="C31" s="364">
        <v>105</v>
      </c>
      <c r="D31" s="365">
        <v>310</v>
      </c>
      <c r="E31" s="365">
        <v>4138</v>
      </c>
      <c r="F31" s="365">
        <v>71</v>
      </c>
      <c r="G31" s="365">
        <v>561</v>
      </c>
      <c r="H31" s="365">
        <v>1365</v>
      </c>
      <c r="I31" s="365">
        <v>575</v>
      </c>
      <c r="J31" s="365">
        <v>90</v>
      </c>
      <c r="K31" s="365">
        <v>487</v>
      </c>
      <c r="L31" s="365">
        <v>1585</v>
      </c>
      <c r="M31" s="365">
        <v>129</v>
      </c>
      <c r="N31" s="365">
        <v>720</v>
      </c>
      <c r="O31" s="365">
        <v>777</v>
      </c>
      <c r="P31" s="365">
        <v>249</v>
      </c>
      <c r="Q31" s="365">
        <v>75</v>
      </c>
      <c r="R31" s="365">
        <v>166</v>
      </c>
      <c r="S31" s="365">
        <v>94</v>
      </c>
      <c r="T31" s="365">
        <v>38</v>
      </c>
      <c r="U31" s="365">
        <v>30</v>
      </c>
      <c r="V31" s="365">
        <v>710</v>
      </c>
      <c r="W31" s="365">
        <v>8722</v>
      </c>
      <c r="X31" s="365">
        <v>10759</v>
      </c>
      <c r="Y31" s="365">
        <v>165</v>
      </c>
      <c r="Z31" s="365">
        <v>330</v>
      </c>
      <c r="AA31" s="365">
        <v>72934</v>
      </c>
      <c r="AB31" s="365">
        <v>18427</v>
      </c>
      <c r="AC31" s="365">
        <v>213227</v>
      </c>
      <c r="AD31" s="365">
        <v>55420</v>
      </c>
      <c r="AE31" s="365">
        <v>40890</v>
      </c>
      <c r="AF31" s="365">
        <v>3794</v>
      </c>
      <c r="AG31" s="365">
        <v>6780</v>
      </c>
      <c r="AH31" s="365">
        <v>70353</v>
      </c>
      <c r="AI31" s="365">
        <v>1647</v>
      </c>
      <c r="AJ31" s="365">
        <v>22773</v>
      </c>
      <c r="AK31" s="365">
        <v>38084</v>
      </c>
      <c r="AL31" s="365">
        <v>0</v>
      </c>
      <c r="AM31" s="366">
        <v>3439</v>
      </c>
      <c r="AN31" s="367">
        <v>580019</v>
      </c>
      <c r="AO31" s="364">
        <v>0</v>
      </c>
      <c r="AP31" s="365">
        <v>3541830</v>
      </c>
      <c r="AQ31" s="365">
        <v>186</v>
      </c>
      <c r="AR31" s="365">
        <v>0</v>
      </c>
      <c r="AS31" s="365">
        <v>242135</v>
      </c>
      <c r="AT31" s="365">
        <v>0</v>
      </c>
      <c r="AU31" s="366">
        <v>3784151</v>
      </c>
      <c r="AV31" s="364">
        <v>4364170</v>
      </c>
      <c r="AW31" s="367">
        <v>53730</v>
      </c>
      <c r="AX31" s="367">
        <v>1549</v>
      </c>
      <c r="AY31" s="367">
        <v>55279</v>
      </c>
      <c r="AZ31" s="367">
        <v>3839430</v>
      </c>
      <c r="BA31" s="367">
        <v>4419449</v>
      </c>
      <c r="BB31" s="367">
        <v>-465243</v>
      </c>
      <c r="BC31" s="367">
        <v>-67</v>
      </c>
      <c r="BD31" s="367">
        <v>0</v>
      </c>
      <c r="BE31" s="367">
        <v>-465310</v>
      </c>
      <c r="BF31" s="364">
        <v>3374120</v>
      </c>
      <c r="BG31" s="368">
        <v>3954139</v>
      </c>
      <c r="BH31" s="254"/>
      <c r="BI31" s="261">
        <f t="shared" si="2"/>
        <v>0.23580980354076558</v>
      </c>
      <c r="BJ31" s="396">
        <f t="shared" si="1"/>
        <v>0.89337949713232989</v>
      </c>
    </row>
    <row r="32" spans="1:62" s="210" customFormat="1" ht="16.2">
      <c r="A32" s="369" t="s">
        <v>113</v>
      </c>
      <c r="B32" s="370" t="s">
        <v>114</v>
      </c>
      <c r="C32" s="364">
        <v>41671</v>
      </c>
      <c r="D32" s="365">
        <v>3933</v>
      </c>
      <c r="E32" s="365">
        <v>109508</v>
      </c>
      <c r="F32" s="365">
        <v>871</v>
      </c>
      <c r="G32" s="365">
        <v>13590</v>
      </c>
      <c r="H32" s="365">
        <v>22250</v>
      </c>
      <c r="I32" s="365">
        <v>46884</v>
      </c>
      <c r="J32" s="365">
        <v>697</v>
      </c>
      <c r="K32" s="365">
        <v>14157</v>
      </c>
      <c r="L32" s="365">
        <v>51336</v>
      </c>
      <c r="M32" s="365">
        <v>22350</v>
      </c>
      <c r="N32" s="365">
        <v>7334</v>
      </c>
      <c r="O32" s="365">
        <v>8935</v>
      </c>
      <c r="P32" s="365">
        <v>4210</v>
      </c>
      <c r="Q32" s="365">
        <v>1884</v>
      </c>
      <c r="R32" s="365">
        <v>3331</v>
      </c>
      <c r="S32" s="365">
        <v>1500</v>
      </c>
      <c r="T32" s="365">
        <v>608</v>
      </c>
      <c r="U32" s="365">
        <v>1085</v>
      </c>
      <c r="V32" s="365">
        <v>40577</v>
      </c>
      <c r="W32" s="365">
        <v>102769</v>
      </c>
      <c r="X32" s="365">
        <v>81797</v>
      </c>
      <c r="Y32" s="365">
        <v>5982</v>
      </c>
      <c r="Z32" s="365">
        <v>35032</v>
      </c>
      <c r="AA32" s="365">
        <v>193520</v>
      </c>
      <c r="AB32" s="365">
        <v>71300</v>
      </c>
      <c r="AC32" s="365">
        <v>21268</v>
      </c>
      <c r="AD32" s="365">
        <v>228681</v>
      </c>
      <c r="AE32" s="365">
        <v>59023</v>
      </c>
      <c r="AF32" s="365">
        <v>71588</v>
      </c>
      <c r="AG32" s="365">
        <v>66521</v>
      </c>
      <c r="AH32" s="365">
        <v>101586</v>
      </c>
      <c r="AI32" s="365">
        <v>9747</v>
      </c>
      <c r="AJ32" s="365">
        <v>71117</v>
      </c>
      <c r="AK32" s="365">
        <v>74957</v>
      </c>
      <c r="AL32" s="365">
        <v>6646</v>
      </c>
      <c r="AM32" s="366">
        <v>17229</v>
      </c>
      <c r="AN32" s="367">
        <v>1615474</v>
      </c>
      <c r="AO32" s="364">
        <v>13922</v>
      </c>
      <c r="AP32" s="365">
        <v>831672</v>
      </c>
      <c r="AQ32" s="365">
        <v>3882</v>
      </c>
      <c r="AR32" s="365">
        <v>3527</v>
      </c>
      <c r="AS32" s="365">
        <v>37881</v>
      </c>
      <c r="AT32" s="365">
        <v>3109</v>
      </c>
      <c r="AU32" s="366">
        <v>893993</v>
      </c>
      <c r="AV32" s="364">
        <v>2509467</v>
      </c>
      <c r="AW32" s="367">
        <v>720249</v>
      </c>
      <c r="AX32" s="367">
        <v>247894</v>
      </c>
      <c r="AY32" s="367">
        <v>968143</v>
      </c>
      <c r="AZ32" s="367">
        <v>1862136</v>
      </c>
      <c r="BA32" s="367">
        <v>3477610</v>
      </c>
      <c r="BB32" s="367">
        <v>-744042</v>
      </c>
      <c r="BC32" s="367">
        <v>-115307</v>
      </c>
      <c r="BD32" s="367">
        <v>0</v>
      </c>
      <c r="BE32" s="367">
        <v>-859349</v>
      </c>
      <c r="BF32" s="364">
        <v>1002787</v>
      </c>
      <c r="BG32" s="368">
        <v>2618261</v>
      </c>
      <c r="BH32" s="254"/>
      <c r="BI32" s="261">
        <f t="shared" si="2"/>
        <v>5.5371491836241606E-2</v>
      </c>
      <c r="BJ32" s="396">
        <f t="shared" si="1"/>
        <v>0.65755716253690522</v>
      </c>
    </row>
    <row r="33" spans="1:62" s="210" customFormat="1" ht="16.2">
      <c r="A33" s="369" t="s">
        <v>115</v>
      </c>
      <c r="B33" s="370" t="s">
        <v>116</v>
      </c>
      <c r="C33" s="364">
        <v>924</v>
      </c>
      <c r="D33" s="365">
        <v>242</v>
      </c>
      <c r="E33" s="365">
        <v>5829</v>
      </c>
      <c r="F33" s="365">
        <v>50</v>
      </c>
      <c r="G33" s="365">
        <v>629</v>
      </c>
      <c r="H33" s="365">
        <v>3369</v>
      </c>
      <c r="I33" s="365">
        <v>794</v>
      </c>
      <c r="J33" s="365">
        <v>75</v>
      </c>
      <c r="K33" s="365">
        <v>527</v>
      </c>
      <c r="L33" s="365">
        <v>1854</v>
      </c>
      <c r="M33" s="365">
        <v>178</v>
      </c>
      <c r="N33" s="365">
        <v>832</v>
      </c>
      <c r="O33" s="365">
        <v>1398</v>
      </c>
      <c r="P33" s="365">
        <v>886</v>
      </c>
      <c r="Q33" s="365">
        <v>192</v>
      </c>
      <c r="R33" s="365">
        <v>397</v>
      </c>
      <c r="S33" s="365">
        <v>300</v>
      </c>
      <c r="T33" s="365">
        <v>202</v>
      </c>
      <c r="U33" s="365">
        <v>97</v>
      </c>
      <c r="V33" s="365">
        <v>799</v>
      </c>
      <c r="W33" s="365">
        <v>12461</v>
      </c>
      <c r="X33" s="365">
        <v>9743</v>
      </c>
      <c r="Y33" s="365">
        <v>2849</v>
      </c>
      <c r="Z33" s="365">
        <v>2400</v>
      </c>
      <c r="AA33" s="365">
        <v>116099</v>
      </c>
      <c r="AB33" s="365">
        <v>50702</v>
      </c>
      <c r="AC33" s="365">
        <v>11601</v>
      </c>
      <c r="AD33" s="365">
        <v>16731</v>
      </c>
      <c r="AE33" s="365">
        <v>374300</v>
      </c>
      <c r="AF33" s="365">
        <v>28304</v>
      </c>
      <c r="AG33" s="365">
        <v>19124</v>
      </c>
      <c r="AH33" s="365">
        <v>30745</v>
      </c>
      <c r="AI33" s="365">
        <v>4381</v>
      </c>
      <c r="AJ33" s="365">
        <v>81247</v>
      </c>
      <c r="AK33" s="365">
        <v>40891</v>
      </c>
      <c r="AL33" s="365">
        <v>0</v>
      </c>
      <c r="AM33" s="366">
        <v>17882</v>
      </c>
      <c r="AN33" s="367">
        <v>839034</v>
      </c>
      <c r="AO33" s="364">
        <v>6866</v>
      </c>
      <c r="AP33" s="365">
        <v>1122114</v>
      </c>
      <c r="AQ33" s="365">
        <v>1870</v>
      </c>
      <c r="AR33" s="365">
        <v>69900</v>
      </c>
      <c r="AS33" s="365">
        <v>736251</v>
      </c>
      <c r="AT33" s="365">
        <v>-1711</v>
      </c>
      <c r="AU33" s="366">
        <v>1935290</v>
      </c>
      <c r="AV33" s="364">
        <v>2774324</v>
      </c>
      <c r="AW33" s="367">
        <v>210410</v>
      </c>
      <c r="AX33" s="367">
        <v>58334</v>
      </c>
      <c r="AY33" s="367">
        <v>268744</v>
      </c>
      <c r="AZ33" s="367">
        <v>2204034</v>
      </c>
      <c r="BA33" s="367">
        <v>3043068</v>
      </c>
      <c r="BB33" s="367">
        <v>-1288357</v>
      </c>
      <c r="BC33" s="367">
        <v>-63218</v>
      </c>
      <c r="BD33" s="367">
        <v>-41</v>
      </c>
      <c r="BE33" s="367">
        <v>-1351616</v>
      </c>
      <c r="BF33" s="364">
        <v>852418</v>
      </c>
      <c r="BG33" s="368">
        <v>1691452</v>
      </c>
      <c r="BH33" s="254"/>
      <c r="BI33" s="261">
        <f t="shared" si="2"/>
        <v>7.4708690674126832E-2</v>
      </c>
      <c r="BJ33" s="396">
        <f t="shared" si="1"/>
        <v>0.51281249053823563</v>
      </c>
    </row>
    <row r="34" spans="1:62" s="210" customFormat="1" ht="16.2">
      <c r="A34" s="369" t="s">
        <v>117</v>
      </c>
      <c r="B34" s="370" t="s">
        <v>34</v>
      </c>
      <c r="C34" s="364">
        <v>0</v>
      </c>
      <c r="D34" s="365">
        <v>0</v>
      </c>
      <c r="E34" s="365">
        <v>0</v>
      </c>
      <c r="F34" s="365">
        <v>0</v>
      </c>
      <c r="G34" s="365">
        <v>0</v>
      </c>
      <c r="H34" s="365">
        <v>0</v>
      </c>
      <c r="I34" s="365">
        <v>0</v>
      </c>
      <c r="J34" s="365">
        <v>0</v>
      </c>
      <c r="K34" s="365">
        <v>0</v>
      </c>
      <c r="L34" s="365">
        <v>0</v>
      </c>
      <c r="M34" s="365">
        <v>0</v>
      </c>
      <c r="N34" s="365">
        <v>0</v>
      </c>
      <c r="O34" s="365">
        <v>0</v>
      </c>
      <c r="P34" s="365">
        <v>0</v>
      </c>
      <c r="Q34" s="365">
        <v>0</v>
      </c>
      <c r="R34" s="365">
        <v>0</v>
      </c>
      <c r="S34" s="365">
        <v>0</v>
      </c>
      <c r="T34" s="365">
        <v>0</v>
      </c>
      <c r="U34" s="365">
        <v>0</v>
      </c>
      <c r="V34" s="365">
        <v>0</v>
      </c>
      <c r="W34" s="365">
        <v>0</v>
      </c>
      <c r="X34" s="365">
        <v>0</v>
      </c>
      <c r="Y34" s="365">
        <v>0</v>
      </c>
      <c r="Z34" s="365">
        <v>0</v>
      </c>
      <c r="AA34" s="365">
        <v>0</v>
      </c>
      <c r="AB34" s="365">
        <v>0</v>
      </c>
      <c r="AC34" s="365">
        <v>0</v>
      </c>
      <c r="AD34" s="365">
        <v>0</v>
      </c>
      <c r="AE34" s="365">
        <v>0</v>
      </c>
      <c r="AF34" s="365">
        <v>0</v>
      </c>
      <c r="AG34" s="365">
        <v>0</v>
      </c>
      <c r="AH34" s="365">
        <v>0</v>
      </c>
      <c r="AI34" s="365">
        <v>0</v>
      </c>
      <c r="AJ34" s="365">
        <v>0</v>
      </c>
      <c r="AK34" s="365">
        <v>0</v>
      </c>
      <c r="AL34" s="365">
        <v>0</v>
      </c>
      <c r="AM34" s="366">
        <v>27385</v>
      </c>
      <c r="AN34" s="367">
        <v>27385</v>
      </c>
      <c r="AO34" s="364">
        <v>0</v>
      </c>
      <c r="AP34" s="365">
        <v>0</v>
      </c>
      <c r="AQ34" s="365">
        <v>1843204</v>
      </c>
      <c r="AR34" s="365">
        <v>0</v>
      </c>
      <c r="AS34" s="365">
        <v>0</v>
      </c>
      <c r="AT34" s="365">
        <v>0</v>
      </c>
      <c r="AU34" s="366">
        <v>1843204</v>
      </c>
      <c r="AV34" s="364">
        <v>1870589</v>
      </c>
      <c r="AW34" s="367">
        <v>26719</v>
      </c>
      <c r="AX34" s="367">
        <v>0</v>
      </c>
      <c r="AY34" s="367">
        <v>26719</v>
      </c>
      <c r="AZ34" s="367">
        <v>1869923</v>
      </c>
      <c r="BA34" s="367">
        <v>1897308</v>
      </c>
      <c r="BB34" s="367">
        <v>-272361</v>
      </c>
      <c r="BC34" s="367">
        <v>0</v>
      </c>
      <c r="BD34" s="367">
        <v>0</v>
      </c>
      <c r="BE34" s="367">
        <v>-272361</v>
      </c>
      <c r="BF34" s="364">
        <v>1597562</v>
      </c>
      <c r="BG34" s="368">
        <v>1624947</v>
      </c>
      <c r="BH34" s="254"/>
      <c r="BI34" s="261">
        <f t="shared" si="2"/>
        <v>0</v>
      </c>
      <c r="BJ34" s="396">
        <f t="shared" si="1"/>
        <v>0.85439826706989086</v>
      </c>
    </row>
    <row r="35" spans="1:62" s="210" customFormat="1" ht="16.2">
      <c r="A35" s="369" t="s">
        <v>118</v>
      </c>
      <c r="B35" s="370" t="s">
        <v>35</v>
      </c>
      <c r="C35" s="364">
        <v>0</v>
      </c>
      <c r="D35" s="365">
        <v>1</v>
      </c>
      <c r="E35" s="365">
        <v>363</v>
      </c>
      <c r="F35" s="365">
        <v>0</v>
      </c>
      <c r="G35" s="365">
        <v>26</v>
      </c>
      <c r="H35" s="365">
        <v>148</v>
      </c>
      <c r="I35" s="365">
        <v>15</v>
      </c>
      <c r="J35" s="365">
        <v>4</v>
      </c>
      <c r="K35" s="365">
        <v>46</v>
      </c>
      <c r="L35" s="365">
        <v>50</v>
      </c>
      <c r="M35" s="365">
        <v>1</v>
      </c>
      <c r="N35" s="365">
        <v>103</v>
      </c>
      <c r="O35" s="365">
        <v>170</v>
      </c>
      <c r="P35" s="365">
        <v>76</v>
      </c>
      <c r="Q35" s="365">
        <v>13</v>
      </c>
      <c r="R35" s="365">
        <v>129</v>
      </c>
      <c r="S35" s="365">
        <v>47</v>
      </c>
      <c r="T35" s="365">
        <v>43</v>
      </c>
      <c r="U35" s="365">
        <v>8</v>
      </c>
      <c r="V35" s="365">
        <v>7</v>
      </c>
      <c r="W35" s="365">
        <v>311</v>
      </c>
      <c r="X35" s="365">
        <v>1004</v>
      </c>
      <c r="Y35" s="365">
        <v>16</v>
      </c>
      <c r="Z35" s="365">
        <v>59</v>
      </c>
      <c r="AA35" s="365">
        <v>524</v>
      </c>
      <c r="AB35" s="365">
        <v>260</v>
      </c>
      <c r="AC35" s="365">
        <v>4</v>
      </c>
      <c r="AD35" s="365">
        <v>2156</v>
      </c>
      <c r="AE35" s="365">
        <v>8715</v>
      </c>
      <c r="AF35" s="365">
        <v>168</v>
      </c>
      <c r="AG35" s="365">
        <v>3</v>
      </c>
      <c r="AH35" s="365">
        <v>427</v>
      </c>
      <c r="AI35" s="365">
        <v>0</v>
      </c>
      <c r="AJ35" s="365">
        <v>1191</v>
      </c>
      <c r="AK35" s="365">
        <v>687</v>
      </c>
      <c r="AL35" s="365">
        <v>0</v>
      </c>
      <c r="AM35" s="366">
        <v>496</v>
      </c>
      <c r="AN35" s="367">
        <v>17271</v>
      </c>
      <c r="AO35" s="364">
        <v>0</v>
      </c>
      <c r="AP35" s="365">
        <v>622305</v>
      </c>
      <c r="AQ35" s="365">
        <v>820720</v>
      </c>
      <c r="AR35" s="365">
        <v>121494</v>
      </c>
      <c r="AS35" s="365">
        <v>728565</v>
      </c>
      <c r="AT35" s="365">
        <v>0</v>
      </c>
      <c r="AU35" s="366">
        <v>2293084</v>
      </c>
      <c r="AV35" s="364">
        <v>2310355</v>
      </c>
      <c r="AW35" s="367">
        <v>56598</v>
      </c>
      <c r="AX35" s="367">
        <v>33836</v>
      </c>
      <c r="AY35" s="367">
        <v>90434</v>
      </c>
      <c r="AZ35" s="367">
        <v>2383518</v>
      </c>
      <c r="BA35" s="367">
        <v>2400789</v>
      </c>
      <c r="BB35" s="367">
        <v>-783350</v>
      </c>
      <c r="BC35" s="367">
        <v>-53841</v>
      </c>
      <c r="BD35" s="367">
        <v>0</v>
      </c>
      <c r="BE35" s="367">
        <v>-837191</v>
      </c>
      <c r="BF35" s="364">
        <v>1546327</v>
      </c>
      <c r="BG35" s="368">
        <v>1563598</v>
      </c>
      <c r="BH35" s="254"/>
      <c r="BI35" s="261">
        <f t="shared" si="2"/>
        <v>4.1432146600044649E-2</v>
      </c>
      <c r="BJ35" s="396">
        <f t="shared" si="1"/>
        <v>0.6376353417548386</v>
      </c>
    </row>
    <row r="36" spans="1:62" s="210" customFormat="1" ht="16.2">
      <c r="A36" s="369" t="s">
        <v>119</v>
      </c>
      <c r="B36" s="370" t="s">
        <v>120</v>
      </c>
      <c r="C36" s="364">
        <v>0</v>
      </c>
      <c r="D36" s="365">
        <v>0</v>
      </c>
      <c r="E36" s="365">
        <v>0</v>
      </c>
      <c r="F36" s="365">
        <v>0</v>
      </c>
      <c r="G36" s="365">
        <v>0</v>
      </c>
      <c r="H36" s="365">
        <v>0</v>
      </c>
      <c r="I36" s="365">
        <v>0</v>
      </c>
      <c r="J36" s="365">
        <v>0</v>
      </c>
      <c r="K36" s="365">
        <v>0</v>
      </c>
      <c r="L36" s="365">
        <v>0</v>
      </c>
      <c r="M36" s="365">
        <v>0</v>
      </c>
      <c r="N36" s="365">
        <v>0</v>
      </c>
      <c r="O36" s="365">
        <v>0</v>
      </c>
      <c r="P36" s="365">
        <v>0</v>
      </c>
      <c r="Q36" s="365">
        <v>0</v>
      </c>
      <c r="R36" s="365">
        <v>0</v>
      </c>
      <c r="S36" s="365">
        <v>0</v>
      </c>
      <c r="T36" s="365">
        <v>0</v>
      </c>
      <c r="U36" s="365">
        <v>0</v>
      </c>
      <c r="V36" s="365">
        <v>0</v>
      </c>
      <c r="W36" s="365">
        <v>0</v>
      </c>
      <c r="X36" s="365">
        <v>13</v>
      </c>
      <c r="Y36" s="365">
        <v>9</v>
      </c>
      <c r="Z36" s="365">
        <v>0</v>
      </c>
      <c r="AA36" s="365">
        <v>21</v>
      </c>
      <c r="AB36" s="365">
        <v>59</v>
      </c>
      <c r="AC36" s="365">
        <v>19</v>
      </c>
      <c r="AD36" s="365">
        <v>921</v>
      </c>
      <c r="AE36" s="365">
        <v>224</v>
      </c>
      <c r="AF36" s="365">
        <v>11</v>
      </c>
      <c r="AG36" s="365">
        <v>5</v>
      </c>
      <c r="AH36" s="365">
        <v>33748</v>
      </c>
      <c r="AI36" s="365">
        <v>0</v>
      </c>
      <c r="AJ36" s="365">
        <v>22</v>
      </c>
      <c r="AK36" s="365">
        <v>182</v>
      </c>
      <c r="AL36" s="365">
        <v>0</v>
      </c>
      <c r="AM36" s="366">
        <v>12</v>
      </c>
      <c r="AN36" s="367">
        <v>35246</v>
      </c>
      <c r="AO36" s="364">
        <v>23837</v>
      </c>
      <c r="AP36" s="365">
        <v>381109</v>
      </c>
      <c r="AQ36" s="365">
        <v>2487718</v>
      </c>
      <c r="AR36" s="365">
        <v>0</v>
      </c>
      <c r="AS36" s="365">
        <v>0</v>
      </c>
      <c r="AT36" s="365">
        <v>0</v>
      </c>
      <c r="AU36" s="366">
        <v>2892664</v>
      </c>
      <c r="AV36" s="364">
        <v>2927910</v>
      </c>
      <c r="AW36" s="367">
        <v>323540</v>
      </c>
      <c r="AX36" s="367">
        <v>56</v>
      </c>
      <c r="AY36" s="367">
        <v>323596</v>
      </c>
      <c r="AZ36" s="367">
        <v>3216260</v>
      </c>
      <c r="BA36" s="367">
        <v>3251506</v>
      </c>
      <c r="BB36" s="367">
        <v>-224579</v>
      </c>
      <c r="BC36" s="367">
        <v>-225</v>
      </c>
      <c r="BD36" s="367">
        <v>0</v>
      </c>
      <c r="BE36" s="367">
        <v>-224804</v>
      </c>
      <c r="BF36" s="364">
        <v>2991456</v>
      </c>
      <c r="BG36" s="368">
        <v>3026702</v>
      </c>
      <c r="BH36" s="254"/>
      <c r="BI36" s="261">
        <f t="shared" si="2"/>
        <v>2.537367361437947E-2</v>
      </c>
      <c r="BJ36" s="396">
        <f t="shared" si="1"/>
        <v>0.92322031756440603</v>
      </c>
    </row>
    <row r="37" spans="1:62" s="210" customFormat="1" ht="16.2">
      <c r="A37" s="369" t="s">
        <v>121</v>
      </c>
      <c r="B37" s="370" t="s">
        <v>487</v>
      </c>
      <c r="C37" s="364">
        <v>807</v>
      </c>
      <c r="D37" s="365">
        <v>60</v>
      </c>
      <c r="E37" s="365">
        <v>1640</v>
      </c>
      <c r="F37" s="365">
        <v>13</v>
      </c>
      <c r="G37" s="365">
        <v>85</v>
      </c>
      <c r="H37" s="365">
        <v>386</v>
      </c>
      <c r="I37" s="365">
        <v>163</v>
      </c>
      <c r="J37" s="365">
        <v>8</v>
      </c>
      <c r="K37" s="365">
        <v>84</v>
      </c>
      <c r="L37" s="365">
        <v>794</v>
      </c>
      <c r="M37" s="365">
        <v>108</v>
      </c>
      <c r="N37" s="365">
        <v>32</v>
      </c>
      <c r="O37" s="365">
        <v>348</v>
      </c>
      <c r="P37" s="365">
        <v>45</v>
      </c>
      <c r="Q37" s="365">
        <v>17</v>
      </c>
      <c r="R37" s="365">
        <v>32</v>
      </c>
      <c r="S37" s="365">
        <v>14</v>
      </c>
      <c r="T37" s="365">
        <v>4</v>
      </c>
      <c r="U37" s="365">
        <v>4</v>
      </c>
      <c r="V37" s="365">
        <v>120</v>
      </c>
      <c r="W37" s="365">
        <v>1014</v>
      </c>
      <c r="X37" s="365">
        <v>2246</v>
      </c>
      <c r="Y37" s="365">
        <v>970</v>
      </c>
      <c r="Z37" s="365">
        <v>337</v>
      </c>
      <c r="AA37" s="365">
        <v>1104</v>
      </c>
      <c r="AB37" s="365">
        <v>2820</v>
      </c>
      <c r="AC37" s="365">
        <v>726</v>
      </c>
      <c r="AD37" s="365">
        <v>1727</v>
      </c>
      <c r="AE37" s="365">
        <v>967</v>
      </c>
      <c r="AF37" s="365">
        <v>2</v>
      </c>
      <c r="AG37" s="365">
        <v>1646</v>
      </c>
      <c r="AH37" s="365">
        <v>3551</v>
      </c>
      <c r="AI37" s="365">
        <v>0</v>
      </c>
      <c r="AJ37" s="365">
        <v>3062</v>
      </c>
      <c r="AK37" s="365">
        <v>2959</v>
      </c>
      <c r="AL37" s="365">
        <v>0</v>
      </c>
      <c r="AM37" s="366">
        <v>36</v>
      </c>
      <c r="AN37" s="367">
        <v>27931</v>
      </c>
      <c r="AO37" s="364">
        <v>0</v>
      </c>
      <c r="AP37" s="365">
        <v>267403</v>
      </c>
      <c r="AQ37" s="365">
        <v>0</v>
      </c>
      <c r="AR37" s="365">
        <v>0</v>
      </c>
      <c r="AS37" s="365">
        <v>0</v>
      </c>
      <c r="AT37" s="365">
        <v>0</v>
      </c>
      <c r="AU37" s="366">
        <v>267403</v>
      </c>
      <c r="AV37" s="364">
        <v>295334</v>
      </c>
      <c r="AW37" s="367">
        <v>653</v>
      </c>
      <c r="AX37" s="367">
        <v>791</v>
      </c>
      <c r="AY37" s="367">
        <v>1444</v>
      </c>
      <c r="AZ37" s="367">
        <v>268847</v>
      </c>
      <c r="BA37" s="367">
        <v>296778</v>
      </c>
      <c r="BB37" s="367">
        <v>-167751</v>
      </c>
      <c r="BC37" s="367">
        <v>-2699</v>
      </c>
      <c r="BD37" s="367">
        <v>0</v>
      </c>
      <c r="BE37" s="367">
        <v>-170450</v>
      </c>
      <c r="BF37" s="364">
        <v>98397</v>
      </c>
      <c r="BG37" s="368">
        <v>126328</v>
      </c>
      <c r="BH37" s="254"/>
      <c r="BI37" s="261">
        <f t="shared" si="2"/>
        <v>1.7803296289266097E-2</v>
      </c>
      <c r="BJ37" s="396">
        <f t="shared" si="1"/>
        <v>0.422856833280286</v>
      </c>
    </row>
    <row r="38" spans="1:62" s="210" customFormat="1" ht="16.2">
      <c r="A38" s="369" t="s">
        <v>122</v>
      </c>
      <c r="B38" s="370" t="s">
        <v>36</v>
      </c>
      <c r="C38" s="364">
        <v>10000</v>
      </c>
      <c r="D38" s="365">
        <v>1330</v>
      </c>
      <c r="E38" s="365">
        <v>41521</v>
      </c>
      <c r="F38" s="365">
        <v>517</v>
      </c>
      <c r="G38" s="365">
        <v>5037</v>
      </c>
      <c r="H38" s="365">
        <v>14244</v>
      </c>
      <c r="I38" s="365">
        <v>6291</v>
      </c>
      <c r="J38" s="365">
        <v>888</v>
      </c>
      <c r="K38" s="365">
        <v>7687</v>
      </c>
      <c r="L38" s="365">
        <v>13969</v>
      </c>
      <c r="M38" s="365">
        <v>2419</v>
      </c>
      <c r="N38" s="365">
        <v>3990</v>
      </c>
      <c r="O38" s="365">
        <v>7813</v>
      </c>
      <c r="P38" s="365">
        <v>4936</v>
      </c>
      <c r="Q38" s="365">
        <v>1374</v>
      </c>
      <c r="R38" s="365">
        <v>5354</v>
      </c>
      <c r="S38" s="365">
        <v>1750</v>
      </c>
      <c r="T38" s="365">
        <v>655</v>
      </c>
      <c r="U38" s="365">
        <v>1071</v>
      </c>
      <c r="V38" s="365">
        <v>8246</v>
      </c>
      <c r="W38" s="365">
        <v>168846</v>
      </c>
      <c r="X38" s="365">
        <v>109986</v>
      </c>
      <c r="Y38" s="365">
        <v>20291</v>
      </c>
      <c r="Z38" s="365">
        <v>14645</v>
      </c>
      <c r="AA38" s="365">
        <v>157932</v>
      </c>
      <c r="AB38" s="365">
        <v>105975</v>
      </c>
      <c r="AC38" s="365">
        <v>80185</v>
      </c>
      <c r="AD38" s="365">
        <v>243936</v>
      </c>
      <c r="AE38" s="365">
        <v>222477</v>
      </c>
      <c r="AF38" s="365">
        <v>110578</v>
      </c>
      <c r="AG38" s="365">
        <v>91952</v>
      </c>
      <c r="AH38" s="365">
        <v>164339</v>
      </c>
      <c r="AI38" s="365">
        <v>7661</v>
      </c>
      <c r="AJ38" s="365">
        <v>338560</v>
      </c>
      <c r="AK38" s="365">
        <v>37962</v>
      </c>
      <c r="AL38" s="365">
        <v>0</v>
      </c>
      <c r="AM38" s="366">
        <v>5098</v>
      </c>
      <c r="AN38" s="367">
        <v>2019515</v>
      </c>
      <c r="AO38" s="364">
        <v>2984</v>
      </c>
      <c r="AP38" s="365">
        <v>131805</v>
      </c>
      <c r="AQ38" s="365">
        <v>585</v>
      </c>
      <c r="AR38" s="365">
        <v>9205</v>
      </c>
      <c r="AS38" s="365">
        <v>94919</v>
      </c>
      <c r="AT38" s="365">
        <v>0</v>
      </c>
      <c r="AU38" s="366">
        <v>239498</v>
      </c>
      <c r="AV38" s="364">
        <v>2259013</v>
      </c>
      <c r="AW38" s="367">
        <v>648276</v>
      </c>
      <c r="AX38" s="367">
        <v>156708</v>
      </c>
      <c r="AY38" s="367">
        <v>804984</v>
      </c>
      <c r="AZ38" s="367">
        <v>1044482</v>
      </c>
      <c r="BA38" s="367">
        <v>3063997</v>
      </c>
      <c r="BB38" s="367">
        <v>-532864</v>
      </c>
      <c r="BC38" s="367">
        <v>-76460</v>
      </c>
      <c r="BD38" s="367">
        <v>0</v>
      </c>
      <c r="BE38" s="367">
        <v>-609324</v>
      </c>
      <c r="BF38" s="364">
        <v>435158</v>
      </c>
      <c r="BG38" s="368">
        <v>2454673</v>
      </c>
      <c r="BH38" s="254"/>
      <c r="BI38" s="261">
        <f t="shared" si="2"/>
        <v>8.7753819792848915E-3</v>
      </c>
      <c r="BJ38" s="396">
        <f t="shared" si="1"/>
        <v>0.73026981252431922</v>
      </c>
    </row>
    <row r="39" spans="1:62" s="210" customFormat="1" ht="16.2">
      <c r="A39" s="369" t="s">
        <v>123</v>
      </c>
      <c r="B39" s="370" t="s">
        <v>37</v>
      </c>
      <c r="C39" s="364">
        <v>1396</v>
      </c>
      <c r="D39" s="365">
        <v>0</v>
      </c>
      <c r="E39" s="365">
        <v>711</v>
      </c>
      <c r="F39" s="365">
        <v>3</v>
      </c>
      <c r="G39" s="365">
        <v>33</v>
      </c>
      <c r="H39" s="365">
        <v>118</v>
      </c>
      <c r="I39" s="365">
        <v>105</v>
      </c>
      <c r="J39" s="365">
        <v>3</v>
      </c>
      <c r="K39" s="365">
        <v>47</v>
      </c>
      <c r="L39" s="365">
        <v>110</v>
      </c>
      <c r="M39" s="365">
        <v>18</v>
      </c>
      <c r="N39" s="365">
        <v>18</v>
      </c>
      <c r="O39" s="365">
        <v>57</v>
      </c>
      <c r="P39" s="365">
        <v>47</v>
      </c>
      <c r="Q39" s="365">
        <v>7</v>
      </c>
      <c r="R39" s="365">
        <v>40</v>
      </c>
      <c r="S39" s="365">
        <v>9</v>
      </c>
      <c r="T39" s="365">
        <v>6</v>
      </c>
      <c r="U39" s="365">
        <v>7</v>
      </c>
      <c r="V39" s="365">
        <v>333</v>
      </c>
      <c r="W39" s="365">
        <v>828</v>
      </c>
      <c r="X39" s="365">
        <v>191</v>
      </c>
      <c r="Y39" s="365">
        <v>90</v>
      </c>
      <c r="Z39" s="365">
        <v>14</v>
      </c>
      <c r="AA39" s="365">
        <v>2362</v>
      </c>
      <c r="AB39" s="365">
        <v>467</v>
      </c>
      <c r="AC39" s="365">
        <v>6026</v>
      </c>
      <c r="AD39" s="365">
        <v>1498</v>
      </c>
      <c r="AE39" s="365">
        <v>16414</v>
      </c>
      <c r="AF39" s="365">
        <v>791</v>
      </c>
      <c r="AG39" s="365">
        <v>15133</v>
      </c>
      <c r="AH39" s="365">
        <v>75744</v>
      </c>
      <c r="AI39" s="365">
        <v>433</v>
      </c>
      <c r="AJ39" s="365">
        <v>4016</v>
      </c>
      <c r="AK39" s="365">
        <v>44472</v>
      </c>
      <c r="AL39" s="365">
        <v>0</v>
      </c>
      <c r="AM39" s="366">
        <v>991</v>
      </c>
      <c r="AN39" s="367">
        <v>172538</v>
      </c>
      <c r="AO39" s="364">
        <v>179485</v>
      </c>
      <c r="AP39" s="365">
        <v>1583570</v>
      </c>
      <c r="AQ39" s="365">
        <v>0</v>
      </c>
      <c r="AR39" s="365">
        <v>0</v>
      </c>
      <c r="AS39" s="365">
        <v>9836</v>
      </c>
      <c r="AT39" s="365">
        <v>0</v>
      </c>
      <c r="AU39" s="366">
        <v>1772891</v>
      </c>
      <c r="AV39" s="364">
        <v>1945429</v>
      </c>
      <c r="AW39" s="367">
        <v>515953</v>
      </c>
      <c r="AX39" s="367">
        <v>55756</v>
      </c>
      <c r="AY39" s="367">
        <v>571709</v>
      </c>
      <c r="AZ39" s="367">
        <v>2344600</v>
      </c>
      <c r="BA39" s="367">
        <v>2517138</v>
      </c>
      <c r="BB39" s="367">
        <v>-637951</v>
      </c>
      <c r="BC39" s="367">
        <v>-20160</v>
      </c>
      <c r="BD39" s="367">
        <v>-52</v>
      </c>
      <c r="BE39" s="367">
        <v>-658163</v>
      </c>
      <c r="BF39" s="364">
        <v>1686437</v>
      </c>
      <c r="BG39" s="368">
        <v>1858975</v>
      </c>
      <c r="BH39" s="254"/>
      <c r="BI39" s="261">
        <f t="shared" si="2"/>
        <v>0.10543174872680229</v>
      </c>
      <c r="BJ39" s="396">
        <f t="shared" si="1"/>
        <v>0.66168747355981639</v>
      </c>
    </row>
    <row r="40" spans="1:62" s="210" customFormat="1" ht="16.2">
      <c r="A40" s="369" t="s">
        <v>124</v>
      </c>
      <c r="B40" s="370" t="s">
        <v>38</v>
      </c>
      <c r="C40" s="364">
        <v>174</v>
      </c>
      <c r="D40" s="365">
        <v>17</v>
      </c>
      <c r="E40" s="365">
        <v>1408</v>
      </c>
      <c r="F40" s="365">
        <v>22</v>
      </c>
      <c r="G40" s="365">
        <v>222</v>
      </c>
      <c r="H40" s="365">
        <v>350</v>
      </c>
      <c r="I40" s="365">
        <v>39</v>
      </c>
      <c r="J40" s="365">
        <v>5</v>
      </c>
      <c r="K40" s="365">
        <v>192</v>
      </c>
      <c r="L40" s="365">
        <v>190</v>
      </c>
      <c r="M40" s="365">
        <v>63</v>
      </c>
      <c r="N40" s="365">
        <v>144</v>
      </c>
      <c r="O40" s="365">
        <v>199</v>
      </c>
      <c r="P40" s="365">
        <v>133</v>
      </c>
      <c r="Q40" s="365">
        <v>45</v>
      </c>
      <c r="R40" s="365">
        <v>171</v>
      </c>
      <c r="S40" s="365">
        <v>53</v>
      </c>
      <c r="T40" s="365">
        <v>23</v>
      </c>
      <c r="U40" s="365">
        <v>32</v>
      </c>
      <c r="V40" s="365">
        <v>256</v>
      </c>
      <c r="W40" s="365">
        <v>1495</v>
      </c>
      <c r="X40" s="365">
        <v>122</v>
      </c>
      <c r="Y40" s="365">
        <v>180</v>
      </c>
      <c r="Z40" s="365">
        <v>925</v>
      </c>
      <c r="AA40" s="365">
        <v>6252</v>
      </c>
      <c r="AB40" s="365">
        <v>5477</v>
      </c>
      <c r="AC40" s="365">
        <v>1915</v>
      </c>
      <c r="AD40" s="365">
        <v>5189</v>
      </c>
      <c r="AE40" s="365">
        <v>3736</v>
      </c>
      <c r="AF40" s="365">
        <v>4388</v>
      </c>
      <c r="AG40" s="365">
        <v>5230</v>
      </c>
      <c r="AH40" s="365">
        <v>9745</v>
      </c>
      <c r="AI40" s="365">
        <v>669</v>
      </c>
      <c r="AJ40" s="365">
        <v>4687</v>
      </c>
      <c r="AK40" s="365">
        <v>3167</v>
      </c>
      <c r="AL40" s="365">
        <v>0</v>
      </c>
      <c r="AM40" s="366">
        <v>32</v>
      </c>
      <c r="AN40" s="367">
        <v>56947</v>
      </c>
      <c r="AO40" s="364">
        <v>0</v>
      </c>
      <c r="AP40" s="365">
        <v>0</v>
      </c>
      <c r="AQ40" s="365">
        <v>0</v>
      </c>
      <c r="AR40" s="365">
        <v>0</v>
      </c>
      <c r="AS40" s="365">
        <v>0</v>
      </c>
      <c r="AT40" s="365">
        <v>0</v>
      </c>
      <c r="AU40" s="366">
        <v>0</v>
      </c>
      <c r="AV40" s="364">
        <v>56947</v>
      </c>
      <c r="AW40" s="367">
        <v>7157</v>
      </c>
      <c r="AX40" s="367">
        <v>0</v>
      </c>
      <c r="AY40" s="367">
        <v>7157</v>
      </c>
      <c r="AZ40" s="367">
        <v>7157</v>
      </c>
      <c r="BA40" s="367">
        <v>64104</v>
      </c>
      <c r="BB40" s="367">
        <v>-2119</v>
      </c>
      <c r="BC40" s="367">
        <v>0</v>
      </c>
      <c r="BD40" s="367">
        <v>0</v>
      </c>
      <c r="BE40" s="367">
        <v>-2119</v>
      </c>
      <c r="BF40" s="364">
        <v>5038</v>
      </c>
      <c r="BG40" s="368">
        <v>61985</v>
      </c>
      <c r="BH40" s="254"/>
      <c r="BI40" s="261">
        <f t="shared" si="2"/>
        <v>0</v>
      </c>
      <c r="BJ40" s="396">
        <f t="shared" si="1"/>
        <v>0.9627899625968005</v>
      </c>
    </row>
    <row r="41" spans="1:62" s="210" customFormat="1" ht="16.2">
      <c r="A41" s="369" t="s">
        <v>125</v>
      </c>
      <c r="B41" s="370" t="s">
        <v>13</v>
      </c>
      <c r="C41" s="364">
        <v>2947</v>
      </c>
      <c r="D41" s="365">
        <v>224</v>
      </c>
      <c r="E41" s="365">
        <v>11362</v>
      </c>
      <c r="F41" s="365">
        <v>67</v>
      </c>
      <c r="G41" s="365">
        <v>855</v>
      </c>
      <c r="H41" s="365">
        <v>469</v>
      </c>
      <c r="I41" s="365">
        <v>891</v>
      </c>
      <c r="J41" s="365">
        <v>60</v>
      </c>
      <c r="K41" s="365">
        <v>2076</v>
      </c>
      <c r="L41" s="365">
        <v>7433</v>
      </c>
      <c r="M41" s="365">
        <v>1176</v>
      </c>
      <c r="N41" s="365">
        <v>763</v>
      </c>
      <c r="O41" s="365">
        <v>2170</v>
      </c>
      <c r="P41" s="365">
        <v>1060</v>
      </c>
      <c r="Q41" s="365">
        <v>142</v>
      </c>
      <c r="R41" s="365">
        <v>117</v>
      </c>
      <c r="S41" s="365">
        <v>159</v>
      </c>
      <c r="T41" s="365">
        <v>72</v>
      </c>
      <c r="U41" s="365">
        <v>152</v>
      </c>
      <c r="V41" s="365">
        <v>536</v>
      </c>
      <c r="W41" s="365">
        <v>30180</v>
      </c>
      <c r="X41" s="365">
        <v>6113</v>
      </c>
      <c r="Y41" s="365">
        <v>1364</v>
      </c>
      <c r="Z41" s="365">
        <v>2360</v>
      </c>
      <c r="AA41" s="365">
        <v>12034</v>
      </c>
      <c r="AB41" s="365">
        <v>15185</v>
      </c>
      <c r="AC41" s="365">
        <v>19122</v>
      </c>
      <c r="AD41" s="365">
        <v>9615</v>
      </c>
      <c r="AE41" s="365">
        <v>11302</v>
      </c>
      <c r="AF41" s="365">
        <v>546</v>
      </c>
      <c r="AG41" s="365">
        <v>9665</v>
      </c>
      <c r="AH41" s="365">
        <v>10756</v>
      </c>
      <c r="AI41" s="365">
        <v>1803</v>
      </c>
      <c r="AJ41" s="365">
        <v>10834</v>
      </c>
      <c r="AK41" s="365">
        <v>7044</v>
      </c>
      <c r="AL41" s="365">
        <v>47</v>
      </c>
      <c r="AM41" s="366">
        <v>558</v>
      </c>
      <c r="AN41" s="367">
        <v>181259</v>
      </c>
      <c r="AO41" s="364">
        <v>0</v>
      </c>
      <c r="AP41" s="365">
        <v>60</v>
      </c>
      <c r="AQ41" s="365">
        <v>0</v>
      </c>
      <c r="AR41" s="365">
        <v>0</v>
      </c>
      <c r="AS41" s="365">
        <v>0</v>
      </c>
      <c r="AT41" s="365">
        <v>0</v>
      </c>
      <c r="AU41" s="366">
        <v>60</v>
      </c>
      <c r="AV41" s="364">
        <v>181319</v>
      </c>
      <c r="AW41" s="367">
        <v>76493</v>
      </c>
      <c r="AX41" s="367">
        <v>180100</v>
      </c>
      <c r="AY41" s="367">
        <v>256593</v>
      </c>
      <c r="AZ41" s="367">
        <v>256653</v>
      </c>
      <c r="BA41" s="367">
        <v>437912</v>
      </c>
      <c r="BB41" s="367">
        <v>-61190</v>
      </c>
      <c r="BC41" s="367">
        <v>-48468</v>
      </c>
      <c r="BD41" s="367">
        <v>-4747</v>
      </c>
      <c r="BE41" s="367">
        <v>-114405</v>
      </c>
      <c r="BF41" s="364">
        <v>142248</v>
      </c>
      <c r="BG41" s="368">
        <v>323507</v>
      </c>
      <c r="BH41" s="254"/>
      <c r="BI41" s="262">
        <f t="shared" si="2"/>
        <v>3.9947112685944654E-6</v>
      </c>
      <c r="BJ41" s="397">
        <f t="shared" si="1"/>
        <v>0.36904019986873959</v>
      </c>
    </row>
    <row r="42" spans="1:62" s="210" customFormat="1" ht="16.2">
      <c r="A42" s="371" t="s">
        <v>126</v>
      </c>
      <c r="B42" s="372" t="s">
        <v>14</v>
      </c>
      <c r="C42" s="373">
        <v>234577</v>
      </c>
      <c r="D42" s="374">
        <v>12910</v>
      </c>
      <c r="E42" s="374">
        <v>1193317</v>
      </c>
      <c r="F42" s="374">
        <v>12138</v>
      </c>
      <c r="G42" s="374">
        <v>177459</v>
      </c>
      <c r="H42" s="374">
        <v>1786498</v>
      </c>
      <c r="I42" s="374">
        <v>1501046</v>
      </c>
      <c r="J42" s="374">
        <v>179910</v>
      </c>
      <c r="K42" s="374">
        <v>128265</v>
      </c>
      <c r="L42" s="374">
        <v>1620970</v>
      </c>
      <c r="M42" s="374">
        <v>262584</v>
      </c>
      <c r="N42" s="374">
        <v>287014</v>
      </c>
      <c r="O42" s="374">
        <v>656908</v>
      </c>
      <c r="P42" s="374">
        <v>233289</v>
      </c>
      <c r="Q42" s="374">
        <v>86373</v>
      </c>
      <c r="R42" s="374">
        <v>228791</v>
      </c>
      <c r="S42" s="374">
        <v>95597</v>
      </c>
      <c r="T42" s="374">
        <v>39222</v>
      </c>
      <c r="U42" s="374">
        <v>47239</v>
      </c>
      <c r="V42" s="374">
        <v>163506</v>
      </c>
      <c r="W42" s="374">
        <v>1412717</v>
      </c>
      <c r="X42" s="374">
        <v>1422653</v>
      </c>
      <c r="Y42" s="374">
        <v>130000</v>
      </c>
      <c r="Z42" s="374">
        <v>143442</v>
      </c>
      <c r="AA42" s="374">
        <v>919834</v>
      </c>
      <c r="AB42" s="374">
        <v>427937</v>
      </c>
      <c r="AC42" s="374">
        <v>739826</v>
      </c>
      <c r="AD42" s="374">
        <v>1387990</v>
      </c>
      <c r="AE42" s="374">
        <v>858162</v>
      </c>
      <c r="AF42" s="374">
        <v>462170</v>
      </c>
      <c r="AG42" s="374">
        <v>437578</v>
      </c>
      <c r="AH42" s="374">
        <v>1251771</v>
      </c>
      <c r="AI42" s="374">
        <v>48349</v>
      </c>
      <c r="AJ42" s="374">
        <v>927582</v>
      </c>
      <c r="AK42" s="374">
        <v>810375</v>
      </c>
      <c r="AL42" s="374">
        <v>61985</v>
      </c>
      <c r="AM42" s="375">
        <v>113905</v>
      </c>
      <c r="AN42" s="376">
        <v>20503889</v>
      </c>
      <c r="AO42" s="377">
        <v>353303</v>
      </c>
      <c r="AP42" s="374">
        <v>15019859</v>
      </c>
      <c r="AQ42" s="374">
        <v>5182532</v>
      </c>
      <c r="AR42" s="374">
        <v>1195333</v>
      </c>
      <c r="AS42" s="374">
        <v>5675218</v>
      </c>
      <c r="AT42" s="374">
        <v>-43934</v>
      </c>
      <c r="AU42" s="375">
        <v>27382311</v>
      </c>
      <c r="AV42" s="373">
        <v>47886200</v>
      </c>
      <c r="AW42" s="376">
        <v>14589596</v>
      </c>
      <c r="AX42" s="376">
        <v>2439956</v>
      </c>
      <c r="AY42" s="376">
        <v>17029552</v>
      </c>
      <c r="AZ42" s="376">
        <v>44411863</v>
      </c>
      <c r="BA42" s="376">
        <v>64915752</v>
      </c>
      <c r="BB42" s="376">
        <v>-16666739</v>
      </c>
      <c r="BC42" s="376">
        <v>-4252041</v>
      </c>
      <c r="BD42" s="376">
        <v>-536246</v>
      </c>
      <c r="BE42" s="376">
        <v>-21455026</v>
      </c>
      <c r="BF42" s="373">
        <v>22956837</v>
      </c>
      <c r="BG42" s="378">
        <v>43460726</v>
      </c>
      <c r="BH42" s="254"/>
      <c r="BI42" s="272">
        <f>SUM(BI5:BI41)</f>
        <v>0.99999999999999989</v>
      </c>
    </row>
    <row r="43" spans="1:62" s="210" customFormat="1" ht="18">
      <c r="A43" s="355" t="s">
        <v>127</v>
      </c>
      <c r="B43" s="379" t="s">
        <v>22</v>
      </c>
      <c r="C43" s="380">
        <v>1545</v>
      </c>
      <c r="D43" s="381">
        <v>606</v>
      </c>
      <c r="E43" s="381">
        <v>9921</v>
      </c>
      <c r="F43" s="381">
        <v>200</v>
      </c>
      <c r="G43" s="381">
        <v>3254</v>
      </c>
      <c r="H43" s="381">
        <v>14881</v>
      </c>
      <c r="I43" s="381">
        <v>4703</v>
      </c>
      <c r="J43" s="381">
        <v>4419</v>
      </c>
      <c r="K43" s="381">
        <v>3035</v>
      </c>
      <c r="L43" s="381">
        <v>9653</v>
      </c>
      <c r="M43" s="381">
        <v>2050</v>
      </c>
      <c r="N43" s="381">
        <v>7423</v>
      </c>
      <c r="O43" s="381">
        <v>13331</v>
      </c>
      <c r="P43" s="381">
        <v>3418</v>
      </c>
      <c r="Q43" s="381">
        <v>1660</v>
      </c>
      <c r="R43" s="381">
        <v>4234</v>
      </c>
      <c r="S43" s="381">
        <v>1696</v>
      </c>
      <c r="T43" s="381">
        <v>762</v>
      </c>
      <c r="U43" s="381">
        <v>358</v>
      </c>
      <c r="V43" s="381">
        <v>3918</v>
      </c>
      <c r="W43" s="381">
        <v>33606</v>
      </c>
      <c r="X43" s="381">
        <v>13700</v>
      </c>
      <c r="Y43" s="381">
        <v>2161</v>
      </c>
      <c r="Z43" s="381">
        <v>7075</v>
      </c>
      <c r="AA43" s="381">
        <v>39611</v>
      </c>
      <c r="AB43" s="381">
        <v>28879</v>
      </c>
      <c r="AC43" s="381">
        <v>6719</v>
      </c>
      <c r="AD43" s="381">
        <v>22861</v>
      </c>
      <c r="AE43" s="381">
        <v>8649</v>
      </c>
      <c r="AF43" s="381">
        <v>15308</v>
      </c>
      <c r="AG43" s="381">
        <v>5910</v>
      </c>
      <c r="AH43" s="381">
        <v>24794</v>
      </c>
      <c r="AI43" s="381">
        <v>4426</v>
      </c>
      <c r="AJ43" s="381">
        <v>20913</v>
      </c>
      <c r="AK43" s="381">
        <v>26976</v>
      </c>
      <c r="AL43" s="381">
        <v>0</v>
      </c>
      <c r="AM43" s="382">
        <v>648</v>
      </c>
      <c r="AN43" s="383">
        <v>353303</v>
      </c>
      <c r="AO43" s="384"/>
      <c r="AP43" s="384"/>
      <c r="AQ43" s="384"/>
      <c r="AR43" s="384"/>
      <c r="AS43" s="384"/>
      <c r="AT43" s="384"/>
      <c r="AU43" s="384"/>
      <c r="AV43" s="384"/>
      <c r="AW43" s="384"/>
      <c r="AX43" s="384"/>
      <c r="AY43" s="384"/>
      <c r="AZ43" s="384"/>
      <c r="BA43" s="384"/>
      <c r="BB43" s="384"/>
      <c r="BC43" s="384"/>
      <c r="BD43" s="384"/>
      <c r="BE43" s="384"/>
      <c r="BF43" s="384"/>
      <c r="BG43" s="384"/>
      <c r="BH43" s="237"/>
      <c r="BI43" s="237"/>
    </row>
    <row r="44" spans="1:62" s="210" customFormat="1" ht="16.2">
      <c r="A44" s="369" t="s">
        <v>128</v>
      </c>
      <c r="B44" s="385" t="s">
        <v>23</v>
      </c>
      <c r="C44" s="364">
        <v>50090</v>
      </c>
      <c r="D44" s="365">
        <v>6418</v>
      </c>
      <c r="E44" s="365">
        <v>375103</v>
      </c>
      <c r="F44" s="365">
        <v>20096</v>
      </c>
      <c r="G44" s="365">
        <v>70180</v>
      </c>
      <c r="H44" s="365">
        <v>148338</v>
      </c>
      <c r="I44" s="365">
        <v>23625</v>
      </c>
      <c r="J44" s="365">
        <v>90630</v>
      </c>
      <c r="K44" s="365">
        <v>57444</v>
      </c>
      <c r="L44" s="365">
        <v>119084</v>
      </c>
      <c r="M44" s="365">
        <v>35605</v>
      </c>
      <c r="N44" s="365">
        <v>158532</v>
      </c>
      <c r="O44" s="365">
        <v>57098</v>
      </c>
      <c r="P44" s="365">
        <v>101577</v>
      </c>
      <c r="Q44" s="365">
        <v>27093</v>
      </c>
      <c r="R44" s="365">
        <v>51983</v>
      </c>
      <c r="S44" s="365">
        <v>48498</v>
      </c>
      <c r="T44" s="365">
        <v>19316</v>
      </c>
      <c r="U44" s="365">
        <v>28946</v>
      </c>
      <c r="V44" s="365">
        <v>144334</v>
      </c>
      <c r="W44" s="365">
        <v>843096</v>
      </c>
      <c r="X44" s="365">
        <v>68201</v>
      </c>
      <c r="Y44" s="365">
        <v>39363</v>
      </c>
      <c r="Z44" s="365">
        <v>42427</v>
      </c>
      <c r="AA44" s="365">
        <v>1343075</v>
      </c>
      <c r="AB44" s="365">
        <v>247835</v>
      </c>
      <c r="AC44" s="365">
        <v>172880</v>
      </c>
      <c r="AD44" s="365">
        <v>1224753</v>
      </c>
      <c r="AE44" s="365">
        <v>315427</v>
      </c>
      <c r="AF44" s="365">
        <v>694797</v>
      </c>
      <c r="AG44" s="365">
        <v>952582</v>
      </c>
      <c r="AH44" s="365">
        <v>1702030</v>
      </c>
      <c r="AI44" s="365">
        <v>73120</v>
      </c>
      <c r="AJ44" s="365">
        <v>880840</v>
      </c>
      <c r="AK44" s="365">
        <v>607710</v>
      </c>
      <c r="AL44" s="365">
        <v>0</v>
      </c>
      <c r="AM44" s="366">
        <v>71</v>
      </c>
      <c r="AN44" s="367">
        <v>10842197</v>
      </c>
      <c r="AO44" s="386"/>
      <c r="AP44" s="386"/>
      <c r="AQ44" s="386"/>
      <c r="AR44" s="386"/>
      <c r="AS44" s="386"/>
      <c r="AT44" s="386"/>
      <c r="AU44" s="386"/>
      <c r="AV44" s="386"/>
      <c r="AW44" s="386"/>
      <c r="AX44" s="386"/>
      <c r="AY44" s="386"/>
      <c r="AZ44" s="386"/>
      <c r="BA44" s="386"/>
      <c r="BB44" s="386"/>
      <c r="BC44" s="386"/>
      <c r="BD44" s="386"/>
      <c r="BE44" s="386"/>
      <c r="BF44" s="386"/>
      <c r="BG44" s="10"/>
      <c r="BH44" s="238"/>
      <c r="BI44" s="238"/>
    </row>
    <row r="45" spans="1:62" s="210" customFormat="1" ht="16.2">
      <c r="A45" s="369" t="s">
        <v>129</v>
      </c>
      <c r="B45" s="385" t="s">
        <v>24</v>
      </c>
      <c r="C45" s="364">
        <v>79977</v>
      </c>
      <c r="D45" s="365">
        <v>2983</v>
      </c>
      <c r="E45" s="365">
        <v>92197</v>
      </c>
      <c r="F45" s="365">
        <v>-4138</v>
      </c>
      <c r="G45" s="365">
        <v>27643</v>
      </c>
      <c r="H45" s="365">
        <v>181709</v>
      </c>
      <c r="I45" s="365">
        <v>214467</v>
      </c>
      <c r="J45" s="365">
        <v>14116</v>
      </c>
      <c r="K45" s="365">
        <v>29081</v>
      </c>
      <c r="L45" s="365">
        <v>316260</v>
      </c>
      <c r="M45" s="365">
        <v>18934</v>
      </c>
      <c r="N45" s="365">
        <v>40478</v>
      </c>
      <c r="O45" s="365">
        <v>218661</v>
      </c>
      <c r="P45" s="365">
        <v>36755</v>
      </c>
      <c r="Q45" s="365">
        <v>-2640</v>
      </c>
      <c r="R45" s="365">
        <v>20281</v>
      </c>
      <c r="S45" s="365">
        <v>13812</v>
      </c>
      <c r="T45" s="365">
        <v>1668</v>
      </c>
      <c r="U45" s="365">
        <v>618</v>
      </c>
      <c r="V45" s="365">
        <v>43454</v>
      </c>
      <c r="W45" s="365">
        <v>138837</v>
      </c>
      <c r="X45" s="365">
        <v>217857</v>
      </c>
      <c r="Y45" s="365">
        <v>29035</v>
      </c>
      <c r="Z45" s="365">
        <v>69681</v>
      </c>
      <c r="AA45" s="365">
        <v>264125</v>
      </c>
      <c r="AB45" s="365">
        <v>334714</v>
      </c>
      <c r="AC45" s="365">
        <v>1394314</v>
      </c>
      <c r="AD45" s="365">
        <v>-1090034</v>
      </c>
      <c r="AE45" s="365">
        <v>240758</v>
      </c>
      <c r="AF45" s="365">
        <v>0</v>
      </c>
      <c r="AG45" s="365">
        <v>36659</v>
      </c>
      <c r="AH45" s="365">
        <v>5636</v>
      </c>
      <c r="AI45" s="365">
        <v>-76</v>
      </c>
      <c r="AJ45" s="365">
        <v>183414</v>
      </c>
      <c r="AK45" s="365">
        <v>49042</v>
      </c>
      <c r="AL45" s="365">
        <v>0</v>
      </c>
      <c r="AM45" s="366">
        <v>187658</v>
      </c>
      <c r="AN45" s="367">
        <v>3407936</v>
      </c>
      <c r="AO45" s="386"/>
      <c r="AP45" s="386"/>
      <c r="AQ45" s="386"/>
      <c r="AR45" s="386"/>
      <c r="AS45" s="386"/>
      <c r="AT45" s="386"/>
      <c r="AU45" s="386"/>
      <c r="AV45" s="386"/>
      <c r="AW45" s="386"/>
      <c r="AX45" s="386"/>
      <c r="AY45" s="386"/>
      <c r="AZ45" s="386"/>
      <c r="BA45" s="386"/>
      <c r="BB45" s="386"/>
      <c r="BC45" s="386"/>
      <c r="BD45" s="386"/>
      <c r="BE45" s="386"/>
      <c r="BF45" s="386"/>
      <c r="BG45" s="10"/>
      <c r="BH45" s="238"/>
      <c r="BI45" s="238"/>
    </row>
    <row r="46" spans="1:62" s="210" customFormat="1" ht="16.2">
      <c r="A46" s="369" t="s">
        <v>130</v>
      </c>
      <c r="B46" s="385" t="s">
        <v>25</v>
      </c>
      <c r="C46" s="364">
        <v>92057</v>
      </c>
      <c r="D46" s="365">
        <v>4907</v>
      </c>
      <c r="E46" s="365">
        <v>59290</v>
      </c>
      <c r="F46" s="365">
        <v>-5369</v>
      </c>
      <c r="G46" s="365">
        <v>15481</v>
      </c>
      <c r="H46" s="365">
        <v>355608</v>
      </c>
      <c r="I46" s="365">
        <v>68021</v>
      </c>
      <c r="J46" s="365">
        <v>21607</v>
      </c>
      <c r="K46" s="365">
        <v>27939</v>
      </c>
      <c r="L46" s="365">
        <v>115688</v>
      </c>
      <c r="M46" s="365">
        <v>7912</v>
      </c>
      <c r="N46" s="365">
        <v>62490</v>
      </c>
      <c r="O46" s="365">
        <v>334594</v>
      </c>
      <c r="P46" s="365">
        <v>50436</v>
      </c>
      <c r="Q46" s="365">
        <v>28682</v>
      </c>
      <c r="R46" s="365">
        <v>94354</v>
      </c>
      <c r="S46" s="365">
        <v>-10922</v>
      </c>
      <c r="T46" s="365">
        <v>-4417</v>
      </c>
      <c r="U46" s="365">
        <v>-13217</v>
      </c>
      <c r="V46" s="365">
        <v>-35550</v>
      </c>
      <c r="W46" s="365">
        <v>187160</v>
      </c>
      <c r="X46" s="365">
        <v>674264</v>
      </c>
      <c r="Y46" s="365">
        <v>48520</v>
      </c>
      <c r="Z46" s="365">
        <v>93791</v>
      </c>
      <c r="AA46" s="365">
        <v>237505</v>
      </c>
      <c r="AB46" s="365">
        <v>116754</v>
      </c>
      <c r="AC46" s="365">
        <v>1354285</v>
      </c>
      <c r="AD46" s="365">
        <v>1349043</v>
      </c>
      <c r="AE46" s="365">
        <v>223454</v>
      </c>
      <c r="AF46" s="365">
        <v>450366</v>
      </c>
      <c r="AG46" s="365">
        <v>110248</v>
      </c>
      <c r="AH46" s="365">
        <v>134970</v>
      </c>
      <c r="AI46" s="365">
        <v>380</v>
      </c>
      <c r="AJ46" s="365">
        <v>279658</v>
      </c>
      <c r="AK46" s="365">
        <v>250891</v>
      </c>
      <c r="AL46" s="365">
        <v>0</v>
      </c>
      <c r="AM46" s="366">
        <v>11466</v>
      </c>
      <c r="AN46" s="367">
        <v>6792346</v>
      </c>
      <c r="AO46" s="386"/>
      <c r="AP46" s="386"/>
      <c r="AQ46" s="386"/>
      <c r="AR46" s="386"/>
      <c r="AS46" s="386"/>
      <c r="AT46" s="386"/>
      <c r="AU46" s="386"/>
      <c r="AV46" s="386"/>
      <c r="AW46" s="386"/>
      <c r="AX46" s="386"/>
      <c r="AY46" s="386"/>
      <c r="AZ46" s="386"/>
      <c r="BA46" s="386"/>
      <c r="BB46" s="386"/>
      <c r="BC46" s="386"/>
      <c r="BD46" s="386"/>
      <c r="BE46" s="386"/>
      <c r="BF46" s="386"/>
      <c r="BG46" s="10"/>
      <c r="BH46" s="238"/>
      <c r="BI46" s="238"/>
    </row>
    <row r="47" spans="1:62" s="210" customFormat="1" ht="32.4">
      <c r="A47" s="369" t="s">
        <v>131</v>
      </c>
      <c r="B47" s="385" t="s">
        <v>761</v>
      </c>
      <c r="C47" s="364">
        <v>11877</v>
      </c>
      <c r="D47" s="365">
        <v>2206</v>
      </c>
      <c r="E47" s="365">
        <v>100589</v>
      </c>
      <c r="F47" s="365">
        <v>-1629</v>
      </c>
      <c r="G47" s="365">
        <v>10311</v>
      </c>
      <c r="H47" s="365">
        <v>-16500</v>
      </c>
      <c r="I47" s="365">
        <v>737115</v>
      </c>
      <c r="J47" s="365">
        <v>5685</v>
      </c>
      <c r="K47" s="365">
        <v>10350</v>
      </c>
      <c r="L47" s="365">
        <v>28597</v>
      </c>
      <c r="M47" s="365">
        <v>66</v>
      </c>
      <c r="N47" s="365">
        <v>28323</v>
      </c>
      <c r="O47" s="365">
        <v>3062</v>
      </c>
      <c r="P47" s="365">
        <v>1524</v>
      </c>
      <c r="Q47" s="365">
        <v>-5128</v>
      </c>
      <c r="R47" s="365">
        <v>-26113</v>
      </c>
      <c r="S47" s="365">
        <v>2164</v>
      </c>
      <c r="T47" s="365">
        <v>2566</v>
      </c>
      <c r="U47" s="365">
        <v>929</v>
      </c>
      <c r="V47" s="365">
        <v>-5792</v>
      </c>
      <c r="W47" s="365">
        <v>176214</v>
      </c>
      <c r="X47" s="365">
        <v>107510</v>
      </c>
      <c r="Y47" s="365">
        <v>8074</v>
      </c>
      <c r="Z47" s="365">
        <v>53223</v>
      </c>
      <c r="AA47" s="365">
        <v>143007</v>
      </c>
      <c r="AB47" s="365">
        <v>24044</v>
      </c>
      <c r="AC47" s="365">
        <v>287206</v>
      </c>
      <c r="AD47" s="365">
        <v>-288658</v>
      </c>
      <c r="AE47" s="365">
        <v>45008</v>
      </c>
      <c r="AF47" s="365">
        <v>2306</v>
      </c>
      <c r="AG47" s="365">
        <v>8550</v>
      </c>
      <c r="AH47" s="365">
        <v>34629</v>
      </c>
      <c r="AI47" s="365">
        <v>277</v>
      </c>
      <c r="AJ47" s="365">
        <v>162346</v>
      </c>
      <c r="AK47" s="365">
        <v>113995</v>
      </c>
      <c r="AL47" s="365">
        <v>0</v>
      </c>
      <c r="AM47" s="366">
        <v>10724</v>
      </c>
      <c r="AN47" s="367">
        <v>1778657</v>
      </c>
      <c r="AO47" s="386"/>
      <c r="AP47" s="386"/>
      <c r="AQ47" s="386"/>
      <c r="AR47" s="386"/>
      <c r="AS47" s="386"/>
      <c r="AT47" s="386"/>
      <c r="AU47" s="386"/>
      <c r="AV47" s="386"/>
      <c r="AW47" s="386"/>
      <c r="AX47" s="386"/>
      <c r="AY47" s="386"/>
      <c r="AZ47" s="386"/>
      <c r="BA47" s="386"/>
      <c r="BB47" s="386"/>
      <c r="BC47" s="386"/>
      <c r="BD47" s="386"/>
      <c r="BE47" s="386"/>
      <c r="BF47" s="386"/>
      <c r="BG47" s="10"/>
      <c r="BH47" s="238"/>
      <c r="BI47" s="238"/>
    </row>
    <row r="48" spans="1:62" s="210" customFormat="1" ht="16.2">
      <c r="A48" s="387" t="s">
        <v>132</v>
      </c>
      <c r="B48" s="360" t="s">
        <v>26</v>
      </c>
      <c r="C48" s="388">
        <v>-38080</v>
      </c>
      <c r="D48" s="389">
        <v>-37</v>
      </c>
      <c r="E48" s="389">
        <v>-3753</v>
      </c>
      <c r="F48" s="389">
        <v>0</v>
      </c>
      <c r="G48" s="389">
        <v>0</v>
      </c>
      <c r="H48" s="389">
        <v>0</v>
      </c>
      <c r="I48" s="389">
        <v>-13662</v>
      </c>
      <c r="J48" s="389">
        <v>0</v>
      </c>
      <c r="K48" s="389">
        <v>0</v>
      </c>
      <c r="L48" s="389">
        <v>0</v>
      </c>
      <c r="M48" s="389">
        <v>0</v>
      </c>
      <c r="N48" s="389">
        <v>-7</v>
      </c>
      <c r="O48" s="389">
        <v>0</v>
      </c>
      <c r="P48" s="389">
        <v>0</v>
      </c>
      <c r="Q48" s="389">
        <v>0</v>
      </c>
      <c r="R48" s="389">
        <v>0</v>
      </c>
      <c r="S48" s="389">
        <v>0</v>
      </c>
      <c r="T48" s="389">
        <v>0</v>
      </c>
      <c r="U48" s="389">
        <v>1</v>
      </c>
      <c r="V48" s="389">
        <v>0</v>
      </c>
      <c r="W48" s="389">
        <v>-28358</v>
      </c>
      <c r="X48" s="389">
        <v>-499</v>
      </c>
      <c r="Y48" s="389">
        <v>-8703</v>
      </c>
      <c r="Z48" s="389">
        <v>0</v>
      </c>
      <c r="AA48" s="389">
        <v>-1734</v>
      </c>
      <c r="AB48" s="389">
        <v>-17715</v>
      </c>
      <c r="AC48" s="389">
        <v>-1091</v>
      </c>
      <c r="AD48" s="389">
        <v>12306</v>
      </c>
      <c r="AE48" s="389">
        <v>-6</v>
      </c>
      <c r="AF48" s="389">
        <v>0</v>
      </c>
      <c r="AG48" s="389">
        <v>12071</v>
      </c>
      <c r="AH48" s="389">
        <v>-127128</v>
      </c>
      <c r="AI48" s="389">
        <v>-148</v>
      </c>
      <c r="AJ48" s="389">
        <v>-80</v>
      </c>
      <c r="AK48" s="389">
        <v>-14</v>
      </c>
      <c r="AL48" s="389">
        <v>0</v>
      </c>
      <c r="AM48" s="390">
        <v>-965</v>
      </c>
      <c r="AN48" s="391">
        <v>-217602</v>
      </c>
      <c r="AO48" s="386"/>
      <c r="AP48" s="386"/>
      <c r="AQ48" s="386"/>
      <c r="AR48" s="386"/>
      <c r="AS48" s="386"/>
      <c r="AT48" s="386"/>
      <c r="AU48" s="386"/>
      <c r="AV48" s="386"/>
      <c r="AW48" s="386"/>
      <c r="AX48" s="386"/>
      <c r="AY48" s="386"/>
      <c r="AZ48" s="386"/>
      <c r="BA48" s="386"/>
      <c r="BB48" s="386"/>
      <c r="BC48" s="386"/>
      <c r="BD48" s="386"/>
      <c r="BE48" s="386"/>
      <c r="BF48" s="386"/>
      <c r="BG48" s="10"/>
      <c r="BH48" s="238"/>
      <c r="BI48" s="238"/>
    </row>
    <row r="49" spans="1:61" s="210" customFormat="1" ht="16.2">
      <c r="A49" s="371" t="s">
        <v>133</v>
      </c>
      <c r="B49" s="392" t="s">
        <v>27</v>
      </c>
      <c r="C49" s="373">
        <v>197466</v>
      </c>
      <c r="D49" s="374">
        <v>17083</v>
      </c>
      <c r="E49" s="374">
        <v>633347</v>
      </c>
      <c r="F49" s="374">
        <v>9160</v>
      </c>
      <c r="G49" s="374">
        <v>126869</v>
      </c>
      <c r="H49" s="374">
        <v>684036</v>
      </c>
      <c r="I49" s="374">
        <v>1034269</v>
      </c>
      <c r="J49" s="374">
        <v>136457</v>
      </c>
      <c r="K49" s="374">
        <v>127849</v>
      </c>
      <c r="L49" s="374">
        <v>589282</v>
      </c>
      <c r="M49" s="374">
        <v>64567</v>
      </c>
      <c r="N49" s="374">
        <v>297239</v>
      </c>
      <c r="O49" s="374">
        <v>626746</v>
      </c>
      <c r="P49" s="374">
        <v>193710</v>
      </c>
      <c r="Q49" s="374">
        <v>49667</v>
      </c>
      <c r="R49" s="374">
        <v>144739</v>
      </c>
      <c r="S49" s="374">
        <v>55248</v>
      </c>
      <c r="T49" s="374">
        <v>19895</v>
      </c>
      <c r="U49" s="374">
        <v>17635</v>
      </c>
      <c r="V49" s="374">
        <v>150364</v>
      </c>
      <c r="W49" s="374">
        <v>1350555</v>
      </c>
      <c r="X49" s="374">
        <v>1081033</v>
      </c>
      <c r="Y49" s="374">
        <v>118450</v>
      </c>
      <c r="Z49" s="374">
        <v>266197</v>
      </c>
      <c r="AA49" s="374">
        <v>2025589</v>
      </c>
      <c r="AB49" s="374">
        <v>734511</v>
      </c>
      <c r="AC49" s="374">
        <v>3214313</v>
      </c>
      <c r="AD49" s="374">
        <v>1230271</v>
      </c>
      <c r="AE49" s="374">
        <v>833290</v>
      </c>
      <c r="AF49" s="374">
        <v>1162777</v>
      </c>
      <c r="AG49" s="374">
        <v>1126020</v>
      </c>
      <c r="AH49" s="374">
        <v>1774931</v>
      </c>
      <c r="AI49" s="374">
        <v>77979</v>
      </c>
      <c r="AJ49" s="374">
        <v>1527091</v>
      </c>
      <c r="AK49" s="374">
        <v>1048600</v>
      </c>
      <c r="AL49" s="374">
        <v>0</v>
      </c>
      <c r="AM49" s="375">
        <v>209602</v>
      </c>
      <c r="AN49" s="376">
        <v>22956837</v>
      </c>
      <c r="AO49" s="386"/>
      <c r="AP49" s="386"/>
      <c r="AQ49" s="386"/>
      <c r="AR49" s="386"/>
      <c r="AS49" s="386"/>
      <c r="AT49" s="386"/>
      <c r="AU49" s="386"/>
      <c r="AV49" s="386"/>
      <c r="AW49" s="386"/>
      <c r="AX49" s="386"/>
      <c r="AY49" s="386"/>
      <c r="AZ49" s="386"/>
      <c r="BA49" s="386"/>
      <c r="BB49" s="386"/>
      <c r="BC49" s="386"/>
      <c r="BD49" s="386"/>
      <c r="BE49" s="386"/>
      <c r="BF49" s="386"/>
      <c r="BG49" s="10"/>
      <c r="BH49" s="238"/>
      <c r="BI49" s="238"/>
    </row>
    <row r="50" spans="1:61" s="210" customFormat="1" ht="18">
      <c r="A50" s="371" t="s">
        <v>134</v>
      </c>
      <c r="B50" s="392" t="s">
        <v>762</v>
      </c>
      <c r="C50" s="373">
        <v>432043</v>
      </c>
      <c r="D50" s="374">
        <v>29993</v>
      </c>
      <c r="E50" s="374">
        <v>1826664</v>
      </c>
      <c r="F50" s="374">
        <v>21298</v>
      </c>
      <c r="G50" s="374">
        <v>304328</v>
      </c>
      <c r="H50" s="374">
        <v>2470534</v>
      </c>
      <c r="I50" s="374">
        <v>2535315</v>
      </c>
      <c r="J50" s="374">
        <v>316367</v>
      </c>
      <c r="K50" s="374">
        <v>256114</v>
      </c>
      <c r="L50" s="374">
        <v>2210252</v>
      </c>
      <c r="M50" s="374">
        <v>327151</v>
      </c>
      <c r="N50" s="374">
        <v>584253</v>
      </c>
      <c r="O50" s="374">
        <v>1283654</v>
      </c>
      <c r="P50" s="374">
        <v>426999</v>
      </c>
      <c r="Q50" s="374">
        <v>136040</v>
      </c>
      <c r="R50" s="374">
        <v>373530</v>
      </c>
      <c r="S50" s="374">
        <v>150845</v>
      </c>
      <c r="T50" s="374">
        <v>59117</v>
      </c>
      <c r="U50" s="374">
        <v>64874</v>
      </c>
      <c r="V50" s="374">
        <v>313870</v>
      </c>
      <c r="W50" s="374">
        <v>2763272</v>
      </c>
      <c r="X50" s="374">
        <v>2503686</v>
      </c>
      <c r="Y50" s="374">
        <v>248450</v>
      </c>
      <c r="Z50" s="374">
        <v>409639</v>
      </c>
      <c r="AA50" s="374">
        <v>2945423</v>
      </c>
      <c r="AB50" s="374">
        <v>1162448</v>
      </c>
      <c r="AC50" s="374">
        <v>3954139</v>
      </c>
      <c r="AD50" s="374">
        <v>2618261</v>
      </c>
      <c r="AE50" s="374">
        <v>1691452</v>
      </c>
      <c r="AF50" s="374">
        <v>1624947</v>
      </c>
      <c r="AG50" s="374">
        <v>1563598</v>
      </c>
      <c r="AH50" s="374">
        <v>3026702</v>
      </c>
      <c r="AI50" s="374">
        <v>126328</v>
      </c>
      <c r="AJ50" s="374">
        <v>2454673</v>
      </c>
      <c r="AK50" s="374">
        <v>1858975</v>
      </c>
      <c r="AL50" s="374">
        <v>61985</v>
      </c>
      <c r="AM50" s="375">
        <v>323507</v>
      </c>
      <c r="AN50" s="376">
        <v>43460726</v>
      </c>
      <c r="AO50" s="393"/>
      <c r="AP50" s="393"/>
      <c r="AQ50" s="10"/>
      <c r="AR50" s="10"/>
      <c r="AS50" s="10"/>
      <c r="AT50" s="10"/>
      <c r="AU50" s="10"/>
      <c r="AV50" s="10"/>
      <c r="AW50" s="10"/>
      <c r="AX50" s="10"/>
      <c r="AY50" s="10"/>
      <c r="AZ50" s="10"/>
      <c r="BA50" s="10"/>
      <c r="BB50" s="10"/>
      <c r="BC50" s="10"/>
      <c r="BD50" s="10"/>
      <c r="BE50" s="10"/>
      <c r="BF50" s="10"/>
      <c r="BG50" s="10"/>
      <c r="BH50" s="238"/>
      <c r="BI50" s="238"/>
    </row>
    <row r="51" spans="1:61" s="210" customFormat="1">
      <c r="A51" s="28"/>
      <c r="B51" s="207"/>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1"/>
      <c r="AP51" s="31"/>
      <c r="AQ51" s="31"/>
      <c r="AR51" s="31"/>
      <c r="AS51" s="31"/>
      <c r="AT51" s="31"/>
      <c r="AU51" s="31"/>
      <c r="AV51" s="31"/>
      <c r="AW51" s="31"/>
      <c r="AX51" s="31"/>
      <c r="AY51" s="31"/>
      <c r="AZ51" s="31"/>
      <c r="BA51" s="31"/>
      <c r="BB51" s="31"/>
      <c r="BC51" s="31"/>
      <c r="BD51" s="31"/>
      <c r="BE51" s="31"/>
      <c r="BF51" s="186"/>
      <c r="BG51" s="231"/>
      <c r="BH51" s="238"/>
      <c r="BI51" s="238"/>
    </row>
    <row r="52" spans="1:61" s="210" customFormat="1">
      <c r="A52" s="28"/>
      <c r="B52" s="28"/>
      <c r="C52" s="164"/>
      <c r="D52" s="164"/>
      <c r="E52" s="164"/>
      <c r="F52" s="164"/>
      <c r="G52" s="164"/>
      <c r="H52" s="164"/>
      <c r="I52" s="164"/>
      <c r="J52" s="164"/>
      <c r="K52" s="164"/>
      <c r="L52" s="164"/>
      <c r="M52" s="164"/>
      <c r="N52" s="164"/>
      <c r="O52" s="164"/>
      <c r="P52" s="164"/>
      <c r="Q52" s="164"/>
      <c r="R52" s="164"/>
      <c r="S52" s="164"/>
      <c r="T52" s="164"/>
      <c r="U52" s="164"/>
      <c r="V52" s="164"/>
      <c r="W52" s="164"/>
      <c r="X52" s="164"/>
      <c r="Y52" s="164"/>
      <c r="Z52" s="164"/>
      <c r="AA52" s="164"/>
      <c r="AB52" s="164"/>
      <c r="AC52" s="164"/>
      <c r="AD52" s="164"/>
      <c r="AE52" s="164"/>
      <c r="AF52" s="164"/>
      <c r="AG52" s="164"/>
      <c r="AH52" s="164"/>
      <c r="AI52" s="164"/>
      <c r="AJ52" s="164"/>
      <c r="AK52" s="164"/>
      <c r="AL52" s="164"/>
      <c r="AM52" s="164"/>
      <c r="AN52" s="164"/>
      <c r="AO52" s="164"/>
      <c r="AP52" s="164"/>
      <c r="AQ52" s="164"/>
      <c r="AR52" s="164"/>
      <c r="AS52" s="164"/>
      <c r="AT52" s="164"/>
      <c r="AU52" s="164"/>
      <c r="AV52" s="164"/>
      <c r="AW52" s="164"/>
      <c r="AX52" s="164"/>
      <c r="AY52" s="164"/>
      <c r="AZ52" s="164"/>
      <c r="BA52" s="164"/>
      <c r="BB52" s="164"/>
      <c r="BC52" s="164"/>
      <c r="BD52" s="164"/>
      <c r="BE52" s="164"/>
      <c r="BF52" s="28"/>
      <c r="BG52" s="232"/>
      <c r="BH52" s="238"/>
      <c r="BI52" s="238"/>
    </row>
    <row r="53" spans="1:61" s="210" customFormat="1">
      <c r="A53" s="208"/>
      <c r="B53" s="208" t="s">
        <v>467</v>
      </c>
      <c r="C53" s="398">
        <f>C49/C50</f>
        <v>0.45705172864738003</v>
      </c>
      <c r="D53" s="398">
        <f t="shared" ref="D53:AM53" si="3">D49/D50</f>
        <v>0.56956623212082824</v>
      </c>
      <c r="E53" s="398">
        <f t="shared" si="3"/>
        <v>0.34672331638440346</v>
      </c>
      <c r="F53" s="398">
        <f t="shared" si="3"/>
        <v>0.4300873321438633</v>
      </c>
      <c r="G53" s="398">
        <f t="shared" si="3"/>
        <v>0.4168824426276912</v>
      </c>
      <c r="H53" s="398">
        <f t="shared" si="3"/>
        <v>0.27687779241249055</v>
      </c>
      <c r="I53" s="398">
        <f t="shared" si="3"/>
        <v>0.40794496936278135</v>
      </c>
      <c r="J53" s="398">
        <f t="shared" si="3"/>
        <v>0.4313250117743001</v>
      </c>
      <c r="K53" s="398">
        <f t="shared" si="3"/>
        <v>0.49918786165535661</v>
      </c>
      <c r="L53" s="398">
        <f t="shared" si="3"/>
        <v>0.26661303778935613</v>
      </c>
      <c r="M53" s="398">
        <f t="shared" si="3"/>
        <v>0.1973614630552864</v>
      </c>
      <c r="N53" s="398">
        <f t="shared" si="3"/>
        <v>0.50875048994185734</v>
      </c>
      <c r="O53" s="398">
        <f t="shared" si="3"/>
        <v>0.48825150702603659</v>
      </c>
      <c r="P53" s="398">
        <f t="shared" si="3"/>
        <v>0.4536544582071621</v>
      </c>
      <c r="Q53" s="398">
        <f t="shared" si="3"/>
        <v>0.36509114966186418</v>
      </c>
      <c r="R53" s="398">
        <f t="shared" si="3"/>
        <v>0.38748962600058895</v>
      </c>
      <c r="S53" s="398">
        <f t="shared" si="3"/>
        <v>0.36625675362126686</v>
      </c>
      <c r="T53" s="398">
        <f t="shared" si="3"/>
        <v>0.33653602178730313</v>
      </c>
      <c r="U53" s="398">
        <f t="shared" si="3"/>
        <v>0.27183463328914509</v>
      </c>
      <c r="V53" s="398">
        <f t="shared" si="3"/>
        <v>0.47906458087743331</v>
      </c>
      <c r="W53" s="398">
        <f t="shared" si="3"/>
        <v>0.48875210257984014</v>
      </c>
      <c r="X53" s="398">
        <f t="shared" si="3"/>
        <v>0.43177658859777146</v>
      </c>
      <c r="Y53" s="398">
        <f t="shared" si="3"/>
        <v>0.47675588649627693</v>
      </c>
      <c r="Z53" s="398">
        <f t="shared" si="3"/>
        <v>0.64983314576981199</v>
      </c>
      <c r="AA53" s="398">
        <f t="shared" si="3"/>
        <v>0.68770733439645171</v>
      </c>
      <c r="AB53" s="398">
        <f t="shared" si="3"/>
        <v>0.63186568345422767</v>
      </c>
      <c r="AC53" s="398">
        <f t="shared" si="3"/>
        <v>0.81289833260793309</v>
      </c>
      <c r="AD53" s="398">
        <f t="shared" si="3"/>
        <v>0.46988096297504334</v>
      </c>
      <c r="AE53" s="398">
        <f t="shared" si="3"/>
        <v>0.49264773697391356</v>
      </c>
      <c r="AF53" s="398">
        <f t="shared" si="3"/>
        <v>0.71557841578833037</v>
      </c>
      <c r="AG53" s="398">
        <f t="shared" si="3"/>
        <v>0.72014673848393262</v>
      </c>
      <c r="AH53" s="398">
        <f t="shared" si="3"/>
        <v>0.58642410121643951</v>
      </c>
      <c r="AI53" s="398">
        <f t="shared" si="3"/>
        <v>0.61727408017225005</v>
      </c>
      <c r="AJ53" s="398">
        <f t="shared" si="3"/>
        <v>0.62211585820188675</v>
      </c>
      <c r="AK53" s="398">
        <f t="shared" si="3"/>
        <v>0.56407428825024541</v>
      </c>
      <c r="AL53" s="398">
        <f t="shared" si="3"/>
        <v>0</v>
      </c>
      <c r="AM53" s="398">
        <f t="shared" si="3"/>
        <v>0.64790560946130993</v>
      </c>
      <c r="AN53" s="164"/>
      <c r="AO53" s="164"/>
      <c r="AP53" s="164"/>
      <c r="AQ53" s="164"/>
      <c r="AR53" s="164"/>
      <c r="AS53" s="164"/>
      <c r="AT53" s="164"/>
      <c r="AU53" s="164"/>
      <c r="AV53" s="164"/>
      <c r="AW53" s="164"/>
      <c r="AX53" s="164"/>
      <c r="AY53" s="164"/>
      <c r="AZ53" s="164"/>
      <c r="BA53" s="164"/>
      <c r="BB53" s="164"/>
      <c r="BC53" s="164"/>
      <c r="BD53" s="164"/>
      <c r="BE53" s="164"/>
      <c r="BF53" s="28"/>
      <c r="BG53" s="233"/>
      <c r="BH53" s="238"/>
      <c r="BI53" s="238"/>
    </row>
    <row r="54" spans="1:61" s="210" customFormat="1">
      <c r="A54" s="680" t="s">
        <v>144</v>
      </c>
      <c r="B54" s="680"/>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273"/>
      <c r="AL54" s="273"/>
      <c r="AM54" s="273"/>
      <c r="AN54" s="164"/>
      <c r="AO54" s="164"/>
      <c r="AP54" s="164"/>
      <c r="AQ54" s="164"/>
      <c r="AR54" s="164"/>
      <c r="AS54" s="164"/>
      <c r="AT54" s="164"/>
      <c r="AU54" s="164"/>
      <c r="AV54" s="164"/>
      <c r="AW54" s="164"/>
      <c r="AX54" s="164"/>
      <c r="AY54" s="164"/>
      <c r="AZ54" s="164"/>
      <c r="BA54" s="164"/>
      <c r="BB54" s="164"/>
      <c r="BC54" s="164"/>
      <c r="BD54" s="164"/>
      <c r="BE54" s="164"/>
      <c r="BF54" s="28"/>
      <c r="BG54" s="233"/>
      <c r="BH54" s="238"/>
      <c r="BI54" s="238"/>
    </row>
    <row r="55" spans="1:61" s="210" customFormat="1">
      <c r="A55" s="146"/>
      <c r="B55" s="146"/>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273"/>
      <c r="AL55" s="273"/>
      <c r="AM55" s="273"/>
      <c r="AN55" s="164"/>
      <c r="AO55" s="164"/>
      <c r="AP55" s="164"/>
      <c r="AQ55" s="164"/>
      <c r="AR55" s="164"/>
      <c r="AS55" s="164"/>
      <c r="AT55" s="164"/>
      <c r="AU55" s="164"/>
      <c r="AV55" s="164"/>
      <c r="AW55" s="164"/>
      <c r="AX55" s="164"/>
      <c r="AY55" s="164"/>
      <c r="AZ55" s="164"/>
      <c r="BA55" s="164"/>
      <c r="BB55" s="164"/>
      <c r="BC55" s="164"/>
      <c r="BD55" s="164"/>
      <c r="BE55" s="164"/>
      <c r="BF55" s="28"/>
      <c r="BG55" s="233"/>
      <c r="BH55" s="238"/>
      <c r="BI55" s="238"/>
    </row>
    <row r="56" spans="1:61" s="210" customFormat="1">
      <c r="A56" s="146"/>
      <c r="B56" s="146"/>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273"/>
      <c r="AL56" s="273"/>
      <c r="AM56" s="273"/>
      <c r="AN56" s="164"/>
      <c r="AO56" s="164"/>
      <c r="AP56" s="164"/>
      <c r="AQ56" s="164"/>
      <c r="AR56" s="164"/>
      <c r="AS56" s="164"/>
      <c r="AT56" s="164"/>
      <c r="AU56" s="164"/>
      <c r="AV56" s="164"/>
      <c r="AW56" s="164"/>
      <c r="AX56" s="164"/>
      <c r="AY56" s="164"/>
      <c r="AZ56" s="164"/>
      <c r="BA56" s="164"/>
      <c r="BB56" s="164"/>
      <c r="BC56" s="164"/>
      <c r="BD56" s="164"/>
      <c r="BE56" s="164"/>
      <c r="BF56" s="28"/>
      <c r="BG56" s="233"/>
      <c r="BH56" s="238"/>
      <c r="BI56" s="238"/>
    </row>
    <row r="57" spans="1:61" s="210" customFormat="1">
      <c r="A57" s="146"/>
      <c r="B57" s="146" t="s">
        <v>75</v>
      </c>
      <c r="C57" s="398">
        <f>C44/C50</f>
        <v>0.11593753399545878</v>
      </c>
      <c r="D57" s="398">
        <f t="shared" ref="D57:AM57" si="4">D44/D50</f>
        <v>0.21398326276131097</v>
      </c>
      <c r="E57" s="398">
        <f t="shared" si="4"/>
        <v>0.20534865744329553</v>
      </c>
      <c r="F57" s="398">
        <f t="shared" si="4"/>
        <v>0.94356277584749737</v>
      </c>
      <c r="G57" s="398">
        <f t="shared" si="4"/>
        <v>0.23060645093451801</v>
      </c>
      <c r="H57" s="398">
        <f t="shared" si="4"/>
        <v>6.00428895129555E-2</v>
      </c>
      <c r="I57" s="398">
        <f t="shared" si="4"/>
        <v>9.3183687234130678E-3</v>
      </c>
      <c r="J57" s="398">
        <f t="shared" si="4"/>
        <v>0.28647109211769872</v>
      </c>
      <c r="K57" s="398">
        <f t="shared" si="4"/>
        <v>0.22429074552738235</v>
      </c>
      <c r="L57" s="398">
        <f t="shared" si="4"/>
        <v>5.3878019338971302E-2</v>
      </c>
      <c r="M57" s="398">
        <f t="shared" si="4"/>
        <v>0.10883353558448546</v>
      </c>
      <c r="N57" s="398">
        <f t="shared" si="4"/>
        <v>0.27134135383130253</v>
      </c>
      <c r="O57" s="398">
        <f t="shared" si="4"/>
        <v>4.4480833620274621E-2</v>
      </c>
      <c r="P57" s="398">
        <f t="shared" si="4"/>
        <v>0.23788580301124826</v>
      </c>
      <c r="Q57" s="398">
        <f t="shared" si="4"/>
        <v>0.19915466039400176</v>
      </c>
      <c r="R57" s="398">
        <f t="shared" si="4"/>
        <v>0.13916686745375204</v>
      </c>
      <c r="S57" s="398">
        <f t="shared" si="4"/>
        <v>0.321508833570884</v>
      </c>
      <c r="T57" s="398">
        <f t="shared" si="4"/>
        <v>0.32674188473704685</v>
      </c>
      <c r="U57" s="398">
        <f t="shared" si="4"/>
        <v>0.44618799519067731</v>
      </c>
      <c r="V57" s="398">
        <f t="shared" si="4"/>
        <v>0.45985280530155798</v>
      </c>
      <c r="W57" s="398">
        <f t="shared" si="4"/>
        <v>0.30510785764123111</v>
      </c>
      <c r="X57" s="398">
        <f t="shared" si="4"/>
        <v>2.7240236994575198E-2</v>
      </c>
      <c r="Y57" s="398">
        <f t="shared" si="4"/>
        <v>0.15843429261420808</v>
      </c>
      <c r="Z57" s="398">
        <f t="shared" si="4"/>
        <v>0.10357168140728788</v>
      </c>
      <c r="AA57" s="398">
        <f t="shared" si="4"/>
        <v>0.45598713665235857</v>
      </c>
      <c r="AB57" s="398">
        <f t="shared" si="4"/>
        <v>0.21320093457943926</v>
      </c>
      <c r="AC57" s="398">
        <f t="shared" si="4"/>
        <v>4.3721275352232178E-2</v>
      </c>
      <c r="AD57" s="398">
        <f t="shared" si="4"/>
        <v>0.46777345726801112</v>
      </c>
      <c r="AE57" s="398">
        <f t="shared" si="4"/>
        <v>0.1864829743912331</v>
      </c>
      <c r="AF57" s="398">
        <f t="shared" si="4"/>
        <v>0.42758133034492818</v>
      </c>
      <c r="AG57" s="398">
        <f t="shared" si="4"/>
        <v>0.60922436585362738</v>
      </c>
      <c r="AH57" s="398">
        <f t="shared" si="4"/>
        <v>0.56233814891588274</v>
      </c>
      <c r="AI57" s="398">
        <f t="shared" si="4"/>
        <v>0.5788107149642201</v>
      </c>
      <c r="AJ57" s="398">
        <f t="shared" si="4"/>
        <v>0.35884209424228808</v>
      </c>
      <c r="AK57" s="398">
        <f t="shared" si="4"/>
        <v>0.32690595623932545</v>
      </c>
      <c r="AL57" s="398">
        <f t="shared" si="4"/>
        <v>0</v>
      </c>
      <c r="AM57" s="398">
        <f t="shared" si="4"/>
        <v>2.1946974872259333E-4</v>
      </c>
      <c r="AN57" s="164"/>
      <c r="AO57" s="164"/>
      <c r="AP57" s="164"/>
      <c r="AQ57" s="164"/>
      <c r="AR57" s="164"/>
      <c r="AS57" s="164"/>
      <c r="AT57" s="164"/>
      <c r="AU57" s="164"/>
      <c r="AV57" s="164"/>
      <c r="AW57" s="164"/>
      <c r="AX57" s="164"/>
      <c r="AY57" s="164"/>
      <c r="AZ57" s="164"/>
      <c r="BA57" s="164"/>
      <c r="BB57" s="164"/>
      <c r="BC57" s="164"/>
      <c r="BD57" s="164"/>
      <c r="BE57" s="164"/>
      <c r="BF57" s="28"/>
      <c r="BG57" s="233"/>
      <c r="BH57" s="238"/>
      <c r="BI57" s="238"/>
    </row>
    <row r="58" spans="1:61" s="210" customFormat="1">
      <c r="A58" s="680" t="s">
        <v>145</v>
      </c>
      <c r="B58" s="680"/>
      <c r="C58" s="164"/>
      <c r="D58" s="164"/>
      <c r="E58" s="164"/>
      <c r="F58" s="164"/>
      <c r="G58" s="164"/>
      <c r="H58" s="164"/>
      <c r="I58" s="164"/>
      <c r="J58" s="164"/>
      <c r="K58" s="164"/>
      <c r="L58" s="164"/>
      <c r="M58" s="164"/>
      <c r="N58" s="164"/>
      <c r="O58" s="164"/>
      <c r="P58" s="164"/>
      <c r="Q58" s="164"/>
      <c r="R58" s="164"/>
      <c r="S58" s="164"/>
      <c r="T58" s="164"/>
      <c r="U58" s="164"/>
      <c r="V58" s="164"/>
      <c r="W58" s="164"/>
      <c r="X58" s="164"/>
      <c r="Y58" s="164"/>
      <c r="Z58" s="164"/>
      <c r="AA58" s="164"/>
      <c r="AB58" s="164"/>
      <c r="AC58" s="164"/>
      <c r="AD58" s="164"/>
      <c r="AE58" s="164"/>
      <c r="AF58" s="164"/>
      <c r="AG58" s="164"/>
      <c r="AH58" s="164"/>
      <c r="AI58" s="164"/>
      <c r="AJ58" s="164"/>
      <c r="AK58" s="164"/>
      <c r="AL58" s="164"/>
      <c r="AM58" s="164"/>
      <c r="AN58" s="164"/>
      <c r="AO58" s="164"/>
      <c r="AP58" s="164"/>
      <c r="AQ58" s="164"/>
      <c r="AR58" s="164"/>
      <c r="AS58" s="164"/>
      <c r="AT58" s="164"/>
      <c r="AU58" s="164"/>
      <c r="AV58" s="164"/>
      <c r="AW58" s="164"/>
      <c r="AX58" s="164"/>
      <c r="AY58" s="164"/>
      <c r="AZ58" s="164"/>
      <c r="BA58" s="164"/>
      <c r="BB58" s="164"/>
      <c r="BC58" s="164"/>
      <c r="BD58" s="164"/>
      <c r="BE58" s="164"/>
      <c r="BF58" s="28"/>
      <c r="BG58" s="233"/>
      <c r="BH58" s="235"/>
      <c r="BI58" s="235"/>
    </row>
    <row r="59" spans="1:61" s="210" customFormat="1">
      <c r="A59" s="212"/>
      <c r="C59" s="217"/>
      <c r="D59" s="217"/>
      <c r="E59" s="217"/>
      <c r="F59" s="218"/>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c r="AE59" s="217"/>
      <c r="AF59" s="217"/>
      <c r="AG59" s="217"/>
      <c r="AH59" s="217"/>
      <c r="AI59" s="217"/>
      <c r="AJ59" s="217"/>
      <c r="AK59" s="217"/>
      <c r="AL59" s="217"/>
      <c r="AM59" s="217"/>
      <c r="AN59" s="217"/>
      <c r="AO59" s="217"/>
      <c r="AP59" s="217"/>
      <c r="AQ59" s="217"/>
      <c r="AR59" s="217"/>
      <c r="AS59" s="217"/>
      <c r="AT59" s="217"/>
      <c r="AU59" s="217"/>
      <c r="AV59" s="217"/>
      <c r="AW59" s="217"/>
      <c r="AX59" s="217"/>
      <c r="AY59" s="217"/>
      <c r="AZ59" s="217"/>
      <c r="BA59" s="217"/>
      <c r="BB59" s="217"/>
      <c r="BC59" s="217"/>
      <c r="BD59" s="219"/>
      <c r="BE59" s="217"/>
      <c r="BG59" s="235"/>
      <c r="BH59" s="235"/>
      <c r="BI59" s="235"/>
    </row>
    <row r="60" spans="1:61">
      <c r="C60" s="165"/>
      <c r="D60" s="165"/>
      <c r="E60" s="165"/>
      <c r="F60" s="166"/>
      <c r="G60" s="165"/>
      <c r="H60" s="165"/>
      <c r="I60" s="165"/>
      <c r="J60" s="165"/>
      <c r="K60" s="165"/>
      <c r="L60" s="165"/>
      <c r="M60" s="165"/>
      <c r="N60" s="165"/>
      <c r="O60" s="165"/>
      <c r="P60" s="165"/>
      <c r="Q60" s="165"/>
      <c r="R60" s="165"/>
      <c r="S60" s="165"/>
      <c r="T60" s="165"/>
      <c r="U60" s="165"/>
      <c r="V60" s="165"/>
      <c r="W60" s="165"/>
      <c r="X60" s="165"/>
      <c r="Y60" s="165"/>
      <c r="Z60" s="165"/>
      <c r="AA60" s="165"/>
      <c r="AB60" s="165"/>
      <c r="AC60" s="165"/>
      <c r="AD60" s="165"/>
      <c r="AE60" s="165"/>
      <c r="AF60" s="165"/>
      <c r="AG60" s="165"/>
      <c r="AH60" s="165"/>
      <c r="AI60" s="165"/>
      <c r="AJ60" s="165"/>
      <c r="AK60" s="165"/>
      <c r="AL60" s="165"/>
      <c r="AM60" s="165"/>
      <c r="AN60" s="165"/>
      <c r="AO60" s="165"/>
      <c r="AP60" s="165"/>
      <c r="AQ60" s="165"/>
      <c r="AR60" s="165"/>
      <c r="AS60" s="165"/>
      <c r="AT60" s="165"/>
      <c r="AU60" s="165"/>
      <c r="AV60" s="165"/>
      <c r="AW60" s="165"/>
      <c r="AX60" s="165"/>
      <c r="AY60" s="165"/>
      <c r="AZ60" s="165"/>
      <c r="BA60" s="165"/>
      <c r="BB60" s="165"/>
      <c r="BC60" s="165"/>
      <c r="BD60" s="167"/>
      <c r="BE60" s="165"/>
    </row>
    <row r="61" spans="1:61">
      <c r="C61" s="165"/>
      <c r="D61" s="165"/>
      <c r="E61" s="165"/>
      <c r="F61" s="166"/>
      <c r="G61" s="165"/>
      <c r="H61" s="165"/>
      <c r="I61" s="165"/>
      <c r="J61" s="165"/>
      <c r="K61" s="165"/>
      <c r="L61" s="165"/>
      <c r="M61" s="165"/>
      <c r="N61" s="165"/>
      <c r="O61" s="165"/>
      <c r="P61" s="165"/>
      <c r="Q61" s="165"/>
      <c r="R61" s="165"/>
      <c r="S61" s="165"/>
      <c r="T61" s="165"/>
      <c r="U61" s="165"/>
      <c r="V61" s="165"/>
      <c r="W61" s="165"/>
      <c r="X61" s="165"/>
      <c r="Y61" s="165"/>
      <c r="Z61" s="165"/>
      <c r="AA61" s="165"/>
      <c r="AB61" s="165"/>
      <c r="AC61" s="165"/>
      <c r="AD61" s="165"/>
      <c r="AE61" s="165"/>
      <c r="AF61" s="165"/>
      <c r="AG61" s="165"/>
      <c r="AH61" s="165"/>
      <c r="AI61" s="165"/>
      <c r="AJ61" s="165"/>
      <c r="AK61" s="165"/>
      <c r="AL61" s="165"/>
      <c r="AM61" s="165"/>
      <c r="AN61" s="165"/>
      <c r="AO61" s="165"/>
      <c r="AP61" s="165"/>
      <c r="AQ61" s="165"/>
      <c r="AR61" s="165"/>
      <c r="AS61" s="165"/>
      <c r="AT61" s="165"/>
      <c r="AU61" s="165"/>
      <c r="AV61" s="165"/>
      <c r="AW61" s="165"/>
      <c r="AX61" s="165"/>
      <c r="AY61" s="165"/>
      <c r="AZ61" s="165"/>
      <c r="BA61" s="165"/>
      <c r="BB61" s="165"/>
      <c r="BC61" s="165"/>
      <c r="BD61" s="167"/>
      <c r="BE61" s="165"/>
    </row>
    <row r="62" spans="1:61">
      <c r="C62" s="165"/>
      <c r="D62" s="165"/>
      <c r="E62" s="165"/>
      <c r="F62" s="166"/>
      <c r="G62" s="165"/>
      <c r="H62" s="165"/>
      <c r="I62" s="165"/>
      <c r="J62" s="165"/>
      <c r="K62" s="165"/>
      <c r="L62" s="165"/>
      <c r="M62" s="165"/>
      <c r="N62" s="165"/>
      <c r="O62" s="165"/>
      <c r="P62" s="165"/>
      <c r="Q62" s="165"/>
      <c r="R62" s="165"/>
      <c r="S62" s="165"/>
      <c r="T62" s="165"/>
      <c r="U62" s="165"/>
      <c r="V62" s="165"/>
      <c r="W62" s="165"/>
      <c r="X62" s="165"/>
      <c r="Y62" s="165"/>
      <c r="Z62" s="165"/>
      <c r="AA62" s="165"/>
      <c r="AB62" s="165"/>
      <c r="AC62" s="165"/>
      <c r="AD62" s="165"/>
      <c r="AE62" s="165"/>
      <c r="AF62" s="165"/>
      <c r="AG62" s="165"/>
      <c r="AH62" s="165"/>
      <c r="AI62" s="165"/>
      <c r="AJ62" s="165"/>
      <c r="AK62" s="165"/>
      <c r="AL62" s="165"/>
      <c r="AM62" s="165"/>
      <c r="AN62" s="165"/>
      <c r="AO62" s="165"/>
      <c r="AP62" s="165"/>
      <c r="AQ62" s="165"/>
      <c r="AR62" s="165"/>
      <c r="AS62" s="165"/>
      <c r="AT62" s="165"/>
      <c r="AU62" s="165"/>
      <c r="AV62" s="165"/>
      <c r="AW62" s="165"/>
      <c r="AX62" s="165"/>
      <c r="AY62" s="165"/>
      <c r="AZ62" s="165"/>
      <c r="BA62" s="165"/>
      <c r="BB62" s="165"/>
      <c r="BC62" s="165"/>
      <c r="BD62" s="167"/>
      <c r="BE62" s="165"/>
    </row>
  </sheetData>
  <mergeCells count="3">
    <mergeCell ref="A54:B54"/>
    <mergeCell ref="A58:B58"/>
    <mergeCell ref="A3:B4"/>
  </mergeCells>
  <phoneticPr fontId="2"/>
  <conditionalFormatting sqref="AO43:BG43">
    <cfRule type="cellIs" dxfId="1" priority="1" operator="equal">
      <formula>"NG"</formula>
    </cfRule>
  </conditionalFormatting>
  <printOptions horizontalCentered="1"/>
  <pageMargins left="0.47244094488188981" right="0.31496062992125984" top="0.78740157480314965" bottom="0.47244094488188981" header="0.51181102362204722" footer="0.27559055118110237"/>
  <pageSetup paperSize="9" scale="62" fitToWidth="0" orientation="landscape" blackAndWhite="1" r:id="rId1"/>
  <headerFooter scaleWithDoc="0" alignWithMargins="0">
    <oddFooter>&amp;C&amp;9&amp;P／&amp;N&amp;R&amp;9&amp;F　&amp;A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2:AN52"/>
  <sheetViews>
    <sheetView showGridLines="0" zoomScaleNormal="100" workbookViewId="0">
      <pane xSplit="2" ySplit="4" topLeftCell="AJ29" activePane="bottomRight" state="frozen"/>
      <selection pane="topRight" activeCell="C1" sqref="C1"/>
      <selection pane="bottomLeft" activeCell="A5" sqref="A5"/>
      <selection pane="bottomRight" activeCell="AN6" sqref="AN6"/>
    </sheetView>
  </sheetViews>
  <sheetFormatPr defaultColWidth="9" defaultRowHeight="13.2"/>
  <cols>
    <col min="1" max="1" width="4.6640625" style="4" customWidth="1"/>
    <col min="2" max="2" width="25.77734375" style="4" customWidth="1"/>
    <col min="3" max="39" width="11.6640625" style="4" customWidth="1"/>
    <col min="40" max="40" width="11.6640625" style="1" customWidth="1"/>
    <col min="41" max="16384" width="9" style="4"/>
  </cols>
  <sheetData>
    <row r="2" spans="1:40" ht="16.2">
      <c r="A2" s="160" t="s">
        <v>459</v>
      </c>
      <c r="B2" s="116"/>
      <c r="C2" s="138"/>
      <c r="D2" s="138"/>
      <c r="E2" s="138"/>
      <c r="F2" s="138"/>
      <c r="G2" s="138"/>
      <c r="H2" s="138"/>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row>
    <row r="3" spans="1:40" s="1" customFormat="1">
      <c r="A3" s="220"/>
      <c r="B3" s="221"/>
      <c r="C3" s="220">
        <v>1</v>
      </c>
      <c r="D3" s="222">
        <v>6</v>
      </c>
      <c r="E3" s="222">
        <v>11</v>
      </c>
      <c r="F3" s="222">
        <v>15</v>
      </c>
      <c r="G3" s="222">
        <v>16</v>
      </c>
      <c r="H3" s="222">
        <v>20</v>
      </c>
      <c r="I3" s="222">
        <v>21</v>
      </c>
      <c r="J3" s="222">
        <v>22</v>
      </c>
      <c r="K3" s="222">
        <v>25</v>
      </c>
      <c r="L3" s="222">
        <v>26</v>
      </c>
      <c r="M3" s="222">
        <v>27</v>
      </c>
      <c r="N3" s="222">
        <v>28</v>
      </c>
      <c r="O3" s="222">
        <v>29</v>
      </c>
      <c r="P3" s="222">
        <v>30</v>
      </c>
      <c r="Q3" s="222">
        <v>31</v>
      </c>
      <c r="R3" s="222">
        <v>32</v>
      </c>
      <c r="S3" s="222">
        <v>33</v>
      </c>
      <c r="T3" s="222">
        <v>34</v>
      </c>
      <c r="U3" s="222">
        <v>35</v>
      </c>
      <c r="V3" s="222">
        <v>39</v>
      </c>
      <c r="W3" s="222">
        <v>41</v>
      </c>
      <c r="X3" s="222">
        <v>46</v>
      </c>
      <c r="Y3" s="222">
        <v>47</v>
      </c>
      <c r="Z3" s="222">
        <v>48</v>
      </c>
      <c r="AA3" s="222">
        <v>51</v>
      </c>
      <c r="AB3" s="222">
        <v>53</v>
      </c>
      <c r="AC3" s="222">
        <v>55</v>
      </c>
      <c r="AD3" s="222">
        <v>57</v>
      </c>
      <c r="AE3" s="222">
        <v>59</v>
      </c>
      <c r="AF3" s="222">
        <v>61</v>
      </c>
      <c r="AG3" s="222">
        <v>63</v>
      </c>
      <c r="AH3" s="222">
        <v>64</v>
      </c>
      <c r="AI3" s="222">
        <v>65</v>
      </c>
      <c r="AJ3" s="222">
        <v>66</v>
      </c>
      <c r="AK3" s="222">
        <v>67</v>
      </c>
      <c r="AL3" s="222">
        <v>68</v>
      </c>
      <c r="AM3" s="223">
        <v>69</v>
      </c>
      <c r="AN3" s="224"/>
    </row>
    <row r="4" spans="1:40" s="1" customFormat="1" ht="45" customHeight="1">
      <c r="A4" s="225"/>
      <c r="B4" s="226"/>
      <c r="C4" s="227" t="s">
        <v>484</v>
      </c>
      <c r="D4" s="226" t="s">
        <v>3</v>
      </c>
      <c r="E4" s="226" t="s">
        <v>82</v>
      </c>
      <c r="F4" s="226" t="s">
        <v>4</v>
      </c>
      <c r="G4" s="226" t="s">
        <v>5</v>
      </c>
      <c r="H4" s="226" t="s">
        <v>6</v>
      </c>
      <c r="I4" s="226" t="s">
        <v>7</v>
      </c>
      <c r="J4" s="226" t="s">
        <v>485</v>
      </c>
      <c r="K4" s="226" t="s">
        <v>8</v>
      </c>
      <c r="L4" s="226" t="s">
        <v>9</v>
      </c>
      <c r="M4" s="226" t="s">
        <v>10</v>
      </c>
      <c r="N4" s="226" t="s">
        <v>11</v>
      </c>
      <c r="O4" s="226" t="s">
        <v>93</v>
      </c>
      <c r="P4" s="226" t="s">
        <v>95</v>
      </c>
      <c r="Q4" s="226" t="s">
        <v>97</v>
      </c>
      <c r="R4" s="226" t="s">
        <v>99</v>
      </c>
      <c r="S4" s="226" t="s">
        <v>12</v>
      </c>
      <c r="T4" s="226" t="s">
        <v>486</v>
      </c>
      <c r="U4" s="226" t="s">
        <v>39</v>
      </c>
      <c r="V4" s="226" t="s">
        <v>28</v>
      </c>
      <c r="W4" s="226" t="s">
        <v>29</v>
      </c>
      <c r="X4" s="226" t="s">
        <v>30</v>
      </c>
      <c r="Y4" s="226" t="s">
        <v>107</v>
      </c>
      <c r="Z4" s="226" t="s">
        <v>109</v>
      </c>
      <c r="AA4" s="226" t="s">
        <v>31</v>
      </c>
      <c r="AB4" s="226" t="s">
        <v>32</v>
      </c>
      <c r="AC4" s="226" t="s">
        <v>33</v>
      </c>
      <c r="AD4" s="226" t="s">
        <v>114</v>
      </c>
      <c r="AE4" s="226" t="s">
        <v>116</v>
      </c>
      <c r="AF4" s="226" t="s">
        <v>34</v>
      </c>
      <c r="AG4" s="226" t="s">
        <v>35</v>
      </c>
      <c r="AH4" s="226" t="s">
        <v>120</v>
      </c>
      <c r="AI4" s="226" t="s">
        <v>487</v>
      </c>
      <c r="AJ4" s="226" t="s">
        <v>36</v>
      </c>
      <c r="AK4" s="226" t="s">
        <v>37</v>
      </c>
      <c r="AL4" s="226" t="s">
        <v>38</v>
      </c>
      <c r="AM4" s="228" t="s">
        <v>13</v>
      </c>
      <c r="AN4" s="183" t="s">
        <v>501</v>
      </c>
    </row>
    <row r="5" spans="1:40">
      <c r="A5" s="149" t="s">
        <v>1</v>
      </c>
      <c r="B5" s="150" t="s">
        <v>484</v>
      </c>
      <c r="C5" s="271">
        <v>0.10785269058866825</v>
      </c>
      <c r="D5" s="274">
        <v>0</v>
      </c>
      <c r="E5" s="274">
        <v>0.11905364095422037</v>
      </c>
      <c r="F5" s="274">
        <v>6.2916705793971267E-3</v>
      </c>
      <c r="G5" s="274">
        <v>1.8532635840277595E-3</v>
      </c>
      <c r="H5" s="274">
        <v>1.5664629590201955E-4</v>
      </c>
      <c r="I5" s="272">
        <v>0</v>
      </c>
      <c r="J5" s="272">
        <v>1.6752695445479459E-4</v>
      </c>
      <c r="K5" s="272">
        <v>5.8567669084860647E-5</v>
      </c>
      <c r="L5" s="272">
        <v>0</v>
      </c>
      <c r="M5" s="272">
        <v>0</v>
      </c>
      <c r="N5" s="272">
        <v>0</v>
      </c>
      <c r="O5" s="272">
        <v>0</v>
      </c>
      <c r="P5" s="272">
        <v>0</v>
      </c>
      <c r="Q5" s="272">
        <v>0</v>
      </c>
      <c r="R5" s="272">
        <v>0</v>
      </c>
      <c r="S5" s="272">
        <v>0</v>
      </c>
      <c r="T5" s="272">
        <v>0</v>
      </c>
      <c r="U5" s="272">
        <v>0</v>
      </c>
      <c r="V5" s="272">
        <v>7.5827571924682192E-4</v>
      </c>
      <c r="W5" s="272">
        <v>6.9410467011571787E-4</v>
      </c>
      <c r="X5" s="272">
        <v>0</v>
      </c>
      <c r="Y5" s="272">
        <v>0</v>
      </c>
      <c r="Z5" s="272">
        <v>0</v>
      </c>
      <c r="AA5" s="272">
        <v>1.6975490447382259E-4</v>
      </c>
      <c r="AB5" s="272">
        <v>0</v>
      </c>
      <c r="AC5" s="272">
        <v>8.598584925820766E-6</v>
      </c>
      <c r="AD5" s="272">
        <v>3.3228161745524988E-5</v>
      </c>
      <c r="AE5" s="272">
        <v>0</v>
      </c>
      <c r="AF5" s="272">
        <v>1.8462140611355323E-5</v>
      </c>
      <c r="AG5" s="272">
        <v>9.7915193035550047E-4</v>
      </c>
      <c r="AH5" s="272">
        <v>1.8604408362633653E-3</v>
      </c>
      <c r="AI5" s="272">
        <v>1.8523209423089101E-3</v>
      </c>
      <c r="AJ5" s="272">
        <v>1.3851132105987233E-5</v>
      </c>
      <c r="AK5" s="272">
        <v>1.025887922107613E-2</v>
      </c>
      <c r="AL5" s="272">
        <v>0</v>
      </c>
      <c r="AM5" s="275">
        <v>0</v>
      </c>
      <c r="AN5" s="260">
        <v>6.8130020234860571E-3</v>
      </c>
    </row>
    <row r="6" spans="1:40">
      <c r="A6" s="153" t="s">
        <v>2</v>
      </c>
      <c r="B6" s="120" t="s">
        <v>3</v>
      </c>
      <c r="C6" s="276">
        <v>1.3887506567633314E-5</v>
      </c>
      <c r="D6" s="272">
        <v>5.0011669389524226E-4</v>
      </c>
      <c r="E6" s="272">
        <v>2.1240906921032E-4</v>
      </c>
      <c r="F6" s="272">
        <v>9.3905531035778003E-5</v>
      </c>
      <c r="G6" s="272">
        <v>3.2859283404747507E-4</v>
      </c>
      <c r="H6" s="272">
        <v>1.0107126637399039E-3</v>
      </c>
      <c r="I6" s="272">
        <v>0.40253814614752015</v>
      </c>
      <c r="J6" s="272">
        <v>3.1608859331093318E-6</v>
      </c>
      <c r="K6" s="272">
        <v>1.8062269145771023E-2</v>
      </c>
      <c r="L6" s="272">
        <v>1.0942191207156469E-2</v>
      </c>
      <c r="M6" s="272">
        <v>3.1749864741357964E-2</v>
      </c>
      <c r="N6" s="272">
        <v>2.0539047296291162E-5</v>
      </c>
      <c r="O6" s="272">
        <v>1.0127339610206488E-5</v>
      </c>
      <c r="P6" s="272">
        <v>4.683851718622292E-6</v>
      </c>
      <c r="Q6" s="272">
        <v>7.3507791825933551E-6</v>
      </c>
      <c r="R6" s="272">
        <v>3.7480255936604823E-5</v>
      </c>
      <c r="S6" s="272">
        <v>1.3258642977891213E-5</v>
      </c>
      <c r="T6" s="272">
        <v>0</v>
      </c>
      <c r="U6" s="272">
        <v>7.7072478959213243E-5</v>
      </c>
      <c r="V6" s="272">
        <v>5.0976518940962821E-5</v>
      </c>
      <c r="W6" s="272">
        <v>1.5908676380754409E-3</v>
      </c>
      <c r="X6" s="272">
        <v>0.21070733310806547</v>
      </c>
      <c r="Y6" s="272">
        <v>0</v>
      </c>
      <c r="Z6" s="272">
        <v>0</v>
      </c>
      <c r="AA6" s="272">
        <v>1.6975490447382261E-6</v>
      </c>
      <c r="AB6" s="272">
        <v>0</v>
      </c>
      <c r="AC6" s="272">
        <v>1.5173973398507235E-6</v>
      </c>
      <c r="AD6" s="272">
        <v>6.4928591916543075E-6</v>
      </c>
      <c r="AE6" s="272">
        <v>0</v>
      </c>
      <c r="AF6" s="272">
        <v>6.7694515574969522E-6</v>
      </c>
      <c r="AG6" s="272">
        <v>3.5175281626095709E-5</v>
      </c>
      <c r="AH6" s="272">
        <v>1.1563741656760395E-5</v>
      </c>
      <c r="AI6" s="272">
        <v>6.3327211702868721E-5</v>
      </c>
      <c r="AJ6" s="272">
        <v>8.1477247682277841E-6</v>
      </c>
      <c r="AK6" s="272">
        <v>1.0220686130797886E-5</v>
      </c>
      <c r="AL6" s="272">
        <v>0</v>
      </c>
      <c r="AM6" s="275">
        <v>9.2733696643349288E-6</v>
      </c>
      <c r="AN6" s="261">
        <v>1.8327814361072468E-2</v>
      </c>
    </row>
    <row r="7" spans="1:40">
      <c r="A7" s="153" t="s">
        <v>81</v>
      </c>
      <c r="B7" s="120" t="s">
        <v>82</v>
      </c>
      <c r="C7" s="276">
        <v>7.8693555965494169E-2</v>
      </c>
      <c r="D7" s="272">
        <v>0</v>
      </c>
      <c r="E7" s="272">
        <v>0.23874067699368903</v>
      </c>
      <c r="F7" s="272">
        <v>3.1458352896985634E-3</v>
      </c>
      <c r="G7" s="272">
        <v>1.2519386977208802E-3</v>
      </c>
      <c r="H7" s="272">
        <v>3.6206747205260077E-3</v>
      </c>
      <c r="I7" s="272">
        <v>9.8607076438233509E-6</v>
      </c>
      <c r="J7" s="272">
        <v>3.1608859331093318E-6</v>
      </c>
      <c r="K7" s="272">
        <v>4.0606917232170048E-4</v>
      </c>
      <c r="L7" s="272">
        <v>0</v>
      </c>
      <c r="M7" s="272">
        <v>0</v>
      </c>
      <c r="N7" s="272">
        <v>0</v>
      </c>
      <c r="O7" s="272">
        <v>0</v>
      </c>
      <c r="P7" s="272">
        <v>0</v>
      </c>
      <c r="Q7" s="272">
        <v>0</v>
      </c>
      <c r="R7" s="272">
        <v>0</v>
      </c>
      <c r="S7" s="272">
        <v>0</v>
      </c>
      <c r="T7" s="272">
        <v>0</v>
      </c>
      <c r="U7" s="272">
        <v>0</v>
      </c>
      <c r="V7" s="272">
        <v>8.6341478956255776E-4</v>
      </c>
      <c r="W7" s="272">
        <v>6.8759065339930347E-6</v>
      </c>
      <c r="X7" s="272">
        <v>0</v>
      </c>
      <c r="Y7" s="272">
        <v>0</v>
      </c>
      <c r="Z7" s="272">
        <v>0</v>
      </c>
      <c r="AA7" s="272">
        <v>1.0355049172903178E-4</v>
      </c>
      <c r="AB7" s="272">
        <v>0</v>
      </c>
      <c r="AC7" s="272">
        <v>0</v>
      </c>
      <c r="AD7" s="272">
        <v>1.5239122455706287E-4</v>
      </c>
      <c r="AE7" s="272">
        <v>0</v>
      </c>
      <c r="AF7" s="272">
        <v>7.1633105572058663E-4</v>
      </c>
      <c r="AG7" s="272">
        <v>4.5254598688409678E-3</v>
      </c>
      <c r="AH7" s="272">
        <v>9.1132196033834843E-3</v>
      </c>
      <c r="AI7" s="272">
        <v>1.8681527452346274E-3</v>
      </c>
      <c r="AJ7" s="272">
        <v>4.073862384113892E-6</v>
      </c>
      <c r="AK7" s="272">
        <v>0.10090130313748168</v>
      </c>
      <c r="AL7" s="272">
        <v>0</v>
      </c>
      <c r="AM7" s="275">
        <v>4.8221522254541637E-3</v>
      </c>
      <c r="AN7" s="261">
        <v>1.213374857686242E-2</v>
      </c>
    </row>
    <row r="8" spans="1:40">
      <c r="A8" s="153" t="s">
        <v>83</v>
      </c>
      <c r="B8" s="120" t="s">
        <v>4</v>
      </c>
      <c r="C8" s="276">
        <v>1.0762817589915819E-3</v>
      </c>
      <c r="D8" s="272">
        <v>2.3338779048444637E-4</v>
      </c>
      <c r="E8" s="272">
        <v>8.2116908199865991E-5</v>
      </c>
      <c r="F8" s="272">
        <v>0.10888346323598459</v>
      </c>
      <c r="G8" s="272">
        <v>1.2256512709970821E-3</v>
      </c>
      <c r="H8" s="272">
        <v>2.3071935055336216E-5</v>
      </c>
      <c r="I8" s="272">
        <v>1.1832849172588022E-6</v>
      </c>
      <c r="J8" s="272">
        <v>2.8447973397983986E-5</v>
      </c>
      <c r="K8" s="272">
        <v>3.8654661596008029E-4</v>
      </c>
      <c r="L8" s="272">
        <v>1.493042422312026E-5</v>
      </c>
      <c r="M8" s="272">
        <v>5.5020464556122403E-5</v>
      </c>
      <c r="N8" s="272">
        <v>6.1617141888873484E-5</v>
      </c>
      <c r="O8" s="272">
        <v>3.1940071078343544E-5</v>
      </c>
      <c r="P8" s="272">
        <v>1.1241244124693501E-4</v>
      </c>
      <c r="Q8" s="272">
        <v>1.3231402528668038E-4</v>
      </c>
      <c r="R8" s="272">
        <v>3.7747972050437714E-4</v>
      </c>
      <c r="S8" s="272">
        <v>5.966389340051046E-5</v>
      </c>
      <c r="T8" s="272">
        <v>3.3831216063061385E-5</v>
      </c>
      <c r="U8" s="272">
        <v>2.3121743687763973E-4</v>
      </c>
      <c r="V8" s="272">
        <v>1.4241564979131489E-3</v>
      </c>
      <c r="W8" s="272">
        <v>6.9048577193993213E-4</v>
      </c>
      <c r="X8" s="272">
        <v>1.9571144304836949E-5</v>
      </c>
      <c r="Y8" s="272">
        <v>1.1269873213926344E-4</v>
      </c>
      <c r="Z8" s="272">
        <v>2.4167620758765645E-4</v>
      </c>
      <c r="AA8" s="272">
        <v>6.5084030375263586E-4</v>
      </c>
      <c r="AB8" s="272">
        <v>1.8495450979312623E-4</v>
      </c>
      <c r="AC8" s="272">
        <v>7.8398862558954052E-6</v>
      </c>
      <c r="AD8" s="272">
        <v>5.6449681678029807E-4</v>
      </c>
      <c r="AE8" s="272">
        <v>1.554877111499469E-4</v>
      </c>
      <c r="AF8" s="272">
        <v>5.8586526206700891E-4</v>
      </c>
      <c r="AG8" s="272">
        <v>5.6920001176773059E-5</v>
      </c>
      <c r="AH8" s="272">
        <v>7.9492464074758598E-4</v>
      </c>
      <c r="AI8" s="272">
        <v>2.3114432271547085E-3</v>
      </c>
      <c r="AJ8" s="272">
        <v>3.9272033382857919E-4</v>
      </c>
      <c r="AK8" s="272">
        <v>8.6606866687287344E-4</v>
      </c>
      <c r="AL8" s="272">
        <v>1.727837380011293E-2</v>
      </c>
      <c r="AM8" s="275">
        <v>3.0911232214449766E-5</v>
      </c>
      <c r="AN8" s="261">
        <v>3.7681084420244731E-3</v>
      </c>
    </row>
    <row r="9" spans="1:40">
      <c r="A9" s="153" t="s">
        <v>84</v>
      </c>
      <c r="B9" s="120" t="s">
        <v>5</v>
      </c>
      <c r="C9" s="276">
        <v>3.4049851519408945E-2</v>
      </c>
      <c r="D9" s="272">
        <v>2.8006534858133563E-3</v>
      </c>
      <c r="E9" s="272">
        <v>1.5753307669062289E-2</v>
      </c>
      <c r="F9" s="272">
        <v>4.4135599586815665E-3</v>
      </c>
      <c r="G9" s="272">
        <v>0.10374661549380931</v>
      </c>
      <c r="H9" s="272">
        <v>3.0572337802272707E-3</v>
      </c>
      <c r="I9" s="272">
        <v>1.656598884162323E-5</v>
      </c>
      <c r="J9" s="272">
        <v>4.8993731963194642E-4</v>
      </c>
      <c r="K9" s="272">
        <v>6.7860405912991868E-3</v>
      </c>
      <c r="L9" s="272">
        <v>1.827845874588056E-4</v>
      </c>
      <c r="M9" s="272">
        <v>7.09152654278911E-4</v>
      </c>
      <c r="N9" s="272">
        <v>6.8976967170044485E-4</v>
      </c>
      <c r="O9" s="272">
        <v>5.2817971197846147E-4</v>
      </c>
      <c r="P9" s="272">
        <v>4.7072709772154033E-4</v>
      </c>
      <c r="Q9" s="272">
        <v>2.2934431049691268E-3</v>
      </c>
      <c r="R9" s="272">
        <v>1.4215725644526544E-3</v>
      </c>
      <c r="S9" s="272">
        <v>1.8760979813716066E-3</v>
      </c>
      <c r="T9" s="272">
        <v>1.9622105316575602E-3</v>
      </c>
      <c r="U9" s="272">
        <v>1.7726670160619045E-3</v>
      </c>
      <c r="V9" s="272">
        <v>1.8039315640233217E-2</v>
      </c>
      <c r="W9" s="272">
        <v>2.9881966017098568E-2</v>
      </c>
      <c r="X9" s="272">
        <v>1.5513127444895247E-3</v>
      </c>
      <c r="Y9" s="272">
        <v>4.2543771382571949E-3</v>
      </c>
      <c r="Z9" s="272">
        <v>4.2403189149470633E-3</v>
      </c>
      <c r="AA9" s="272">
        <v>7.9177082544680342E-3</v>
      </c>
      <c r="AB9" s="272">
        <v>6.7073968039860704E-3</v>
      </c>
      <c r="AC9" s="272">
        <v>1.3530126280335618E-3</v>
      </c>
      <c r="AD9" s="272">
        <v>3.3797241757028808E-3</v>
      </c>
      <c r="AE9" s="272">
        <v>5.5650411599028528E-3</v>
      </c>
      <c r="AF9" s="272">
        <v>1.497895008267962E-3</v>
      </c>
      <c r="AG9" s="272">
        <v>6.7069668802339222E-3</v>
      </c>
      <c r="AH9" s="272">
        <v>7.9654356457953251E-3</v>
      </c>
      <c r="AI9" s="272">
        <v>2.9233424102336775E-2</v>
      </c>
      <c r="AJ9" s="272">
        <v>3.4623756402583968E-3</v>
      </c>
      <c r="AK9" s="272">
        <v>4.5993087588590484E-3</v>
      </c>
      <c r="AL9" s="272">
        <v>0.17844639832217471</v>
      </c>
      <c r="AM9" s="275">
        <v>2.8438333637293784E-4</v>
      </c>
      <c r="AN9" s="261">
        <v>1.3462344105401204E-2</v>
      </c>
    </row>
    <row r="10" spans="1:40">
      <c r="A10" s="153" t="s">
        <v>85</v>
      </c>
      <c r="B10" s="120" t="s">
        <v>6</v>
      </c>
      <c r="C10" s="276">
        <v>2.2731533666787797E-2</v>
      </c>
      <c r="D10" s="272">
        <v>4.1676391157936853E-3</v>
      </c>
      <c r="E10" s="272">
        <v>3.2108258552202264E-2</v>
      </c>
      <c r="F10" s="272">
        <v>0.20335242745797727</v>
      </c>
      <c r="G10" s="272">
        <v>0.15636418600983149</v>
      </c>
      <c r="H10" s="272">
        <v>0.50530452120877511</v>
      </c>
      <c r="I10" s="272">
        <v>5.1946207867661414E-3</v>
      </c>
      <c r="J10" s="272">
        <v>0.52125853834312685</v>
      </c>
      <c r="K10" s="272">
        <v>7.652451642627893E-2</v>
      </c>
      <c r="L10" s="272">
        <v>9.3903319621473028E-3</v>
      </c>
      <c r="M10" s="272">
        <v>6.0984071575511001E-2</v>
      </c>
      <c r="N10" s="272">
        <v>9.7389315929913931E-3</v>
      </c>
      <c r="O10" s="272">
        <v>2.6977674669342363E-3</v>
      </c>
      <c r="P10" s="272">
        <v>4.5152330567518892E-3</v>
      </c>
      <c r="Q10" s="272">
        <v>6.361364304616289E-2</v>
      </c>
      <c r="R10" s="272">
        <v>7.7991058281797976E-2</v>
      </c>
      <c r="S10" s="272">
        <v>4.9633729987735756E-2</v>
      </c>
      <c r="T10" s="272">
        <v>2.5102762318791549E-2</v>
      </c>
      <c r="U10" s="272">
        <v>6.9550205012794034E-2</v>
      </c>
      <c r="V10" s="272">
        <v>0.12653965017363877</v>
      </c>
      <c r="W10" s="272">
        <v>9.5633003193315753E-3</v>
      </c>
      <c r="X10" s="272">
        <v>1.7250565765834854E-3</v>
      </c>
      <c r="Y10" s="272">
        <v>1.4707184544173878E-2</v>
      </c>
      <c r="Z10" s="272">
        <v>1.5474600807052062E-2</v>
      </c>
      <c r="AA10" s="272">
        <v>2.8858333760549841E-5</v>
      </c>
      <c r="AB10" s="272">
        <v>7.226129684940746E-5</v>
      </c>
      <c r="AC10" s="272">
        <v>1.6387891270387814E-4</v>
      </c>
      <c r="AD10" s="272">
        <v>1.0182330944088461E-3</v>
      </c>
      <c r="AE10" s="272">
        <v>7.4196607411856799E-4</v>
      </c>
      <c r="AF10" s="272">
        <v>1.2640412271907944E-3</v>
      </c>
      <c r="AG10" s="272">
        <v>2.7940045970895333E-2</v>
      </c>
      <c r="AH10" s="272">
        <v>8.604348891962274E-2</v>
      </c>
      <c r="AI10" s="272">
        <v>4.2191754797036287E-3</v>
      </c>
      <c r="AJ10" s="272">
        <v>1.2036633800102906E-2</v>
      </c>
      <c r="AK10" s="272">
        <v>1.4405250205086137E-2</v>
      </c>
      <c r="AL10" s="272">
        <v>2.2666774219569252E-2</v>
      </c>
      <c r="AM10" s="275">
        <v>2.6085988865774155E-2</v>
      </c>
      <c r="AN10" s="261">
        <v>6.1214063910533065E-2</v>
      </c>
    </row>
    <row r="11" spans="1:40">
      <c r="A11" s="153" t="s">
        <v>86</v>
      </c>
      <c r="B11" s="120" t="s">
        <v>7</v>
      </c>
      <c r="C11" s="276">
        <v>3.8604953673592672E-2</v>
      </c>
      <c r="D11" s="272">
        <v>2.5305904711099256E-2</v>
      </c>
      <c r="E11" s="272">
        <v>1.1453118909662642E-2</v>
      </c>
      <c r="F11" s="272">
        <v>1.1879049676025918E-2</v>
      </c>
      <c r="G11" s="272">
        <v>6.9300228700612497E-3</v>
      </c>
      <c r="H11" s="272">
        <v>0.14264689334370625</v>
      </c>
      <c r="I11" s="272">
        <v>0.14821314116786277</v>
      </c>
      <c r="J11" s="272">
        <v>3.3821479484269853E-4</v>
      </c>
      <c r="K11" s="272">
        <v>3.4984421000023427E-2</v>
      </c>
      <c r="L11" s="272">
        <v>3.6109004765067509E-2</v>
      </c>
      <c r="M11" s="272">
        <v>1.0842088210031454E-2</v>
      </c>
      <c r="N11" s="272">
        <v>3.5429856586102252E-3</v>
      </c>
      <c r="O11" s="272">
        <v>1.1194605399897481E-3</v>
      </c>
      <c r="P11" s="272">
        <v>1.0327893039562153E-3</v>
      </c>
      <c r="Q11" s="272">
        <v>1.1614231108497501E-3</v>
      </c>
      <c r="R11" s="272">
        <v>1.6491312612106122E-3</v>
      </c>
      <c r="S11" s="272">
        <v>1.093838045676025E-3</v>
      </c>
      <c r="T11" s="272">
        <v>4.9055263291439006E-4</v>
      </c>
      <c r="U11" s="272">
        <v>6.5819897031168112E-3</v>
      </c>
      <c r="V11" s="272">
        <v>5.9642527160926502E-3</v>
      </c>
      <c r="W11" s="272">
        <v>1.3096430608351259E-2</v>
      </c>
      <c r="X11" s="272">
        <v>6.1143849508284984E-2</v>
      </c>
      <c r="Y11" s="272">
        <v>3.1189374119541154E-2</v>
      </c>
      <c r="Z11" s="272">
        <v>3.3981139491112908E-2</v>
      </c>
      <c r="AA11" s="272">
        <v>5.5835783179529735E-3</v>
      </c>
      <c r="AB11" s="272">
        <v>1.9243871553824344E-3</v>
      </c>
      <c r="AC11" s="272">
        <v>1.9928485063372835E-3</v>
      </c>
      <c r="AD11" s="272">
        <v>0.22237355252207477</v>
      </c>
      <c r="AE11" s="272">
        <v>2.5055396192147339E-3</v>
      </c>
      <c r="AF11" s="272">
        <v>3.2752452849231388E-2</v>
      </c>
      <c r="AG11" s="272">
        <v>1.008187526461405E-2</v>
      </c>
      <c r="AH11" s="272">
        <v>1.1446452277098968E-2</v>
      </c>
      <c r="AI11" s="272">
        <v>1.25783674244823E-2</v>
      </c>
      <c r="AJ11" s="272">
        <v>7.9407725591147983E-3</v>
      </c>
      <c r="AK11" s="272">
        <v>1.1787140763054909E-2</v>
      </c>
      <c r="AL11" s="272">
        <v>0</v>
      </c>
      <c r="AM11" s="275">
        <v>2.7260615689923249E-2</v>
      </c>
      <c r="AN11" s="261">
        <v>2.6421124669463902E-2</v>
      </c>
    </row>
    <row r="12" spans="1:40">
      <c r="A12" s="153" t="s">
        <v>87</v>
      </c>
      <c r="B12" s="120" t="s">
        <v>485</v>
      </c>
      <c r="C12" s="276">
        <v>1.5523917758186106E-2</v>
      </c>
      <c r="D12" s="272">
        <v>5.1011902777314709E-3</v>
      </c>
      <c r="E12" s="272">
        <v>2.5114087757792346E-2</v>
      </c>
      <c r="F12" s="272">
        <v>1.3005916048455255E-2</v>
      </c>
      <c r="G12" s="272">
        <v>2.9524066139165635E-2</v>
      </c>
      <c r="H12" s="272">
        <v>7.0936081025397748E-3</v>
      </c>
      <c r="I12" s="272">
        <v>9.2296223546186565E-5</v>
      </c>
      <c r="J12" s="272">
        <v>2.6137365780881064E-2</v>
      </c>
      <c r="K12" s="272">
        <v>6.2784541258970612E-3</v>
      </c>
      <c r="L12" s="272">
        <v>5.1758803973483568E-4</v>
      </c>
      <c r="M12" s="272">
        <v>2.6868326858239771E-3</v>
      </c>
      <c r="N12" s="272">
        <v>1.098839030351577E-3</v>
      </c>
      <c r="O12" s="272">
        <v>2.3028012221361833E-3</v>
      </c>
      <c r="P12" s="272">
        <v>7.3349117913625089E-3</v>
      </c>
      <c r="Q12" s="272">
        <v>2.1603940017641869E-2</v>
      </c>
      <c r="R12" s="272">
        <v>9.228174443819773E-3</v>
      </c>
      <c r="S12" s="272">
        <v>1.5738009214756869E-2</v>
      </c>
      <c r="T12" s="272">
        <v>2.3106720571070927E-2</v>
      </c>
      <c r="U12" s="272">
        <v>3.5514998304405465E-2</v>
      </c>
      <c r="V12" s="272">
        <v>4.7440022939433522E-2</v>
      </c>
      <c r="W12" s="272">
        <v>1.3401141834752424E-2</v>
      </c>
      <c r="X12" s="272">
        <v>0</v>
      </c>
      <c r="Y12" s="272">
        <v>3.8096196417790301E-2</v>
      </c>
      <c r="Z12" s="272">
        <v>1.5616188888265034E-2</v>
      </c>
      <c r="AA12" s="272">
        <v>8.3217249271157322E-3</v>
      </c>
      <c r="AB12" s="272">
        <v>4.7296739295005028E-3</v>
      </c>
      <c r="AC12" s="272">
        <v>1.5259959247765442E-3</v>
      </c>
      <c r="AD12" s="272">
        <v>1.663317751744383E-3</v>
      </c>
      <c r="AE12" s="272">
        <v>3.8056060709969895E-3</v>
      </c>
      <c r="AF12" s="272">
        <v>1.8160592314703187E-3</v>
      </c>
      <c r="AG12" s="272">
        <v>4.0592274996514447E-3</v>
      </c>
      <c r="AH12" s="272">
        <v>4.488053333298091E-3</v>
      </c>
      <c r="AI12" s="272">
        <v>9.166613893990247E-3</v>
      </c>
      <c r="AJ12" s="272">
        <v>5.0524041287780489E-3</v>
      </c>
      <c r="AK12" s="272">
        <v>3.1334471953630362E-3</v>
      </c>
      <c r="AL12" s="272">
        <v>9.487779301443898E-2</v>
      </c>
      <c r="AM12" s="275">
        <v>2.1916063640044885E-3</v>
      </c>
      <c r="AN12" s="261">
        <v>1.3686183537315382E-2</v>
      </c>
    </row>
    <row r="13" spans="1:40">
      <c r="A13" s="153" t="s">
        <v>88</v>
      </c>
      <c r="B13" s="120" t="s">
        <v>8</v>
      </c>
      <c r="C13" s="276">
        <v>2.9858139120411626E-3</v>
      </c>
      <c r="D13" s="272">
        <v>1.1335978394958824E-3</v>
      </c>
      <c r="E13" s="272">
        <v>4.3089478962743009E-3</v>
      </c>
      <c r="F13" s="272">
        <v>1.2677246689830031E-3</v>
      </c>
      <c r="G13" s="272">
        <v>3.640808601246024E-3</v>
      </c>
      <c r="H13" s="272">
        <v>2.4124339110491904E-3</v>
      </c>
      <c r="I13" s="272">
        <v>2.5203968737612484E-4</v>
      </c>
      <c r="J13" s="272">
        <v>5.7528123982589837E-4</v>
      </c>
      <c r="K13" s="272">
        <v>8.8390326182871695E-2</v>
      </c>
      <c r="L13" s="272">
        <v>3.1571060675434294E-3</v>
      </c>
      <c r="M13" s="272">
        <v>1.0429434725860536E-2</v>
      </c>
      <c r="N13" s="272">
        <v>2.2524488534932641E-3</v>
      </c>
      <c r="O13" s="272">
        <v>7.0431751858366816E-3</v>
      </c>
      <c r="P13" s="272">
        <v>1.9812692769772293E-3</v>
      </c>
      <c r="Q13" s="272">
        <v>7.541899441340782E-3</v>
      </c>
      <c r="R13" s="272">
        <v>8.5428211924075716E-3</v>
      </c>
      <c r="S13" s="272">
        <v>3.0627465278928703E-3</v>
      </c>
      <c r="T13" s="272">
        <v>8.965272256711268E-4</v>
      </c>
      <c r="U13" s="272">
        <v>6.0270678546104758E-3</v>
      </c>
      <c r="V13" s="272">
        <v>3.5492401312645361E-3</v>
      </c>
      <c r="W13" s="272">
        <v>5.0421746393406075E-2</v>
      </c>
      <c r="X13" s="272">
        <v>6.430518843017854E-5</v>
      </c>
      <c r="Y13" s="272">
        <v>3.658683839806802E-3</v>
      </c>
      <c r="Z13" s="272">
        <v>3.4664668159037592E-4</v>
      </c>
      <c r="AA13" s="272">
        <v>2.1524921887280707E-4</v>
      </c>
      <c r="AB13" s="272">
        <v>1.7205070678430348E-5</v>
      </c>
      <c r="AC13" s="272">
        <v>1.4263534994596802E-4</v>
      </c>
      <c r="AD13" s="272">
        <v>3.8193289362672399E-5</v>
      </c>
      <c r="AE13" s="272">
        <v>2.3648321087444397E-6</v>
      </c>
      <c r="AF13" s="272">
        <v>2.4800808887920654E-4</v>
      </c>
      <c r="AG13" s="272">
        <v>2.902920060015426E-3</v>
      </c>
      <c r="AH13" s="272">
        <v>1.2432674244111247E-3</v>
      </c>
      <c r="AI13" s="272">
        <v>6.7285162434298023E-4</v>
      </c>
      <c r="AJ13" s="272">
        <v>3.1046905229331974E-3</v>
      </c>
      <c r="AK13" s="272">
        <v>8.8328245404053313E-4</v>
      </c>
      <c r="AL13" s="272">
        <v>8.614987496975075E-3</v>
      </c>
      <c r="AM13" s="275">
        <v>2.8160132547363735E-3</v>
      </c>
      <c r="AN13" s="261">
        <v>6.3471286814215603E-3</v>
      </c>
    </row>
    <row r="14" spans="1:40">
      <c r="A14" s="153" t="s">
        <v>89</v>
      </c>
      <c r="B14" s="120" t="s">
        <v>9</v>
      </c>
      <c r="C14" s="276">
        <v>5.06893989718616E-4</v>
      </c>
      <c r="D14" s="272">
        <v>2.1038242256526524E-2</v>
      </c>
      <c r="E14" s="272">
        <v>0</v>
      </c>
      <c r="F14" s="272">
        <v>1.7842050896797821E-3</v>
      </c>
      <c r="G14" s="272">
        <v>8.4339922714965432E-2</v>
      </c>
      <c r="H14" s="272">
        <v>3.2786434026004096E-5</v>
      </c>
      <c r="I14" s="272">
        <v>0</v>
      </c>
      <c r="J14" s="272">
        <v>2.0261278831230816E-3</v>
      </c>
      <c r="K14" s="272">
        <v>2.7780597702585567E-2</v>
      </c>
      <c r="L14" s="272">
        <v>0.52487815868959742</v>
      </c>
      <c r="M14" s="272">
        <v>3.2706609486139429E-3</v>
      </c>
      <c r="N14" s="272">
        <v>0.36377391301371154</v>
      </c>
      <c r="O14" s="272">
        <v>0.11674329686971723</v>
      </c>
      <c r="P14" s="272">
        <v>0.16589500209602365</v>
      </c>
      <c r="Q14" s="272">
        <v>5.9688326962658043E-2</v>
      </c>
      <c r="R14" s="272">
        <v>1.1889272615318715E-2</v>
      </c>
      <c r="S14" s="272">
        <v>0.11441545957771222</v>
      </c>
      <c r="T14" s="272">
        <v>2.5170424750917672E-2</v>
      </c>
      <c r="U14" s="272">
        <v>0.21936368961371275</v>
      </c>
      <c r="V14" s="272">
        <v>1.1179787810239908E-2</v>
      </c>
      <c r="W14" s="272">
        <v>7.5032063437837457E-2</v>
      </c>
      <c r="X14" s="272">
        <v>0</v>
      </c>
      <c r="Y14" s="272">
        <v>4.4274501911853492E-5</v>
      </c>
      <c r="Z14" s="272">
        <v>0</v>
      </c>
      <c r="AA14" s="272">
        <v>0</v>
      </c>
      <c r="AB14" s="272">
        <v>0</v>
      </c>
      <c r="AC14" s="272">
        <v>0</v>
      </c>
      <c r="AD14" s="272">
        <v>1.2256226556481573E-3</v>
      </c>
      <c r="AE14" s="272">
        <v>0</v>
      </c>
      <c r="AF14" s="272">
        <v>1.581590045706106E-4</v>
      </c>
      <c r="AG14" s="272">
        <v>0</v>
      </c>
      <c r="AH14" s="272">
        <v>6.9382449940562365E-6</v>
      </c>
      <c r="AI14" s="272">
        <v>0</v>
      </c>
      <c r="AJ14" s="272">
        <v>1.1467922611280606E-3</v>
      </c>
      <c r="AK14" s="272">
        <v>2.6842749364569183E-4</v>
      </c>
      <c r="AL14" s="272">
        <v>0</v>
      </c>
      <c r="AM14" s="275">
        <v>1.1335148853038728E-2</v>
      </c>
      <c r="AN14" s="261">
        <v>4.9810653931665484E-2</v>
      </c>
    </row>
    <row r="15" spans="1:40">
      <c r="A15" s="153" t="s">
        <v>90</v>
      </c>
      <c r="B15" s="120" t="s">
        <v>10</v>
      </c>
      <c r="C15" s="276">
        <v>0</v>
      </c>
      <c r="D15" s="272">
        <v>3.7675457606774912E-3</v>
      </c>
      <c r="E15" s="272">
        <v>1.0198919998423356E-3</v>
      </c>
      <c r="F15" s="272">
        <v>0</v>
      </c>
      <c r="G15" s="272">
        <v>3.2530690570700036E-3</v>
      </c>
      <c r="H15" s="272">
        <v>4.552457080129235E-3</v>
      </c>
      <c r="I15" s="272">
        <v>1.0649564255329219E-5</v>
      </c>
      <c r="J15" s="272">
        <v>3.8246719790622916E-4</v>
      </c>
      <c r="K15" s="272">
        <v>1.6625408997555775E-2</v>
      </c>
      <c r="L15" s="272">
        <v>2.0105399746273275E-2</v>
      </c>
      <c r="M15" s="272">
        <v>0.47200222527212204</v>
      </c>
      <c r="N15" s="272">
        <v>2.1661848548488412E-2</v>
      </c>
      <c r="O15" s="272">
        <v>1.0863519297256114E-2</v>
      </c>
      <c r="P15" s="272">
        <v>1.038175733432631E-2</v>
      </c>
      <c r="Q15" s="272">
        <v>4.5743898853278446E-2</v>
      </c>
      <c r="R15" s="272">
        <v>5.8089042379460817E-2</v>
      </c>
      <c r="S15" s="272">
        <v>5.900759057310484E-2</v>
      </c>
      <c r="T15" s="272">
        <v>4.8513963834430025E-2</v>
      </c>
      <c r="U15" s="272">
        <v>4.4239602922588404E-2</v>
      </c>
      <c r="V15" s="272">
        <v>1.4416796762991048E-2</v>
      </c>
      <c r="W15" s="272">
        <v>2.2361895607815662E-2</v>
      </c>
      <c r="X15" s="272">
        <v>4.3735516354686648E-4</v>
      </c>
      <c r="Y15" s="272">
        <v>2.414972831555645E-4</v>
      </c>
      <c r="Z15" s="272">
        <v>0</v>
      </c>
      <c r="AA15" s="272">
        <v>1.2901372740010517E-5</v>
      </c>
      <c r="AB15" s="272">
        <v>0</v>
      </c>
      <c r="AC15" s="272">
        <v>0</v>
      </c>
      <c r="AD15" s="272">
        <v>6.8747920852810318E-6</v>
      </c>
      <c r="AE15" s="272">
        <v>2.8377985304933278E-5</v>
      </c>
      <c r="AF15" s="272">
        <v>5.1140129493454248E-4</v>
      </c>
      <c r="AG15" s="272">
        <v>1.8930697020589691E-4</v>
      </c>
      <c r="AH15" s="272">
        <v>3.1552495092017647E-3</v>
      </c>
      <c r="AI15" s="272">
        <v>2.374770438857577E-4</v>
      </c>
      <c r="AJ15" s="272">
        <v>9.0113835936599291E-4</v>
      </c>
      <c r="AK15" s="272">
        <v>3.2114471684664936E-4</v>
      </c>
      <c r="AL15" s="272">
        <v>1.5810276679841897E-3</v>
      </c>
      <c r="AM15" s="275">
        <v>5.6351176326941924E-3</v>
      </c>
      <c r="AN15" s="261">
        <v>2.3520483799500634E-2</v>
      </c>
    </row>
    <row r="16" spans="1:40">
      <c r="A16" s="153" t="s">
        <v>91</v>
      </c>
      <c r="B16" s="120" t="s">
        <v>11</v>
      </c>
      <c r="C16" s="276">
        <v>7.4413889358235178E-3</v>
      </c>
      <c r="D16" s="272">
        <v>2.3405461274297337E-2</v>
      </c>
      <c r="E16" s="272">
        <v>2.2320470540832905E-2</v>
      </c>
      <c r="F16" s="272">
        <v>2.3006855103765611E-3</v>
      </c>
      <c r="G16" s="272">
        <v>3.0013669461896375E-2</v>
      </c>
      <c r="H16" s="272">
        <v>4.2812606505314233E-3</v>
      </c>
      <c r="I16" s="272">
        <v>5.4036677888151963E-4</v>
      </c>
      <c r="J16" s="272">
        <v>1.1157927343875941E-3</v>
      </c>
      <c r="K16" s="272">
        <v>1.072959697634647E-2</v>
      </c>
      <c r="L16" s="272">
        <v>6.7548858682177414E-4</v>
      </c>
      <c r="M16" s="272">
        <v>1.650613936683672E-3</v>
      </c>
      <c r="N16" s="272">
        <v>4.0946302372431125E-2</v>
      </c>
      <c r="O16" s="272">
        <v>1.488407312250809E-2</v>
      </c>
      <c r="P16" s="272">
        <v>2.4070313981999956E-2</v>
      </c>
      <c r="Q16" s="272">
        <v>4.1958247574242873E-2</v>
      </c>
      <c r="R16" s="272">
        <v>1.2443444970952802E-2</v>
      </c>
      <c r="S16" s="272">
        <v>2.2102157844144651E-2</v>
      </c>
      <c r="T16" s="272">
        <v>2.3242045435323173E-2</v>
      </c>
      <c r="U16" s="272">
        <v>1.8898171840799088E-2</v>
      </c>
      <c r="V16" s="272">
        <v>9.9213049988848886E-3</v>
      </c>
      <c r="W16" s="272">
        <v>0.12240126921996822</v>
      </c>
      <c r="X16" s="272">
        <v>9.2663377116779016E-4</v>
      </c>
      <c r="Y16" s="272">
        <v>1.0827128194807808E-3</v>
      </c>
      <c r="Z16" s="272">
        <v>2.1970564326150585E-4</v>
      </c>
      <c r="AA16" s="272">
        <v>4.9290034063019135E-3</v>
      </c>
      <c r="AB16" s="272">
        <v>2.9936822980468803E-4</v>
      </c>
      <c r="AC16" s="272">
        <v>8.4164972450386801E-4</v>
      </c>
      <c r="AD16" s="272">
        <v>2.0880271294573E-3</v>
      </c>
      <c r="AE16" s="272">
        <v>9.4593284349777588E-4</v>
      </c>
      <c r="AF16" s="272">
        <v>7.1085395400588454E-3</v>
      </c>
      <c r="AG16" s="272">
        <v>3.7669528868673405E-4</v>
      </c>
      <c r="AH16" s="272">
        <v>1.1249868668934042E-3</v>
      </c>
      <c r="AI16" s="272">
        <v>4.8841112025837501E-3</v>
      </c>
      <c r="AJ16" s="272">
        <v>1.9746010975800034E-3</v>
      </c>
      <c r="AK16" s="272">
        <v>4.3981226213370269E-3</v>
      </c>
      <c r="AL16" s="272">
        <v>1.2906348310075019E-3</v>
      </c>
      <c r="AM16" s="275">
        <v>4.5686801212956752E-3</v>
      </c>
      <c r="AN16" s="261">
        <v>1.2767608969866288E-2</v>
      </c>
    </row>
    <row r="17" spans="1:40">
      <c r="A17" s="153" t="s">
        <v>92</v>
      </c>
      <c r="B17" s="120" t="s">
        <v>93</v>
      </c>
      <c r="C17" s="276">
        <v>0</v>
      </c>
      <c r="D17" s="272">
        <v>2.1571700063348114E-2</v>
      </c>
      <c r="E17" s="272">
        <v>0</v>
      </c>
      <c r="F17" s="272">
        <v>0</v>
      </c>
      <c r="G17" s="272">
        <v>1.5476722483636076E-3</v>
      </c>
      <c r="H17" s="272">
        <v>2.2262393474447226E-5</v>
      </c>
      <c r="I17" s="272">
        <v>0</v>
      </c>
      <c r="J17" s="272">
        <v>4.2988048690286915E-4</v>
      </c>
      <c r="K17" s="272">
        <v>1.1139570659940496E-2</v>
      </c>
      <c r="L17" s="272">
        <v>2.6422326503946158E-4</v>
      </c>
      <c r="M17" s="272">
        <v>2.1396847327380935E-5</v>
      </c>
      <c r="N17" s="272">
        <v>3.9931331118539396E-3</v>
      </c>
      <c r="O17" s="272">
        <v>0.314654104610744</v>
      </c>
      <c r="P17" s="272">
        <v>0.11128363298274703</v>
      </c>
      <c r="Q17" s="272">
        <v>2.9042928550426346E-2</v>
      </c>
      <c r="R17" s="272">
        <v>8.9443953631569081E-3</v>
      </c>
      <c r="S17" s="272">
        <v>4.4476117869336071E-2</v>
      </c>
      <c r="T17" s="272">
        <v>8.0687450310401414E-3</v>
      </c>
      <c r="U17" s="272">
        <v>8.15735117304313E-2</v>
      </c>
      <c r="V17" s="272">
        <v>1.6631089304489119E-3</v>
      </c>
      <c r="W17" s="272">
        <v>1.0642455755350904E-2</v>
      </c>
      <c r="X17" s="272">
        <v>0</v>
      </c>
      <c r="Y17" s="272">
        <v>9.8506741799154765E-2</v>
      </c>
      <c r="Z17" s="272">
        <v>0</v>
      </c>
      <c r="AA17" s="272">
        <v>5.601911847636146E-5</v>
      </c>
      <c r="AB17" s="272">
        <v>0</v>
      </c>
      <c r="AC17" s="272">
        <v>0</v>
      </c>
      <c r="AD17" s="272">
        <v>1.1916306281153789E-3</v>
      </c>
      <c r="AE17" s="272">
        <v>1.0050536462163868E-5</v>
      </c>
      <c r="AF17" s="272">
        <v>2.5071586950220531E-3</v>
      </c>
      <c r="AG17" s="272">
        <v>0</v>
      </c>
      <c r="AH17" s="272">
        <v>0</v>
      </c>
      <c r="AI17" s="272">
        <v>0</v>
      </c>
      <c r="AJ17" s="272">
        <v>3.167183571905504E-2</v>
      </c>
      <c r="AK17" s="272">
        <v>2.818757648704259E-4</v>
      </c>
      <c r="AL17" s="272">
        <v>0</v>
      </c>
      <c r="AM17" s="275">
        <v>0</v>
      </c>
      <c r="AN17" s="261">
        <v>2.1177409517867247E-2</v>
      </c>
    </row>
    <row r="18" spans="1:40">
      <c r="A18" s="153" t="s">
        <v>94</v>
      </c>
      <c r="B18" s="120" t="s">
        <v>95</v>
      </c>
      <c r="C18" s="276">
        <v>0</v>
      </c>
      <c r="D18" s="272">
        <v>1.1669389524222318E-3</v>
      </c>
      <c r="E18" s="272">
        <v>0</v>
      </c>
      <c r="F18" s="272">
        <v>0</v>
      </c>
      <c r="G18" s="272">
        <v>1.1829342025709104E-4</v>
      </c>
      <c r="H18" s="272">
        <v>0</v>
      </c>
      <c r="I18" s="272">
        <v>5.1275679747881429E-6</v>
      </c>
      <c r="J18" s="272">
        <v>2.6551441838118387E-4</v>
      </c>
      <c r="K18" s="272">
        <v>6.2081729229952287E-4</v>
      </c>
      <c r="L18" s="272">
        <v>2.4884040371867098E-5</v>
      </c>
      <c r="M18" s="272">
        <v>3.6680309704081602E-5</v>
      </c>
      <c r="N18" s="272">
        <v>1.3179222015120162E-4</v>
      </c>
      <c r="O18" s="272">
        <v>1.5627264044672474E-3</v>
      </c>
      <c r="P18" s="272">
        <v>0.15583174667856364</v>
      </c>
      <c r="Q18" s="272">
        <v>8.8944428109379589E-4</v>
      </c>
      <c r="R18" s="272">
        <v>1.2314941236313015E-3</v>
      </c>
      <c r="S18" s="272">
        <v>9.3473432994133055E-4</v>
      </c>
      <c r="T18" s="272">
        <v>3.0448094456755247E-4</v>
      </c>
      <c r="U18" s="272">
        <v>1.1869161759718839E-3</v>
      </c>
      <c r="V18" s="272">
        <v>4.1418421639532292E-5</v>
      </c>
      <c r="W18" s="272">
        <v>3.1122524311757942E-5</v>
      </c>
      <c r="X18" s="272">
        <v>3.9941110826197856E-6</v>
      </c>
      <c r="Y18" s="272">
        <v>2.1332260012074864E-4</v>
      </c>
      <c r="Z18" s="272">
        <v>0</v>
      </c>
      <c r="AA18" s="272">
        <v>2.7160784715811617E-6</v>
      </c>
      <c r="AB18" s="272">
        <v>0</v>
      </c>
      <c r="AC18" s="272">
        <v>0</v>
      </c>
      <c r="AD18" s="272">
        <v>5.6908001150381878E-5</v>
      </c>
      <c r="AE18" s="272">
        <v>8.2769123806055387E-6</v>
      </c>
      <c r="AF18" s="272">
        <v>2.0308354672490856E-5</v>
      </c>
      <c r="AG18" s="272">
        <v>0</v>
      </c>
      <c r="AH18" s="272">
        <v>0</v>
      </c>
      <c r="AI18" s="272">
        <v>0</v>
      </c>
      <c r="AJ18" s="272">
        <v>1.0981910828855818E-2</v>
      </c>
      <c r="AK18" s="272">
        <v>7.5310318858510741E-6</v>
      </c>
      <c r="AL18" s="272">
        <v>0</v>
      </c>
      <c r="AM18" s="275">
        <v>0</v>
      </c>
      <c r="AN18" s="261">
        <v>4.7480837844424365E-3</v>
      </c>
    </row>
    <row r="19" spans="1:40">
      <c r="A19" s="153" t="s">
        <v>96</v>
      </c>
      <c r="B19" s="120" t="s">
        <v>97</v>
      </c>
      <c r="C19" s="276">
        <v>2.3145844279388858E-6</v>
      </c>
      <c r="D19" s="272">
        <v>0</v>
      </c>
      <c r="E19" s="272">
        <v>0</v>
      </c>
      <c r="F19" s="272">
        <v>0</v>
      </c>
      <c r="G19" s="272">
        <v>0</v>
      </c>
      <c r="H19" s="272">
        <v>0</v>
      </c>
      <c r="I19" s="272">
        <v>0</v>
      </c>
      <c r="J19" s="272">
        <v>0</v>
      </c>
      <c r="K19" s="272">
        <v>0</v>
      </c>
      <c r="L19" s="272">
        <v>0</v>
      </c>
      <c r="M19" s="272">
        <v>0</v>
      </c>
      <c r="N19" s="272">
        <v>5.1347618240727906E-6</v>
      </c>
      <c r="O19" s="272">
        <v>1.7060672112578624E-4</v>
      </c>
      <c r="P19" s="272">
        <v>1.1100728573134832E-3</v>
      </c>
      <c r="Q19" s="272">
        <v>8.3475448397530141E-2</v>
      </c>
      <c r="R19" s="272">
        <v>1.338580569164458E-5</v>
      </c>
      <c r="S19" s="272">
        <v>1.5247439424574894E-4</v>
      </c>
      <c r="T19" s="272">
        <v>5.0746824094592078E-5</v>
      </c>
      <c r="U19" s="272">
        <v>1.2331596633474118E-4</v>
      </c>
      <c r="V19" s="272">
        <v>2.2302227036671233E-5</v>
      </c>
      <c r="W19" s="272">
        <v>8.3596547860652153E-5</v>
      </c>
      <c r="X19" s="272">
        <v>0</v>
      </c>
      <c r="Y19" s="272">
        <v>3.6224592473334673E-5</v>
      </c>
      <c r="Z19" s="272">
        <v>7.3235214420501951E-6</v>
      </c>
      <c r="AA19" s="272">
        <v>3.9077579009873963E-4</v>
      </c>
      <c r="AB19" s="272">
        <v>7.7422818052936557E-6</v>
      </c>
      <c r="AC19" s="272">
        <v>0</v>
      </c>
      <c r="AD19" s="272">
        <v>1.1839919702428443E-5</v>
      </c>
      <c r="AE19" s="272">
        <v>3.1334025440863827E-5</v>
      </c>
      <c r="AF19" s="272">
        <v>3.2185665132462783E-4</v>
      </c>
      <c r="AG19" s="272">
        <v>0</v>
      </c>
      <c r="AH19" s="272">
        <v>7.9079473301302862E-3</v>
      </c>
      <c r="AI19" s="272">
        <v>0</v>
      </c>
      <c r="AJ19" s="272">
        <v>1.0522786538166183E-3</v>
      </c>
      <c r="AK19" s="272">
        <v>1.6530614989443107E-3</v>
      </c>
      <c r="AL19" s="272">
        <v>2.8555295636040977E-3</v>
      </c>
      <c r="AM19" s="275">
        <v>0</v>
      </c>
      <c r="AN19" s="261">
        <v>2.6887922409802195E-3</v>
      </c>
    </row>
    <row r="20" spans="1:40">
      <c r="A20" s="153" t="s">
        <v>98</v>
      </c>
      <c r="B20" s="120" t="s">
        <v>99</v>
      </c>
      <c r="C20" s="276">
        <v>0</v>
      </c>
      <c r="D20" s="272">
        <v>0</v>
      </c>
      <c r="E20" s="272">
        <v>0</v>
      </c>
      <c r="F20" s="272">
        <v>0</v>
      </c>
      <c r="G20" s="272">
        <v>1.3143713361899004E-5</v>
      </c>
      <c r="H20" s="272">
        <v>4.0477079044449499E-7</v>
      </c>
      <c r="I20" s="272">
        <v>0</v>
      </c>
      <c r="J20" s="272">
        <v>0</v>
      </c>
      <c r="K20" s="272">
        <v>0</v>
      </c>
      <c r="L20" s="272">
        <v>0</v>
      </c>
      <c r="M20" s="272">
        <v>5.8077157031462533E-5</v>
      </c>
      <c r="N20" s="272">
        <v>1.6602396564502022E-4</v>
      </c>
      <c r="O20" s="272">
        <v>1.8213630775894439E-3</v>
      </c>
      <c r="P20" s="272">
        <v>7.6979102995557366E-3</v>
      </c>
      <c r="Q20" s="272">
        <v>0.21434137018523963</v>
      </c>
      <c r="R20" s="272">
        <v>0.34972826814445962</v>
      </c>
      <c r="S20" s="272">
        <v>0.20411680864463522</v>
      </c>
      <c r="T20" s="272">
        <v>0.44532029703807702</v>
      </c>
      <c r="U20" s="272">
        <v>3.3588186330425131E-2</v>
      </c>
      <c r="V20" s="272">
        <v>1.1820180329435754E-2</v>
      </c>
      <c r="W20" s="272">
        <v>3.5863280922037355E-4</v>
      </c>
      <c r="X20" s="272">
        <v>3.5946999743578068E-6</v>
      </c>
      <c r="Y20" s="272">
        <v>2.0124773596297043E-5</v>
      </c>
      <c r="Z20" s="272">
        <v>0</v>
      </c>
      <c r="AA20" s="272">
        <v>3.3611471085816874E-5</v>
      </c>
      <c r="AB20" s="272">
        <v>6.1078000908427725E-5</v>
      </c>
      <c r="AC20" s="272">
        <v>0</v>
      </c>
      <c r="AD20" s="272">
        <v>5.7289934044008599E-6</v>
      </c>
      <c r="AE20" s="272">
        <v>6.544672860950237E-4</v>
      </c>
      <c r="AF20" s="272">
        <v>1.9699104032316131E-3</v>
      </c>
      <c r="AG20" s="272">
        <v>8.1990383717554002E-4</v>
      </c>
      <c r="AH20" s="272">
        <v>2.9735335688812444E-6</v>
      </c>
      <c r="AI20" s="272">
        <v>0</v>
      </c>
      <c r="AJ20" s="272">
        <v>1.3862538920662752E-2</v>
      </c>
      <c r="AK20" s="272">
        <v>2.9048265845425572E-5</v>
      </c>
      <c r="AL20" s="272">
        <v>5.9659595063321774E-2</v>
      </c>
      <c r="AM20" s="275">
        <v>0</v>
      </c>
      <c r="AN20" s="261">
        <v>3.6382520046333432E-2</v>
      </c>
    </row>
    <row r="21" spans="1:40">
      <c r="A21" s="153" t="s">
        <v>100</v>
      </c>
      <c r="B21" s="120" t="s">
        <v>12</v>
      </c>
      <c r="C21" s="276">
        <v>1.0184171482931097E-4</v>
      </c>
      <c r="D21" s="272">
        <v>6.6682225852698966E-5</v>
      </c>
      <c r="E21" s="272">
        <v>0</v>
      </c>
      <c r="F21" s="272">
        <v>0</v>
      </c>
      <c r="G21" s="272">
        <v>1.0514970689519203E-4</v>
      </c>
      <c r="H21" s="272">
        <v>4.0477079044449499E-7</v>
      </c>
      <c r="I21" s="272">
        <v>0</v>
      </c>
      <c r="J21" s="272">
        <v>0</v>
      </c>
      <c r="K21" s="272">
        <v>3.9045112723240433E-6</v>
      </c>
      <c r="L21" s="272">
        <v>0</v>
      </c>
      <c r="M21" s="272">
        <v>9.1700774260204005E-6</v>
      </c>
      <c r="N21" s="272">
        <v>7.3598252811709998E-5</v>
      </c>
      <c r="O21" s="272">
        <v>4.9296773117989742E-3</v>
      </c>
      <c r="P21" s="272">
        <v>8.1756631748552099E-3</v>
      </c>
      <c r="Q21" s="272">
        <v>1.1349603057924139E-2</v>
      </c>
      <c r="R21" s="272">
        <v>2.2193665836746715E-3</v>
      </c>
      <c r="S21" s="272">
        <v>6.9355961417348941E-2</v>
      </c>
      <c r="T21" s="272">
        <v>7.8657577346617717E-3</v>
      </c>
      <c r="U21" s="272">
        <v>4.1418750192681195E-2</v>
      </c>
      <c r="V21" s="272">
        <v>3.4727753528530919E-4</v>
      </c>
      <c r="W21" s="272">
        <v>4.8612659195330756E-3</v>
      </c>
      <c r="X21" s="272">
        <v>1.5976444330479142E-6</v>
      </c>
      <c r="Y21" s="272">
        <v>1.006238679814852E-4</v>
      </c>
      <c r="Z21" s="272">
        <v>0</v>
      </c>
      <c r="AA21" s="272">
        <v>1.1068019771693234E-4</v>
      </c>
      <c r="AB21" s="272">
        <v>1.7205070678430347E-6</v>
      </c>
      <c r="AC21" s="272">
        <v>1.6438471181716173E-5</v>
      </c>
      <c r="AD21" s="272">
        <v>1.2527398910956548E-4</v>
      </c>
      <c r="AE21" s="272">
        <v>4.3158185984586024E-5</v>
      </c>
      <c r="AF21" s="272">
        <v>7.9633366503645969E-4</v>
      </c>
      <c r="AG21" s="272">
        <v>4.2082427836310869E-4</v>
      </c>
      <c r="AH21" s="272">
        <v>6.8060879465504039E-5</v>
      </c>
      <c r="AI21" s="272">
        <v>0</v>
      </c>
      <c r="AJ21" s="272">
        <v>5.975541345018257E-3</v>
      </c>
      <c r="AK21" s="272">
        <v>6.2399978482766041E-5</v>
      </c>
      <c r="AL21" s="272">
        <v>0</v>
      </c>
      <c r="AM21" s="275">
        <v>1.4219166818646892E-4</v>
      </c>
      <c r="AN21" s="261">
        <v>4.2905113206937488E-3</v>
      </c>
    </row>
    <row r="22" spans="1:40">
      <c r="A22" s="153" t="s">
        <v>101</v>
      </c>
      <c r="B22" s="120" t="s">
        <v>486</v>
      </c>
      <c r="C22" s="276">
        <v>0</v>
      </c>
      <c r="D22" s="272">
        <v>0</v>
      </c>
      <c r="E22" s="272">
        <v>9.8540289839839184E-6</v>
      </c>
      <c r="F22" s="272">
        <v>0</v>
      </c>
      <c r="G22" s="272">
        <v>0</v>
      </c>
      <c r="H22" s="272">
        <v>3.2381663235559599E-6</v>
      </c>
      <c r="I22" s="272">
        <v>5.1275679747881429E-6</v>
      </c>
      <c r="J22" s="272">
        <v>0</v>
      </c>
      <c r="K22" s="272">
        <v>1.5618045089296173E-5</v>
      </c>
      <c r="L22" s="272">
        <v>0</v>
      </c>
      <c r="M22" s="272">
        <v>0</v>
      </c>
      <c r="N22" s="272">
        <v>1.3692698197527441E-5</v>
      </c>
      <c r="O22" s="272">
        <v>5.4531828670342628E-5</v>
      </c>
      <c r="P22" s="272">
        <v>2.5761184452422604E-5</v>
      </c>
      <c r="Q22" s="272">
        <v>0</v>
      </c>
      <c r="R22" s="272">
        <v>1.338580569164458E-5</v>
      </c>
      <c r="S22" s="272">
        <v>1.3258642977891213E-5</v>
      </c>
      <c r="T22" s="272">
        <v>5.1592604496168617E-3</v>
      </c>
      <c r="U22" s="272">
        <v>6.1657983167370594E-4</v>
      </c>
      <c r="V22" s="272">
        <v>1.2744129735240705E-5</v>
      </c>
      <c r="W22" s="272">
        <v>8.989343068651946E-4</v>
      </c>
      <c r="X22" s="272">
        <v>3.9941110826197856E-6</v>
      </c>
      <c r="Y22" s="272">
        <v>0</v>
      </c>
      <c r="Z22" s="272">
        <v>1.7088216698117122E-5</v>
      </c>
      <c r="AA22" s="272">
        <v>1.4666823746538272E-4</v>
      </c>
      <c r="AB22" s="272">
        <v>9.8929156400974489E-5</v>
      </c>
      <c r="AC22" s="272">
        <v>5.4120505121342469E-5</v>
      </c>
      <c r="AD22" s="272">
        <v>4.2012618298939639E-5</v>
      </c>
      <c r="AE22" s="272">
        <v>8.7498788023544267E-5</v>
      </c>
      <c r="AF22" s="272">
        <v>1.2634258225037494E-3</v>
      </c>
      <c r="AG22" s="272">
        <v>5.1803596576613683E-5</v>
      </c>
      <c r="AH22" s="272">
        <v>1.8832379269581214E-5</v>
      </c>
      <c r="AI22" s="272">
        <v>3.1663605851434361E-5</v>
      </c>
      <c r="AJ22" s="272">
        <v>8.1395770434595561E-4</v>
      </c>
      <c r="AK22" s="272">
        <v>4.4110329617127717E-5</v>
      </c>
      <c r="AL22" s="272">
        <v>0</v>
      </c>
      <c r="AM22" s="275">
        <v>0</v>
      </c>
      <c r="AN22" s="261">
        <v>2.5719166912183345E-4</v>
      </c>
    </row>
    <row r="23" spans="1:40">
      <c r="A23" s="153" t="s">
        <v>102</v>
      </c>
      <c r="B23" s="120" t="s">
        <v>39</v>
      </c>
      <c r="C23" s="276">
        <v>1.9211050751892752E-4</v>
      </c>
      <c r="D23" s="272">
        <v>0</v>
      </c>
      <c r="E23" s="272">
        <v>0</v>
      </c>
      <c r="F23" s="272">
        <v>0</v>
      </c>
      <c r="G23" s="272">
        <v>0</v>
      </c>
      <c r="H23" s="272">
        <v>0</v>
      </c>
      <c r="I23" s="272">
        <v>0</v>
      </c>
      <c r="J23" s="272">
        <v>0</v>
      </c>
      <c r="K23" s="272">
        <v>0</v>
      </c>
      <c r="L23" s="272">
        <v>0</v>
      </c>
      <c r="M23" s="272">
        <v>0</v>
      </c>
      <c r="N23" s="272">
        <v>0</v>
      </c>
      <c r="O23" s="272">
        <v>0</v>
      </c>
      <c r="P23" s="272">
        <v>1.4285747741797991E-4</v>
      </c>
      <c r="Q23" s="272">
        <v>0</v>
      </c>
      <c r="R23" s="272">
        <v>0</v>
      </c>
      <c r="S23" s="272">
        <v>0</v>
      </c>
      <c r="T23" s="272">
        <v>0</v>
      </c>
      <c r="U23" s="272">
        <v>7.8043592194099329E-2</v>
      </c>
      <c r="V23" s="272">
        <v>0</v>
      </c>
      <c r="W23" s="272">
        <v>0</v>
      </c>
      <c r="X23" s="272">
        <v>0</v>
      </c>
      <c r="Y23" s="272">
        <v>0</v>
      </c>
      <c r="Z23" s="272">
        <v>0</v>
      </c>
      <c r="AA23" s="272">
        <v>0</v>
      </c>
      <c r="AB23" s="272">
        <v>0</v>
      </c>
      <c r="AC23" s="272">
        <v>0</v>
      </c>
      <c r="AD23" s="272">
        <v>1.9967451678805132E-3</v>
      </c>
      <c r="AE23" s="272">
        <v>0</v>
      </c>
      <c r="AF23" s="272">
        <v>4.3139868561866941E-4</v>
      </c>
      <c r="AG23" s="272">
        <v>1.0232809200318751E-5</v>
      </c>
      <c r="AH23" s="272">
        <v>0</v>
      </c>
      <c r="AI23" s="272">
        <v>0</v>
      </c>
      <c r="AJ23" s="272">
        <v>1.2082668445043392E-2</v>
      </c>
      <c r="AK23" s="272">
        <v>4.8951707258031979E-5</v>
      </c>
      <c r="AL23" s="272">
        <v>0</v>
      </c>
      <c r="AM23" s="275">
        <v>0</v>
      </c>
      <c r="AN23" s="261">
        <v>2.5121231620010044E-3</v>
      </c>
    </row>
    <row r="24" spans="1:40">
      <c r="A24" s="153" t="s">
        <v>103</v>
      </c>
      <c r="B24" s="120" t="s">
        <v>28</v>
      </c>
      <c r="C24" s="276">
        <v>1.4373569297500481E-3</v>
      </c>
      <c r="D24" s="272">
        <v>1.800420098022872E-3</v>
      </c>
      <c r="E24" s="272">
        <v>6.4664327977121136E-3</v>
      </c>
      <c r="F24" s="272">
        <v>1.4367546248474035E-2</v>
      </c>
      <c r="G24" s="272">
        <v>5.2279119896953283E-3</v>
      </c>
      <c r="H24" s="272">
        <v>8.3504214068699323E-4</v>
      </c>
      <c r="I24" s="272">
        <v>2.9345465948018293E-4</v>
      </c>
      <c r="J24" s="272">
        <v>4.2355871503665048E-4</v>
      </c>
      <c r="K24" s="272">
        <v>4.8142623987755453E-3</v>
      </c>
      <c r="L24" s="272">
        <v>7.5480081004337968E-3</v>
      </c>
      <c r="M24" s="272">
        <v>3.1049882164505077E-2</v>
      </c>
      <c r="N24" s="272">
        <v>2.6700761485178509E-4</v>
      </c>
      <c r="O24" s="272">
        <v>2.0254679220412978E-4</v>
      </c>
      <c r="P24" s="272">
        <v>7.7751938529130045E-4</v>
      </c>
      <c r="Q24" s="272">
        <v>1.4995589532490444E-3</v>
      </c>
      <c r="R24" s="272">
        <v>1.1859823842797098E-3</v>
      </c>
      <c r="S24" s="272">
        <v>1.0474327952534057E-3</v>
      </c>
      <c r="T24" s="272">
        <v>1.8776324914999069E-3</v>
      </c>
      <c r="U24" s="272">
        <v>1.1252581928045133E-3</v>
      </c>
      <c r="V24" s="272">
        <v>3.2096090738203714E-2</v>
      </c>
      <c r="W24" s="272">
        <v>1.8955788644766059E-3</v>
      </c>
      <c r="X24" s="272">
        <v>5.6149213599468945E-3</v>
      </c>
      <c r="Y24" s="272">
        <v>2.6645200241497283E-3</v>
      </c>
      <c r="Z24" s="272">
        <v>4.484436296348736E-3</v>
      </c>
      <c r="AA24" s="272">
        <v>6.3434012703778029E-3</v>
      </c>
      <c r="AB24" s="272">
        <v>2.1026316876109726E-2</v>
      </c>
      <c r="AC24" s="272">
        <v>8.4721351474998727E-5</v>
      </c>
      <c r="AD24" s="272">
        <v>1.5750912533166097E-3</v>
      </c>
      <c r="AE24" s="272">
        <v>1.4427840695449827E-2</v>
      </c>
      <c r="AF24" s="272">
        <v>6.9596116057939117E-3</v>
      </c>
      <c r="AG24" s="272">
        <v>1.3477249267394817E-2</v>
      </c>
      <c r="AH24" s="272">
        <v>4.9420127914806284E-3</v>
      </c>
      <c r="AI24" s="272">
        <v>4.7479576974225828E-2</v>
      </c>
      <c r="AJ24" s="272">
        <v>6.0166873550978077E-3</v>
      </c>
      <c r="AK24" s="272">
        <v>4.9322879543834642E-3</v>
      </c>
      <c r="AL24" s="272">
        <v>0.18944906025651367</v>
      </c>
      <c r="AM24" s="275">
        <v>5.5021993341720584E-4</v>
      </c>
      <c r="AN24" s="261">
        <v>1.2061255127572119E-2</v>
      </c>
    </row>
    <row r="25" spans="1:40">
      <c r="A25" s="153" t="s">
        <v>104</v>
      </c>
      <c r="B25" s="120" t="s">
        <v>29</v>
      </c>
      <c r="C25" s="276">
        <v>1.6456695282645478E-3</v>
      </c>
      <c r="D25" s="272">
        <v>9.6689227486413494E-4</v>
      </c>
      <c r="E25" s="272">
        <v>2.8248216420753897E-4</v>
      </c>
      <c r="F25" s="272">
        <v>1.2207719034651142E-3</v>
      </c>
      <c r="G25" s="272">
        <v>1.3242291212113245E-3</v>
      </c>
      <c r="H25" s="272">
        <v>5.3672606812940041E-4</v>
      </c>
      <c r="I25" s="272">
        <v>1.0018478966124525E-4</v>
      </c>
      <c r="J25" s="272">
        <v>1.7700961225412259E-4</v>
      </c>
      <c r="K25" s="272">
        <v>1.6750353358270145E-3</v>
      </c>
      <c r="L25" s="272">
        <v>1.5957456434831866E-3</v>
      </c>
      <c r="M25" s="272">
        <v>1.2929809170688763E-3</v>
      </c>
      <c r="N25" s="272">
        <v>4.9122554783629692E-4</v>
      </c>
      <c r="O25" s="272">
        <v>2.4305615064495572E-4</v>
      </c>
      <c r="P25" s="272">
        <v>2.9976650999182669E-4</v>
      </c>
      <c r="Q25" s="272">
        <v>2.3522493384298736E-4</v>
      </c>
      <c r="R25" s="272">
        <v>5.0598345514416508E-4</v>
      </c>
      <c r="S25" s="272">
        <v>3.5798336040306273E-4</v>
      </c>
      <c r="T25" s="272">
        <v>4.0597459275673663E-4</v>
      </c>
      <c r="U25" s="272">
        <v>4.1619138637975154E-4</v>
      </c>
      <c r="V25" s="272">
        <v>5.6074170835059098E-4</v>
      </c>
      <c r="W25" s="272">
        <v>2.2220034799324859E-4</v>
      </c>
      <c r="X25" s="272">
        <v>6.6685678635419934E-3</v>
      </c>
      <c r="Y25" s="272">
        <v>1.421614006842423E-2</v>
      </c>
      <c r="Z25" s="272">
        <v>8.3976379202175579E-4</v>
      </c>
      <c r="AA25" s="272">
        <v>1.4503859038243402E-3</v>
      </c>
      <c r="AB25" s="272">
        <v>1.7179263072412702E-3</v>
      </c>
      <c r="AC25" s="272">
        <v>8.6233690823716621E-3</v>
      </c>
      <c r="AD25" s="272">
        <v>3.2983724693603886E-3</v>
      </c>
      <c r="AE25" s="272">
        <v>2.2773333207208955E-3</v>
      </c>
      <c r="AF25" s="272">
        <v>2.9847127321691105E-3</v>
      </c>
      <c r="AG25" s="272">
        <v>3.0263533209942709E-3</v>
      </c>
      <c r="AH25" s="272">
        <v>1.653945449535501E-3</v>
      </c>
      <c r="AI25" s="272">
        <v>6.4118801849154586E-4</v>
      </c>
      <c r="AJ25" s="272">
        <v>7.1333330345834257E-4</v>
      </c>
      <c r="AK25" s="272">
        <v>1.0618754959050014E-3</v>
      </c>
      <c r="AL25" s="272">
        <v>0</v>
      </c>
      <c r="AM25" s="275">
        <v>4.4233973298877611E-3</v>
      </c>
      <c r="AN25" s="261">
        <v>1.8419659408034645E-3</v>
      </c>
    </row>
    <row r="26" spans="1:40">
      <c r="A26" s="153" t="s">
        <v>105</v>
      </c>
      <c r="B26" s="120" t="s">
        <v>30</v>
      </c>
      <c r="C26" s="276">
        <v>2.6108512347150632E-2</v>
      </c>
      <c r="D26" s="272">
        <v>8.3686193445137197E-2</v>
      </c>
      <c r="E26" s="272">
        <v>3.1098220581343913E-2</v>
      </c>
      <c r="F26" s="272">
        <v>5.2352333552446242E-2</v>
      </c>
      <c r="G26" s="272">
        <v>3.8773954417602063E-2</v>
      </c>
      <c r="H26" s="272">
        <v>2.1694904826244043E-2</v>
      </c>
      <c r="I26" s="272">
        <v>8.5677716575652332E-3</v>
      </c>
      <c r="J26" s="272">
        <v>5.7401688545265471E-3</v>
      </c>
      <c r="K26" s="272">
        <v>7.6598702140453084E-2</v>
      </c>
      <c r="L26" s="272">
        <v>7.3586179313490041E-2</v>
      </c>
      <c r="M26" s="272">
        <v>8.3142035329251629E-2</v>
      </c>
      <c r="N26" s="272">
        <v>1.1421421884012576E-2</v>
      </c>
      <c r="O26" s="272">
        <v>8.2015870320195309E-3</v>
      </c>
      <c r="P26" s="272">
        <v>7.5925236358867351E-3</v>
      </c>
      <c r="Q26" s="272">
        <v>7.0493972361070269E-3</v>
      </c>
      <c r="R26" s="272">
        <v>2.7052713302813697E-2</v>
      </c>
      <c r="S26" s="272">
        <v>7.2922536378401672E-3</v>
      </c>
      <c r="T26" s="272">
        <v>4.8209482889862475E-3</v>
      </c>
      <c r="U26" s="272">
        <v>2.4678607762740081E-2</v>
      </c>
      <c r="V26" s="272">
        <v>3.7158696275528084E-2</v>
      </c>
      <c r="W26" s="272">
        <v>5.2615160577749853E-3</v>
      </c>
      <c r="X26" s="272">
        <v>0.16399300870796099</v>
      </c>
      <c r="Y26" s="272">
        <v>8.7164419400281745E-2</v>
      </c>
      <c r="Z26" s="272">
        <v>0.11061202668691214</v>
      </c>
      <c r="AA26" s="272">
        <v>6.2658572300141616E-2</v>
      </c>
      <c r="AB26" s="272">
        <v>1.6251909762845306E-2</v>
      </c>
      <c r="AC26" s="272">
        <v>1.3178342997046892E-2</v>
      </c>
      <c r="AD26" s="272">
        <v>2.7221885060351125E-2</v>
      </c>
      <c r="AE26" s="272">
        <v>1.6152394510751709E-2</v>
      </c>
      <c r="AF26" s="272">
        <v>2.4149710729026854E-2</v>
      </c>
      <c r="AG26" s="272">
        <v>3.0626158385979006E-2</v>
      </c>
      <c r="AH26" s="272">
        <v>3.8459683179910012E-2</v>
      </c>
      <c r="AI26" s="272">
        <v>1.050440124121335E-2</v>
      </c>
      <c r="AJ26" s="272">
        <v>1.3222127753880049E-2</v>
      </c>
      <c r="AK26" s="272">
        <v>5.9644158743393537E-2</v>
      </c>
      <c r="AL26" s="272">
        <v>0</v>
      </c>
      <c r="AM26" s="275">
        <v>4.9365237846476272E-3</v>
      </c>
      <c r="AN26" s="261">
        <v>3.5693350400628703E-2</v>
      </c>
    </row>
    <row r="27" spans="1:40">
      <c r="A27" s="153" t="s">
        <v>106</v>
      </c>
      <c r="B27" s="120" t="s">
        <v>107</v>
      </c>
      <c r="C27" s="276">
        <v>8.332503940579988E-4</v>
      </c>
      <c r="D27" s="272">
        <v>3.3674524055612976E-3</v>
      </c>
      <c r="E27" s="272">
        <v>2.1427038579618363E-3</v>
      </c>
      <c r="F27" s="272">
        <v>1.4555357310545591E-3</v>
      </c>
      <c r="G27" s="272">
        <v>1.2585105544018296E-3</v>
      </c>
      <c r="H27" s="272">
        <v>8.9697207162500096E-4</v>
      </c>
      <c r="I27" s="272">
        <v>4.4018198922027443E-4</v>
      </c>
      <c r="J27" s="272">
        <v>7.9022148327733292E-5</v>
      </c>
      <c r="K27" s="272">
        <v>7.418571417415682E-4</v>
      </c>
      <c r="L27" s="272">
        <v>1.7604327470351797E-3</v>
      </c>
      <c r="M27" s="272">
        <v>6.6635895962414906E-4</v>
      </c>
      <c r="N27" s="272">
        <v>1.7458190201847487E-4</v>
      </c>
      <c r="O27" s="272">
        <v>1.8930334809847513E-4</v>
      </c>
      <c r="P27" s="272">
        <v>1.9203792046351397E-4</v>
      </c>
      <c r="Q27" s="272">
        <v>1.5436636283446044E-4</v>
      </c>
      <c r="R27" s="272">
        <v>5.8094396701737481E-4</v>
      </c>
      <c r="S27" s="272">
        <v>1.988796446683682E-4</v>
      </c>
      <c r="T27" s="272">
        <v>1.1840925622071485E-4</v>
      </c>
      <c r="U27" s="272">
        <v>5.3950735271449275E-4</v>
      </c>
      <c r="V27" s="272">
        <v>4.5878867046866535E-4</v>
      </c>
      <c r="W27" s="272">
        <v>7.686539725369055E-4</v>
      </c>
      <c r="X27" s="272">
        <v>9.3661904887433966E-4</v>
      </c>
      <c r="Y27" s="272">
        <v>7.9577379754477762E-2</v>
      </c>
      <c r="Z27" s="272">
        <v>7.479756566147266E-3</v>
      </c>
      <c r="AA27" s="272">
        <v>3.4762409338149392E-3</v>
      </c>
      <c r="AB27" s="272">
        <v>1.9140641129753761E-3</v>
      </c>
      <c r="AC27" s="272">
        <v>7.6932045130431682E-4</v>
      </c>
      <c r="AD27" s="272">
        <v>4.0675853171246107E-3</v>
      </c>
      <c r="AE27" s="272">
        <v>3.0358532196006743E-3</v>
      </c>
      <c r="AF27" s="272">
        <v>4.3933740608155221E-3</v>
      </c>
      <c r="AG27" s="272">
        <v>9.1084792894337296E-3</v>
      </c>
      <c r="AH27" s="272">
        <v>7.9152159677431076E-3</v>
      </c>
      <c r="AI27" s="272">
        <v>2.8813881324805269E-3</v>
      </c>
      <c r="AJ27" s="272">
        <v>1.1296820391147823E-3</v>
      </c>
      <c r="AK27" s="272">
        <v>8.414314339891607E-3</v>
      </c>
      <c r="AL27" s="272">
        <v>0</v>
      </c>
      <c r="AM27" s="275">
        <v>7.8823642146846895E-4</v>
      </c>
      <c r="AN27" s="261">
        <v>4.1325745960248631E-3</v>
      </c>
    </row>
    <row r="28" spans="1:40">
      <c r="A28" s="153" t="s">
        <v>108</v>
      </c>
      <c r="B28" s="120" t="s">
        <v>109</v>
      </c>
      <c r="C28" s="276">
        <v>3.8422101503785504E-4</v>
      </c>
      <c r="D28" s="272">
        <v>3.6341813089720934E-3</v>
      </c>
      <c r="E28" s="272">
        <v>1.7928858290304074E-3</v>
      </c>
      <c r="F28" s="272">
        <v>9.8600807587566905E-4</v>
      </c>
      <c r="G28" s="272">
        <v>8.0833837175678868E-4</v>
      </c>
      <c r="H28" s="272">
        <v>1.2839329472899381E-3</v>
      </c>
      <c r="I28" s="272">
        <v>8.2829944208116149E-6</v>
      </c>
      <c r="J28" s="272">
        <v>1.2643543732437327E-5</v>
      </c>
      <c r="K28" s="272">
        <v>2.8776248077028196E-3</v>
      </c>
      <c r="L28" s="272">
        <v>2.827731860439443E-4</v>
      </c>
      <c r="M28" s="272">
        <v>8.5587389309523738E-5</v>
      </c>
      <c r="N28" s="272">
        <v>4.9636030966036976E-5</v>
      </c>
      <c r="O28" s="272">
        <v>1.1373781408385749E-4</v>
      </c>
      <c r="P28" s="272">
        <v>1.8735406874489168E-5</v>
      </c>
      <c r="Q28" s="272">
        <v>1.3231402528668038E-4</v>
      </c>
      <c r="R28" s="272">
        <v>6.9338473482718924E-4</v>
      </c>
      <c r="S28" s="272">
        <v>1.5247439424574894E-4</v>
      </c>
      <c r="T28" s="272">
        <v>1.5224047228377623E-4</v>
      </c>
      <c r="U28" s="272">
        <v>1.8651539908129606E-3</v>
      </c>
      <c r="V28" s="272">
        <v>5.5755567591678082E-4</v>
      </c>
      <c r="W28" s="272">
        <v>2.4749644624199136E-3</v>
      </c>
      <c r="X28" s="272">
        <v>1.5984432552644381E-2</v>
      </c>
      <c r="Y28" s="272">
        <v>3.2119138659690077E-3</v>
      </c>
      <c r="Z28" s="272">
        <v>0</v>
      </c>
      <c r="AA28" s="272">
        <v>2.2224312093712855E-3</v>
      </c>
      <c r="AB28" s="272">
        <v>8.470056294991259E-3</v>
      </c>
      <c r="AC28" s="272">
        <v>4.2234225959178468E-5</v>
      </c>
      <c r="AD28" s="272">
        <v>1.3819477890095754E-2</v>
      </c>
      <c r="AE28" s="272">
        <v>1.0720375156965731E-2</v>
      </c>
      <c r="AF28" s="272">
        <v>4.1145957375840564E-2</v>
      </c>
      <c r="AG28" s="272">
        <v>1.0683692355707796E-2</v>
      </c>
      <c r="AH28" s="272">
        <v>1.0619149159712453E-2</v>
      </c>
      <c r="AI28" s="272">
        <v>9.4990817554303089E-5</v>
      </c>
      <c r="AJ28" s="272">
        <v>2.8431485578730852E-3</v>
      </c>
      <c r="AK28" s="272">
        <v>2.5271453354671257E-2</v>
      </c>
      <c r="AL28" s="272">
        <v>0</v>
      </c>
      <c r="AM28" s="275">
        <v>1.4262442543747122E-2</v>
      </c>
      <c r="AN28" s="261">
        <v>4.8042819415673758E-3</v>
      </c>
    </row>
    <row r="29" spans="1:40">
      <c r="A29" s="153" t="s">
        <v>110</v>
      </c>
      <c r="B29" s="120" t="s">
        <v>31</v>
      </c>
      <c r="C29" s="276">
        <v>6.3993630263654316E-2</v>
      </c>
      <c r="D29" s="272">
        <v>6.1681058913746539E-3</v>
      </c>
      <c r="E29" s="272">
        <v>4.0391117359295417E-2</v>
      </c>
      <c r="F29" s="272">
        <v>5.6390271386984693E-2</v>
      </c>
      <c r="G29" s="272">
        <v>3.6946978260298101E-2</v>
      </c>
      <c r="H29" s="272">
        <v>5.1996855740499828E-3</v>
      </c>
      <c r="I29" s="272">
        <v>2.3551314136507693E-3</v>
      </c>
      <c r="J29" s="272">
        <v>2.9870372067883188E-3</v>
      </c>
      <c r="K29" s="272">
        <v>1.2826319529584481E-2</v>
      </c>
      <c r="L29" s="272">
        <v>5.363189355783865E-3</v>
      </c>
      <c r="M29" s="272">
        <v>6.8958982243673408E-3</v>
      </c>
      <c r="N29" s="272">
        <v>4.9909884929987521E-3</v>
      </c>
      <c r="O29" s="272">
        <v>5.3978720122400585E-3</v>
      </c>
      <c r="P29" s="272">
        <v>8.6557579760139954E-3</v>
      </c>
      <c r="Q29" s="272">
        <v>1.3194648632755072E-2</v>
      </c>
      <c r="R29" s="272">
        <v>1.1059352662436753E-2</v>
      </c>
      <c r="S29" s="272">
        <v>1.1084225529517053E-2</v>
      </c>
      <c r="T29" s="272">
        <v>1.1045892044589542E-2</v>
      </c>
      <c r="U29" s="272">
        <v>1.954558066405648E-2</v>
      </c>
      <c r="V29" s="272">
        <v>2.4599356421448372E-2</v>
      </c>
      <c r="W29" s="272">
        <v>2.2078897770469213E-2</v>
      </c>
      <c r="X29" s="272">
        <v>2.3868807829735836E-3</v>
      </c>
      <c r="Y29" s="272">
        <v>8.8549003823706982E-3</v>
      </c>
      <c r="Z29" s="272">
        <v>9.6548424344361748E-3</v>
      </c>
      <c r="AA29" s="272">
        <v>6.9528213774388264E-3</v>
      </c>
      <c r="AB29" s="272">
        <v>5.0686138218655804E-3</v>
      </c>
      <c r="AC29" s="272">
        <v>2.0510154043648946E-3</v>
      </c>
      <c r="AD29" s="272">
        <v>1.1821968856427988E-2</v>
      </c>
      <c r="AE29" s="272">
        <v>5.826946315946299E-3</v>
      </c>
      <c r="AF29" s="272">
        <v>7.1202322291127034E-3</v>
      </c>
      <c r="AG29" s="272">
        <v>1.124138045712517E-2</v>
      </c>
      <c r="AH29" s="272">
        <v>4.3875809379317822E-2</v>
      </c>
      <c r="AI29" s="272">
        <v>3.1307390285605724E-2</v>
      </c>
      <c r="AJ29" s="272">
        <v>1.4179485414146813E-2</v>
      </c>
      <c r="AK29" s="272">
        <v>4.1798302828171437E-2</v>
      </c>
      <c r="AL29" s="272">
        <v>0.3153020892151327</v>
      </c>
      <c r="AM29" s="275">
        <v>1.8206715774310911E-3</v>
      </c>
      <c r="AN29" s="261">
        <v>2.406576452524932E-2</v>
      </c>
    </row>
    <row r="30" spans="1:40">
      <c r="A30" s="153" t="s">
        <v>111</v>
      </c>
      <c r="B30" s="120" t="s">
        <v>32</v>
      </c>
      <c r="C30" s="276">
        <v>4.4671479459220493E-3</v>
      </c>
      <c r="D30" s="272">
        <v>1.6603874237322042E-2</v>
      </c>
      <c r="E30" s="272">
        <v>4.3127800186569618E-3</v>
      </c>
      <c r="F30" s="272">
        <v>1.0939994365668138E-2</v>
      </c>
      <c r="G30" s="272">
        <v>5.3922084067190663E-3</v>
      </c>
      <c r="H30" s="272">
        <v>1.1730257507081465E-3</v>
      </c>
      <c r="I30" s="272">
        <v>1.4187586157933037E-3</v>
      </c>
      <c r="J30" s="272">
        <v>2.4970998871563723E-4</v>
      </c>
      <c r="K30" s="272">
        <v>3.6897631523462207E-3</v>
      </c>
      <c r="L30" s="272">
        <v>2.0056536539724882E-3</v>
      </c>
      <c r="M30" s="272">
        <v>4.175441921314622E-3</v>
      </c>
      <c r="N30" s="272">
        <v>1.8313983839192951E-3</v>
      </c>
      <c r="O30" s="272">
        <v>9.4807479274009972E-4</v>
      </c>
      <c r="P30" s="272">
        <v>1.4777552172253331E-3</v>
      </c>
      <c r="Q30" s="272">
        <v>2.2419876506909733E-3</v>
      </c>
      <c r="R30" s="272">
        <v>1.5447219768157845E-3</v>
      </c>
      <c r="S30" s="272">
        <v>1.5313732639464352E-3</v>
      </c>
      <c r="T30" s="272">
        <v>1.8268856674053149E-3</v>
      </c>
      <c r="U30" s="272">
        <v>2.8670962172827326E-3</v>
      </c>
      <c r="V30" s="272">
        <v>7.1016662949628826E-3</v>
      </c>
      <c r="W30" s="272">
        <v>4.3253070996991973E-3</v>
      </c>
      <c r="X30" s="272">
        <v>7.3915019694961752E-3</v>
      </c>
      <c r="Y30" s="272">
        <v>6.830348158583216E-3</v>
      </c>
      <c r="Z30" s="272">
        <v>9.9966067683985166E-3</v>
      </c>
      <c r="AA30" s="272">
        <v>9.4434653358787517E-3</v>
      </c>
      <c r="AB30" s="272">
        <v>6.6734167893961707E-2</v>
      </c>
      <c r="AC30" s="272">
        <v>6.6694165278458853E-2</v>
      </c>
      <c r="AD30" s="272">
        <v>1.6208468139730915E-2</v>
      </c>
      <c r="AE30" s="272">
        <v>3.9865157273159396E-3</v>
      </c>
      <c r="AF30" s="272">
        <v>8.1799591002044997E-3</v>
      </c>
      <c r="AG30" s="272">
        <v>4.3527812135855893E-3</v>
      </c>
      <c r="AH30" s="272">
        <v>5.3335280447166589E-3</v>
      </c>
      <c r="AI30" s="272">
        <v>1.4185295421442593E-2</v>
      </c>
      <c r="AJ30" s="272">
        <v>8.3269747131287947E-3</v>
      </c>
      <c r="AK30" s="272">
        <v>6.1431702954585186E-3</v>
      </c>
      <c r="AL30" s="272">
        <v>0</v>
      </c>
      <c r="AM30" s="275">
        <v>1.3990423700259963E-2</v>
      </c>
      <c r="AN30" s="261">
        <v>8.8627566589850656E-3</v>
      </c>
    </row>
    <row r="31" spans="1:40">
      <c r="A31" s="153" t="s">
        <v>112</v>
      </c>
      <c r="B31" s="120" t="s">
        <v>33</v>
      </c>
      <c r="C31" s="276">
        <v>2.43031364933583E-4</v>
      </c>
      <c r="D31" s="272">
        <v>1.0335745007168339E-2</v>
      </c>
      <c r="E31" s="272">
        <v>2.2653317742069696E-3</v>
      </c>
      <c r="F31" s="272">
        <v>3.3336463517701191E-3</v>
      </c>
      <c r="G31" s="272">
        <v>1.8434057990063353E-3</v>
      </c>
      <c r="H31" s="272">
        <v>5.5251212895673571E-4</v>
      </c>
      <c r="I31" s="272">
        <v>2.2679627580793709E-4</v>
      </c>
      <c r="J31" s="272">
        <v>2.8447973397983988E-4</v>
      </c>
      <c r="K31" s="272">
        <v>1.9014969896218091E-3</v>
      </c>
      <c r="L31" s="272">
        <v>7.1711279980744282E-4</v>
      </c>
      <c r="M31" s="272">
        <v>3.9431332931887721E-4</v>
      </c>
      <c r="N31" s="272">
        <v>1.2323428377774698E-3</v>
      </c>
      <c r="O31" s="272">
        <v>6.0530329824080322E-4</v>
      </c>
      <c r="P31" s="272">
        <v>5.8313953896847531E-4</v>
      </c>
      <c r="Q31" s="272">
        <v>5.5130843869450165E-4</v>
      </c>
      <c r="R31" s="272">
        <v>4.4440874896260003E-4</v>
      </c>
      <c r="S31" s="272">
        <v>6.23156219960887E-4</v>
      </c>
      <c r="T31" s="272">
        <v>6.4279310519816638E-4</v>
      </c>
      <c r="U31" s="272">
        <v>4.6243487375527946E-4</v>
      </c>
      <c r="V31" s="272">
        <v>2.2620830280052251E-3</v>
      </c>
      <c r="W31" s="272">
        <v>3.1564029889203813E-3</v>
      </c>
      <c r="X31" s="272">
        <v>4.2972641137906274E-3</v>
      </c>
      <c r="Y31" s="272">
        <v>6.6411752867780237E-4</v>
      </c>
      <c r="Z31" s="272">
        <v>8.055873586255215E-4</v>
      </c>
      <c r="AA31" s="272">
        <v>2.4761808405787556E-2</v>
      </c>
      <c r="AB31" s="272">
        <v>1.58518918695718E-2</v>
      </c>
      <c r="AC31" s="272">
        <v>5.3925013764058373E-2</v>
      </c>
      <c r="AD31" s="272">
        <v>2.1166720964793044E-2</v>
      </c>
      <c r="AE31" s="272">
        <v>2.4174496231640034E-2</v>
      </c>
      <c r="AF31" s="272">
        <v>2.3348453826494034E-3</v>
      </c>
      <c r="AG31" s="272">
        <v>4.3361528986350711E-3</v>
      </c>
      <c r="AH31" s="272">
        <v>2.3244111907944686E-2</v>
      </c>
      <c r="AI31" s="272">
        <v>1.3037489709328099E-2</v>
      </c>
      <c r="AJ31" s="272">
        <v>9.2774068073425663E-3</v>
      </c>
      <c r="AK31" s="272">
        <v>2.0486558452910877E-2</v>
      </c>
      <c r="AL31" s="272">
        <v>0</v>
      </c>
      <c r="AM31" s="275">
        <v>1.0630372758549275E-2</v>
      </c>
      <c r="AN31" s="261">
        <v>7.0717589942531495E-3</v>
      </c>
    </row>
    <row r="32" spans="1:40">
      <c r="A32" s="153" t="s">
        <v>113</v>
      </c>
      <c r="B32" s="120" t="s">
        <v>114</v>
      </c>
      <c r="C32" s="276">
        <v>9.6451047696641312E-2</v>
      </c>
      <c r="D32" s="272">
        <v>0.13113059713933251</v>
      </c>
      <c r="E32" s="272">
        <v>5.9949722554339495E-2</v>
      </c>
      <c r="F32" s="272">
        <v>4.0895858766081324E-2</v>
      </c>
      <c r="G32" s="272">
        <v>4.4655766147051863E-2</v>
      </c>
      <c r="H32" s="272">
        <v>9.0061500873900129E-3</v>
      </c>
      <c r="I32" s="272">
        <v>1.849237668692056E-2</v>
      </c>
      <c r="J32" s="272">
        <v>2.2031374953772045E-3</v>
      </c>
      <c r="K32" s="272">
        <v>5.5276166082291481E-2</v>
      </c>
      <c r="L32" s="272">
        <v>2.322631084600308E-2</v>
      </c>
      <c r="M32" s="272">
        <v>6.8317076823851977E-2</v>
      </c>
      <c r="N32" s="272">
        <v>1.2552781072583282E-2</v>
      </c>
      <c r="O32" s="272">
        <v>6.9605984167073059E-3</v>
      </c>
      <c r="P32" s="272">
        <v>9.8595078676999241E-3</v>
      </c>
      <c r="Q32" s="272">
        <v>1.3848867980005881E-2</v>
      </c>
      <c r="R32" s="272">
        <v>8.9176237517736186E-3</v>
      </c>
      <c r="S32" s="272">
        <v>9.9439822334184101E-3</v>
      </c>
      <c r="T32" s="272">
        <v>1.0284689683170662E-2</v>
      </c>
      <c r="U32" s="272">
        <v>1.6724727934149274E-2</v>
      </c>
      <c r="V32" s="272">
        <v>0.12927963806671552</v>
      </c>
      <c r="W32" s="272">
        <v>3.7191054662733168E-2</v>
      </c>
      <c r="X32" s="272">
        <v>3.2670630422505058E-2</v>
      </c>
      <c r="Y32" s="272">
        <v>2.407727913060978E-2</v>
      </c>
      <c r="Z32" s="272">
        <v>8.551920105263415E-2</v>
      </c>
      <c r="AA32" s="272">
        <v>6.5701938227548301E-2</v>
      </c>
      <c r="AB32" s="272">
        <v>6.1336076968604186E-2</v>
      </c>
      <c r="AC32" s="272">
        <v>5.378667770657531E-3</v>
      </c>
      <c r="AD32" s="272">
        <v>8.7340796047452873E-2</v>
      </c>
      <c r="AE32" s="272">
        <v>3.4894871388605767E-2</v>
      </c>
      <c r="AF32" s="272">
        <v>4.4055590736190163E-2</v>
      </c>
      <c r="AG32" s="272">
        <v>4.2543543800900231E-2</v>
      </c>
      <c r="AH32" s="272">
        <v>3.3563264569818896E-2</v>
      </c>
      <c r="AI32" s="272">
        <v>7.7156291558482679E-2</v>
      </c>
      <c r="AJ32" s="272">
        <v>2.8972087117102766E-2</v>
      </c>
      <c r="AK32" s="272">
        <v>4.0321682647695638E-2</v>
      </c>
      <c r="AL32" s="272">
        <v>0.10721948858594821</v>
      </c>
      <c r="AM32" s="275">
        <v>5.3256961982275502E-2</v>
      </c>
      <c r="AN32" s="261">
        <v>4.4031785243277555E-2</v>
      </c>
    </row>
    <row r="33" spans="1:40">
      <c r="A33" s="153" t="s">
        <v>115</v>
      </c>
      <c r="B33" s="120" t="s">
        <v>116</v>
      </c>
      <c r="C33" s="276">
        <v>2.1386760114155304E-3</v>
      </c>
      <c r="D33" s="272">
        <v>8.068549328176574E-3</v>
      </c>
      <c r="E33" s="272">
        <v>3.1910630526467924E-3</v>
      </c>
      <c r="F33" s="272">
        <v>2.3476382758944501E-3</v>
      </c>
      <c r="G33" s="272">
        <v>2.0668489261586181E-3</v>
      </c>
      <c r="H33" s="272">
        <v>1.3636727930075036E-3</v>
      </c>
      <c r="I33" s="272">
        <v>3.1317607476782965E-4</v>
      </c>
      <c r="J33" s="272">
        <v>2.3706644498319989E-4</v>
      </c>
      <c r="K33" s="272">
        <v>2.0576774405147709E-3</v>
      </c>
      <c r="L33" s="272">
        <v>8.3881837908075644E-4</v>
      </c>
      <c r="M33" s="272">
        <v>5.440912606105438E-4</v>
      </c>
      <c r="N33" s="272">
        <v>1.4240406125428538E-3</v>
      </c>
      <c r="O33" s="272">
        <v>1.0890785211591285E-3</v>
      </c>
      <c r="P33" s="272">
        <v>2.0749463113496755E-3</v>
      </c>
      <c r="Q33" s="272">
        <v>1.4113496030579242E-3</v>
      </c>
      <c r="R33" s="272">
        <v>1.0628329719165797E-3</v>
      </c>
      <c r="S33" s="272">
        <v>1.9887964466836819E-3</v>
      </c>
      <c r="T33" s="272">
        <v>3.4169528223692001E-3</v>
      </c>
      <c r="U33" s="272">
        <v>1.4952060918087368E-3</v>
      </c>
      <c r="V33" s="272">
        <v>2.5456399146143306E-3</v>
      </c>
      <c r="W33" s="272">
        <v>4.5095090168466951E-3</v>
      </c>
      <c r="X33" s="272">
        <v>3.8914624277964567E-3</v>
      </c>
      <c r="Y33" s="272">
        <v>1.1467095995170054E-2</v>
      </c>
      <c r="Z33" s="272">
        <v>5.8588171536401567E-3</v>
      </c>
      <c r="AA33" s="272">
        <v>3.9416749309012664E-2</v>
      </c>
      <c r="AB33" s="272">
        <v>4.3616574676888772E-2</v>
      </c>
      <c r="AC33" s="272">
        <v>2.933887756601374E-3</v>
      </c>
      <c r="AD33" s="272">
        <v>6.3901192432687191E-3</v>
      </c>
      <c r="AE33" s="272">
        <v>0.22128916457576095</v>
      </c>
      <c r="AF33" s="272">
        <v>1.7418414262126702E-2</v>
      </c>
      <c r="AG33" s="272">
        <v>1.2230765196680989E-2</v>
      </c>
      <c r="AH33" s="272">
        <v>1.0157921063917096E-2</v>
      </c>
      <c r="AI33" s="272">
        <v>3.4679564308783481E-2</v>
      </c>
      <c r="AJ33" s="272">
        <v>3.3098909712210141E-2</v>
      </c>
      <c r="AK33" s="272">
        <v>2.1996530346024019E-2</v>
      </c>
      <c r="AL33" s="272">
        <v>0</v>
      </c>
      <c r="AM33" s="275">
        <v>5.5275465445879066E-2</v>
      </c>
      <c r="AN33" s="261">
        <v>1.5240731669550431E-2</v>
      </c>
    </row>
    <row r="34" spans="1:40">
      <c r="A34" s="153" t="s">
        <v>117</v>
      </c>
      <c r="B34" s="120" t="s">
        <v>34</v>
      </c>
      <c r="C34" s="276">
        <v>0</v>
      </c>
      <c r="D34" s="272">
        <v>0</v>
      </c>
      <c r="E34" s="272">
        <v>0</v>
      </c>
      <c r="F34" s="272">
        <v>0</v>
      </c>
      <c r="G34" s="272">
        <v>0</v>
      </c>
      <c r="H34" s="272">
        <v>0</v>
      </c>
      <c r="I34" s="272">
        <v>0</v>
      </c>
      <c r="J34" s="272">
        <v>0</v>
      </c>
      <c r="K34" s="272">
        <v>0</v>
      </c>
      <c r="L34" s="272">
        <v>0</v>
      </c>
      <c r="M34" s="272">
        <v>0</v>
      </c>
      <c r="N34" s="272">
        <v>0</v>
      </c>
      <c r="O34" s="272">
        <v>0</v>
      </c>
      <c r="P34" s="272">
        <v>0</v>
      </c>
      <c r="Q34" s="272">
        <v>0</v>
      </c>
      <c r="R34" s="272">
        <v>0</v>
      </c>
      <c r="S34" s="272">
        <v>0</v>
      </c>
      <c r="T34" s="272">
        <v>0</v>
      </c>
      <c r="U34" s="272">
        <v>0</v>
      </c>
      <c r="V34" s="272">
        <v>0</v>
      </c>
      <c r="W34" s="272">
        <v>0</v>
      </c>
      <c r="X34" s="272">
        <v>0</v>
      </c>
      <c r="Y34" s="272">
        <v>0</v>
      </c>
      <c r="Z34" s="272">
        <v>0</v>
      </c>
      <c r="AA34" s="272">
        <v>0</v>
      </c>
      <c r="AB34" s="272">
        <v>0</v>
      </c>
      <c r="AC34" s="272">
        <v>0</v>
      </c>
      <c r="AD34" s="272">
        <v>0</v>
      </c>
      <c r="AE34" s="272">
        <v>0</v>
      </c>
      <c r="AF34" s="272">
        <v>0</v>
      </c>
      <c r="AG34" s="272">
        <v>0</v>
      </c>
      <c r="AH34" s="272">
        <v>0</v>
      </c>
      <c r="AI34" s="272">
        <v>0</v>
      </c>
      <c r="AJ34" s="272">
        <v>0</v>
      </c>
      <c r="AK34" s="272">
        <v>0</v>
      </c>
      <c r="AL34" s="272">
        <v>0</v>
      </c>
      <c r="AM34" s="275">
        <v>8.4650409419270684E-2</v>
      </c>
      <c r="AN34" s="261">
        <v>2.2878489032235319E-3</v>
      </c>
    </row>
    <row r="35" spans="1:40">
      <c r="A35" s="153" t="s">
        <v>118</v>
      </c>
      <c r="B35" s="120" t="s">
        <v>35</v>
      </c>
      <c r="C35" s="276">
        <v>0</v>
      </c>
      <c r="D35" s="272">
        <v>3.3341112926349483E-5</v>
      </c>
      <c r="E35" s="272">
        <v>1.9872291784367568E-4</v>
      </c>
      <c r="F35" s="272">
        <v>0</v>
      </c>
      <c r="G35" s="272">
        <v>8.5434136852343526E-5</v>
      </c>
      <c r="H35" s="272">
        <v>5.9906076985785258E-5</v>
      </c>
      <c r="I35" s="272">
        <v>5.9164245862940109E-6</v>
      </c>
      <c r="J35" s="272">
        <v>1.2643543732437327E-5</v>
      </c>
      <c r="K35" s="272">
        <v>1.7960751852690599E-4</v>
      </c>
      <c r="L35" s="272">
        <v>2.2621854883515546E-5</v>
      </c>
      <c r="M35" s="272">
        <v>3.0566924753401335E-6</v>
      </c>
      <c r="N35" s="272">
        <v>1.762934892931658E-4</v>
      </c>
      <c r="O35" s="272">
        <v>1.3243444105654639E-4</v>
      </c>
      <c r="P35" s="272">
        <v>1.779863653076471E-4</v>
      </c>
      <c r="Q35" s="272">
        <v>9.5560129373713619E-5</v>
      </c>
      <c r="R35" s="272">
        <v>3.4535378684443017E-4</v>
      </c>
      <c r="S35" s="272">
        <v>3.115781099804435E-4</v>
      </c>
      <c r="T35" s="272">
        <v>7.2737114535581981E-4</v>
      </c>
      <c r="U35" s="272">
        <v>1.2331596633474118E-4</v>
      </c>
      <c r="V35" s="272">
        <v>2.2302227036671233E-5</v>
      </c>
      <c r="W35" s="272">
        <v>1.1254773326693862E-4</v>
      </c>
      <c r="X35" s="272">
        <v>4.0100875269502643E-4</v>
      </c>
      <c r="Y35" s="272">
        <v>6.4399275508150532E-5</v>
      </c>
      <c r="Z35" s="272">
        <v>1.4402925502698718E-4</v>
      </c>
      <c r="AA35" s="272">
        <v>1.779031398885661E-4</v>
      </c>
      <c r="AB35" s="272">
        <v>2.236659188195945E-4</v>
      </c>
      <c r="AC35" s="272">
        <v>1.011598226567149E-6</v>
      </c>
      <c r="AD35" s="272">
        <v>8.234473186592169E-4</v>
      </c>
      <c r="AE35" s="272">
        <v>5.1523779569269479E-3</v>
      </c>
      <c r="AF35" s="272">
        <v>1.0338798742358981E-4</v>
      </c>
      <c r="AG35" s="272">
        <v>1.9186517250597659E-6</v>
      </c>
      <c r="AH35" s="272">
        <v>1.4107764821247681E-4</v>
      </c>
      <c r="AI35" s="272">
        <v>0</v>
      </c>
      <c r="AJ35" s="272">
        <v>4.8519700994796458E-4</v>
      </c>
      <c r="AK35" s="272">
        <v>3.6955849325569196E-4</v>
      </c>
      <c r="AL35" s="272">
        <v>0</v>
      </c>
      <c r="AM35" s="275">
        <v>1.5331971178367083E-3</v>
      </c>
      <c r="AN35" s="261">
        <v>3.3643712964365706E-4</v>
      </c>
    </row>
    <row r="36" spans="1:40">
      <c r="A36" s="153" t="s">
        <v>119</v>
      </c>
      <c r="B36" s="120" t="s">
        <v>120</v>
      </c>
      <c r="C36" s="276">
        <v>0</v>
      </c>
      <c r="D36" s="272">
        <v>0</v>
      </c>
      <c r="E36" s="272">
        <v>0</v>
      </c>
      <c r="F36" s="272">
        <v>0</v>
      </c>
      <c r="G36" s="272">
        <v>0</v>
      </c>
      <c r="H36" s="272">
        <v>0</v>
      </c>
      <c r="I36" s="272">
        <v>0</v>
      </c>
      <c r="J36" s="272">
        <v>0</v>
      </c>
      <c r="K36" s="272">
        <v>0</v>
      </c>
      <c r="L36" s="272">
        <v>0</v>
      </c>
      <c r="M36" s="272">
        <v>0</v>
      </c>
      <c r="N36" s="272">
        <v>0</v>
      </c>
      <c r="O36" s="272">
        <v>0</v>
      </c>
      <c r="P36" s="272">
        <v>0</v>
      </c>
      <c r="Q36" s="272">
        <v>0</v>
      </c>
      <c r="R36" s="272">
        <v>0</v>
      </c>
      <c r="S36" s="272">
        <v>0</v>
      </c>
      <c r="T36" s="272">
        <v>0</v>
      </c>
      <c r="U36" s="272">
        <v>0</v>
      </c>
      <c r="V36" s="272">
        <v>0</v>
      </c>
      <c r="W36" s="272">
        <v>0</v>
      </c>
      <c r="X36" s="272">
        <v>5.1923444074057212E-6</v>
      </c>
      <c r="Y36" s="272">
        <v>3.6224592473334673E-5</v>
      </c>
      <c r="Z36" s="272">
        <v>0</v>
      </c>
      <c r="AA36" s="272">
        <v>7.1297059879005497E-6</v>
      </c>
      <c r="AB36" s="272">
        <v>5.0754958501369524E-5</v>
      </c>
      <c r="AC36" s="272">
        <v>4.8050915761939577E-6</v>
      </c>
      <c r="AD36" s="272">
        <v>3.517601950302128E-4</v>
      </c>
      <c r="AE36" s="272">
        <v>1.3243059808968862E-4</v>
      </c>
      <c r="AF36" s="272">
        <v>6.7694515574969522E-6</v>
      </c>
      <c r="AG36" s="272">
        <v>3.1977528750996102E-6</v>
      </c>
      <c r="AH36" s="272">
        <v>1.1150090098067137E-2</v>
      </c>
      <c r="AI36" s="272">
        <v>0</v>
      </c>
      <c r="AJ36" s="272">
        <v>8.962497245050563E-6</v>
      </c>
      <c r="AK36" s="272">
        <v>9.7903414516063958E-5</v>
      </c>
      <c r="AL36" s="272">
        <v>0</v>
      </c>
      <c r="AM36" s="275">
        <v>3.7093478657339715E-5</v>
      </c>
      <c r="AN36" s="261">
        <v>3.2141389672930523E-4</v>
      </c>
    </row>
    <row r="37" spans="1:40">
      <c r="A37" s="153" t="s">
        <v>121</v>
      </c>
      <c r="B37" s="120" t="s">
        <v>487</v>
      </c>
      <c r="C37" s="276">
        <v>1.8678696333466807E-3</v>
      </c>
      <c r="D37" s="272">
        <v>2.000466775580969E-3</v>
      </c>
      <c r="E37" s="272">
        <v>8.9781152965186814E-4</v>
      </c>
      <c r="F37" s="272">
        <v>6.1038595173255709E-4</v>
      </c>
      <c r="G37" s="272">
        <v>2.7930390894035382E-4</v>
      </c>
      <c r="H37" s="272">
        <v>1.5624152511157507E-4</v>
      </c>
      <c r="I37" s="272">
        <v>6.4291813837728245E-5</v>
      </c>
      <c r="J37" s="272">
        <v>2.5287087464874655E-5</v>
      </c>
      <c r="K37" s="272">
        <v>3.2797894687521965E-4</v>
      </c>
      <c r="L37" s="272">
        <v>3.5923505555022687E-4</v>
      </c>
      <c r="M37" s="272">
        <v>3.3012278733673441E-4</v>
      </c>
      <c r="N37" s="272">
        <v>5.4770792790109764E-5</v>
      </c>
      <c r="O37" s="272">
        <v>2.7110109110398909E-4</v>
      </c>
      <c r="P37" s="272">
        <v>1.0538666366900156E-4</v>
      </c>
      <c r="Q37" s="272">
        <v>1.2496324610408702E-4</v>
      </c>
      <c r="R37" s="272">
        <v>8.5669156426525307E-5</v>
      </c>
      <c r="S37" s="272">
        <v>9.2810500845238493E-5</v>
      </c>
      <c r="T37" s="272">
        <v>6.7662432126122771E-5</v>
      </c>
      <c r="U37" s="272">
        <v>6.1657983167370592E-5</v>
      </c>
      <c r="V37" s="272">
        <v>3.8232389205722112E-4</v>
      </c>
      <c r="W37" s="272">
        <v>3.6695627502468086E-4</v>
      </c>
      <c r="X37" s="272">
        <v>8.970773491564038E-4</v>
      </c>
      <c r="Y37" s="272">
        <v>3.9042060776816262E-3</v>
      </c>
      <c r="Z37" s="272">
        <v>8.2267557532363859E-4</v>
      </c>
      <c r="AA37" s="272">
        <v>3.7481882907820031E-4</v>
      </c>
      <c r="AB37" s="272">
        <v>2.4259149656586788E-3</v>
      </c>
      <c r="AC37" s="272">
        <v>1.8360507812193754E-4</v>
      </c>
      <c r="AD37" s="272">
        <v>6.5959810729335233E-4</v>
      </c>
      <c r="AE37" s="272">
        <v>5.7169816228896833E-4</v>
      </c>
      <c r="AF37" s="272">
        <v>1.230809374090355E-6</v>
      </c>
      <c r="AG37" s="272">
        <v>1.0527002464827916E-3</v>
      </c>
      <c r="AH37" s="272">
        <v>1.1732241892330332E-3</v>
      </c>
      <c r="AI37" s="272">
        <v>0</v>
      </c>
      <c r="AJ37" s="272">
        <v>1.2474166620156737E-3</v>
      </c>
      <c r="AK37" s="272">
        <v>1.5917373821595234E-3</v>
      </c>
      <c r="AL37" s="272">
        <v>0</v>
      </c>
      <c r="AM37" s="275">
        <v>1.1128043597201915E-4</v>
      </c>
      <c r="AN37" s="261">
        <v>6.3647245725900194E-4</v>
      </c>
    </row>
    <row r="38" spans="1:40">
      <c r="A38" s="153" t="s">
        <v>122</v>
      </c>
      <c r="B38" s="120" t="s">
        <v>36</v>
      </c>
      <c r="C38" s="276">
        <v>2.3145844279388858E-2</v>
      </c>
      <c r="D38" s="272">
        <v>4.4343680192044807E-2</v>
      </c>
      <c r="E38" s="272">
        <v>2.273050763577757E-2</v>
      </c>
      <c r="F38" s="272">
        <v>2.4274579772748616E-2</v>
      </c>
      <c r="G38" s="272">
        <v>1.6551221050971319E-2</v>
      </c>
      <c r="H38" s="272">
        <v>5.7655551390913863E-3</v>
      </c>
      <c r="I38" s="272">
        <v>2.4813484714917081E-3</v>
      </c>
      <c r="J38" s="272">
        <v>2.8068667086010865E-3</v>
      </c>
      <c r="K38" s="272">
        <v>3.001397815035492E-2</v>
      </c>
      <c r="L38" s="272">
        <v>6.3200938173565728E-3</v>
      </c>
      <c r="M38" s="272">
        <v>7.3941390978477829E-3</v>
      </c>
      <c r="N38" s="272">
        <v>6.8292332260168108E-3</v>
      </c>
      <c r="O38" s="272">
        <v>6.0865311057340995E-3</v>
      </c>
      <c r="P38" s="272">
        <v>1.1559746041559816E-2</v>
      </c>
      <c r="Q38" s="272">
        <v>1.009997059688327E-2</v>
      </c>
      <c r="R38" s="272">
        <v>1.4333520734613017E-2</v>
      </c>
      <c r="S38" s="272">
        <v>1.1601312605654812E-2</v>
      </c>
      <c r="T38" s="272">
        <v>1.1079723260652603E-2</v>
      </c>
      <c r="U38" s="272">
        <v>1.6508924993063476E-2</v>
      </c>
      <c r="V38" s="272">
        <v>2.6272023449198711E-2</v>
      </c>
      <c r="W38" s="272">
        <v>6.1103648138873048E-2</v>
      </c>
      <c r="X38" s="272">
        <v>4.3929630153301973E-2</v>
      </c>
      <c r="Y38" s="272">
        <v>8.1670356208492653E-2</v>
      </c>
      <c r="Z38" s="272">
        <v>3.5750990506275039E-2</v>
      </c>
      <c r="AA38" s="272">
        <v>5.3619463146719504E-2</v>
      </c>
      <c r="AB38" s="272">
        <v>9.1165368257332804E-2</v>
      </c>
      <c r="AC38" s="272">
        <v>2.027875094932171E-2</v>
      </c>
      <c r="AD38" s="272">
        <v>9.3167182339728538E-2</v>
      </c>
      <c r="AE38" s="272">
        <v>0.13153018826428417</v>
      </c>
      <c r="AF38" s="272">
        <v>6.8050219484081631E-2</v>
      </c>
      <c r="AG38" s="272">
        <v>5.8807954474231865E-2</v>
      </c>
      <c r="AH38" s="272">
        <v>5.4296392575152758E-2</v>
      </c>
      <c r="AI38" s="272">
        <v>6.0643721106959661E-2</v>
      </c>
      <c r="AJ38" s="272">
        <v>0.13792468487655993</v>
      </c>
      <c r="AK38" s="272">
        <v>2.0420930889334176E-2</v>
      </c>
      <c r="AL38" s="272">
        <v>0</v>
      </c>
      <c r="AM38" s="275">
        <v>1.5758546182926492E-2</v>
      </c>
      <c r="AN38" s="261">
        <v>3.5900454807638579E-2</v>
      </c>
    </row>
    <row r="39" spans="1:40">
      <c r="A39" s="153" t="s">
        <v>123</v>
      </c>
      <c r="B39" s="120" t="s">
        <v>37</v>
      </c>
      <c r="C39" s="276">
        <v>3.2311598614026844E-3</v>
      </c>
      <c r="D39" s="272">
        <v>0</v>
      </c>
      <c r="E39" s="272">
        <v>3.8923414486736476E-4</v>
      </c>
      <c r="F39" s="272">
        <v>1.4085829655366701E-4</v>
      </c>
      <c r="G39" s="272">
        <v>1.0843563523566678E-4</v>
      </c>
      <c r="H39" s="272">
        <v>4.7762953272450412E-5</v>
      </c>
      <c r="I39" s="272">
        <v>4.1414972104058078E-5</v>
      </c>
      <c r="J39" s="272">
        <v>9.4826577993279963E-6</v>
      </c>
      <c r="K39" s="272">
        <v>1.8351202979923002E-4</v>
      </c>
      <c r="L39" s="272">
        <v>4.9768080743734197E-5</v>
      </c>
      <c r="M39" s="272">
        <v>5.5020464556122403E-5</v>
      </c>
      <c r="N39" s="272">
        <v>3.0808570944436742E-5</v>
      </c>
      <c r="O39" s="272">
        <v>4.4404489060136142E-5</v>
      </c>
      <c r="P39" s="272">
        <v>1.1007051538762386E-4</v>
      </c>
      <c r="Q39" s="272">
        <v>5.1455454278153487E-5</v>
      </c>
      <c r="R39" s="272">
        <v>1.0708644553315664E-4</v>
      </c>
      <c r="S39" s="272">
        <v>5.966389340051046E-5</v>
      </c>
      <c r="T39" s="272">
        <v>1.0149364818918416E-4</v>
      </c>
      <c r="U39" s="272">
        <v>1.0790147054289855E-4</v>
      </c>
      <c r="V39" s="272">
        <v>1.0609488004587886E-3</v>
      </c>
      <c r="W39" s="272">
        <v>2.9964476895506488E-4</v>
      </c>
      <c r="X39" s="272">
        <v>7.6287521678037896E-5</v>
      </c>
      <c r="Y39" s="272">
        <v>3.6224592473334673E-4</v>
      </c>
      <c r="Z39" s="272">
        <v>3.4176433396234244E-5</v>
      </c>
      <c r="AA39" s="272">
        <v>8.0192216873433797E-4</v>
      </c>
      <c r="AB39" s="272">
        <v>4.0173840034134862E-4</v>
      </c>
      <c r="AC39" s="272">
        <v>1.52397272832341E-3</v>
      </c>
      <c r="AD39" s="272">
        <v>5.7213547465283254E-4</v>
      </c>
      <c r="AE39" s="272">
        <v>9.7040885582328085E-3</v>
      </c>
      <c r="AF39" s="272">
        <v>4.867851074527354E-4</v>
      </c>
      <c r="AG39" s="272">
        <v>9.6783188517764792E-3</v>
      </c>
      <c r="AH39" s="272">
        <v>2.5025258515704554E-2</v>
      </c>
      <c r="AI39" s="272">
        <v>3.4275853334177694E-3</v>
      </c>
      <c r="AJ39" s="272">
        <v>1.6360631334601391E-3</v>
      </c>
      <c r="AK39" s="272">
        <v>2.3922860716254924E-2</v>
      </c>
      <c r="AL39" s="272">
        <v>0</v>
      </c>
      <c r="AM39" s="275">
        <v>3.0633031124519716E-3</v>
      </c>
      <c r="AN39" s="261">
        <v>2.3499153819917617E-3</v>
      </c>
    </row>
    <row r="40" spans="1:40">
      <c r="A40" s="153" t="s">
        <v>124</v>
      </c>
      <c r="B40" s="120" t="s">
        <v>38</v>
      </c>
      <c r="C40" s="276">
        <v>4.027376904613661E-4</v>
      </c>
      <c r="D40" s="272">
        <v>5.667989197479412E-4</v>
      </c>
      <c r="E40" s="272">
        <v>7.7080404496940866E-4</v>
      </c>
      <c r="F40" s="272">
        <v>1.032960841393558E-3</v>
      </c>
      <c r="G40" s="272">
        <v>7.2947609158539471E-4</v>
      </c>
      <c r="H40" s="272">
        <v>1.4166977665557324E-4</v>
      </c>
      <c r="I40" s="272">
        <v>1.5382703924364429E-5</v>
      </c>
      <c r="J40" s="272">
        <v>1.5804429665546658E-5</v>
      </c>
      <c r="K40" s="272">
        <v>7.4966616428621632E-4</v>
      </c>
      <c r="L40" s="272">
        <v>8.5963048557359065E-5</v>
      </c>
      <c r="M40" s="272">
        <v>1.9257162594642842E-4</v>
      </c>
      <c r="N40" s="272">
        <v>2.4646856755549393E-4</v>
      </c>
      <c r="O40" s="272">
        <v>1.5502619864854548E-4</v>
      </c>
      <c r="P40" s="272">
        <v>3.1147613928838241E-4</v>
      </c>
      <c r="Q40" s="272">
        <v>3.3078506321670097E-4</v>
      </c>
      <c r="R40" s="272">
        <v>4.5779455465424465E-4</v>
      </c>
      <c r="S40" s="272">
        <v>3.5135403891411717E-4</v>
      </c>
      <c r="T40" s="272">
        <v>3.8905898472520596E-4</v>
      </c>
      <c r="U40" s="272">
        <v>4.9326386533896473E-4</v>
      </c>
      <c r="V40" s="272">
        <v>8.1562430305540513E-4</v>
      </c>
      <c r="W40" s="272">
        <v>5.4102527727997827E-4</v>
      </c>
      <c r="X40" s="272">
        <v>4.8728155207961384E-5</v>
      </c>
      <c r="Y40" s="272">
        <v>7.2449184946669345E-4</v>
      </c>
      <c r="Z40" s="272">
        <v>2.2580857779654767E-3</v>
      </c>
      <c r="AA40" s="272">
        <v>2.1226153255406778E-3</v>
      </c>
      <c r="AB40" s="272">
        <v>4.7116086052881503E-3</v>
      </c>
      <c r="AC40" s="272">
        <v>4.843026509690226E-4</v>
      </c>
      <c r="AD40" s="272">
        <v>1.9818497850290708E-3</v>
      </c>
      <c r="AE40" s="272">
        <v>2.2087531895673067E-3</v>
      </c>
      <c r="AF40" s="272">
        <v>2.7003957667542386E-3</v>
      </c>
      <c r="AG40" s="272">
        <v>3.3448495073541921E-3</v>
      </c>
      <c r="AH40" s="272">
        <v>3.2196760698608583E-3</v>
      </c>
      <c r="AI40" s="272">
        <v>5.2957380786523966E-3</v>
      </c>
      <c r="AJ40" s="272">
        <v>1.9094192994341813E-3</v>
      </c>
      <c r="AK40" s="272">
        <v>1.7036269987493109E-3</v>
      </c>
      <c r="AL40" s="272">
        <v>0</v>
      </c>
      <c r="AM40" s="275">
        <v>9.891594308623924E-5</v>
      </c>
      <c r="AN40" s="261">
        <v>1.1245613333188101E-3</v>
      </c>
    </row>
    <row r="41" spans="1:40">
      <c r="A41" s="153" t="s">
        <v>125</v>
      </c>
      <c r="B41" s="120" t="s">
        <v>13</v>
      </c>
      <c r="C41" s="276">
        <v>6.8210803091358959E-3</v>
      </c>
      <c r="D41" s="272">
        <v>7.4684092955022837E-3</v>
      </c>
      <c r="E41" s="272">
        <v>6.2200820731125152E-3</v>
      </c>
      <c r="F41" s="272">
        <v>3.1458352896985634E-3</v>
      </c>
      <c r="G41" s="272">
        <v>2.8094687311059122E-3</v>
      </c>
      <c r="H41" s="272">
        <v>1.8983750071846814E-4</v>
      </c>
      <c r="I41" s="272">
        <v>3.5143562042586426E-4</v>
      </c>
      <c r="J41" s="272">
        <v>1.896531559865599E-4</v>
      </c>
      <c r="K41" s="272">
        <v>8.1057654013447136E-3</v>
      </c>
      <c r="L41" s="272">
        <v>3.3629649469834209E-3</v>
      </c>
      <c r="M41" s="272">
        <v>3.5946703509999968E-3</v>
      </c>
      <c r="N41" s="272">
        <v>1.3059410905891797E-3</v>
      </c>
      <c r="O41" s="272">
        <v>1.6904866887806217E-3</v>
      </c>
      <c r="P41" s="272">
        <v>2.4824414108698149E-3</v>
      </c>
      <c r="Q41" s="272">
        <v>1.0438106439282565E-3</v>
      </c>
      <c r="R41" s="272">
        <v>3.1322785318448315E-4</v>
      </c>
      <c r="S41" s="272">
        <v>1.0540621167423514E-3</v>
      </c>
      <c r="T41" s="272">
        <v>1.2179237782702099E-3</v>
      </c>
      <c r="U41" s="272">
        <v>2.3430033603600827E-3</v>
      </c>
      <c r="V41" s="272">
        <v>1.7077133845222543E-3</v>
      </c>
      <c r="W41" s="272">
        <v>1.0921834694521567E-2</v>
      </c>
      <c r="X41" s="272">
        <v>2.441600104805475E-3</v>
      </c>
      <c r="Y41" s="272">
        <v>5.4900382370698326E-3</v>
      </c>
      <c r="Z41" s="272">
        <v>5.7611702010794867E-3</v>
      </c>
      <c r="AA41" s="272">
        <v>4.0856610408759623E-3</v>
      </c>
      <c r="AB41" s="272">
        <v>1.3062949912598241E-2</v>
      </c>
      <c r="AC41" s="272">
        <v>4.8359453221042559E-3</v>
      </c>
      <c r="AD41" s="272">
        <v>3.6722847722209513E-3</v>
      </c>
      <c r="AE41" s="272">
        <v>6.6818331232574146E-3</v>
      </c>
      <c r="AF41" s="272">
        <v>3.360109591266669E-4</v>
      </c>
      <c r="AG41" s="272">
        <v>6.1812563075675465E-3</v>
      </c>
      <c r="AH41" s="272">
        <v>3.5537030074318516E-3</v>
      </c>
      <c r="AI41" s="272">
        <v>1.4272370337534038E-2</v>
      </c>
      <c r="AJ41" s="272">
        <v>4.4136225069489905E-3</v>
      </c>
      <c r="AK41" s="272">
        <v>3.789184900281069E-3</v>
      </c>
      <c r="AL41" s="272">
        <v>7.5824796321690736E-4</v>
      </c>
      <c r="AM41" s="275">
        <v>1.724846757566297E-3</v>
      </c>
      <c r="AN41" s="261">
        <v>3.9837938689315676E-3</v>
      </c>
    </row>
    <row r="42" spans="1:40">
      <c r="A42" s="154" t="s">
        <v>126</v>
      </c>
      <c r="B42" s="155" t="s">
        <v>14</v>
      </c>
      <c r="C42" s="270">
        <v>0.54294827135262003</v>
      </c>
      <c r="D42" s="277">
        <v>0.43043376787917181</v>
      </c>
      <c r="E42" s="277">
        <v>0.65327668361559654</v>
      </c>
      <c r="F42" s="277">
        <v>0.5699126678561367</v>
      </c>
      <c r="G42" s="277">
        <v>0.58311755737230886</v>
      </c>
      <c r="H42" s="277">
        <v>0.72312220758750945</v>
      </c>
      <c r="I42" s="277">
        <v>0.59205503063721865</v>
      </c>
      <c r="J42" s="277">
        <v>0.56867498822569995</v>
      </c>
      <c r="K42" s="277">
        <v>0.50081213834464344</v>
      </c>
      <c r="L42" s="277">
        <v>0.73338696221064381</v>
      </c>
      <c r="M42" s="277">
        <v>0.80263853694471365</v>
      </c>
      <c r="N42" s="277">
        <v>0.4912495100581426</v>
      </c>
      <c r="O42" s="277">
        <v>0.51174849297396341</v>
      </c>
      <c r="P42" s="277">
        <v>0.5463455417928379</v>
      </c>
      <c r="Q42" s="277">
        <v>0.63490885033813582</v>
      </c>
      <c r="R42" s="277">
        <v>0.612510373999411</v>
      </c>
      <c r="S42" s="277">
        <v>0.63374324637873314</v>
      </c>
      <c r="T42" s="277">
        <v>0.66346397821269687</v>
      </c>
      <c r="U42" s="277">
        <v>0.72816536671085486</v>
      </c>
      <c r="V42" s="277">
        <v>0.52093541912256669</v>
      </c>
      <c r="W42" s="277">
        <v>0.51124789742015986</v>
      </c>
      <c r="X42" s="277">
        <v>0.56822341140222854</v>
      </c>
      <c r="Y42" s="277">
        <v>0.52324411350372313</v>
      </c>
      <c r="Z42" s="277">
        <v>0.35016685423018806</v>
      </c>
      <c r="AA42" s="277">
        <v>0.31229266560354829</v>
      </c>
      <c r="AB42" s="277">
        <v>0.36813431654577239</v>
      </c>
      <c r="AC42" s="277">
        <v>0.18710166739206691</v>
      </c>
      <c r="AD42" s="277">
        <v>0.53011903702495666</v>
      </c>
      <c r="AE42" s="277">
        <v>0.50735226302608649</v>
      </c>
      <c r="AF42" s="277">
        <v>0.28442158421166969</v>
      </c>
      <c r="AG42" s="277">
        <v>0.27985326151606743</v>
      </c>
      <c r="AH42" s="277">
        <v>0.41357589878356044</v>
      </c>
      <c r="AI42" s="277">
        <v>0.38272591982775001</v>
      </c>
      <c r="AJ42" s="277">
        <v>0.37788414179811325</v>
      </c>
      <c r="AK42" s="277">
        <v>0.43592571174975459</v>
      </c>
      <c r="AL42" s="277">
        <v>1</v>
      </c>
      <c r="AM42" s="278">
        <v>0.35209439053869002</v>
      </c>
      <c r="AN42" s="269">
        <v>0.52507601962670103</v>
      </c>
    </row>
    <row r="43" spans="1:40">
      <c r="A43" s="149" t="s">
        <v>127</v>
      </c>
      <c r="B43" s="156" t="s">
        <v>22</v>
      </c>
      <c r="C43" s="271">
        <v>3.5760329411655785E-3</v>
      </c>
      <c r="D43" s="274">
        <v>2.0204714433367785E-2</v>
      </c>
      <c r="E43" s="274">
        <v>5.4312123083391358E-3</v>
      </c>
      <c r="F43" s="274">
        <v>9.3905531035778003E-3</v>
      </c>
      <c r="G43" s="274">
        <v>1.069241081990484E-2</v>
      </c>
      <c r="H43" s="274">
        <v>6.0233941326045303E-3</v>
      </c>
      <c r="I43" s="274">
        <v>1.8549963219560489E-3</v>
      </c>
      <c r="J43" s="274">
        <v>1.3967954938410137E-2</v>
      </c>
      <c r="K43" s="274">
        <v>1.1850191711503472E-2</v>
      </c>
      <c r="L43" s="274">
        <v>4.3673753038115113E-3</v>
      </c>
      <c r="M43" s="274">
        <v>6.2662195744472736E-3</v>
      </c>
      <c r="N43" s="274">
        <v>1.2705112340030774E-2</v>
      </c>
      <c r="O43" s="274">
        <v>1.0385197257204824E-2</v>
      </c>
      <c r="P43" s="274">
        <v>8.0047025871254965E-3</v>
      </c>
      <c r="Q43" s="274">
        <v>1.2202293443104969E-2</v>
      </c>
      <c r="R43" s="274">
        <v>1.133510025968463E-2</v>
      </c>
      <c r="S43" s="274">
        <v>1.1243329245251749E-2</v>
      </c>
      <c r="T43" s="274">
        <v>1.2889693320026388E-2</v>
      </c>
      <c r="U43" s="274">
        <v>5.518389493479668E-3</v>
      </c>
      <c r="V43" s="274">
        <v>1.2482875075668269E-2</v>
      </c>
      <c r="W43" s="274">
        <v>1.2161669209545785E-2</v>
      </c>
      <c r="X43" s="274">
        <v>5.4719321831891059E-3</v>
      </c>
      <c r="Y43" s="274">
        <v>8.6979271483195817E-3</v>
      </c>
      <c r="Z43" s="274">
        <v>1.7271304734168377E-2</v>
      </c>
      <c r="AA43" s="274">
        <v>1.3448323042225175E-2</v>
      </c>
      <c r="AB43" s="274">
        <v>2.4843261806119499E-2</v>
      </c>
      <c r="AC43" s="274">
        <v>1.6992321210761686E-3</v>
      </c>
      <c r="AD43" s="274">
        <v>8.7313678812005364E-3</v>
      </c>
      <c r="AE43" s="274">
        <v>5.1133582271326644E-3</v>
      </c>
      <c r="AF43" s="274">
        <v>9.4206149492875764E-3</v>
      </c>
      <c r="AG43" s="274">
        <v>3.779743898367739E-3</v>
      </c>
      <c r="AH43" s="274">
        <v>8.191754589649063E-3</v>
      </c>
      <c r="AI43" s="274">
        <v>3.5035779874612122E-2</v>
      </c>
      <c r="AJ43" s="274">
        <v>8.5196684038973819E-3</v>
      </c>
      <c r="AK43" s="274">
        <v>1.451122258233704E-2</v>
      </c>
      <c r="AL43" s="274">
        <v>0</v>
      </c>
      <c r="AM43" s="279">
        <v>2.0030478474963448E-3</v>
      </c>
      <c r="AN43" s="260">
        <v>9.9808637056564599E-3</v>
      </c>
    </row>
    <row r="44" spans="1:40">
      <c r="A44" s="153" t="s">
        <v>128</v>
      </c>
      <c r="B44" s="157" t="s">
        <v>23</v>
      </c>
      <c r="C44" s="276">
        <v>0.11593753399545878</v>
      </c>
      <c r="D44" s="272">
        <v>0.21398326276131097</v>
      </c>
      <c r="E44" s="272">
        <v>0.20534865744329553</v>
      </c>
      <c r="F44" s="272">
        <v>0.94356277584749737</v>
      </c>
      <c r="G44" s="272">
        <v>0.23060645093451801</v>
      </c>
      <c r="H44" s="272">
        <v>6.00428895129555E-2</v>
      </c>
      <c r="I44" s="272">
        <v>9.3183687234130678E-3</v>
      </c>
      <c r="J44" s="272">
        <v>0.28647109211769872</v>
      </c>
      <c r="K44" s="272">
        <v>0.22429074552738235</v>
      </c>
      <c r="L44" s="272">
        <v>5.3878019338971302E-2</v>
      </c>
      <c r="M44" s="272">
        <v>0.10883353558448546</v>
      </c>
      <c r="N44" s="272">
        <v>0.27134135383130253</v>
      </c>
      <c r="O44" s="272">
        <v>4.4480833620274621E-2</v>
      </c>
      <c r="P44" s="272">
        <v>0.23788580301124826</v>
      </c>
      <c r="Q44" s="272">
        <v>0.19915466039400176</v>
      </c>
      <c r="R44" s="272">
        <v>0.13916686745375204</v>
      </c>
      <c r="S44" s="272">
        <v>0.321508833570884</v>
      </c>
      <c r="T44" s="272">
        <v>0.32674188473704685</v>
      </c>
      <c r="U44" s="272">
        <v>0.44618799519067731</v>
      </c>
      <c r="V44" s="272">
        <v>0.45985280530155798</v>
      </c>
      <c r="W44" s="272">
        <v>0.30510785764123111</v>
      </c>
      <c r="X44" s="272">
        <v>2.7240236994575198E-2</v>
      </c>
      <c r="Y44" s="272">
        <v>0.15843429261420808</v>
      </c>
      <c r="Z44" s="272">
        <v>0.10357168140728788</v>
      </c>
      <c r="AA44" s="272">
        <v>0.45598713665235857</v>
      </c>
      <c r="AB44" s="272">
        <v>0.21320093457943926</v>
      </c>
      <c r="AC44" s="272">
        <v>4.3721275352232178E-2</v>
      </c>
      <c r="AD44" s="272">
        <v>0.46777345726801112</v>
      </c>
      <c r="AE44" s="272">
        <v>0.1864829743912331</v>
      </c>
      <c r="AF44" s="272">
        <v>0.42758133034492818</v>
      </c>
      <c r="AG44" s="272">
        <v>0.60922436585362738</v>
      </c>
      <c r="AH44" s="272">
        <v>0.56233814891588274</v>
      </c>
      <c r="AI44" s="272">
        <v>0.5788107149642201</v>
      </c>
      <c r="AJ44" s="272">
        <v>0.35884209424228808</v>
      </c>
      <c r="AK44" s="272">
        <v>0.32690595623932545</v>
      </c>
      <c r="AL44" s="272">
        <v>0</v>
      </c>
      <c r="AM44" s="275">
        <v>2.1946974872259333E-4</v>
      </c>
      <c r="AN44" s="261">
        <v>0.2628117917866839</v>
      </c>
    </row>
    <row r="45" spans="1:40">
      <c r="A45" s="153" t="s">
        <v>129</v>
      </c>
      <c r="B45" s="157" t="s">
        <v>24</v>
      </c>
      <c r="C45" s="276">
        <v>0.18511351879326826</v>
      </c>
      <c r="D45" s="272">
        <v>9.9456539859300502E-2</v>
      </c>
      <c r="E45" s="272">
        <v>5.0472883902020295E-2</v>
      </c>
      <c r="F45" s="272">
        <v>-0.1942905437130247</v>
      </c>
      <c r="G45" s="272">
        <v>9.0832917115743539E-2</v>
      </c>
      <c r="H45" s="272">
        <v>7.355049556087874E-2</v>
      </c>
      <c r="I45" s="272">
        <v>8.4591855449914502E-2</v>
      </c>
      <c r="J45" s="272">
        <v>4.4619065831771332E-2</v>
      </c>
      <c r="K45" s="272">
        <v>0.1135470923104555</v>
      </c>
      <c r="L45" s="272">
        <v>0.14308775650921252</v>
      </c>
      <c r="M45" s="272">
        <v>5.7875415328090089E-2</v>
      </c>
      <c r="N45" s="272">
        <v>6.9281629704939465E-2</v>
      </c>
      <c r="O45" s="272">
        <v>0.17034263126979701</v>
      </c>
      <c r="P45" s="272">
        <v>8.6077484958981168E-2</v>
      </c>
      <c r="Q45" s="272">
        <v>-1.9406057042046457E-2</v>
      </c>
      <c r="R45" s="272">
        <v>5.4295505046448748E-2</v>
      </c>
      <c r="S45" s="272">
        <v>9.1564188405316715E-2</v>
      </c>
      <c r="T45" s="272">
        <v>2.8215234196593195E-2</v>
      </c>
      <c r="U45" s="272">
        <v>9.5261583993587577E-3</v>
      </c>
      <c r="V45" s="272">
        <v>0.1384458533787874</v>
      </c>
      <c r="W45" s="272">
        <v>5.0243696603157417E-2</v>
      </c>
      <c r="X45" s="272">
        <v>8.7014505812629858E-2</v>
      </c>
      <c r="Y45" s="272">
        <v>0.11686456027369692</v>
      </c>
      <c r="Z45" s="272">
        <v>0.17010343253449989</v>
      </c>
      <c r="AA45" s="272">
        <v>8.9673028288296791E-2</v>
      </c>
      <c r="AB45" s="272">
        <v>0.28793890135300676</v>
      </c>
      <c r="AC45" s="272">
        <v>0.35262139241943696</v>
      </c>
      <c r="AD45" s="272">
        <v>-0.41631983977151249</v>
      </c>
      <c r="AE45" s="272">
        <v>0.14233806220927345</v>
      </c>
      <c r="AF45" s="272">
        <v>0</v>
      </c>
      <c r="AG45" s="272">
        <v>2.344528452965532E-2</v>
      </c>
      <c r="AH45" s="272">
        <v>1.8620927993571882E-3</v>
      </c>
      <c r="AI45" s="272">
        <v>-6.0160851117725287E-4</v>
      </c>
      <c r="AJ45" s="272">
        <v>7.4720339531986535E-2</v>
      </c>
      <c r="AK45" s="272">
        <v>2.638120469613631E-2</v>
      </c>
      <c r="AL45" s="272">
        <v>0</v>
      </c>
      <c r="AM45" s="275">
        <v>0.58007400148992139</v>
      </c>
      <c r="AN45" s="261">
        <v>8.0096180527680305E-2</v>
      </c>
    </row>
    <row r="46" spans="1:40">
      <c r="A46" s="153" t="s">
        <v>130</v>
      </c>
      <c r="B46" s="157" t="s">
        <v>25</v>
      </c>
      <c r="C46" s="276">
        <v>0.21307369868277001</v>
      </c>
      <c r="D46" s="272">
        <v>0.16360484112959692</v>
      </c>
      <c r="E46" s="272">
        <v>3.2458076581133692E-2</v>
      </c>
      <c r="F46" s="272">
        <v>-0.25208939806554603</v>
      </c>
      <c r="G46" s="272">
        <v>5.0869456638889622E-2</v>
      </c>
      <c r="H46" s="272">
        <v>0.14393973124838597</v>
      </c>
      <c r="I46" s="272">
        <v>2.6829407785620329E-2</v>
      </c>
      <c r="J46" s="272">
        <v>6.8297262356693339E-2</v>
      </c>
      <c r="K46" s="272">
        <v>0.10908814043746144</v>
      </c>
      <c r="L46" s="272">
        <v>5.2341542955282927E-2</v>
      </c>
      <c r="M46" s="272">
        <v>2.4184550864891137E-2</v>
      </c>
      <c r="N46" s="272">
        <v>0.10695708879543622</v>
      </c>
      <c r="O46" s="272">
        <v>0.26065746688749458</v>
      </c>
      <c r="P46" s="272">
        <v>0.11811737264021696</v>
      </c>
      <c r="Q46" s="272">
        <v>0.21083504851514259</v>
      </c>
      <c r="R46" s="272">
        <v>0.25260086204588655</v>
      </c>
      <c r="S46" s="272">
        <v>-7.2405449302263919E-2</v>
      </c>
      <c r="T46" s="272">
        <v>-7.4716240675271078E-2</v>
      </c>
      <c r="U46" s="272">
        <v>-0.20373339088078429</v>
      </c>
      <c r="V46" s="272">
        <v>-0.11326345302195176</v>
      </c>
      <c r="W46" s="272">
        <v>6.773129825800718E-2</v>
      </c>
      <c r="X46" s="272">
        <v>0.26930853150115469</v>
      </c>
      <c r="Y46" s="272">
        <v>0.19529080297846649</v>
      </c>
      <c r="Z46" s="272">
        <v>0.22896013319044328</v>
      </c>
      <c r="AA46" s="272">
        <v>8.0635277174110481E-2</v>
      </c>
      <c r="AB46" s="272">
        <v>0.10043804109947284</v>
      </c>
      <c r="AC46" s="272">
        <v>0.34249807606662286</v>
      </c>
      <c r="AD46" s="272">
        <v>0.51524389661687664</v>
      </c>
      <c r="AE46" s="272">
        <v>0.13210779850684501</v>
      </c>
      <c r="AF46" s="272">
        <v>0.27715734728578839</v>
      </c>
      <c r="AG46" s="272">
        <v>7.0509171794796363E-2</v>
      </c>
      <c r="AH46" s="272">
        <v>4.4593091754655728E-2</v>
      </c>
      <c r="AI46" s="272">
        <v>3.0080425558862644E-3</v>
      </c>
      <c r="AJ46" s="272">
        <v>0.11392882066165229</v>
      </c>
      <c r="AK46" s="272">
        <v>0.13496200863379013</v>
      </c>
      <c r="AL46" s="272">
        <v>0</v>
      </c>
      <c r="AM46" s="275">
        <v>3.5442818857088103E-2</v>
      </c>
      <c r="AN46" s="261">
        <v>0.10079626412310115</v>
      </c>
    </row>
    <row r="47" spans="1:40" ht="21.6">
      <c r="A47" s="153" t="s">
        <v>131</v>
      </c>
      <c r="B47" s="157" t="s">
        <v>764</v>
      </c>
      <c r="C47" s="276">
        <v>2.7490319250630144E-2</v>
      </c>
      <c r="D47" s="272">
        <v>7.3550495115526957E-2</v>
      </c>
      <c r="E47" s="272">
        <v>5.5067051192775461E-2</v>
      </c>
      <c r="F47" s="272">
        <v>-7.6486055028641184E-2</v>
      </c>
      <c r="G47" s="272">
        <v>3.3881207118635154E-2</v>
      </c>
      <c r="H47" s="272">
        <v>-6.6787180423341676E-3</v>
      </c>
      <c r="I47" s="272">
        <v>0.290739020595074</v>
      </c>
      <c r="J47" s="272">
        <v>1.7969636529726551E-2</v>
      </c>
      <c r="K47" s="272">
        <v>4.0411691668553844E-2</v>
      </c>
      <c r="L47" s="272">
        <v>1.293834368207788E-2</v>
      </c>
      <c r="M47" s="272">
        <v>2.0174170337244882E-4</v>
      </c>
      <c r="N47" s="272">
        <v>4.8477286381071211E-2</v>
      </c>
      <c r="O47" s="272">
        <v>2.3853779912655589E-3</v>
      </c>
      <c r="P47" s="272">
        <v>3.5690950095901863E-3</v>
      </c>
      <c r="Q47" s="272">
        <v>-3.7694795648338726E-2</v>
      </c>
      <c r="R47" s="272">
        <v>-6.990870880518299E-2</v>
      </c>
      <c r="S47" s="272">
        <v>1.4345851702078293E-2</v>
      </c>
      <c r="T47" s="272">
        <v>4.3405450208907757E-2</v>
      </c>
      <c r="U47" s="272">
        <v>1.432006659062182E-2</v>
      </c>
      <c r="V47" s="272">
        <v>-1.8453499856628541E-2</v>
      </c>
      <c r="W47" s="272">
        <v>6.3770052314792033E-2</v>
      </c>
      <c r="X47" s="272">
        <v>4.294068824924531E-2</v>
      </c>
      <c r="Y47" s="272">
        <v>3.2497484403300463E-2</v>
      </c>
      <c r="Z47" s="272">
        <v>0.12992659390341252</v>
      </c>
      <c r="AA47" s="272">
        <v>4.85522792481759E-2</v>
      </c>
      <c r="AB47" s="272">
        <v>2.0683935969608963E-2</v>
      </c>
      <c r="AC47" s="272">
        <v>7.2634270064861145E-2</v>
      </c>
      <c r="AD47" s="272">
        <v>-0.1102479852085029</v>
      </c>
      <c r="AE47" s="272">
        <v>2.6609090887592435E-2</v>
      </c>
      <c r="AF47" s="272">
        <v>1.4191232083261792E-3</v>
      </c>
      <c r="AG47" s="272">
        <v>5.4681574164203335E-3</v>
      </c>
      <c r="AH47" s="272">
        <v>1.1441165995198734E-2</v>
      </c>
      <c r="AI47" s="272">
        <v>2.1927047052118297E-3</v>
      </c>
      <c r="AJ47" s="272">
        <v>6.6137526261135393E-2</v>
      </c>
      <c r="AK47" s="272">
        <v>6.1321427130542366E-2</v>
      </c>
      <c r="AL47" s="272">
        <v>0</v>
      </c>
      <c r="AM47" s="275">
        <v>3.3149205426775928E-2</v>
      </c>
      <c r="AN47" s="261">
        <v>2.6433150738780494E-2</v>
      </c>
    </row>
    <row r="48" spans="1:40">
      <c r="A48" s="151" t="s">
        <v>132</v>
      </c>
      <c r="B48" s="152" t="s">
        <v>26</v>
      </c>
      <c r="C48" s="280">
        <v>-8.8139375015912763E-2</v>
      </c>
      <c r="D48" s="281">
        <v>-1.2336211782749309E-3</v>
      </c>
      <c r="E48" s="281">
        <v>-2.0545650431606469E-3</v>
      </c>
      <c r="F48" s="281">
        <v>0</v>
      </c>
      <c r="G48" s="281">
        <v>0</v>
      </c>
      <c r="H48" s="281">
        <v>0</v>
      </c>
      <c r="I48" s="281">
        <v>-5.3886795131965854E-3</v>
      </c>
      <c r="J48" s="281">
        <v>0</v>
      </c>
      <c r="K48" s="281">
        <v>0</v>
      </c>
      <c r="L48" s="281">
        <v>0</v>
      </c>
      <c r="M48" s="281">
        <v>0</v>
      </c>
      <c r="N48" s="281">
        <v>-1.1981110922836511E-5</v>
      </c>
      <c r="O48" s="281">
        <v>0</v>
      </c>
      <c r="P48" s="281">
        <v>0</v>
      </c>
      <c r="Q48" s="281">
        <v>0</v>
      </c>
      <c r="R48" s="281">
        <v>0</v>
      </c>
      <c r="S48" s="281">
        <v>0</v>
      </c>
      <c r="T48" s="281">
        <v>0</v>
      </c>
      <c r="U48" s="281">
        <v>1.5414495791842648E-5</v>
      </c>
      <c r="V48" s="281">
        <v>0</v>
      </c>
      <c r="W48" s="281">
        <v>-1.0262471446893393E-2</v>
      </c>
      <c r="X48" s="281">
        <v>-1.9930614302272729E-4</v>
      </c>
      <c r="Y48" s="281">
        <v>-3.5029180921714628E-2</v>
      </c>
      <c r="Z48" s="281">
        <v>0</v>
      </c>
      <c r="AA48" s="281">
        <v>-5.887100087152168E-4</v>
      </c>
      <c r="AB48" s="281">
        <v>-1.523939135341968E-2</v>
      </c>
      <c r="AC48" s="281">
        <v>-2.7591341629618988E-4</v>
      </c>
      <c r="AD48" s="281">
        <v>4.7000661889704653E-3</v>
      </c>
      <c r="AE48" s="281">
        <v>-3.5472481631166597E-6</v>
      </c>
      <c r="AF48" s="281">
        <v>0</v>
      </c>
      <c r="AG48" s="281">
        <v>7.7200149910654787E-3</v>
      </c>
      <c r="AH48" s="281">
        <v>-4.2002152838303872E-2</v>
      </c>
      <c r="AI48" s="281">
        <v>-1.1715534165030713E-3</v>
      </c>
      <c r="AJ48" s="281">
        <v>-3.2590899072911136E-5</v>
      </c>
      <c r="AK48" s="281">
        <v>-7.5310318858510741E-6</v>
      </c>
      <c r="AL48" s="281">
        <v>0</v>
      </c>
      <c r="AM48" s="282">
        <v>-2.9829339086944024E-3</v>
      </c>
      <c r="AN48" s="262">
        <v>-5.1942705086033799E-3</v>
      </c>
    </row>
    <row r="49" spans="1:40">
      <c r="A49" s="154" t="s">
        <v>133</v>
      </c>
      <c r="B49" s="158" t="s">
        <v>27</v>
      </c>
      <c r="C49" s="270">
        <v>0.45705172864738003</v>
      </c>
      <c r="D49" s="277">
        <v>0.56956623212082824</v>
      </c>
      <c r="E49" s="277">
        <v>0.34672331638440346</v>
      </c>
      <c r="F49" s="277">
        <v>0.4300873321438633</v>
      </c>
      <c r="G49" s="277">
        <v>0.4168824426276912</v>
      </c>
      <c r="H49" s="277">
        <v>0.27687779241249055</v>
      </c>
      <c r="I49" s="277">
        <v>0.40794496936278135</v>
      </c>
      <c r="J49" s="277">
        <v>0.4313250117743001</v>
      </c>
      <c r="K49" s="277">
        <v>0.49918786165535661</v>
      </c>
      <c r="L49" s="277">
        <v>0.26661303778935613</v>
      </c>
      <c r="M49" s="277">
        <v>0.1973614630552864</v>
      </c>
      <c r="N49" s="277">
        <v>0.50875048994185734</v>
      </c>
      <c r="O49" s="277">
        <v>0.48825150702603659</v>
      </c>
      <c r="P49" s="277">
        <v>0.4536544582071621</v>
      </c>
      <c r="Q49" s="277">
        <v>0.36509114966186418</v>
      </c>
      <c r="R49" s="277">
        <v>0.38748962600058895</v>
      </c>
      <c r="S49" s="277">
        <v>0.36625675362126686</v>
      </c>
      <c r="T49" s="277">
        <v>0.33653602178730313</v>
      </c>
      <c r="U49" s="277">
        <v>0.27183463328914509</v>
      </c>
      <c r="V49" s="277">
        <v>0.47906458087743331</v>
      </c>
      <c r="W49" s="277">
        <v>0.48875210257984014</v>
      </c>
      <c r="X49" s="277">
        <v>0.43177658859777146</v>
      </c>
      <c r="Y49" s="277">
        <v>0.47675588649627693</v>
      </c>
      <c r="Z49" s="277">
        <v>0.64983314576981199</v>
      </c>
      <c r="AA49" s="277">
        <v>0.68770733439645171</v>
      </c>
      <c r="AB49" s="277">
        <v>0.63186568345422767</v>
      </c>
      <c r="AC49" s="277">
        <v>0.81289833260793309</v>
      </c>
      <c r="AD49" s="277">
        <v>0.46988096297504334</v>
      </c>
      <c r="AE49" s="277">
        <v>0.49264773697391356</v>
      </c>
      <c r="AF49" s="277">
        <v>0.71557841578833037</v>
      </c>
      <c r="AG49" s="277">
        <v>0.72014673848393262</v>
      </c>
      <c r="AH49" s="277">
        <v>0.58642410121643951</v>
      </c>
      <c r="AI49" s="277">
        <v>0.61727408017225005</v>
      </c>
      <c r="AJ49" s="277">
        <v>0.62211585820188675</v>
      </c>
      <c r="AK49" s="277">
        <v>0.56407428825024541</v>
      </c>
      <c r="AL49" s="277">
        <v>0</v>
      </c>
      <c r="AM49" s="278">
        <v>0.64790560946130993</v>
      </c>
      <c r="AN49" s="269">
        <v>0.47492398037329886</v>
      </c>
    </row>
    <row r="50" spans="1:40">
      <c r="A50" s="154" t="s">
        <v>134</v>
      </c>
      <c r="B50" s="159" t="s">
        <v>765</v>
      </c>
      <c r="C50" s="270">
        <v>1</v>
      </c>
      <c r="D50" s="277">
        <v>1</v>
      </c>
      <c r="E50" s="277">
        <v>1</v>
      </c>
      <c r="F50" s="277">
        <v>1</v>
      </c>
      <c r="G50" s="277">
        <v>1</v>
      </c>
      <c r="H50" s="277">
        <v>1</v>
      </c>
      <c r="I50" s="277">
        <v>1</v>
      </c>
      <c r="J50" s="277">
        <v>1</v>
      </c>
      <c r="K50" s="277">
        <v>1</v>
      </c>
      <c r="L50" s="277">
        <v>1</v>
      </c>
      <c r="M50" s="277">
        <v>1</v>
      </c>
      <c r="N50" s="277">
        <v>1</v>
      </c>
      <c r="O50" s="277">
        <v>1</v>
      </c>
      <c r="P50" s="277">
        <v>1</v>
      </c>
      <c r="Q50" s="277">
        <v>1</v>
      </c>
      <c r="R50" s="277">
        <v>1</v>
      </c>
      <c r="S50" s="277">
        <v>1</v>
      </c>
      <c r="T50" s="277">
        <v>1</v>
      </c>
      <c r="U50" s="277">
        <v>1</v>
      </c>
      <c r="V50" s="277">
        <v>1</v>
      </c>
      <c r="W50" s="277">
        <v>1</v>
      </c>
      <c r="X50" s="277">
        <v>1</v>
      </c>
      <c r="Y50" s="277">
        <v>1</v>
      </c>
      <c r="Z50" s="277">
        <v>1</v>
      </c>
      <c r="AA50" s="277">
        <v>1</v>
      </c>
      <c r="AB50" s="277">
        <v>1</v>
      </c>
      <c r="AC50" s="277">
        <v>1</v>
      </c>
      <c r="AD50" s="277">
        <v>1</v>
      </c>
      <c r="AE50" s="277">
        <v>1</v>
      </c>
      <c r="AF50" s="277">
        <v>1</v>
      </c>
      <c r="AG50" s="277">
        <v>1</v>
      </c>
      <c r="AH50" s="277">
        <v>1</v>
      </c>
      <c r="AI50" s="277">
        <v>1</v>
      </c>
      <c r="AJ50" s="277">
        <v>1</v>
      </c>
      <c r="AK50" s="277">
        <v>1</v>
      </c>
      <c r="AL50" s="277">
        <v>1</v>
      </c>
      <c r="AM50" s="278">
        <v>1</v>
      </c>
      <c r="AN50" s="269">
        <v>1</v>
      </c>
    </row>
    <row r="51" spans="1:40">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row>
    <row r="52" spans="1:40">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row>
  </sheetData>
  <phoneticPr fontId="2"/>
  <pageMargins left="0.47244094488188981" right="0.31496062992125984" top="0.78740157480314965" bottom="0.78740157480314965" header="0.19685039370078741" footer="0.19685039370078741"/>
  <pageSetup paperSize="9" scale="74" fitToWidth="0" orientation="landscape" blackAndWhite="1" r:id="rId1"/>
  <headerFooter scaleWithDoc="0" alignWithMargins="0">
    <oddFooter>&amp;C&amp;9&amp;P／&amp;N&amp;R&amp;9&amp;F　&amp;A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O45"/>
  <sheetViews>
    <sheetView showGridLines="0" zoomScaleNormal="100" workbookViewId="0">
      <pane xSplit="2" ySplit="4" topLeftCell="AC5" activePane="bottomRight" state="frozen"/>
      <selection pane="topRight" activeCell="C1" sqref="C1"/>
      <selection pane="bottomLeft" activeCell="A5" sqref="A5"/>
      <selection pane="bottomRight" activeCell="AO45" sqref="AO45"/>
    </sheetView>
  </sheetViews>
  <sheetFormatPr defaultColWidth="9" defaultRowHeight="13.2"/>
  <cols>
    <col min="1" max="1" width="4.6640625" style="27" customWidth="1"/>
    <col min="2" max="2" width="25.77734375" style="186" customWidth="1"/>
    <col min="3" max="41" width="11.6640625" style="27" customWidth="1"/>
    <col min="42" max="16384" width="9" style="27"/>
  </cols>
  <sheetData>
    <row r="1" spans="1:41">
      <c r="A1" s="186"/>
    </row>
    <row r="2" spans="1:41" ht="17.25" customHeight="1">
      <c r="A2" s="161" t="s">
        <v>460</v>
      </c>
      <c r="B2" s="187"/>
      <c r="C2" s="140"/>
      <c r="D2" s="140"/>
      <c r="E2" s="141"/>
      <c r="F2" s="240" t="s">
        <v>531</v>
      </c>
      <c r="G2" s="140"/>
      <c r="H2" s="140"/>
      <c r="I2" s="139"/>
      <c r="J2" s="139"/>
      <c r="K2" s="139"/>
      <c r="L2" s="139"/>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row>
    <row r="3" spans="1:41" s="229" customFormat="1">
      <c r="A3" s="220"/>
      <c r="B3" s="221"/>
      <c r="C3" s="220">
        <v>1</v>
      </c>
      <c r="D3" s="222">
        <v>6</v>
      </c>
      <c r="E3" s="222">
        <v>11</v>
      </c>
      <c r="F3" s="222">
        <v>15</v>
      </c>
      <c r="G3" s="222">
        <v>16</v>
      </c>
      <c r="H3" s="222">
        <v>20</v>
      </c>
      <c r="I3" s="222">
        <v>21</v>
      </c>
      <c r="J3" s="222">
        <v>22</v>
      </c>
      <c r="K3" s="222">
        <v>25</v>
      </c>
      <c r="L3" s="222">
        <v>26</v>
      </c>
      <c r="M3" s="222">
        <v>27</v>
      </c>
      <c r="N3" s="222">
        <v>28</v>
      </c>
      <c r="O3" s="222">
        <v>29</v>
      </c>
      <c r="P3" s="222">
        <v>30</v>
      </c>
      <c r="Q3" s="222">
        <v>31</v>
      </c>
      <c r="R3" s="222">
        <v>32</v>
      </c>
      <c r="S3" s="222">
        <v>33</v>
      </c>
      <c r="T3" s="222">
        <v>34</v>
      </c>
      <c r="U3" s="222">
        <v>35</v>
      </c>
      <c r="V3" s="222">
        <v>39</v>
      </c>
      <c r="W3" s="222">
        <v>41</v>
      </c>
      <c r="X3" s="222">
        <v>46</v>
      </c>
      <c r="Y3" s="222">
        <v>47</v>
      </c>
      <c r="Z3" s="222">
        <v>48</v>
      </c>
      <c r="AA3" s="222">
        <v>51</v>
      </c>
      <c r="AB3" s="222">
        <v>53</v>
      </c>
      <c r="AC3" s="222">
        <v>55</v>
      </c>
      <c r="AD3" s="222">
        <v>57</v>
      </c>
      <c r="AE3" s="222">
        <v>59</v>
      </c>
      <c r="AF3" s="222">
        <v>61</v>
      </c>
      <c r="AG3" s="222">
        <v>63</v>
      </c>
      <c r="AH3" s="222">
        <v>64</v>
      </c>
      <c r="AI3" s="222">
        <v>65</v>
      </c>
      <c r="AJ3" s="222">
        <v>66</v>
      </c>
      <c r="AK3" s="222">
        <v>67</v>
      </c>
      <c r="AL3" s="222">
        <v>68</v>
      </c>
      <c r="AM3" s="223">
        <v>69</v>
      </c>
      <c r="AN3" s="224"/>
      <c r="AO3" s="224"/>
    </row>
    <row r="4" spans="1:41" s="230" customFormat="1" ht="45" customHeight="1">
      <c r="A4" s="225"/>
      <c r="B4" s="226"/>
      <c r="C4" s="227" t="s">
        <v>484</v>
      </c>
      <c r="D4" s="226" t="s">
        <v>3</v>
      </c>
      <c r="E4" s="226" t="s">
        <v>82</v>
      </c>
      <c r="F4" s="226" t="s">
        <v>4</v>
      </c>
      <c r="G4" s="226" t="s">
        <v>5</v>
      </c>
      <c r="H4" s="226" t="s">
        <v>6</v>
      </c>
      <c r="I4" s="226" t="s">
        <v>7</v>
      </c>
      <c r="J4" s="226" t="s">
        <v>485</v>
      </c>
      <c r="K4" s="226" t="s">
        <v>8</v>
      </c>
      <c r="L4" s="226" t="s">
        <v>9</v>
      </c>
      <c r="M4" s="226" t="s">
        <v>10</v>
      </c>
      <c r="N4" s="226" t="s">
        <v>11</v>
      </c>
      <c r="O4" s="226" t="s">
        <v>93</v>
      </c>
      <c r="P4" s="226" t="s">
        <v>95</v>
      </c>
      <c r="Q4" s="226" t="s">
        <v>97</v>
      </c>
      <c r="R4" s="226" t="s">
        <v>99</v>
      </c>
      <c r="S4" s="226" t="s">
        <v>12</v>
      </c>
      <c r="T4" s="226" t="s">
        <v>486</v>
      </c>
      <c r="U4" s="226" t="s">
        <v>39</v>
      </c>
      <c r="V4" s="226" t="s">
        <v>28</v>
      </c>
      <c r="W4" s="226" t="s">
        <v>29</v>
      </c>
      <c r="X4" s="226" t="s">
        <v>30</v>
      </c>
      <c r="Y4" s="226" t="s">
        <v>107</v>
      </c>
      <c r="Z4" s="226" t="s">
        <v>109</v>
      </c>
      <c r="AA4" s="226" t="s">
        <v>31</v>
      </c>
      <c r="AB4" s="226" t="s">
        <v>32</v>
      </c>
      <c r="AC4" s="226" t="s">
        <v>33</v>
      </c>
      <c r="AD4" s="226" t="s">
        <v>114</v>
      </c>
      <c r="AE4" s="226" t="s">
        <v>116</v>
      </c>
      <c r="AF4" s="226" t="s">
        <v>34</v>
      </c>
      <c r="AG4" s="226" t="s">
        <v>35</v>
      </c>
      <c r="AH4" s="226" t="s">
        <v>120</v>
      </c>
      <c r="AI4" s="226" t="s">
        <v>487</v>
      </c>
      <c r="AJ4" s="226" t="s">
        <v>36</v>
      </c>
      <c r="AK4" s="226" t="s">
        <v>37</v>
      </c>
      <c r="AL4" s="226" t="s">
        <v>38</v>
      </c>
      <c r="AM4" s="228" t="s">
        <v>13</v>
      </c>
      <c r="AN4" s="183" t="s">
        <v>502</v>
      </c>
      <c r="AO4" s="183" t="s">
        <v>503</v>
      </c>
    </row>
    <row r="5" spans="1:41">
      <c r="A5" s="149" t="s">
        <v>1</v>
      </c>
      <c r="B5" s="150" t="s">
        <v>484</v>
      </c>
      <c r="C5" s="276">
        <v>1.0158173634116201</v>
      </c>
      <c r="D5" s="272">
        <v>2.0623013415548377E-6</v>
      </c>
      <c r="E5" s="272">
        <v>1.7967384044201173E-2</v>
      </c>
      <c r="F5" s="272">
        <v>9.2334857826753276E-4</v>
      </c>
      <c r="G5" s="272">
        <v>2.8200087103010104E-4</v>
      </c>
      <c r="H5" s="272">
        <v>4.3925205392825378E-5</v>
      </c>
      <c r="I5" s="272">
        <v>2.9654693648125976E-7</v>
      </c>
      <c r="J5" s="272">
        <v>3.3225652441685118E-5</v>
      </c>
      <c r="K5" s="272">
        <v>1.3407954581676214E-5</v>
      </c>
      <c r="L5" s="272">
        <v>1.5816984475283184E-6</v>
      </c>
      <c r="M5" s="272">
        <v>2.7419230581274771E-6</v>
      </c>
      <c r="N5" s="272">
        <v>9.922808694071272E-7</v>
      </c>
      <c r="O5" s="272">
        <v>6.1763787094517259E-7</v>
      </c>
      <c r="P5" s="272">
        <v>8.9691431811556314E-7</v>
      </c>
      <c r="Q5" s="272">
        <v>1.9784169943477972E-6</v>
      </c>
      <c r="R5" s="272">
        <v>2.1424335123405119E-6</v>
      </c>
      <c r="S5" s="272">
        <v>1.7246082550414775E-6</v>
      </c>
      <c r="T5" s="272">
        <v>1.3759901467126409E-6</v>
      </c>
      <c r="U5" s="272">
        <v>2.5477911379598259E-6</v>
      </c>
      <c r="V5" s="272">
        <v>1.1907036659560156E-4</v>
      </c>
      <c r="W5" s="272">
        <v>1.0394428210774522E-4</v>
      </c>
      <c r="X5" s="272">
        <v>1.8759555683688097E-6</v>
      </c>
      <c r="Y5" s="272">
        <v>4.4670078429807964E-6</v>
      </c>
      <c r="Z5" s="272">
        <v>2.0593833900016104E-6</v>
      </c>
      <c r="AA5" s="272">
        <v>2.8020530537421164E-5</v>
      </c>
      <c r="AB5" s="272">
        <v>3.5729613087157777E-6</v>
      </c>
      <c r="AC5" s="272">
        <v>4.8197600190364528E-6</v>
      </c>
      <c r="AD5" s="272">
        <v>8.3331290594125537E-6</v>
      </c>
      <c r="AE5" s="272">
        <v>1.6463071499893281E-5</v>
      </c>
      <c r="AF5" s="272">
        <v>7.2755691881565815E-6</v>
      </c>
      <c r="AG5" s="272">
        <v>1.7088519735109181E-4</v>
      </c>
      <c r="AH5" s="272">
        <v>3.3686953092458647E-4</v>
      </c>
      <c r="AI5" s="272">
        <v>2.821519795236921E-4</v>
      </c>
      <c r="AJ5" s="272">
        <v>6.3218159553876901E-6</v>
      </c>
      <c r="AK5" s="272">
        <v>1.851141120127305E-3</v>
      </c>
      <c r="AL5" s="272">
        <v>2.065631763202556E-5</v>
      </c>
      <c r="AM5" s="275">
        <v>2.2733244456231693E-5</v>
      </c>
      <c r="AN5" s="261">
        <v>1.0380902754835122</v>
      </c>
      <c r="AO5" s="261">
        <v>0.79724641209908542</v>
      </c>
    </row>
    <row r="6" spans="1:41">
      <c r="A6" s="153" t="s">
        <v>2</v>
      </c>
      <c r="B6" s="120" t="s">
        <v>3</v>
      </c>
      <c r="C6" s="276">
        <v>-1.5603300833767222E-3</v>
      </c>
      <c r="D6" s="272">
        <v>0.9975184298368418</v>
      </c>
      <c r="E6" s="272">
        <v>-1.1374527655517348E-3</v>
      </c>
      <c r="F6" s="272">
        <v>-1.6105671268059562E-3</v>
      </c>
      <c r="G6" s="272">
        <v>-1.5853902182728487E-3</v>
      </c>
      <c r="H6" s="272">
        <v>-3.6318830661576725E-3</v>
      </c>
      <c r="I6" s="272">
        <v>-4.5353178307135811E-2</v>
      </c>
      <c r="J6" s="272">
        <v>-8.5419963069647501E-4</v>
      </c>
      <c r="K6" s="272">
        <v>-4.3971527237239684E-3</v>
      </c>
      <c r="L6" s="272">
        <v>-5.0561536110950624E-3</v>
      </c>
      <c r="M6" s="272">
        <v>-5.5463405269364635E-3</v>
      </c>
      <c r="N6" s="272">
        <v>-1.664210945836459E-3</v>
      </c>
      <c r="O6" s="272">
        <v>-6.8333168699221455E-4</v>
      </c>
      <c r="P6" s="272">
        <v>-8.5891275131899593E-4</v>
      </c>
      <c r="Q6" s="272">
        <v>-5.6813750032215949E-4</v>
      </c>
      <c r="R6" s="272">
        <v>-7.5652200970793197E-4</v>
      </c>
      <c r="S6" s="272">
        <v>-7.349069894591443E-4</v>
      </c>
      <c r="T6" s="272">
        <v>-3.1632387300573441E-4</v>
      </c>
      <c r="U6" s="272">
        <v>-1.5798877344286831E-3</v>
      </c>
      <c r="V6" s="272">
        <v>-1.4334311839133156E-3</v>
      </c>
      <c r="W6" s="272">
        <v>-1.0756157669786247E-3</v>
      </c>
      <c r="X6" s="272">
        <v>-2.6369497558130967E-2</v>
      </c>
      <c r="Y6" s="272">
        <v>-2.4066313555193568E-3</v>
      </c>
      <c r="Z6" s="272">
        <v>-2.8252811569494528E-3</v>
      </c>
      <c r="AA6" s="272">
        <v>-1.4584297005708494E-3</v>
      </c>
      <c r="AB6" s="272">
        <v>-6.4248406952085784E-4</v>
      </c>
      <c r="AC6" s="272">
        <v>-3.6240045541929746E-4</v>
      </c>
      <c r="AD6" s="272">
        <v>-4.5930060333914486E-3</v>
      </c>
      <c r="AE6" s="272">
        <v>-6.2675546380677304E-4</v>
      </c>
      <c r="AF6" s="272">
        <v>-1.2601041062611242E-3</v>
      </c>
      <c r="AG6" s="272">
        <v>-9.8599058391890993E-4</v>
      </c>
      <c r="AH6" s="272">
        <v>-1.2462247731118527E-3</v>
      </c>
      <c r="AI6" s="272">
        <v>-7.5712487792099867E-4</v>
      </c>
      <c r="AJ6" s="272">
        <v>-5.9197643851634793E-4</v>
      </c>
      <c r="AK6" s="272">
        <v>-1.5645658847101124E-3</v>
      </c>
      <c r="AL6" s="272">
        <v>-7.2223417333118142E-4</v>
      </c>
      <c r="AM6" s="275">
        <v>-9.6308128176414562E-4</v>
      </c>
      <c r="AN6" s="261">
        <v>0.86973871342228226</v>
      </c>
      <c r="AO6" s="261">
        <v>0.66795353459661833</v>
      </c>
    </row>
    <row r="7" spans="1:41">
      <c r="A7" s="153" t="s">
        <v>81</v>
      </c>
      <c r="B7" s="120" t="s">
        <v>82</v>
      </c>
      <c r="C7" s="276">
        <v>1.5806206993061799E-2</v>
      </c>
      <c r="D7" s="272">
        <v>1.2813451081113435E-5</v>
      </c>
      <c r="E7" s="272">
        <v>1.0473213382089692</v>
      </c>
      <c r="F7" s="272">
        <v>7.1175875167703252E-4</v>
      </c>
      <c r="G7" s="272">
        <v>3.1912049064193007E-4</v>
      </c>
      <c r="H7" s="272">
        <v>8.8786228007608104E-4</v>
      </c>
      <c r="I7" s="272">
        <v>4.9965659443916823E-6</v>
      </c>
      <c r="J7" s="272">
        <v>1.7958967889003636E-4</v>
      </c>
      <c r="K7" s="272">
        <v>1.2048646200751529E-4</v>
      </c>
      <c r="L7" s="272">
        <v>1.1795155872260984E-5</v>
      </c>
      <c r="M7" s="272">
        <v>2.8955746145105865E-5</v>
      </c>
      <c r="N7" s="272">
        <v>8.6967836346884108E-6</v>
      </c>
      <c r="O7" s="272">
        <v>4.7447758539408404E-6</v>
      </c>
      <c r="P7" s="272">
        <v>7.3743682971814003E-6</v>
      </c>
      <c r="Q7" s="272">
        <v>2.6294450301511369E-5</v>
      </c>
      <c r="R7" s="272">
        <v>3.1043732409775773E-5</v>
      </c>
      <c r="S7" s="272">
        <v>2.1818205601810147E-5</v>
      </c>
      <c r="T7" s="272">
        <v>1.400497013197815E-5</v>
      </c>
      <c r="U7" s="272">
        <v>3.1673152374989782E-5</v>
      </c>
      <c r="V7" s="272">
        <v>2.4009997216239837E-4</v>
      </c>
      <c r="W7" s="272">
        <v>2.4095236202491379E-5</v>
      </c>
      <c r="X7" s="272">
        <v>7.1818133505015798E-6</v>
      </c>
      <c r="Y7" s="272">
        <v>2.1368385392022497E-5</v>
      </c>
      <c r="Z7" s="272">
        <v>1.4630081747878285E-5</v>
      </c>
      <c r="AA7" s="272">
        <v>4.269054555432837E-5</v>
      </c>
      <c r="AB7" s="272">
        <v>2.2942558050629708E-5</v>
      </c>
      <c r="AC7" s="272">
        <v>2.6513045275734461E-5</v>
      </c>
      <c r="AD7" s="272">
        <v>4.9230241297588553E-5</v>
      </c>
      <c r="AE7" s="272">
        <v>1.6192899677319899E-4</v>
      </c>
      <c r="AF7" s="272">
        <v>1.5482738741482273E-4</v>
      </c>
      <c r="AG7" s="272">
        <v>1.0416476599852168E-3</v>
      </c>
      <c r="AH7" s="272">
        <v>2.1945591331359792E-3</v>
      </c>
      <c r="AI7" s="272">
        <v>4.3776526085812466E-4</v>
      </c>
      <c r="AJ7" s="272">
        <v>3.8409723162856174E-5</v>
      </c>
      <c r="AK7" s="272">
        <v>2.0233458032885624E-2</v>
      </c>
      <c r="AL7" s="272">
        <v>4.1347726253886628E-5</v>
      </c>
      <c r="AM7" s="275">
        <v>1.020794396328645E-3</v>
      </c>
      <c r="AN7" s="261">
        <v>1.0913240644188043</v>
      </c>
      <c r="AO7" s="261">
        <v>0.83812960716738916</v>
      </c>
    </row>
    <row r="8" spans="1:41">
      <c r="A8" s="153" t="s">
        <v>83</v>
      </c>
      <c r="B8" s="120" t="s">
        <v>4</v>
      </c>
      <c r="C8" s="276">
        <v>3.2965724506371375E-6</v>
      </c>
      <c r="D8" s="272">
        <v>9.3653024856973001E-7</v>
      </c>
      <c r="E8" s="272">
        <v>5.1997458765025706E-7</v>
      </c>
      <c r="F8" s="272">
        <v>1.0002988544941098</v>
      </c>
      <c r="G8" s="272">
        <v>3.6326860169377104E-6</v>
      </c>
      <c r="H8" s="272">
        <v>1.2999309181890563E-7</v>
      </c>
      <c r="I8" s="272">
        <v>-4.0989186031493633E-9</v>
      </c>
      <c r="J8" s="272">
        <v>1.1701470875749209E-7</v>
      </c>
      <c r="K8" s="272">
        <v>1.2874636588572313E-6</v>
      </c>
      <c r="L8" s="272">
        <v>1.7701820546065313E-7</v>
      </c>
      <c r="M8" s="272">
        <v>3.1907437094722687E-7</v>
      </c>
      <c r="N8" s="272">
        <v>2.649749674076095E-7</v>
      </c>
      <c r="O8" s="272">
        <v>1.4922011713298151E-7</v>
      </c>
      <c r="P8" s="272">
        <v>4.0152665912098439E-7</v>
      </c>
      <c r="Q8" s="272">
        <v>4.5725562821170697E-7</v>
      </c>
      <c r="R8" s="272">
        <v>1.1313971050291956E-6</v>
      </c>
      <c r="S8" s="272">
        <v>2.5661022861886705E-7</v>
      </c>
      <c r="T8" s="272">
        <v>1.8337123366727496E-7</v>
      </c>
      <c r="U8" s="272">
        <v>7.7168593589239555E-7</v>
      </c>
      <c r="V8" s="272">
        <v>4.2250074110049408E-6</v>
      </c>
      <c r="W8" s="272">
        <v>2.1297492957626298E-6</v>
      </c>
      <c r="X8" s="272">
        <v>1.8813568007400264E-7</v>
      </c>
      <c r="Y8" s="272">
        <v>5.8828917434660912E-7</v>
      </c>
      <c r="Z8" s="272">
        <v>9.6436665143433211E-7</v>
      </c>
      <c r="AA8" s="272">
        <v>2.0873407624849198E-6</v>
      </c>
      <c r="AB8" s="272">
        <v>1.0290470210582915E-6</v>
      </c>
      <c r="AC8" s="272">
        <v>1.7180182914926918E-7</v>
      </c>
      <c r="AD8" s="272">
        <v>1.9104923634297817E-6</v>
      </c>
      <c r="AE8" s="272">
        <v>8.7321030881532393E-7</v>
      </c>
      <c r="AF8" s="272">
        <v>1.9301429590769208E-6</v>
      </c>
      <c r="AG8" s="272">
        <v>5.0947025606832586E-7</v>
      </c>
      <c r="AH8" s="272">
        <v>2.59868098967019E-6</v>
      </c>
      <c r="AI8" s="272">
        <v>6.8775767204091705E-6</v>
      </c>
      <c r="AJ8" s="272">
        <v>1.4080961004020215E-6</v>
      </c>
      <c r="AK8" s="272">
        <v>2.6923899675069424E-6</v>
      </c>
      <c r="AL8" s="272">
        <v>4.8132455201579073E-5</v>
      </c>
      <c r="AM8" s="275">
        <v>3.8652527551594346E-7</v>
      </c>
      <c r="AN8" s="261">
        <v>1.0003915855423735</v>
      </c>
      <c r="AO8" s="261">
        <v>0.76829406950786916</v>
      </c>
    </row>
    <row r="9" spans="1:41">
      <c r="A9" s="153" t="s">
        <v>84</v>
      </c>
      <c r="B9" s="120" t="s">
        <v>5</v>
      </c>
      <c r="C9" s="276">
        <v>8.0100073779554234E-3</v>
      </c>
      <c r="D9" s="272">
        <v>8.8442003234702146E-4</v>
      </c>
      <c r="E9" s="272">
        <v>4.0207258691064857E-3</v>
      </c>
      <c r="F9" s="272">
        <v>1.2803890957621448E-3</v>
      </c>
      <c r="G9" s="272">
        <v>1.0234032930998285</v>
      </c>
      <c r="H9" s="272">
        <v>9.0251332253993614E-4</v>
      </c>
      <c r="I9" s="272">
        <v>-6.5807019530550852E-6</v>
      </c>
      <c r="J9" s="272">
        <v>3.0390386454268495E-4</v>
      </c>
      <c r="K9" s="272">
        <v>1.7647591701884333E-3</v>
      </c>
      <c r="L9" s="272">
        <v>2.031958774378145E-4</v>
      </c>
      <c r="M9" s="272">
        <v>3.363791270814609E-4</v>
      </c>
      <c r="N9" s="272">
        <v>2.5712008185098807E-4</v>
      </c>
      <c r="O9" s="272">
        <v>1.8391730840979431E-4</v>
      </c>
      <c r="P9" s="272">
        <v>1.9270129486577116E-4</v>
      </c>
      <c r="Q9" s="272">
        <v>6.1473783577965715E-4</v>
      </c>
      <c r="R9" s="272">
        <v>4.2747104987971761E-4</v>
      </c>
      <c r="S9" s="272">
        <v>5.2008335689775306E-4</v>
      </c>
      <c r="T9" s="272">
        <v>5.1985733232541749E-4</v>
      </c>
      <c r="U9" s="272">
        <v>5.5365102760574912E-4</v>
      </c>
      <c r="V9" s="272">
        <v>4.3112371840174869E-3</v>
      </c>
      <c r="W9" s="272">
        <v>6.8714802586609374E-3</v>
      </c>
      <c r="X9" s="272">
        <v>5.3570109577725535E-4</v>
      </c>
      <c r="Y9" s="272">
        <v>1.349180996314126E-3</v>
      </c>
      <c r="Z9" s="272">
        <v>1.2247817130842792E-3</v>
      </c>
      <c r="AA9" s="272">
        <v>2.0588862835985069E-3</v>
      </c>
      <c r="AB9" s="272">
        <v>2.024835777216519E-3</v>
      </c>
      <c r="AC9" s="272">
        <v>5.6413455288327821E-4</v>
      </c>
      <c r="AD9" s="272">
        <v>1.082208105678404E-3</v>
      </c>
      <c r="AE9" s="272">
        <v>1.743944817672692E-3</v>
      </c>
      <c r="AF9" s="272">
        <v>6.4363598421975381E-4</v>
      </c>
      <c r="AG9" s="272">
        <v>1.8288093703685419E-3</v>
      </c>
      <c r="AH9" s="272">
        <v>2.1849898261387985E-3</v>
      </c>
      <c r="AI9" s="272">
        <v>6.9905214332537475E-3</v>
      </c>
      <c r="AJ9" s="272">
        <v>1.0740472119160633E-3</v>
      </c>
      <c r="AK9" s="272">
        <v>1.4106482854252809E-3</v>
      </c>
      <c r="AL9" s="272">
        <v>4.0414096631073489E-2</v>
      </c>
      <c r="AM9" s="275">
        <v>3.1530590323883588E-4</v>
      </c>
      <c r="AN9" s="261">
        <v>1.1210009908529897</v>
      </c>
      <c r="AO9" s="261">
        <v>0.86092128885495989</v>
      </c>
    </row>
    <row r="10" spans="1:41">
      <c r="A10" s="153" t="s">
        <v>85</v>
      </c>
      <c r="B10" s="120" t="s">
        <v>6</v>
      </c>
      <c r="C10" s="276">
        <v>1.2993082123679752E-2</v>
      </c>
      <c r="D10" s="272">
        <v>3.0868890353146082E-3</v>
      </c>
      <c r="E10" s="272">
        <v>1.8114177255802787E-2</v>
      </c>
      <c r="F10" s="272">
        <v>9.7814767963036148E-2</v>
      </c>
      <c r="G10" s="272">
        <v>7.8197049517139877E-2</v>
      </c>
      <c r="H10" s="272">
        <v>1.2407076672166357</v>
      </c>
      <c r="I10" s="272">
        <v>2.5405753227317226E-3</v>
      </c>
      <c r="J10" s="272">
        <v>0.24879950654528135</v>
      </c>
      <c r="K10" s="272">
        <v>3.8652537655956748E-2</v>
      </c>
      <c r="L10" s="272">
        <v>7.8155744446993837E-3</v>
      </c>
      <c r="M10" s="272">
        <v>3.1036058119569561E-2</v>
      </c>
      <c r="N10" s="272">
        <v>6.9517382267768177E-3</v>
      </c>
      <c r="O10" s="272">
        <v>2.4268381946458621E-3</v>
      </c>
      <c r="P10" s="272">
        <v>3.7953054110049086E-3</v>
      </c>
      <c r="Q10" s="272">
        <v>3.2338046159892213E-2</v>
      </c>
      <c r="R10" s="272">
        <v>3.8517954578878924E-2</v>
      </c>
      <c r="S10" s="272">
        <v>2.5764250597439586E-2</v>
      </c>
      <c r="T10" s="272">
        <v>1.4073603257712721E-2</v>
      </c>
      <c r="U10" s="272">
        <v>3.6531773951920372E-2</v>
      </c>
      <c r="V10" s="272">
        <v>6.3328575080935257E-2</v>
      </c>
      <c r="W10" s="272">
        <v>7.4695443183368368E-3</v>
      </c>
      <c r="X10" s="272">
        <v>1.5271490732724476E-3</v>
      </c>
      <c r="Y10" s="272">
        <v>1.0314517661642828E-2</v>
      </c>
      <c r="Z10" s="272">
        <v>8.7363641199834554E-3</v>
      </c>
      <c r="AA10" s="272">
        <v>1.1937456871853672E-3</v>
      </c>
      <c r="AB10" s="272">
        <v>1.5291121623471117E-3</v>
      </c>
      <c r="AC10" s="272">
        <v>5.3291842473332485E-4</v>
      </c>
      <c r="AD10" s="272">
        <v>1.7472413528185375E-3</v>
      </c>
      <c r="AE10" s="272">
        <v>2.0529327330718527E-3</v>
      </c>
      <c r="AF10" s="272">
        <v>1.6885872735566156E-3</v>
      </c>
      <c r="AG10" s="272">
        <v>1.450911013530724E-2</v>
      </c>
      <c r="AH10" s="272">
        <v>4.256192710774874E-2</v>
      </c>
      <c r="AI10" s="272">
        <v>4.1315043929904295E-3</v>
      </c>
      <c r="AJ10" s="272">
        <v>7.1248024794710041E-3</v>
      </c>
      <c r="AK10" s="272">
        <v>8.2259168456688923E-3</v>
      </c>
      <c r="AL10" s="272">
        <v>2.0271954943109745E-2</v>
      </c>
      <c r="AM10" s="275">
        <v>1.3192084467355536E-2</v>
      </c>
      <c r="AN10" s="261">
        <v>2.1502953838376553</v>
      </c>
      <c r="AO10" s="261">
        <v>1.6514125218245768</v>
      </c>
    </row>
    <row r="11" spans="1:41">
      <c r="A11" s="153" t="s">
        <v>86</v>
      </c>
      <c r="B11" s="120" t="s">
        <v>7</v>
      </c>
      <c r="C11" s="276">
        <v>2.3461624027814359E-2</v>
      </c>
      <c r="D11" s="272">
        <v>2.0857551420092643E-2</v>
      </c>
      <c r="E11" s="272">
        <v>1.1208320071246071E-2</v>
      </c>
      <c r="F11" s="272">
        <v>1.4386144161291935E-2</v>
      </c>
      <c r="G11" s="272">
        <v>1.2979725730720253E-2</v>
      </c>
      <c r="H11" s="272">
        <v>7.0754235861684348E-2</v>
      </c>
      <c r="I11" s="272">
        <v>1.0587027128310778</v>
      </c>
      <c r="J11" s="272">
        <v>1.4651458341738619E-2</v>
      </c>
      <c r="K11" s="272">
        <v>2.2373053944915528E-2</v>
      </c>
      <c r="L11" s="272">
        <v>2.7960742733892464E-2</v>
      </c>
      <c r="M11" s="272">
        <v>1.2540741467980173E-2</v>
      </c>
      <c r="N11" s="272">
        <v>1.0143528202161394E-2</v>
      </c>
      <c r="O11" s="272">
        <v>3.8703967089492217E-3</v>
      </c>
      <c r="P11" s="272">
        <v>5.07254908655695E-3</v>
      </c>
      <c r="Q11" s="272">
        <v>4.830165074392879E-3</v>
      </c>
      <c r="R11" s="272">
        <v>4.4875980097777417E-3</v>
      </c>
      <c r="S11" s="272">
        <v>5.2382155803308373E-3</v>
      </c>
      <c r="T11" s="272">
        <v>2.5079431676028317E-3</v>
      </c>
      <c r="U11" s="272">
        <v>1.0964135276324132E-2</v>
      </c>
      <c r="V11" s="272">
        <v>1.5365633781341833E-2</v>
      </c>
      <c r="W11" s="272">
        <v>1.0637096996015007E-2</v>
      </c>
      <c r="X11" s="272">
        <v>2.9421408375384612E-2</v>
      </c>
      <c r="Y11" s="272">
        <v>1.8113289037470004E-2</v>
      </c>
      <c r="Z11" s="272">
        <v>2.1725204191363114E-2</v>
      </c>
      <c r="AA11" s="272">
        <v>8.2030321934882314E-3</v>
      </c>
      <c r="AB11" s="272">
        <v>6.2822499579629834E-3</v>
      </c>
      <c r="AC11" s="272">
        <v>2.1368690135009361E-3</v>
      </c>
      <c r="AD11" s="272">
        <v>9.4217952787407411E-2</v>
      </c>
      <c r="AE11" s="272">
        <v>5.2834260187053627E-3</v>
      </c>
      <c r="AF11" s="272">
        <v>1.7391875972870088E-2</v>
      </c>
      <c r="AG11" s="272">
        <v>8.9346798013113585E-3</v>
      </c>
      <c r="AH11" s="272">
        <v>1.0939597526349404E-2</v>
      </c>
      <c r="AI11" s="272">
        <v>1.111812795449741E-2</v>
      </c>
      <c r="AJ11" s="272">
        <v>6.6470138245719422E-3</v>
      </c>
      <c r="AK11" s="272">
        <v>1.0147726143427956E-2</v>
      </c>
      <c r="AL11" s="272">
        <v>9.8541240477736138E-3</v>
      </c>
      <c r="AM11" s="275">
        <v>1.6998085930902448E-2</v>
      </c>
      <c r="AN11" s="261">
        <v>1.6404082352528937</v>
      </c>
      <c r="AO11" s="261">
        <v>1.2598225904043099</v>
      </c>
    </row>
    <row r="12" spans="1:41">
      <c r="A12" s="153" t="s">
        <v>87</v>
      </c>
      <c r="B12" s="120" t="s">
        <v>485</v>
      </c>
      <c r="C12" s="276">
        <v>2.9384070443726953E-3</v>
      </c>
      <c r="D12" s="272">
        <v>1.0447603897012006E-3</v>
      </c>
      <c r="E12" s="272">
        <v>4.6840092106125511E-3</v>
      </c>
      <c r="F12" s="272">
        <v>2.4878044667085829E-3</v>
      </c>
      <c r="G12" s="272">
        <v>5.3433480507969712E-3</v>
      </c>
      <c r="H12" s="272">
        <v>1.5381038685167935E-3</v>
      </c>
      <c r="I12" s="272">
        <v>-9.5286342716690112E-6</v>
      </c>
      <c r="J12" s="272">
        <v>1.0047501901582947</v>
      </c>
      <c r="K12" s="272">
        <v>1.265066152515719E-3</v>
      </c>
      <c r="L12" s="272">
        <v>2.3957199120584773E-4</v>
      </c>
      <c r="M12" s="272">
        <v>6.1886300585809221E-4</v>
      </c>
      <c r="N12" s="272">
        <v>2.8514031590688938E-4</v>
      </c>
      <c r="O12" s="272">
        <v>4.6838317731064593E-4</v>
      </c>
      <c r="P12" s="272">
        <v>1.3646019914673733E-3</v>
      </c>
      <c r="Q12" s="272">
        <v>3.7889351977053124E-3</v>
      </c>
      <c r="R12" s="272">
        <v>1.6915962825936727E-3</v>
      </c>
      <c r="S12" s="272">
        <v>2.7986287537091021E-3</v>
      </c>
      <c r="T12" s="272">
        <v>4.0163495457730871E-3</v>
      </c>
      <c r="U12" s="272">
        <v>6.2119531663895377E-3</v>
      </c>
      <c r="V12" s="272">
        <v>8.3115960715565516E-3</v>
      </c>
      <c r="W12" s="272">
        <v>2.4728204321511384E-3</v>
      </c>
      <c r="X12" s="272">
        <v>1.195229684515459E-4</v>
      </c>
      <c r="Y12" s="272">
        <v>7.1723989982777295E-3</v>
      </c>
      <c r="Z12" s="272">
        <v>2.8480750168206493E-3</v>
      </c>
      <c r="AA12" s="272">
        <v>1.6138412311671475E-3</v>
      </c>
      <c r="AB12" s="272">
        <v>1.1546953249078056E-3</v>
      </c>
      <c r="AC12" s="272">
        <v>4.0986897659657414E-4</v>
      </c>
      <c r="AD12" s="272">
        <v>5.342910860966154E-4</v>
      </c>
      <c r="AE12" s="272">
        <v>1.020549792646088E-3</v>
      </c>
      <c r="AF12" s="272">
        <v>5.8807279233392734E-4</v>
      </c>
      <c r="AG12" s="272">
        <v>9.7577157606289547E-4</v>
      </c>
      <c r="AH12" s="272">
        <v>1.1112023281138693E-3</v>
      </c>
      <c r="AI12" s="272">
        <v>1.9098460897549903E-3</v>
      </c>
      <c r="AJ12" s="272">
        <v>1.102524788546413E-3</v>
      </c>
      <c r="AK12" s="272">
        <v>8.9753653268626781E-4</v>
      </c>
      <c r="AL12" s="272">
        <v>1.6870589189069744E-2</v>
      </c>
      <c r="AM12" s="275">
        <v>5.7136133311353572E-4</v>
      </c>
      <c r="AN12" s="261">
        <v>1.095210748663521</v>
      </c>
      <c r="AO12" s="261">
        <v>0.84111455476033259</v>
      </c>
    </row>
    <row r="13" spans="1:41">
      <c r="A13" s="153" t="s">
        <v>88</v>
      </c>
      <c r="B13" s="120" t="s">
        <v>8</v>
      </c>
      <c r="C13" s="276">
        <v>1.256532689939027E-3</v>
      </c>
      <c r="D13" s="272">
        <v>5.8338174433512837E-4</v>
      </c>
      <c r="E13" s="272">
        <v>1.7694537325714829E-3</v>
      </c>
      <c r="F13" s="272">
        <v>6.4358252452048712E-4</v>
      </c>
      <c r="G13" s="272">
        <v>1.6404529854786604E-3</v>
      </c>
      <c r="H13" s="272">
        <v>1.1405678779215199E-3</v>
      </c>
      <c r="I13" s="272">
        <v>8.4714248960778251E-5</v>
      </c>
      <c r="J13" s="272">
        <v>4.528246849970794E-4</v>
      </c>
      <c r="K13" s="272">
        <v>1.0326443740480922</v>
      </c>
      <c r="L13" s="272">
        <v>1.9695585700971641E-3</v>
      </c>
      <c r="M13" s="272">
        <v>4.0862456626642469E-3</v>
      </c>
      <c r="N13" s="272">
        <v>1.3870660205949851E-3</v>
      </c>
      <c r="O13" s="272">
        <v>2.9633153164835011E-3</v>
      </c>
      <c r="P13" s="272">
        <v>1.0984742380939065E-3</v>
      </c>
      <c r="Q13" s="272">
        <v>2.9853179626835491E-3</v>
      </c>
      <c r="R13" s="272">
        <v>3.2974284826222718E-3</v>
      </c>
      <c r="S13" s="272">
        <v>1.4228282124733114E-3</v>
      </c>
      <c r="T13" s="272">
        <v>4.9020727545426247E-4</v>
      </c>
      <c r="U13" s="272">
        <v>2.6808608831889041E-3</v>
      </c>
      <c r="V13" s="272">
        <v>1.4733205841922319E-3</v>
      </c>
      <c r="W13" s="272">
        <v>1.8768062070149236E-2</v>
      </c>
      <c r="X13" s="272">
        <v>2.224244429077277E-4</v>
      </c>
      <c r="Y13" s="272">
        <v>1.929290474434265E-3</v>
      </c>
      <c r="Z13" s="272">
        <v>2.460701781297156E-4</v>
      </c>
      <c r="AA13" s="272">
        <v>2.1382376156218677E-4</v>
      </c>
      <c r="AB13" s="272">
        <v>1.967862534121349E-4</v>
      </c>
      <c r="AC13" s="272">
        <v>2.691441170755138E-4</v>
      </c>
      <c r="AD13" s="272">
        <v>2.264330511094405E-4</v>
      </c>
      <c r="AE13" s="272">
        <v>2.4770937050558746E-4</v>
      </c>
      <c r="AF13" s="272">
        <v>2.6223667083879402E-4</v>
      </c>
      <c r="AG13" s="272">
        <v>1.2517017069412467E-3</v>
      </c>
      <c r="AH13" s="272">
        <v>6.5498001013732489E-4</v>
      </c>
      <c r="AI13" s="272">
        <v>4.0210336229569795E-4</v>
      </c>
      <c r="AJ13" s="272">
        <v>1.3534920139322113E-3</v>
      </c>
      <c r="AK13" s="272">
        <v>4.7444060167236109E-4</v>
      </c>
      <c r="AL13" s="272">
        <v>3.3489386535906218E-3</v>
      </c>
      <c r="AM13" s="275">
        <v>1.2133125515068138E-3</v>
      </c>
      <c r="AN13" s="261">
        <v>1.0953514570355654</v>
      </c>
      <c r="AO13" s="261">
        <v>0.8412226178521599</v>
      </c>
    </row>
    <row r="14" spans="1:41">
      <c r="A14" s="153" t="s">
        <v>89</v>
      </c>
      <c r="B14" s="120" t="s">
        <v>9</v>
      </c>
      <c r="C14" s="276">
        <v>2.4633917956115563E-3</v>
      </c>
      <c r="D14" s="272">
        <v>2.7115656702092778E-2</v>
      </c>
      <c r="E14" s="272">
        <v>2.486528361777081E-3</v>
      </c>
      <c r="F14" s="272">
        <v>2.7511438952009903E-3</v>
      </c>
      <c r="G14" s="272">
        <v>0.10167589444103084</v>
      </c>
      <c r="H14" s="272">
        <v>6.1319026043190423E-4</v>
      </c>
      <c r="I14" s="272">
        <v>-1.1205035090861659E-3</v>
      </c>
      <c r="J14" s="272">
        <v>2.6140667524193412E-3</v>
      </c>
      <c r="K14" s="272">
        <v>3.4613508225128993E-2</v>
      </c>
      <c r="L14" s="272">
        <v>1.6022473417966294</v>
      </c>
      <c r="M14" s="272">
        <v>4.4916766955867783E-3</v>
      </c>
      <c r="N14" s="272">
        <v>0.42042964777977315</v>
      </c>
      <c r="O14" s="272">
        <v>0.1443423577570298</v>
      </c>
      <c r="P14" s="272">
        <v>0.20147660516437235</v>
      </c>
      <c r="Q14" s="272">
        <v>7.3114959486696204E-2</v>
      </c>
      <c r="R14" s="272">
        <v>1.539847348279073E-2</v>
      </c>
      <c r="S14" s="272">
        <v>0.13541247812416823</v>
      </c>
      <c r="T14" s="272">
        <v>3.1391640482415467E-2</v>
      </c>
      <c r="U14" s="272">
        <v>0.25704159351642891</v>
      </c>
      <c r="V14" s="272">
        <v>1.4561491510521487E-2</v>
      </c>
      <c r="W14" s="272">
        <v>9.6992817128102718E-2</v>
      </c>
      <c r="X14" s="272">
        <v>3.8393832993339696E-4</v>
      </c>
      <c r="Y14" s="272">
        <v>5.2314508356765908E-3</v>
      </c>
      <c r="Z14" s="272">
        <v>5.5993994894590197E-4</v>
      </c>
      <c r="AA14" s="272">
        <v>1.0760364590809614E-3</v>
      </c>
      <c r="AB14" s="272">
        <v>9.4564038601319643E-4</v>
      </c>
      <c r="AC14" s="272">
        <v>1.1454536315025417E-3</v>
      </c>
      <c r="AD14" s="272">
        <v>2.4263495374228401E-3</v>
      </c>
      <c r="AE14" s="272">
        <v>1.0995884672744261E-3</v>
      </c>
      <c r="AF14" s="272">
        <v>1.4618346594951551E-3</v>
      </c>
      <c r="AG14" s="272">
        <v>9.1203092694792476E-4</v>
      </c>
      <c r="AH14" s="272">
        <v>8.6978802135123765E-4</v>
      </c>
      <c r="AI14" s="272">
        <v>1.6584201642505932E-3</v>
      </c>
      <c r="AJ14" s="272">
        <v>3.7242404878103375E-3</v>
      </c>
      <c r="AK14" s="272">
        <v>1.2165616828728057E-3</v>
      </c>
      <c r="AL14" s="272">
        <v>5.0407211164134966E-3</v>
      </c>
      <c r="AM14" s="275">
        <v>1.4118502544180388E-2</v>
      </c>
      <c r="AN14" s="261">
        <v>3.2119844570482945</v>
      </c>
      <c r="AO14" s="261">
        <v>2.4667826532784565</v>
      </c>
    </row>
    <row r="15" spans="1:41">
      <c r="A15" s="153" t="s">
        <v>90</v>
      </c>
      <c r="B15" s="120" t="s">
        <v>10</v>
      </c>
      <c r="C15" s="276">
        <v>2.7673970944832846E-5</v>
      </c>
      <c r="D15" s="272">
        <v>3.9805102166430838E-4</v>
      </c>
      <c r="E15" s="272">
        <v>1.2287584005969137E-4</v>
      </c>
      <c r="F15" s="272">
        <v>5.6972503020308406E-5</v>
      </c>
      <c r="G15" s="272">
        <v>5.143932775188146E-4</v>
      </c>
      <c r="H15" s="272">
        <v>4.92307478355444E-4</v>
      </c>
      <c r="I15" s="272">
        <v>-1.4192026504513572E-5</v>
      </c>
      <c r="J15" s="272">
        <v>1.3786956220560904E-4</v>
      </c>
      <c r="K15" s="272">
        <v>1.5673131228267458E-3</v>
      </c>
      <c r="L15" s="272">
        <v>2.7851575085806836E-3</v>
      </c>
      <c r="M15" s="272">
        <v>1.040554710041026</v>
      </c>
      <c r="N15" s="272">
        <v>2.6102904198655008E-3</v>
      </c>
      <c r="O15" s="272">
        <v>1.2613124620126414E-3</v>
      </c>
      <c r="P15" s="272">
        <v>1.3111904217224157E-3</v>
      </c>
      <c r="Q15" s="272">
        <v>4.1506244748093536E-3</v>
      </c>
      <c r="R15" s="272">
        <v>5.1140248945784582E-3</v>
      </c>
      <c r="S15" s="272">
        <v>5.4074425511212486E-3</v>
      </c>
      <c r="T15" s="272">
        <v>4.3317719440656632E-3</v>
      </c>
      <c r="U15" s="272">
        <v>4.3292156156394934E-3</v>
      </c>
      <c r="V15" s="272">
        <v>1.3113128115495234E-3</v>
      </c>
      <c r="W15" s="272">
        <v>2.1737130427027804E-3</v>
      </c>
      <c r="X15" s="272">
        <v>5.6770372103312688E-5</v>
      </c>
      <c r="Y15" s="272">
        <v>1.0416329166073492E-4</v>
      </c>
      <c r="Z15" s="272">
        <v>1.823780689851029E-5</v>
      </c>
      <c r="AA15" s="272">
        <v>2.0623417106019105E-5</v>
      </c>
      <c r="AB15" s="272">
        <v>2.5750313372904587E-5</v>
      </c>
      <c r="AC15" s="272">
        <v>2.5936575282372646E-5</v>
      </c>
      <c r="AD15" s="272">
        <v>2.5538335220372709E-5</v>
      </c>
      <c r="AE15" s="272">
        <v>3.1988592622158831E-5</v>
      </c>
      <c r="AF15" s="272">
        <v>6.773480444515647E-5</v>
      </c>
      <c r="AG15" s="272">
        <v>4.4998896434544839E-5</v>
      </c>
      <c r="AH15" s="272">
        <v>3.0950426764196105E-4</v>
      </c>
      <c r="AI15" s="272">
        <v>5.1706521449961846E-5</v>
      </c>
      <c r="AJ15" s="272">
        <v>1.2299264801418617E-4</v>
      </c>
      <c r="AK15" s="272">
        <v>4.9145365631318961E-5</v>
      </c>
      <c r="AL15" s="272">
        <v>2.2526738006388962E-4</v>
      </c>
      <c r="AM15" s="275">
        <v>5.3441012524808016E-4</v>
      </c>
      <c r="AN15" s="261">
        <v>1.0803587996509605</v>
      </c>
      <c r="AO15" s="261">
        <v>0.82970835691551859</v>
      </c>
    </row>
    <row r="16" spans="1:41">
      <c r="A16" s="153" t="s">
        <v>91</v>
      </c>
      <c r="B16" s="120" t="s">
        <v>11</v>
      </c>
      <c r="C16" s="276">
        <v>1.5636720246543644E-3</v>
      </c>
      <c r="D16" s="272">
        <v>4.2374809543388112E-3</v>
      </c>
      <c r="E16" s="272">
        <v>4.2301341139229405E-3</v>
      </c>
      <c r="F16" s="272">
        <v>5.8767721082322671E-4</v>
      </c>
      <c r="G16" s="272">
        <v>5.5452024109317096E-3</v>
      </c>
      <c r="H16" s="272">
        <v>9.6649731805366519E-4</v>
      </c>
      <c r="I16" s="272">
        <v>-7.5306803640984773E-5</v>
      </c>
      <c r="J16" s="272">
        <v>4.0061110542874878E-4</v>
      </c>
      <c r="K16" s="272">
        <v>2.0802437582742193E-3</v>
      </c>
      <c r="L16" s="272">
        <v>2.9810292534154738E-4</v>
      </c>
      <c r="M16" s="272">
        <v>4.083196047083958E-4</v>
      </c>
      <c r="N16" s="272">
        <v>1.0072799302070319</v>
      </c>
      <c r="O16" s="272">
        <v>2.8358516772038064E-3</v>
      </c>
      <c r="P16" s="272">
        <v>4.4772521773714024E-3</v>
      </c>
      <c r="Q16" s="272">
        <v>7.4755515643660855E-3</v>
      </c>
      <c r="R16" s="272">
        <v>2.2909641456243996E-3</v>
      </c>
      <c r="S16" s="272">
        <v>4.0163352146790413E-3</v>
      </c>
      <c r="T16" s="272">
        <v>4.16518799477591E-3</v>
      </c>
      <c r="U16" s="272">
        <v>3.5078758477675364E-3</v>
      </c>
      <c r="V16" s="272">
        <v>1.9180083459736966E-3</v>
      </c>
      <c r="W16" s="272">
        <v>2.1593437234428373E-2</v>
      </c>
      <c r="X16" s="272">
        <v>2.8007377701060726E-4</v>
      </c>
      <c r="Y16" s="272">
        <v>6.8514308548360678E-4</v>
      </c>
      <c r="Z16" s="272">
        <v>1.4923375537950078E-4</v>
      </c>
      <c r="AA16" s="272">
        <v>9.8764330538401394E-4</v>
      </c>
      <c r="AB16" s="272">
        <v>2.018737997931952E-4</v>
      </c>
      <c r="AC16" s="272">
        <v>3.8320614051100596E-4</v>
      </c>
      <c r="AD16" s="272">
        <v>5.3135523977666224E-4</v>
      </c>
      <c r="AE16" s="272">
        <v>3.5604502360709803E-4</v>
      </c>
      <c r="AF16" s="272">
        <v>1.3789962896666428E-3</v>
      </c>
      <c r="AG16" s="272">
        <v>2.3032208188968978E-4</v>
      </c>
      <c r="AH16" s="272">
        <v>3.87497299342574E-4</v>
      </c>
      <c r="AI16" s="272">
        <v>1.016258035193318E-3</v>
      </c>
      <c r="AJ16" s="272">
        <v>4.9322330652325978E-4</v>
      </c>
      <c r="AK16" s="272">
        <v>9.8154606024897749E-4</v>
      </c>
      <c r="AL16" s="272">
        <v>7.2193038602731143E-4</v>
      </c>
      <c r="AM16" s="275">
        <v>1.0608426366394146E-3</v>
      </c>
      <c r="AN16" s="261">
        <v>1.0896482192545356</v>
      </c>
      <c r="AO16" s="261">
        <v>0.83684256925170841</v>
      </c>
    </row>
    <row r="17" spans="1:41">
      <c r="A17" s="153" t="s">
        <v>92</v>
      </c>
      <c r="B17" s="120" t="s">
        <v>93</v>
      </c>
      <c r="C17" s="276">
        <v>2.5192736306752943E-4</v>
      </c>
      <c r="D17" s="272">
        <v>5.0519603982947794E-3</v>
      </c>
      <c r="E17" s="272">
        <v>2.5875688657522655E-4</v>
      </c>
      <c r="F17" s="272">
        <v>2.3657471776503637E-4</v>
      </c>
      <c r="G17" s="272">
        <v>5.4359582689575566E-4</v>
      </c>
      <c r="H17" s="272">
        <v>7.8358274209384973E-5</v>
      </c>
      <c r="I17" s="272">
        <v>-1.8772159740511942E-4</v>
      </c>
      <c r="J17" s="272">
        <v>1.3158148399017229E-4</v>
      </c>
      <c r="K17" s="272">
        <v>2.7062848374286757E-3</v>
      </c>
      <c r="L17" s="272">
        <v>2.5444080212660096E-4</v>
      </c>
      <c r="M17" s="272">
        <v>1.2706706263597388E-4</v>
      </c>
      <c r="N17" s="272">
        <v>9.8474498134377086E-4</v>
      </c>
      <c r="O17" s="272">
        <v>1.0672127159361997</v>
      </c>
      <c r="P17" s="272">
        <v>2.4599062807748547E-2</v>
      </c>
      <c r="Q17" s="272">
        <v>6.3467897650770202E-3</v>
      </c>
      <c r="R17" s="272">
        <v>2.0687512171794816E-3</v>
      </c>
      <c r="S17" s="272">
        <v>9.6877782773599208E-3</v>
      </c>
      <c r="T17" s="272">
        <v>1.8576849734678082E-3</v>
      </c>
      <c r="U17" s="272">
        <v>1.7685361228034831E-2</v>
      </c>
      <c r="V17" s="272">
        <v>6.3074519261578817E-4</v>
      </c>
      <c r="W17" s="272">
        <v>2.7575987877803128E-3</v>
      </c>
      <c r="X17" s="272">
        <v>2.2698345233885213E-4</v>
      </c>
      <c r="Y17" s="272">
        <v>2.3250797959374955E-2</v>
      </c>
      <c r="Z17" s="272">
        <v>4.4401207314319254E-4</v>
      </c>
      <c r="AA17" s="272">
        <v>4.7695546285329545E-4</v>
      </c>
      <c r="AB17" s="272">
        <v>6.7281869829762908E-4</v>
      </c>
      <c r="AC17" s="272">
        <v>2.1393789361895781E-4</v>
      </c>
      <c r="AD17" s="272">
        <v>9.4428992152814693E-4</v>
      </c>
      <c r="AE17" s="272">
        <v>9.6444499618064141E-4</v>
      </c>
      <c r="AF17" s="272">
        <v>1.0811233316309909E-3</v>
      </c>
      <c r="AG17" s="272">
        <v>5.8893048552012138E-4</v>
      </c>
      <c r="AH17" s="272">
        <v>5.5174759107949091E-4</v>
      </c>
      <c r="AI17" s="272">
        <v>5.0128309158600369E-4</v>
      </c>
      <c r="AJ17" s="272">
        <v>7.6768023658530518E-3</v>
      </c>
      <c r="AK17" s="272">
        <v>4.4392085137905676E-4</v>
      </c>
      <c r="AL17" s="272">
        <v>1.9931113214870737E-4</v>
      </c>
      <c r="AM17" s="275">
        <v>2.792667931757863E-4</v>
      </c>
      <c r="AN17" s="261">
        <v>1.1818006853221004</v>
      </c>
      <c r="AO17" s="261">
        <v>0.90761504894209888</v>
      </c>
    </row>
    <row r="18" spans="1:41">
      <c r="A18" s="153" t="s">
        <v>94</v>
      </c>
      <c r="B18" s="120" t="s">
        <v>95</v>
      </c>
      <c r="C18" s="276">
        <v>6.3620534256267607E-5</v>
      </c>
      <c r="D18" s="272">
        <v>3.3912887889614402E-4</v>
      </c>
      <c r="E18" s="272">
        <v>5.94040809252646E-5</v>
      </c>
      <c r="F18" s="272">
        <v>5.9736639567579343E-5</v>
      </c>
      <c r="G18" s="272">
        <v>7.0864855412044846E-5</v>
      </c>
      <c r="H18" s="272">
        <v>1.7106574693129082E-5</v>
      </c>
      <c r="I18" s="272">
        <v>-5.8989002065657296E-6</v>
      </c>
      <c r="J18" s="272">
        <v>6.2077588479746983E-5</v>
      </c>
      <c r="K18" s="272">
        <v>1.9768231127569283E-4</v>
      </c>
      <c r="L18" s="272">
        <v>3.9938582506795101E-5</v>
      </c>
      <c r="M18" s="272">
        <v>3.7681042938962106E-5</v>
      </c>
      <c r="N18" s="272">
        <v>5.2758741760485349E-5</v>
      </c>
      <c r="O18" s="272">
        <v>3.4696448129270394E-4</v>
      </c>
      <c r="P18" s="272">
        <v>1.0307483869498444</v>
      </c>
      <c r="Q18" s="272">
        <v>2.05450144768648E-4</v>
      </c>
      <c r="R18" s="272">
        <v>2.7860536781225604E-4</v>
      </c>
      <c r="S18" s="272">
        <v>2.1910611812005578E-4</v>
      </c>
      <c r="T18" s="272">
        <v>9.0182193413550378E-5</v>
      </c>
      <c r="U18" s="272">
        <v>2.847234312190775E-4</v>
      </c>
      <c r="V18" s="272">
        <v>8.0082039267089698E-5</v>
      </c>
      <c r="W18" s="272">
        <v>1.3129438126398507E-4</v>
      </c>
      <c r="X18" s="272">
        <v>8.9269913286356211E-5</v>
      </c>
      <c r="Y18" s="272">
        <v>2.2470880454590421E-4</v>
      </c>
      <c r="Z18" s="272">
        <v>8.6312215724474264E-5</v>
      </c>
      <c r="AA18" s="272">
        <v>1.1813998015701889E-4</v>
      </c>
      <c r="AB18" s="272">
        <v>1.9149314094584667E-4</v>
      </c>
      <c r="AC18" s="272">
        <v>5.3736362156757283E-5</v>
      </c>
      <c r="AD18" s="272">
        <v>1.9680938394193631E-4</v>
      </c>
      <c r="AE18" s="272">
        <v>2.765792346006552E-4</v>
      </c>
      <c r="AF18" s="272">
        <v>1.4057289687305412E-4</v>
      </c>
      <c r="AG18" s="272">
        <v>1.1924437976612511E-4</v>
      </c>
      <c r="AH18" s="272">
        <v>1.148751818883752E-4</v>
      </c>
      <c r="AI18" s="272">
        <v>1.3048875143018118E-4</v>
      </c>
      <c r="AJ18" s="272">
        <v>2.4245101832602533E-3</v>
      </c>
      <c r="AK18" s="272">
        <v>6.0375396607969994E-5</v>
      </c>
      <c r="AL18" s="272">
        <v>4.0245073119157422E-5</v>
      </c>
      <c r="AM18" s="275">
        <v>5.891418765700447E-5</v>
      </c>
      <c r="AN18" s="261">
        <v>1.0377051711234686</v>
      </c>
      <c r="AO18" s="261">
        <v>0.79695065451751534</v>
      </c>
    </row>
    <row r="19" spans="1:41">
      <c r="A19" s="153" t="s">
        <v>96</v>
      </c>
      <c r="B19" s="120" t="s">
        <v>97</v>
      </c>
      <c r="C19" s="276">
        <v>1.4676171663709845E-6</v>
      </c>
      <c r="D19" s="272">
        <v>1.6426460367372374E-6</v>
      </c>
      <c r="E19" s="272">
        <v>1.1531017586779877E-6</v>
      </c>
      <c r="F19" s="272">
        <v>1.2415510094282378E-6</v>
      </c>
      <c r="G19" s="272">
        <v>9.3493205094393197E-7</v>
      </c>
      <c r="H19" s="272">
        <v>3.0102921246664982E-7</v>
      </c>
      <c r="I19" s="272">
        <v>6.4998613219003529E-8</v>
      </c>
      <c r="J19" s="272">
        <v>1.641775320986255E-7</v>
      </c>
      <c r="K19" s="272">
        <v>1.1562644678277306E-6</v>
      </c>
      <c r="L19" s="272">
        <v>5.3861508261929182E-7</v>
      </c>
      <c r="M19" s="272">
        <v>5.1656800815039181E-7</v>
      </c>
      <c r="N19" s="272">
        <v>5.5829828719782862E-7</v>
      </c>
      <c r="O19" s="272">
        <v>5.2827321819941575E-6</v>
      </c>
      <c r="P19" s="272">
        <v>3.1886616523895161E-5</v>
      </c>
      <c r="Q19" s="272">
        <v>1.0022824786496902</v>
      </c>
      <c r="R19" s="272">
        <v>9.2537703615818032E-7</v>
      </c>
      <c r="S19" s="272">
        <v>4.7349875224377752E-6</v>
      </c>
      <c r="T19" s="272">
        <v>1.8499390222229178E-6</v>
      </c>
      <c r="U19" s="272">
        <v>4.2359241159002782E-6</v>
      </c>
      <c r="V19" s="272">
        <v>1.8703130194987754E-6</v>
      </c>
      <c r="W19" s="272">
        <v>4.1435456494692699E-6</v>
      </c>
      <c r="X19" s="272">
        <v>1.341687721662773E-6</v>
      </c>
      <c r="Y19" s="272">
        <v>3.7020666695454886E-6</v>
      </c>
      <c r="Z19" s="272">
        <v>1.6542285156601652E-6</v>
      </c>
      <c r="AA19" s="272">
        <v>1.2575228018883383E-5</v>
      </c>
      <c r="AB19" s="272">
        <v>3.3282105646978441E-6</v>
      </c>
      <c r="AC19" s="272">
        <v>9.0262656597948376E-7</v>
      </c>
      <c r="AD19" s="272">
        <v>3.2151334375777125E-6</v>
      </c>
      <c r="AE19" s="272">
        <v>5.3053872979443605E-6</v>
      </c>
      <c r="AF19" s="272">
        <v>1.0968586339267414E-5</v>
      </c>
      <c r="AG19" s="272">
        <v>2.276046905933413E-6</v>
      </c>
      <c r="AH19" s="272">
        <v>2.2129695963982079E-4</v>
      </c>
      <c r="AI19" s="272">
        <v>2.5260488659364357E-6</v>
      </c>
      <c r="AJ19" s="272">
        <v>3.2670204135058904E-5</v>
      </c>
      <c r="AK19" s="272">
        <v>4.7171795414654667E-5</v>
      </c>
      <c r="AL19" s="272">
        <v>8.0385312580665558E-5</v>
      </c>
      <c r="AM19" s="275">
        <v>1.6637653801726664E-6</v>
      </c>
      <c r="AN19" s="261">
        <v>1.0027781311720405</v>
      </c>
      <c r="AO19" s="261">
        <v>0.7701269206437461</v>
      </c>
    </row>
    <row r="20" spans="1:41">
      <c r="A20" s="153" t="s">
        <v>98</v>
      </c>
      <c r="B20" s="120" t="s">
        <v>99</v>
      </c>
      <c r="C20" s="276">
        <v>1.8556666552808028E-5</v>
      </c>
      <c r="D20" s="272">
        <v>3.1144761803232732E-5</v>
      </c>
      <c r="E20" s="272">
        <v>1.8461718202544167E-5</v>
      </c>
      <c r="F20" s="272">
        <v>1.9867186840972068E-5</v>
      </c>
      <c r="G20" s="272">
        <v>1.5531528361860195E-5</v>
      </c>
      <c r="H20" s="272">
        <v>5.2903367787174583E-6</v>
      </c>
      <c r="I20" s="272">
        <v>9.5343483875698848E-7</v>
      </c>
      <c r="J20" s="272">
        <v>2.7779968423283325E-6</v>
      </c>
      <c r="K20" s="272">
        <v>2.1597758970184867E-5</v>
      </c>
      <c r="L20" s="272">
        <v>1.0236509049692218E-5</v>
      </c>
      <c r="M20" s="272">
        <v>1.3843218266028352E-5</v>
      </c>
      <c r="N20" s="272">
        <v>1.4414152412126232E-5</v>
      </c>
      <c r="O20" s="272">
        <v>8.7441312899740506E-5</v>
      </c>
      <c r="P20" s="272">
        <v>3.3537479611238824E-4</v>
      </c>
      <c r="Q20" s="272">
        <v>8.6159650107219023E-3</v>
      </c>
      <c r="R20" s="272">
        <v>1.0140094913135698</v>
      </c>
      <c r="S20" s="272">
        <v>8.2352740387846256E-3</v>
      </c>
      <c r="T20" s="272">
        <v>1.7843480057864538E-2</v>
      </c>
      <c r="U20" s="272">
        <v>1.3971712083389902E-3</v>
      </c>
      <c r="V20" s="272">
        <v>4.9711779069243887E-4</v>
      </c>
      <c r="W20" s="272">
        <v>5.3260260565199268E-5</v>
      </c>
      <c r="X20" s="272">
        <v>2.6042319957328443E-5</v>
      </c>
      <c r="Y20" s="272">
        <v>5.085708936572112E-5</v>
      </c>
      <c r="Z20" s="272">
        <v>2.8904718041390655E-5</v>
      </c>
      <c r="AA20" s="272">
        <v>3.9177467417120723E-5</v>
      </c>
      <c r="AB20" s="272">
        <v>6.7520180304430204E-5</v>
      </c>
      <c r="AC20" s="272">
        <v>1.6751607051625408E-5</v>
      </c>
      <c r="AD20" s="272">
        <v>5.4943228823708617E-5</v>
      </c>
      <c r="AE20" s="272">
        <v>1.0937966895440141E-4</v>
      </c>
      <c r="AF20" s="272">
        <v>1.2436081533391641E-4</v>
      </c>
      <c r="AG20" s="272">
        <v>7.3857097593791495E-5</v>
      </c>
      <c r="AH20" s="272">
        <v>4.0946290289216944E-5</v>
      </c>
      <c r="AI20" s="272">
        <v>5.1414356498573201E-5</v>
      </c>
      <c r="AJ20" s="272">
        <v>6.3611791432522031E-4</v>
      </c>
      <c r="AK20" s="272">
        <v>2.2615767155129383E-5</v>
      </c>
      <c r="AL20" s="272">
        <v>2.4145990102708939E-3</v>
      </c>
      <c r="AM20" s="275">
        <v>2.3799477761787777E-5</v>
      </c>
      <c r="AN20" s="261">
        <v>1.0550285380676134</v>
      </c>
      <c r="AO20" s="261">
        <v>0.8102548848603558</v>
      </c>
    </row>
    <row r="21" spans="1:41">
      <c r="A21" s="153" t="s">
        <v>100</v>
      </c>
      <c r="B21" s="120" t="s">
        <v>12</v>
      </c>
      <c r="C21" s="276">
        <v>3.0196854266280419E-5</v>
      </c>
      <c r="D21" s="272">
        <v>4.1062266292632416E-5</v>
      </c>
      <c r="E21" s="272">
        <v>1.7844321759849681E-5</v>
      </c>
      <c r="F21" s="272">
        <v>1.8257232678871221E-5</v>
      </c>
      <c r="G21" s="272">
        <v>2.5328101167702788E-5</v>
      </c>
      <c r="H21" s="272">
        <v>5.5003431648103056E-6</v>
      </c>
      <c r="I21" s="272">
        <v>7.4311140956991682E-7</v>
      </c>
      <c r="J21" s="272">
        <v>3.0179684477978395E-6</v>
      </c>
      <c r="K21" s="272">
        <v>2.325277780285514E-5</v>
      </c>
      <c r="L21" s="272">
        <v>1.1219864321679785E-5</v>
      </c>
      <c r="M21" s="272">
        <v>1.1230049379865991E-5</v>
      </c>
      <c r="N21" s="272">
        <v>1.5558595752556143E-5</v>
      </c>
      <c r="O21" s="272">
        <v>5.2675830768494827E-4</v>
      </c>
      <c r="P21" s="272">
        <v>8.55672341703981E-4</v>
      </c>
      <c r="Q21" s="272">
        <v>1.139496943460736E-3</v>
      </c>
      <c r="R21" s="272">
        <v>2.3339426307172458E-4</v>
      </c>
      <c r="S21" s="272">
        <v>1.0068865261343611</v>
      </c>
      <c r="T21" s="272">
        <v>7.9174509036451248E-4</v>
      </c>
      <c r="U21" s="272">
        <v>4.1384391043666896E-3</v>
      </c>
      <c r="V21" s="272">
        <v>5.6363750233740938E-5</v>
      </c>
      <c r="W21" s="272">
        <v>5.175012760255522E-4</v>
      </c>
      <c r="X21" s="272">
        <v>3.0149727226276467E-5</v>
      </c>
      <c r="Y21" s="272">
        <v>7.7664634807071879E-5</v>
      </c>
      <c r="Z21" s="272">
        <v>2.5730734628946856E-5</v>
      </c>
      <c r="AA21" s="272">
        <v>4.5519904086933758E-5</v>
      </c>
      <c r="AB21" s="272">
        <v>5.5337231033542113E-5</v>
      </c>
      <c r="AC21" s="272">
        <v>2.1292485594378037E-5</v>
      </c>
      <c r="AD21" s="272">
        <v>6.7300046811837063E-5</v>
      </c>
      <c r="AE21" s="272">
        <v>8.3248720176085217E-5</v>
      </c>
      <c r="AF21" s="272">
        <v>1.1933176111982167E-4</v>
      </c>
      <c r="AG21" s="272">
        <v>7.7131299576631857E-5</v>
      </c>
      <c r="AH21" s="272">
        <v>4.0932245989358325E-5</v>
      </c>
      <c r="AI21" s="272">
        <v>3.8060094505444904E-5</v>
      </c>
      <c r="AJ21" s="272">
        <v>6.7177316689528293E-4</v>
      </c>
      <c r="AK21" s="272">
        <v>2.452267332629591E-5</v>
      </c>
      <c r="AL21" s="272">
        <v>1.5483439174605435E-5</v>
      </c>
      <c r="AM21" s="275">
        <v>3.9213688899263832E-5</v>
      </c>
      <c r="AN21" s="261">
        <v>1.0167818005515692</v>
      </c>
      <c r="AO21" s="261">
        <v>0.7808816453846662</v>
      </c>
    </row>
    <row r="22" spans="1:41">
      <c r="A22" s="153" t="s">
        <v>101</v>
      </c>
      <c r="B22" s="120" t="s">
        <v>486</v>
      </c>
      <c r="C22" s="276">
        <v>2.0348089794556737E-6</v>
      </c>
      <c r="D22" s="272">
        <v>2.9147795013012118E-6</v>
      </c>
      <c r="E22" s="272">
        <v>2.2964812383087413E-6</v>
      </c>
      <c r="F22" s="272">
        <v>1.8454083855039439E-6</v>
      </c>
      <c r="G22" s="272">
        <v>1.4541789576013872E-6</v>
      </c>
      <c r="H22" s="272">
        <v>7.5472328987465103E-7</v>
      </c>
      <c r="I22" s="272">
        <v>4.3030962641583189E-7</v>
      </c>
      <c r="J22" s="272">
        <v>3.171525953953315E-7</v>
      </c>
      <c r="K22" s="272">
        <v>2.8527276929691996E-6</v>
      </c>
      <c r="L22" s="272">
        <v>1.0688219123721737E-6</v>
      </c>
      <c r="M22" s="272">
        <v>1.0049669178577603E-6</v>
      </c>
      <c r="N22" s="272">
        <v>1.5172471966723088E-6</v>
      </c>
      <c r="O22" s="272">
        <v>3.8083208127040078E-6</v>
      </c>
      <c r="P22" s="272">
        <v>2.3753823017092472E-6</v>
      </c>
      <c r="Q22" s="272">
        <v>7.2099166316246843E-7</v>
      </c>
      <c r="R22" s="272">
        <v>1.6089226955087164E-6</v>
      </c>
      <c r="S22" s="272">
        <v>1.557090775596729E-6</v>
      </c>
      <c r="T22" s="272">
        <v>1.0002952265406659</v>
      </c>
      <c r="U22" s="272">
        <v>3.6540677156514244E-5</v>
      </c>
      <c r="V22" s="272">
        <v>2.7675707932271664E-6</v>
      </c>
      <c r="W22" s="272">
        <v>5.4276368162417104E-5</v>
      </c>
      <c r="X22" s="272">
        <v>2.8674409489197416E-6</v>
      </c>
      <c r="Y22" s="272">
        <v>4.8490490610207062E-6</v>
      </c>
      <c r="Z22" s="272">
        <v>3.2621038403115515E-6</v>
      </c>
      <c r="AA22" s="272">
        <v>1.1473238089120315E-5</v>
      </c>
      <c r="AB22" s="272">
        <v>1.0671411304193322E-5</v>
      </c>
      <c r="AC22" s="272">
        <v>5.3474175146329179E-6</v>
      </c>
      <c r="AD22" s="272">
        <v>7.0898915496000934E-6</v>
      </c>
      <c r="AE22" s="272">
        <v>1.2026057838119615E-5</v>
      </c>
      <c r="AF22" s="272">
        <v>7.5531665283128845E-5</v>
      </c>
      <c r="AG22" s="272">
        <v>5.9797237303479484E-6</v>
      </c>
      <c r="AH22" s="272">
        <v>4.1891349127399932E-6</v>
      </c>
      <c r="AI22" s="272">
        <v>5.2515453897349864E-6</v>
      </c>
      <c r="AJ22" s="272">
        <v>5.246186146819694E-5</v>
      </c>
      <c r="AK22" s="272">
        <v>4.4417549023401079E-6</v>
      </c>
      <c r="AL22" s="272">
        <v>2.4844774138444912E-6</v>
      </c>
      <c r="AM22" s="275">
        <v>7.1896684497186585E-6</v>
      </c>
      <c r="AN22" s="261">
        <v>1.0006324899130161</v>
      </c>
      <c r="AO22" s="261">
        <v>0.76847908245875574</v>
      </c>
    </row>
    <row r="23" spans="1:41">
      <c r="A23" s="153" t="s">
        <v>102</v>
      </c>
      <c r="B23" s="120" t="s">
        <v>39</v>
      </c>
      <c r="C23" s="276">
        <v>2.8266239249327682E-5</v>
      </c>
      <c r="D23" s="272">
        <v>3.2256817634984963E-5</v>
      </c>
      <c r="E23" s="272">
        <v>1.7432862660375576E-5</v>
      </c>
      <c r="F23" s="272">
        <v>1.6297986507206904E-5</v>
      </c>
      <c r="G23" s="272">
        <v>1.3462928570088328E-5</v>
      </c>
      <c r="H23" s="272">
        <v>4.767721618558899E-6</v>
      </c>
      <c r="I23" s="272">
        <v>1.5730709171069609E-6</v>
      </c>
      <c r="J23" s="272">
        <v>2.4834422890948793E-6</v>
      </c>
      <c r="K23" s="272">
        <v>1.9745384981838981E-5</v>
      </c>
      <c r="L23" s="272">
        <v>9.8003054680347368E-6</v>
      </c>
      <c r="M23" s="272">
        <v>1.1193494118224814E-5</v>
      </c>
      <c r="N23" s="272">
        <v>6.9434083969677858E-6</v>
      </c>
      <c r="O23" s="272">
        <v>4.6006822047941418E-6</v>
      </c>
      <c r="P23" s="272">
        <v>1.3573468431842933E-5</v>
      </c>
      <c r="Q23" s="272">
        <v>6.6000206772204224E-6</v>
      </c>
      <c r="R23" s="272">
        <v>7.8375775903542744E-6</v>
      </c>
      <c r="S23" s="272">
        <v>7.1938126053076741E-6</v>
      </c>
      <c r="T23" s="272">
        <v>6.3510518108067738E-6</v>
      </c>
      <c r="U23" s="272">
        <v>1.0032093553334116</v>
      </c>
      <c r="V23" s="272">
        <v>2.372631500306705E-5</v>
      </c>
      <c r="W23" s="272">
        <v>3.0142133108768457E-5</v>
      </c>
      <c r="X23" s="272">
        <v>2.3632366196112781E-5</v>
      </c>
      <c r="Y23" s="272">
        <v>4.1198433264569893E-5</v>
      </c>
      <c r="Z23" s="272">
        <v>2.4799379100324999E-5</v>
      </c>
      <c r="AA23" s="272">
        <v>3.083181960744233E-5</v>
      </c>
      <c r="AB23" s="272">
        <v>4.7730011888845315E-5</v>
      </c>
      <c r="AC23" s="272">
        <v>1.2923831414675255E-5</v>
      </c>
      <c r="AD23" s="272">
        <v>1.2964961757227705E-4</v>
      </c>
      <c r="AE23" s="272">
        <v>6.5363061778491859E-5</v>
      </c>
      <c r="AF23" s="272">
        <v>5.1674159349340825E-5</v>
      </c>
      <c r="AG23" s="272">
        <v>3.0254527747677121E-5</v>
      </c>
      <c r="AH23" s="272">
        <v>2.8521906104516326E-5</v>
      </c>
      <c r="AI23" s="272">
        <v>3.4438782100041588E-5</v>
      </c>
      <c r="AJ23" s="272">
        <v>5.5603095436862916E-4</v>
      </c>
      <c r="AK23" s="272">
        <v>1.8202106720162861E-5</v>
      </c>
      <c r="AL23" s="272">
        <v>1.5441258750408158E-5</v>
      </c>
      <c r="AM23" s="275">
        <v>1.8075440652595727E-5</v>
      </c>
      <c r="AN23" s="261">
        <v>1.0046023717138715</v>
      </c>
      <c r="AO23" s="261">
        <v>0.77152792522025371</v>
      </c>
    </row>
    <row r="24" spans="1:41">
      <c r="A24" s="153" t="s">
        <v>103</v>
      </c>
      <c r="B24" s="120" t="s">
        <v>28</v>
      </c>
      <c r="C24" s="276">
        <v>4.3642357611962371E-4</v>
      </c>
      <c r="D24" s="272">
        <v>5.9573904138058632E-4</v>
      </c>
      <c r="E24" s="272">
        <v>1.2711422821149872E-3</v>
      </c>
      <c r="F24" s="272">
        <v>2.5502222706883701E-3</v>
      </c>
      <c r="G24" s="272">
        <v>1.1581735850507396E-3</v>
      </c>
      <c r="H24" s="272">
        <v>2.2943613713946872E-4</v>
      </c>
      <c r="I24" s="272">
        <v>4.9549627652193622E-5</v>
      </c>
      <c r="J24" s="272">
        <v>1.3071948875222465E-4</v>
      </c>
      <c r="K24" s="272">
        <v>1.0335130929984121E-3</v>
      </c>
      <c r="L24" s="272">
        <v>2.120074415622712E-3</v>
      </c>
      <c r="M24" s="272">
        <v>5.3811953616750017E-3</v>
      </c>
      <c r="N24" s="272">
        <v>6.5245394661219021E-4</v>
      </c>
      <c r="O24" s="272">
        <v>2.6646586813610908E-4</v>
      </c>
      <c r="P24" s="272">
        <v>4.5195299679860713E-4</v>
      </c>
      <c r="Q24" s="272">
        <v>4.2435372858925824E-4</v>
      </c>
      <c r="R24" s="272">
        <v>3.2096840182175223E-4</v>
      </c>
      <c r="S24" s="272">
        <v>4.3481114449643468E-4</v>
      </c>
      <c r="T24" s="272">
        <v>4.2799890681608139E-4</v>
      </c>
      <c r="U24" s="272">
        <v>6.3934657208342745E-4</v>
      </c>
      <c r="V24" s="272">
        <v>1.0054231984861093</v>
      </c>
      <c r="W24" s="272">
        <v>6.0931618405326508E-4</v>
      </c>
      <c r="X24" s="272">
        <v>1.1335559783296151E-3</v>
      </c>
      <c r="Y24" s="272">
        <v>7.4406714475976001E-4</v>
      </c>
      <c r="Z24" s="272">
        <v>1.0081313381157813E-3</v>
      </c>
      <c r="AA24" s="272">
        <v>1.3309705000849016E-3</v>
      </c>
      <c r="AB24" s="272">
        <v>4.0124102378953494E-3</v>
      </c>
      <c r="AC24" s="272">
        <v>3.3507246514125771E-4</v>
      </c>
      <c r="AD24" s="272">
        <v>5.6666739952542509E-4</v>
      </c>
      <c r="AE24" s="272">
        <v>2.9468547373206542E-3</v>
      </c>
      <c r="AF24" s="272">
        <v>1.4096647172539211E-3</v>
      </c>
      <c r="AG24" s="272">
        <v>2.4575129811192798E-3</v>
      </c>
      <c r="AH24" s="272">
        <v>1.1246685557974193E-3</v>
      </c>
      <c r="AI24" s="272">
        <v>8.097206097560079E-3</v>
      </c>
      <c r="AJ24" s="272">
        <v>1.2961198426599818E-3</v>
      </c>
      <c r="AK24" s="272">
        <v>1.0980792530809478E-3</v>
      </c>
      <c r="AL24" s="272">
        <v>3.1024473819072931E-2</v>
      </c>
      <c r="AM24" s="275">
        <v>4.1669743448443714E-4</v>
      </c>
      <c r="AN24" s="261">
        <v>1.0836092076169126</v>
      </c>
      <c r="AO24" s="261">
        <v>0.83220464856752019</v>
      </c>
    </row>
    <row r="25" spans="1:41">
      <c r="A25" s="153" t="s">
        <v>104</v>
      </c>
      <c r="B25" s="120" t="s">
        <v>29</v>
      </c>
      <c r="C25" s="276">
        <v>2.2627145898079636E-3</v>
      </c>
      <c r="D25" s="272">
        <v>2.0656163852293551E-3</v>
      </c>
      <c r="E25" s="272">
        <v>8.6039928137113318E-4</v>
      </c>
      <c r="F25" s="272">
        <v>1.8574767056703388E-3</v>
      </c>
      <c r="G25" s="272">
        <v>2.0774070918081118E-3</v>
      </c>
      <c r="H25" s="272">
        <v>8.9445097039544128E-4</v>
      </c>
      <c r="I25" s="272">
        <v>1.3260912136412657E-4</v>
      </c>
      <c r="J25" s="272">
        <v>4.0967424092602919E-4</v>
      </c>
      <c r="K25" s="272">
        <v>2.4953991381708551E-3</v>
      </c>
      <c r="L25" s="272">
        <v>3.3630179518836394E-3</v>
      </c>
      <c r="M25" s="272">
        <v>2.0639801501996786E-3</v>
      </c>
      <c r="N25" s="272">
        <v>1.5144518514324566E-3</v>
      </c>
      <c r="O25" s="272">
        <v>6.683193031560092E-4</v>
      </c>
      <c r="P25" s="272">
        <v>8.5865452440559494E-4</v>
      </c>
      <c r="Q25" s="272">
        <v>5.570455479819563E-4</v>
      </c>
      <c r="R25" s="272">
        <v>8.0389711150204721E-4</v>
      </c>
      <c r="S25" s="272">
        <v>7.948781242910944E-4</v>
      </c>
      <c r="T25" s="272">
        <v>6.0634127726359776E-4</v>
      </c>
      <c r="U25" s="272">
        <v>1.2459200843162438E-3</v>
      </c>
      <c r="V25" s="272">
        <v>1.3008327471931156E-3</v>
      </c>
      <c r="W25" s="272">
        <v>1.0007919865800392</v>
      </c>
      <c r="X25" s="272">
        <v>7.6944880146109593E-3</v>
      </c>
      <c r="Y25" s="272">
        <v>1.607310190927096E-2</v>
      </c>
      <c r="Z25" s="272">
        <v>1.847876276746548E-3</v>
      </c>
      <c r="AA25" s="272">
        <v>2.368700109897248E-3</v>
      </c>
      <c r="AB25" s="272">
        <v>2.4902168310437594E-3</v>
      </c>
      <c r="AC25" s="272">
        <v>9.3641079383262812E-3</v>
      </c>
      <c r="AD25" s="272">
        <v>4.1038791777495316E-3</v>
      </c>
      <c r="AE25" s="272">
        <v>3.2655988828431196E-3</v>
      </c>
      <c r="AF25" s="272">
        <v>3.4974111255155716E-3</v>
      </c>
      <c r="AG25" s="272">
        <v>3.6270150962489033E-3</v>
      </c>
      <c r="AH25" s="272">
        <v>2.5035025783594466E-3</v>
      </c>
      <c r="AI25" s="272">
        <v>1.3002399788353525E-3</v>
      </c>
      <c r="AJ25" s="272">
        <v>1.2052386516780659E-3</v>
      </c>
      <c r="AK25" s="272">
        <v>1.9956723211685375E-3</v>
      </c>
      <c r="AL25" s="272">
        <v>8.1109518258826402E-4</v>
      </c>
      <c r="AM25" s="275">
        <v>5.1641018918260669E-3</v>
      </c>
      <c r="AN25" s="261">
        <v>1.0949373187451168</v>
      </c>
      <c r="AO25" s="261">
        <v>0.84090456240556677</v>
      </c>
    </row>
    <row r="26" spans="1:41">
      <c r="A26" s="153" t="s">
        <v>105</v>
      </c>
      <c r="B26" s="120" t="s">
        <v>30</v>
      </c>
      <c r="C26" s="276">
        <v>2.4486064527378601E-2</v>
      </c>
      <c r="D26" s="272">
        <v>6.7117806571140901E-2</v>
      </c>
      <c r="E26" s="272">
        <v>2.7957080585781207E-2</v>
      </c>
      <c r="F26" s="272">
        <v>4.3346344283145502E-2</v>
      </c>
      <c r="G26" s="272">
        <v>3.8561238655837604E-2</v>
      </c>
      <c r="H26" s="272">
        <v>2.0963269593237584E-2</v>
      </c>
      <c r="I26" s="272">
        <v>4.1804052331428938E-3</v>
      </c>
      <c r="J26" s="272">
        <v>8.773329564029618E-3</v>
      </c>
      <c r="K26" s="272">
        <v>6.2989311755919347E-2</v>
      </c>
      <c r="L26" s="272">
        <v>8.8668182939178067E-2</v>
      </c>
      <c r="M26" s="272">
        <v>6.6346287201781123E-2</v>
      </c>
      <c r="N26" s="272">
        <v>3.2500203960999147E-2</v>
      </c>
      <c r="O26" s="272">
        <v>1.5132751067444626E-2</v>
      </c>
      <c r="P26" s="272">
        <v>1.7886230274641115E-2</v>
      </c>
      <c r="Q26" s="272">
        <v>1.1283496245686565E-2</v>
      </c>
      <c r="R26" s="272">
        <v>2.3007370900611345E-2</v>
      </c>
      <c r="S26" s="272">
        <v>1.4667594330665482E-2</v>
      </c>
      <c r="T26" s="272">
        <v>6.941739861563663E-3</v>
      </c>
      <c r="U26" s="272">
        <v>3.4868024142624909E-2</v>
      </c>
      <c r="V26" s="272">
        <v>3.305231191032381E-2</v>
      </c>
      <c r="W26" s="272">
        <v>1.3162835005229728E-2</v>
      </c>
      <c r="X26" s="272">
        <v>1.1220517228986224</v>
      </c>
      <c r="Y26" s="272">
        <v>7.2309630487220403E-2</v>
      </c>
      <c r="Z26" s="272">
        <v>8.4634519634329747E-2</v>
      </c>
      <c r="AA26" s="272">
        <v>4.9384934326301318E-2</v>
      </c>
      <c r="AB26" s="272">
        <v>1.6602950331511369E-2</v>
      </c>
      <c r="AC26" s="272">
        <v>1.194250620762804E-2</v>
      </c>
      <c r="AD26" s="272">
        <v>2.5025318508822121E-2</v>
      </c>
      <c r="AE26" s="272">
        <v>1.7785502189043696E-2</v>
      </c>
      <c r="AF26" s="272">
        <v>2.2903999256794014E-2</v>
      </c>
      <c r="AG26" s="272">
        <v>2.6558253847849485E-2</v>
      </c>
      <c r="AH26" s="272">
        <v>3.4354053110794987E-2</v>
      </c>
      <c r="AI26" s="272">
        <v>1.2116570091879849E-2</v>
      </c>
      <c r="AJ26" s="272">
        <v>1.3336419973951519E-2</v>
      </c>
      <c r="AK26" s="272">
        <v>5.0288472795677296E-2</v>
      </c>
      <c r="AL26" s="272">
        <v>1.2686776819438349E-2</v>
      </c>
      <c r="AM26" s="275">
        <v>9.492951512397086E-3</v>
      </c>
      <c r="AN26" s="261">
        <v>2.2373664606026247</v>
      </c>
      <c r="AO26" s="261">
        <v>1.7182825284009733</v>
      </c>
    </row>
    <row r="27" spans="1:41">
      <c r="A27" s="153" t="s">
        <v>106</v>
      </c>
      <c r="B27" s="120" t="s">
        <v>107</v>
      </c>
      <c r="C27" s="276">
        <v>1.4320959276081025E-3</v>
      </c>
      <c r="D27" s="272">
        <v>4.0126752730101616E-3</v>
      </c>
      <c r="E27" s="272">
        <v>2.642459106735232E-3</v>
      </c>
      <c r="F27" s="272">
        <v>1.8994455096395977E-3</v>
      </c>
      <c r="G27" s="272">
        <v>1.8431898914689374E-3</v>
      </c>
      <c r="H27" s="272">
        <v>1.2247724288813567E-3</v>
      </c>
      <c r="I27" s="272">
        <v>3.6144408718491986E-4</v>
      </c>
      <c r="J27" s="272">
        <v>3.5187684260004078E-4</v>
      </c>
      <c r="K27" s="272">
        <v>1.2070736829020905E-3</v>
      </c>
      <c r="L27" s="272">
        <v>3.060734278956573E-3</v>
      </c>
      <c r="M27" s="272">
        <v>1.0497059651394841E-3</v>
      </c>
      <c r="N27" s="272">
        <v>1.0624955571532202E-3</v>
      </c>
      <c r="O27" s="272">
        <v>5.3979967937615384E-4</v>
      </c>
      <c r="P27" s="272">
        <v>6.7389932229267534E-4</v>
      </c>
      <c r="Q27" s="272">
        <v>4.3913138835385363E-4</v>
      </c>
      <c r="R27" s="272">
        <v>7.6264032741076005E-4</v>
      </c>
      <c r="S27" s="272">
        <v>5.8204933077680846E-4</v>
      </c>
      <c r="T27" s="272">
        <v>2.9914561236889128E-4</v>
      </c>
      <c r="U27" s="272">
        <v>1.2297562639087397E-3</v>
      </c>
      <c r="V27" s="272">
        <v>1.0995398825458158E-3</v>
      </c>
      <c r="W27" s="272">
        <v>1.2673807944819204E-3</v>
      </c>
      <c r="X27" s="272">
        <v>1.2758894602053446E-3</v>
      </c>
      <c r="Y27" s="272">
        <v>1.0789159439070051</v>
      </c>
      <c r="Z27" s="272">
        <v>7.8560843267219335E-3</v>
      </c>
      <c r="AA27" s="272">
        <v>3.9159397448705249E-3</v>
      </c>
      <c r="AB27" s="272">
        <v>2.5413645309211468E-3</v>
      </c>
      <c r="AC27" s="272">
        <v>1.0507307607677048E-3</v>
      </c>
      <c r="AD27" s="272">
        <v>4.6417093758510195E-3</v>
      </c>
      <c r="AE27" s="272">
        <v>3.9240361341204358E-3</v>
      </c>
      <c r="AF27" s="272">
        <v>4.903873750376533E-3</v>
      </c>
      <c r="AG27" s="272">
        <v>9.430840909307011E-3</v>
      </c>
      <c r="AH27" s="272">
        <v>8.5123338473660042E-3</v>
      </c>
      <c r="AI27" s="272">
        <v>3.3963377494642009E-3</v>
      </c>
      <c r="AJ27" s="272">
        <v>1.5503006756226469E-3</v>
      </c>
      <c r="AK27" s="272">
        <v>9.0309541682719145E-3</v>
      </c>
      <c r="AL27" s="272">
        <v>1.0753956345520709E-3</v>
      </c>
      <c r="AM27" s="275">
        <v>1.6404347752847065E-3</v>
      </c>
      <c r="AN27" s="261">
        <v>1.1707034809035033</v>
      </c>
      <c r="AO27" s="261">
        <v>0.89909246991790381</v>
      </c>
    </row>
    <row r="28" spans="1:41">
      <c r="A28" s="153" t="s">
        <v>108</v>
      </c>
      <c r="B28" s="120" t="s">
        <v>109</v>
      </c>
      <c r="C28" s="276">
        <v>1.6842235285374392E-3</v>
      </c>
      <c r="D28" s="272">
        <v>4.9574926284307024E-3</v>
      </c>
      <c r="E28" s="272">
        <v>2.5252453081952568E-3</v>
      </c>
      <c r="F28" s="272">
        <v>1.9736008398822192E-3</v>
      </c>
      <c r="G28" s="272">
        <v>1.7673622986777372E-3</v>
      </c>
      <c r="H28" s="272">
        <v>1.618498731635952E-3</v>
      </c>
      <c r="I28" s="272">
        <v>5.1993713509157243E-5</v>
      </c>
      <c r="J28" s="272">
        <v>4.2588357679079796E-4</v>
      </c>
      <c r="K28" s="272">
        <v>3.7225264484229198E-3</v>
      </c>
      <c r="L28" s="272">
        <v>1.8613482064045684E-3</v>
      </c>
      <c r="M28" s="272">
        <v>1.5717125196906372E-3</v>
      </c>
      <c r="N28" s="272">
        <v>8.0212354971357215E-4</v>
      </c>
      <c r="O28" s="272">
        <v>4.6586663932783677E-4</v>
      </c>
      <c r="P28" s="272">
        <v>5.0151092452167681E-4</v>
      </c>
      <c r="Q28" s="272">
        <v>5.1018486140297532E-4</v>
      </c>
      <c r="R28" s="272">
        <v>1.0286435468004858E-3</v>
      </c>
      <c r="S28" s="272">
        <v>5.5647567895209329E-4</v>
      </c>
      <c r="T28" s="272">
        <v>4.1417943859768799E-4</v>
      </c>
      <c r="U28" s="272">
        <v>2.2731247934152021E-3</v>
      </c>
      <c r="V28" s="272">
        <v>2.106081948197011E-3</v>
      </c>
      <c r="W28" s="272">
        <v>2.7366106885961892E-3</v>
      </c>
      <c r="X28" s="272">
        <v>1.4066729348452888E-2</v>
      </c>
      <c r="Y28" s="272">
        <v>4.1684453210607628E-3</v>
      </c>
      <c r="Z28" s="272">
        <v>1.0019813582024413</v>
      </c>
      <c r="AA28" s="272">
        <v>3.2851262579342401E-3</v>
      </c>
      <c r="AB28" s="272">
        <v>8.153086193804799E-3</v>
      </c>
      <c r="AC28" s="272">
        <v>8.7757031992105855E-4</v>
      </c>
      <c r="AD28" s="272">
        <v>1.1944146881255849E-2</v>
      </c>
      <c r="AE28" s="272">
        <v>1.0359256174983978E-2</v>
      </c>
      <c r="AF28" s="272">
        <v>3.2280679652138308E-2</v>
      </c>
      <c r="AG28" s="272">
        <v>9.2574605180344091E-3</v>
      </c>
      <c r="AH28" s="272">
        <v>9.5883142446241462E-3</v>
      </c>
      <c r="AI28" s="272">
        <v>1.4452745842346482E-3</v>
      </c>
      <c r="AJ28" s="272">
        <v>3.1871063273010416E-3</v>
      </c>
      <c r="AK28" s="272">
        <v>2.0870005676451364E-2</v>
      </c>
      <c r="AL28" s="272">
        <v>1.5346343003505047E-3</v>
      </c>
      <c r="AM28" s="275">
        <v>1.4224124299445121E-2</v>
      </c>
      <c r="AN28" s="261">
        <v>1.1807780081721369</v>
      </c>
      <c r="AO28" s="261">
        <v>0.90682963970766173</v>
      </c>
    </row>
    <row r="29" spans="1:41">
      <c r="A29" s="153" t="s">
        <v>110</v>
      </c>
      <c r="B29" s="120" t="s">
        <v>31</v>
      </c>
      <c r="C29" s="276">
        <v>3.4242084219171666E-2</v>
      </c>
      <c r="D29" s="272">
        <v>4.5995149074640525E-3</v>
      </c>
      <c r="E29" s="272">
        <v>2.284766840462616E-2</v>
      </c>
      <c r="F29" s="272">
        <v>2.9557809010778528E-2</v>
      </c>
      <c r="G29" s="272">
        <v>2.0258932137483528E-2</v>
      </c>
      <c r="H29" s="272">
        <v>3.5928770713057677E-3</v>
      </c>
      <c r="I29" s="272">
        <v>1.2042012578815965E-3</v>
      </c>
      <c r="J29" s="272">
        <v>2.2940819907314247E-3</v>
      </c>
      <c r="K29" s="272">
        <v>7.7673724144963364E-3</v>
      </c>
      <c r="L29" s="272">
        <v>4.9450693828689109E-3</v>
      </c>
      <c r="M29" s="272">
        <v>4.4275448450934079E-3</v>
      </c>
      <c r="N29" s="272">
        <v>4.0573268979842104E-3</v>
      </c>
      <c r="O29" s="272">
        <v>3.5340818479665725E-3</v>
      </c>
      <c r="P29" s="272">
        <v>5.4501615416594736E-3</v>
      </c>
      <c r="Q29" s="272">
        <v>7.3634174105509445E-3</v>
      </c>
      <c r="R29" s="272">
        <v>6.1645914790968313E-3</v>
      </c>
      <c r="S29" s="272">
        <v>6.4694076603020248E-3</v>
      </c>
      <c r="T29" s="272">
        <v>6.1000085723893569E-3</v>
      </c>
      <c r="U29" s="272">
        <v>1.1279539496607737E-2</v>
      </c>
      <c r="V29" s="272">
        <v>1.3915870641179003E-2</v>
      </c>
      <c r="W29" s="272">
        <v>1.2563162869144615E-2</v>
      </c>
      <c r="X29" s="272">
        <v>2.0587731541151831E-3</v>
      </c>
      <c r="Y29" s="272">
        <v>6.2560680941437284E-3</v>
      </c>
      <c r="Z29" s="272">
        <v>6.2390363500068784E-3</v>
      </c>
      <c r="AA29" s="272">
        <v>1.0049228480389534</v>
      </c>
      <c r="AB29" s="272">
        <v>4.842704931151273E-3</v>
      </c>
      <c r="AC29" s="272">
        <v>1.8286133975306471E-3</v>
      </c>
      <c r="AD29" s="272">
        <v>7.7679736735356327E-3</v>
      </c>
      <c r="AE29" s="272">
        <v>5.3370940954128422E-3</v>
      </c>
      <c r="AF29" s="272">
        <v>5.1146605116231423E-3</v>
      </c>
      <c r="AG29" s="272">
        <v>7.3280329447428022E-3</v>
      </c>
      <c r="AH29" s="272">
        <v>2.4290739155011992E-2</v>
      </c>
      <c r="AI29" s="272">
        <v>1.7960817254781873E-2</v>
      </c>
      <c r="AJ29" s="272">
        <v>8.8314411789647239E-3</v>
      </c>
      <c r="AK29" s="272">
        <v>2.3009875788053014E-2</v>
      </c>
      <c r="AL29" s="272">
        <v>0.16098834566749995</v>
      </c>
      <c r="AM29" s="275">
        <v>2.225073391395542E-3</v>
      </c>
      <c r="AN29" s="261">
        <v>1.5016368216857048</v>
      </c>
      <c r="AO29" s="261">
        <v>1.1532470697764636</v>
      </c>
    </row>
    <row r="30" spans="1:41">
      <c r="A30" s="153" t="s">
        <v>111</v>
      </c>
      <c r="B30" s="120" t="s">
        <v>32</v>
      </c>
      <c r="C30" s="276">
        <v>6.7769709051626889E-3</v>
      </c>
      <c r="D30" s="272">
        <v>1.973102960045145E-2</v>
      </c>
      <c r="E30" s="272">
        <v>6.3394455426901237E-3</v>
      </c>
      <c r="F30" s="272">
        <v>1.2576315475244045E-2</v>
      </c>
      <c r="G30" s="272">
        <v>7.2266105344028784E-3</v>
      </c>
      <c r="H30" s="272">
        <v>1.9914764505331887E-3</v>
      </c>
      <c r="I30" s="272">
        <v>9.4797263052939481E-4</v>
      </c>
      <c r="J30" s="272">
        <v>7.8142422885052151E-4</v>
      </c>
      <c r="K30" s="272">
        <v>5.6607471694862851E-3</v>
      </c>
      <c r="L30" s="272">
        <v>4.6582193721329814E-3</v>
      </c>
      <c r="M30" s="272">
        <v>5.9258657742470577E-3</v>
      </c>
      <c r="N30" s="272">
        <v>3.4678123737500437E-3</v>
      </c>
      <c r="O30" s="272">
        <v>1.7406177685934103E-3</v>
      </c>
      <c r="P30" s="272">
        <v>2.5299659639761527E-3</v>
      </c>
      <c r="Q30" s="272">
        <v>2.9878771025158278E-3</v>
      </c>
      <c r="R30" s="272">
        <v>2.214902579679144E-3</v>
      </c>
      <c r="S30" s="272">
        <v>2.4176744123411364E-3</v>
      </c>
      <c r="T30" s="272">
        <v>2.3731537040691413E-3</v>
      </c>
      <c r="U30" s="272">
        <v>4.3942098869668243E-3</v>
      </c>
      <c r="V30" s="272">
        <v>9.6251535204021823E-3</v>
      </c>
      <c r="W30" s="272">
        <v>6.1770881956753612E-3</v>
      </c>
      <c r="X30" s="272">
        <v>9.0809911665470332E-3</v>
      </c>
      <c r="Y30" s="272">
        <v>9.2285216487968721E-3</v>
      </c>
      <c r="Z30" s="272">
        <v>1.2113511951519279E-2</v>
      </c>
      <c r="AA30" s="272">
        <v>1.2741140783264167E-2</v>
      </c>
      <c r="AB30" s="272">
        <v>1.0683367140285263</v>
      </c>
      <c r="AC30" s="272">
        <v>6.9002195856902579E-2</v>
      </c>
      <c r="AD30" s="272">
        <v>1.9593035966521833E-2</v>
      </c>
      <c r="AE30" s="272">
        <v>8.2351916828400564E-3</v>
      </c>
      <c r="AF30" s="272">
        <v>9.9888576198682768E-3</v>
      </c>
      <c r="AG30" s="272">
        <v>6.2173688667048164E-3</v>
      </c>
      <c r="AH30" s="272">
        <v>8.6268852794809253E-3</v>
      </c>
      <c r="AI30" s="272">
        <v>1.6848508474898567E-2</v>
      </c>
      <c r="AJ30" s="272">
        <v>1.0626217739768093E-2</v>
      </c>
      <c r="AK30" s="272">
        <v>9.3342030977669414E-3</v>
      </c>
      <c r="AL30" s="272">
        <v>4.0336499976632283E-3</v>
      </c>
      <c r="AM30" s="275">
        <v>1.643434248753756E-2</v>
      </c>
      <c r="AN30" s="261">
        <v>1.4009858698403062</v>
      </c>
      <c r="AO30" s="261">
        <v>1.0759478096560211</v>
      </c>
    </row>
    <row r="31" spans="1:41">
      <c r="A31" s="153" t="s">
        <v>112</v>
      </c>
      <c r="B31" s="120" t="s">
        <v>33</v>
      </c>
      <c r="C31" s="276">
        <v>3.1539677196124991E-3</v>
      </c>
      <c r="D31" s="272">
        <v>1.2952004846150044E-2</v>
      </c>
      <c r="E31" s="272">
        <v>4.3196390114291616E-3</v>
      </c>
      <c r="F31" s="272">
        <v>5.2408603580694386E-3</v>
      </c>
      <c r="G31" s="272">
        <v>3.6296369332322895E-3</v>
      </c>
      <c r="H31" s="272">
        <v>1.1314063423861888E-3</v>
      </c>
      <c r="I31" s="272">
        <v>5.6807438194778267E-5</v>
      </c>
      <c r="J31" s="272">
        <v>6.2724704010931435E-4</v>
      </c>
      <c r="K31" s="272">
        <v>3.6510557426334207E-3</v>
      </c>
      <c r="L31" s="272">
        <v>2.3881295034176571E-3</v>
      </c>
      <c r="M31" s="272">
        <v>2.0589457188059869E-3</v>
      </c>
      <c r="N31" s="272">
        <v>2.2219617202615294E-3</v>
      </c>
      <c r="O31" s="272">
        <v>1.1603823549381467E-3</v>
      </c>
      <c r="P31" s="272">
        <v>1.3723385711507433E-3</v>
      </c>
      <c r="Q31" s="272">
        <v>1.2627021191156905E-3</v>
      </c>
      <c r="R31" s="272">
        <v>1.0650760441025453E-3</v>
      </c>
      <c r="S31" s="272">
        <v>1.3384424392324967E-3</v>
      </c>
      <c r="T31" s="272">
        <v>1.2048118384143669E-3</v>
      </c>
      <c r="U31" s="272">
        <v>1.7226901222131678E-3</v>
      </c>
      <c r="V31" s="272">
        <v>5.0522919310553565E-3</v>
      </c>
      <c r="W31" s="272">
        <v>4.8151067684075038E-3</v>
      </c>
      <c r="X31" s="272">
        <v>5.5069651998163414E-3</v>
      </c>
      <c r="Y31" s="272">
        <v>2.7482403266818507E-3</v>
      </c>
      <c r="Z31" s="272">
        <v>3.193796960064609E-3</v>
      </c>
      <c r="AA31" s="272">
        <v>2.5825501817504273E-2</v>
      </c>
      <c r="AB31" s="272">
        <v>1.8623032785162311E-2</v>
      </c>
      <c r="AC31" s="272">
        <v>1.0522888950166995</v>
      </c>
      <c r="AD31" s="272">
        <v>2.2712729245282549E-2</v>
      </c>
      <c r="AE31" s="272">
        <v>2.7976303073970595E-2</v>
      </c>
      <c r="AF31" s="272">
        <v>4.1443136603107654E-3</v>
      </c>
      <c r="AG31" s="272">
        <v>5.9959259886504185E-3</v>
      </c>
      <c r="AH31" s="272">
        <v>2.4513112922263627E-2</v>
      </c>
      <c r="AI31" s="272">
        <v>1.5316620463538396E-2</v>
      </c>
      <c r="AJ31" s="272">
        <v>1.1247029164449692E-2</v>
      </c>
      <c r="AK31" s="272">
        <v>2.178581148182725E-2</v>
      </c>
      <c r="AL31" s="272">
        <v>6.0243342552073979E-3</v>
      </c>
      <c r="AM31" s="275">
        <v>1.2451609089371461E-2</v>
      </c>
      <c r="AN31" s="261">
        <v>1.3207797260137331</v>
      </c>
      <c r="AO31" s="261">
        <v>1.0143500258175631</v>
      </c>
    </row>
    <row r="32" spans="1:41">
      <c r="A32" s="153" t="s">
        <v>113</v>
      </c>
      <c r="B32" s="120" t="s">
        <v>114</v>
      </c>
      <c r="C32" s="276">
        <v>7.3212632941180675E-2</v>
      </c>
      <c r="D32" s="272">
        <v>9.6644849259533386E-2</v>
      </c>
      <c r="E32" s="272">
        <v>4.8611297129253869E-2</v>
      </c>
      <c r="F32" s="272">
        <v>3.3543882215327184E-2</v>
      </c>
      <c r="G32" s="272">
        <v>3.7284058975134697E-2</v>
      </c>
      <c r="H32" s="272">
        <v>9.6551567372552358E-3</v>
      </c>
      <c r="I32" s="272">
        <v>9.7550173308481557E-3</v>
      </c>
      <c r="J32" s="272">
        <v>3.8191866373971828E-3</v>
      </c>
      <c r="K32" s="272">
        <v>4.4081929609146593E-2</v>
      </c>
      <c r="L32" s="272">
        <v>2.9497979440865161E-2</v>
      </c>
      <c r="M32" s="272">
        <v>5.2735717102628234E-2</v>
      </c>
      <c r="N32" s="272">
        <v>1.7444375448691631E-2</v>
      </c>
      <c r="O32" s="272">
        <v>8.6537616629506816E-3</v>
      </c>
      <c r="P32" s="272">
        <v>1.1931462561906751E-2</v>
      </c>
      <c r="Q32" s="272">
        <v>1.2724291260900789E-2</v>
      </c>
      <c r="R32" s="272">
        <v>8.625357012801883E-3</v>
      </c>
      <c r="S32" s="272">
        <v>1.1026804712418854E-2</v>
      </c>
      <c r="T32" s="272">
        <v>9.1841728082221012E-3</v>
      </c>
      <c r="U32" s="272">
        <v>1.889455522299166E-2</v>
      </c>
      <c r="V32" s="272">
        <v>9.458167988279359E-2</v>
      </c>
      <c r="W32" s="272">
        <v>3.1778320685948658E-2</v>
      </c>
      <c r="X32" s="272">
        <v>2.6329855124413527E-2</v>
      </c>
      <c r="Y32" s="272">
        <v>2.3748506243411526E-2</v>
      </c>
      <c r="Z32" s="272">
        <v>6.4178957575853166E-2</v>
      </c>
      <c r="AA32" s="272">
        <v>5.0353048021876151E-2</v>
      </c>
      <c r="AB32" s="272">
        <v>5.0662207972336143E-2</v>
      </c>
      <c r="AC32" s="272">
        <v>8.4575702130098747E-3</v>
      </c>
      <c r="AD32" s="272">
        <v>1.0668354879934181</v>
      </c>
      <c r="AE32" s="272">
        <v>3.3055066957022684E-2</v>
      </c>
      <c r="AF32" s="272">
        <v>3.6188649815329391E-2</v>
      </c>
      <c r="AG32" s="272">
        <v>3.4141242352345696E-2</v>
      </c>
      <c r="AH32" s="272">
        <v>2.9555907122467757E-2</v>
      </c>
      <c r="AI32" s="272">
        <v>5.9503023787098076E-2</v>
      </c>
      <c r="AJ32" s="272">
        <v>2.5362696849564308E-2</v>
      </c>
      <c r="AK32" s="272">
        <v>3.5102200189518672E-2</v>
      </c>
      <c r="AL32" s="272">
        <v>8.7855715502251241E-2</v>
      </c>
      <c r="AM32" s="275">
        <v>4.3638057348438362E-2</v>
      </c>
      <c r="AN32" s="261">
        <v>2.3386546817065508</v>
      </c>
      <c r="AO32" s="261">
        <v>1.7960712070641969</v>
      </c>
    </row>
    <row r="33" spans="1:41">
      <c r="A33" s="153" t="s">
        <v>115</v>
      </c>
      <c r="B33" s="120" t="s">
        <v>116</v>
      </c>
      <c r="C33" s="276">
        <v>3.3064424258454996E-3</v>
      </c>
      <c r="D33" s="272">
        <v>6.9369754466498956E-3</v>
      </c>
      <c r="E33" s="272">
        <v>3.5592241651766698E-3</v>
      </c>
      <c r="F33" s="272">
        <v>3.2681536272730662E-3</v>
      </c>
      <c r="G33" s="272">
        <v>2.6943255494110124E-3</v>
      </c>
      <c r="H33" s="272">
        <v>1.3762857318542739E-3</v>
      </c>
      <c r="I33" s="272">
        <v>1.1316897079807374E-4</v>
      </c>
      <c r="J33" s="272">
        <v>5.3712361653338546E-4</v>
      </c>
      <c r="K33" s="272">
        <v>2.6690513093607436E-3</v>
      </c>
      <c r="L33" s="272">
        <v>1.7161235248887028E-3</v>
      </c>
      <c r="M33" s="272">
        <v>1.2844739827509615E-3</v>
      </c>
      <c r="N33" s="272">
        <v>1.6274450805126908E-3</v>
      </c>
      <c r="O33" s="272">
        <v>1.1345614974995596E-3</v>
      </c>
      <c r="P33" s="272">
        <v>1.9423939030452152E-3</v>
      </c>
      <c r="Q33" s="272">
        <v>1.4626133313868253E-3</v>
      </c>
      <c r="R33" s="272">
        <v>1.2500145820069119E-3</v>
      </c>
      <c r="S33" s="272">
        <v>1.8235236894564202E-3</v>
      </c>
      <c r="T33" s="272">
        <v>2.5196240463556995E-3</v>
      </c>
      <c r="U33" s="272">
        <v>1.9980557783514687E-3</v>
      </c>
      <c r="V33" s="272">
        <v>3.2220899408726684E-3</v>
      </c>
      <c r="W33" s="272">
        <v>4.5493133123658902E-3</v>
      </c>
      <c r="X33" s="272">
        <v>3.7542567500046193E-3</v>
      </c>
      <c r="Y33" s="272">
        <v>9.5154701690106282E-3</v>
      </c>
      <c r="Z33" s="272">
        <v>5.1847932438796752E-3</v>
      </c>
      <c r="AA33" s="272">
        <v>2.4734329836463176E-2</v>
      </c>
      <c r="AB33" s="272">
        <v>2.9282247361625546E-2</v>
      </c>
      <c r="AC33" s="272">
        <v>4.2307558401831714E-3</v>
      </c>
      <c r="AD33" s="272">
        <v>6.5133913785704991E-3</v>
      </c>
      <c r="AE33" s="272">
        <v>1.1312833228257004</v>
      </c>
      <c r="AF33" s="272">
        <v>1.2018394403088354E-2</v>
      </c>
      <c r="AG33" s="272">
        <v>8.9436316928331386E-3</v>
      </c>
      <c r="AH33" s="272">
        <v>8.3690653099278613E-3</v>
      </c>
      <c r="AI33" s="272">
        <v>2.259020406630699E-2</v>
      </c>
      <c r="AJ33" s="272">
        <v>2.2177222133926089E-2</v>
      </c>
      <c r="AK33" s="272">
        <v>1.4745899021201679E-2</v>
      </c>
      <c r="AL33" s="272">
        <v>4.6209523398045406E-3</v>
      </c>
      <c r="AM33" s="275">
        <v>3.405250199669084E-2</v>
      </c>
      <c r="AN33" s="261">
        <v>1.3910074218816129</v>
      </c>
      <c r="AO33" s="261">
        <v>1.068284428135873</v>
      </c>
    </row>
    <row r="34" spans="1:41">
      <c r="A34" s="153" t="s">
        <v>117</v>
      </c>
      <c r="B34" s="120" t="s">
        <v>34</v>
      </c>
      <c r="C34" s="276">
        <v>2.0986618346080654E-4</v>
      </c>
      <c r="D34" s="272">
        <v>2.3461744040793894E-4</v>
      </c>
      <c r="E34" s="272">
        <v>1.9535807004370724E-4</v>
      </c>
      <c r="F34" s="272">
        <v>1.0481470435594811E-4</v>
      </c>
      <c r="G34" s="272">
        <v>1.0254729158819099E-4</v>
      </c>
      <c r="H34" s="272">
        <v>1.2351041213209033E-5</v>
      </c>
      <c r="I34" s="272">
        <v>2.8195873310262466E-6</v>
      </c>
      <c r="J34" s="272">
        <v>9.1754418515352517E-6</v>
      </c>
      <c r="K34" s="272">
        <v>2.4443952885490035E-4</v>
      </c>
      <c r="L34" s="272">
        <v>1.5911483066456997E-4</v>
      </c>
      <c r="M34" s="272">
        <v>1.15946237469618E-4</v>
      </c>
      <c r="N34" s="272">
        <v>8.1525224663297707E-5</v>
      </c>
      <c r="O34" s="272">
        <v>6.653462927107482E-5</v>
      </c>
      <c r="P34" s="272">
        <v>9.4445573897033812E-5</v>
      </c>
      <c r="Q34" s="272">
        <v>4.2351228978650929E-5</v>
      </c>
      <c r="R34" s="272">
        <v>1.7860116642552139E-5</v>
      </c>
      <c r="S34" s="272">
        <v>4.8181233797832736E-5</v>
      </c>
      <c r="T34" s="272">
        <v>4.1591552276314445E-5</v>
      </c>
      <c r="U34" s="272">
        <v>9.8724844130739577E-5</v>
      </c>
      <c r="V34" s="272">
        <v>7.0750162198471775E-5</v>
      </c>
      <c r="W34" s="272">
        <v>3.225827688546918E-4</v>
      </c>
      <c r="X34" s="272">
        <v>8.5720286960982956E-5</v>
      </c>
      <c r="Y34" s="272">
        <v>1.8859415299192692E-4</v>
      </c>
      <c r="Z34" s="272">
        <v>1.7882405713538527E-4</v>
      </c>
      <c r="AA34" s="272">
        <v>1.3865290489904614E-4</v>
      </c>
      <c r="AB34" s="272">
        <v>4.0081615156217109E-4</v>
      </c>
      <c r="AC34" s="272">
        <v>1.6890026956320846E-4</v>
      </c>
      <c r="AD34" s="272">
        <v>1.3268770676148431E-4</v>
      </c>
      <c r="AE34" s="272">
        <v>2.3347877270265188E-4</v>
      </c>
      <c r="AF34" s="272">
        <v>1.0000353804765325</v>
      </c>
      <c r="AG34" s="272">
        <v>1.875942356950522E-4</v>
      </c>
      <c r="AH34" s="272">
        <v>1.2410746459268177E-4</v>
      </c>
      <c r="AI34" s="272">
        <v>4.1154593170047798E-4</v>
      </c>
      <c r="AJ34" s="272">
        <v>1.482421302914993E-4</v>
      </c>
      <c r="AK34" s="272">
        <v>1.3342839567850238E-4</v>
      </c>
      <c r="AL34" s="272">
        <v>5.8810573351641874E-5</v>
      </c>
      <c r="AM34" s="275">
        <v>7.2399906242178055E-2</v>
      </c>
      <c r="AN34" s="261">
        <v>1.077302287444549</v>
      </c>
      <c r="AO34" s="261">
        <v>0.82736097591441671</v>
      </c>
    </row>
    <row r="35" spans="1:41">
      <c r="A35" s="153" t="s">
        <v>118</v>
      </c>
      <c r="B35" s="120" t="s">
        <v>35</v>
      </c>
      <c r="C35" s="276">
        <v>7.652864275727397E-5</v>
      </c>
      <c r="D35" s="272">
        <v>1.3613834554290704E-4</v>
      </c>
      <c r="E35" s="272">
        <v>1.937821709702998E-4</v>
      </c>
      <c r="F35" s="272">
        <v>5.9098431979563396E-5</v>
      </c>
      <c r="G35" s="272">
        <v>1.1113710968090106E-4</v>
      </c>
      <c r="H35" s="272">
        <v>6.6596800387295379E-5</v>
      </c>
      <c r="I35" s="272">
        <v>1.0492046223403086E-5</v>
      </c>
      <c r="J35" s="272">
        <v>2.5792454036316932E-5</v>
      </c>
      <c r="K35" s="272">
        <v>1.8460181743270101E-4</v>
      </c>
      <c r="L35" s="272">
        <v>7.6114549073081147E-5</v>
      </c>
      <c r="M35" s="272">
        <v>6.0301845278988715E-5</v>
      </c>
      <c r="N35" s="272">
        <v>1.4841948123126857E-4</v>
      </c>
      <c r="O35" s="272">
        <v>1.0939275021728228E-4</v>
      </c>
      <c r="P35" s="272">
        <v>1.4676520554969823E-4</v>
      </c>
      <c r="Q35" s="272">
        <v>8.7119124405608635E-5</v>
      </c>
      <c r="R35" s="272">
        <v>2.4637570466574834E-4</v>
      </c>
      <c r="S35" s="272">
        <v>2.2767357833066126E-4</v>
      </c>
      <c r="T35" s="272">
        <v>4.898737633236437E-4</v>
      </c>
      <c r="U35" s="272">
        <v>1.2243400675703771E-4</v>
      </c>
      <c r="V35" s="272">
        <v>1.0099114989193857E-4</v>
      </c>
      <c r="W35" s="272">
        <v>1.381754866956217E-4</v>
      </c>
      <c r="X35" s="272">
        <v>3.3087730593907934E-4</v>
      </c>
      <c r="Y35" s="272">
        <v>1.4023424891278691E-4</v>
      </c>
      <c r="Z35" s="272">
        <v>1.8253979436321649E-4</v>
      </c>
      <c r="AA35" s="272">
        <v>2.5598116361248577E-4</v>
      </c>
      <c r="AB35" s="272">
        <v>3.1425260556732106E-4</v>
      </c>
      <c r="AC35" s="272">
        <v>4.3314348999363824E-5</v>
      </c>
      <c r="AD35" s="272">
        <v>6.2232044860477701E-4</v>
      </c>
      <c r="AE35" s="272">
        <v>3.7863134562440355E-3</v>
      </c>
      <c r="AF35" s="272">
        <v>1.5626795776610953E-4</v>
      </c>
      <c r="AG35" s="272">
        <v>1.0000806712966139</v>
      </c>
      <c r="AH35" s="272">
        <v>1.7240995419057881E-4</v>
      </c>
      <c r="AI35" s="272">
        <v>1.3905808464641912E-4</v>
      </c>
      <c r="AJ35" s="272">
        <v>4.4291228351304827E-4</v>
      </c>
      <c r="AK35" s="272">
        <v>3.3894367884472042E-4</v>
      </c>
      <c r="AL35" s="272">
        <v>9.4326243732708391E-5</v>
      </c>
      <c r="AM35" s="275">
        <v>1.1350095081723542E-3</v>
      </c>
      <c r="AN35" s="261">
        <v>1.0110532368441543</v>
      </c>
      <c r="AO35" s="261">
        <v>0.77648214664156279</v>
      </c>
    </row>
    <row r="36" spans="1:41">
      <c r="A36" s="153" t="s">
        <v>119</v>
      </c>
      <c r="B36" s="120" t="s">
        <v>120</v>
      </c>
      <c r="C36" s="276">
        <v>2.5717037495780072E-5</v>
      </c>
      <c r="D36" s="272">
        <v>3.4593669214854843E-5</v>
      </c>
      <c r="E36" s="272">
        <v>1.7444661139165435E-5</v>
      </c>
      <c r="F36" s="272">
        <v>1.2797950984876001E-5</v>
      </c>
      <c r="G36" s="272">
        <v>1.3549588558687288E-5</v>
      </c>
      <c r="H36" s="272">
        <v>3.6841037345741081E-6</v>
      </c>
      <c r="I36" s="272">
        <v>3.3183828442761987E-6</v>
      </c>
      <c r="J36" s="272">
        <v>1.4727377670249606E-6</v>
      </c>
      <c r="K36" s="272">
        <v>1.5888139097073477E-5</v>
      </c>
      <c r="L36" s="272">
        <v>1.0900612093695417E-5</v>
      </c>
      <c r="M36" s="272">
        <v>1.8320786690426609E-5</v>
      </c>
      <c r="N36" s="272">
        <v>6.4596206036733432E-6</v>
      </c>
      <c r="O36" s="272">
        <v>3.2865156418169858E-6</v>
      </c>
      <c r="P36" s="272">
        <v>4.5951807496579964E-6</v>
      </c>
      <c r="Q36" s="272">
        <v>4.7430341475468517E-6</v>
      </c>
      <c r="R36" s="272">
        <v>3.4125102660147885E-6</v>
      </c>
      <c r="S36" s="272">
        <v>4.2359022689145852E-6</v>
      </c>
      <c r="T36" s="272">
        <v>3.6535228534081869E-6</v>
      </c>
      <c r="U36" s="272">
        <v>7.1693860595829948E-6</v>
      </c>
      <c r="V36" s="272">
        <v>3.2582009233591235E-5</v>
      </c>
      <c r="W36" s="272">
        <v>1.2146119551606028E-5</v>
      </c>
      <c r="X36" s="272">
        <v>1.5469177850203786E-5</v>
      </c>
      <c r="Y36" s="272">
        <v>4.7062680714892316E-5</v>
      </c>
      <c r="Z36" s="272">
        <v>2.343526209990356E-5</v>
      </c>
      <c r="AA36" s="272">
        <v>2.7946037750982783E-5</v>
      </c>
      <c r="AB36" s="272">
        <v>7.2093391223537957E-5</v>
      </c>
      <c r="AC36" s="272">
        <v>1.1781753460599196E-5</v>
      </c>
      <c r="AD36" s="272">
        <v>3.5306052514968593E-4</v>
      </c>
      <c r="AE36" s="272">
        <v>1.5324488430547962E-4</v>
      </c>
      <c r="AF36" s="272">
        <v>2.1063932751176242E-5</v>
      </c>
      <c r="AG36" s="272">
        <v>1.726403485548128E-5</v>
      </c>
      <c r="AH36" s="272">
        <v>1.0104149937468099</v>
      </c>
      <c r="AI36" s="272">
        <v>2.4410367969492857E-5</v>
      </c>
      <c r="AJ36" s="272">
        <v>2.1346497410552602E-5</v>
      </c>
      <c r="AK36" s="272">
        <v>1.0768480880772845E-4</v>
      </c>
      <c r="AL36" s="272">
        <v>3.0972425814582272E-5</v>
      </c>
      <c r="AM36" s="275">
        <v>5.5014703050216018E-5</v>
      </c>
      <c r="AN36" s="261">
        <v>1.0116368157010205</v>
      </c>
      <c r="AO36" s="261">
        <v>0.77693033131374534</v>
      </c>
    </row>
    <row r="37" spans="1:41">
      <c r="A37" s="153" t="s">
        <v>121</v>
      </c>
      <c r="B37" s="120" t="s">
        <v>487</v>
      </c>
      <c r="C37" s="276">
        <v>8.7356841028984563E-4</v>
      </c>
      <c r="D37" s="272">
        <v>9.6076996864736099E-4</v>
      </c>
      <c r="E37" s="272">
        <v>4.6938275534327763E-4</v>
      </c>
      <c r="F37" s="272">
        <v>3.2917833470726989E-4</v>
      </c>
      <c r="G37" s="272">
        <v>1.9345954937000334E-4</v>
      </c>
      <c r="H37" s="272">
        <v>1.0243188624635344E-4</v>
      </c>
      <c r="I37" s="272">
        <v>-2.5937652552674353E-6</v>
      </c>
      <c r="J37" s="272">
        <v>3.6393592673473926E-5</v>
      </c>
      <c r="K37" s="272">
        <v>2.1436594887534849E-4</v>
      </c>
      <c r="L37" s="272">
        <v>3.0379674688609274E-4</v>
      </c>
      <c r="M37" s="272">
        <v>2.0239365025083184E-4</v>
      </c>
      <c r="N37" s="272">
        <v>1.1761447908254332E-4</v>
      </c>
      <c r="O37" s="272">
        <v>1.6102173740847962E-4</v>
      </c>
      <c r="P37" s="272">
        <v>1.0239357036716883E-4</v>
      </c>
      <c r="Q37" s="272">
        <v>8.785060217471563E-5</v>
      </c>
      <c r="R37" s="272">
        <v>6.701893541839895E-5</v>
      </c>
      <c r="S37" s="272">
        <v>8.4805051699956394E-5</v>
      </c>
      <c r="T37" s="272">
        <v>5.2280796936163566E-5</v>
      </c>
      <c r="U37" s="272">
        <v>1.0889362733058801E-4</v>
      </c>
      <c r="V37" s="272">
        <v>2.4207260924396715E-4</v>
      </c>
      <c r="W37" s="272">
        <v>2.3121902543089075E-4</v>
      </c>
      <c r="X37" s="272">
        <v>4.543260481209339E-4</v>
      </c>
      <c r="Y37" s="272">
        <v>1.8777776671353424E-3</v>
      </c>
      <c r="Z37" s="272">
        <v>4.4717796690364671E-4</v>
      </c>
      <c r="AA37" s="272">
        <v>2.5017110728818467E-4</v>
      </c>
      <c r="AB37" s="272">
        <v>1.1812527146681853E-3</v>
      </c>
      <c r="AC37" s="272">
        <v>1.7829822805504224E-4</v>
      </c>
      <c r="AD37" s="272">
        <v>3.8981059307425251E-4</v>
      </c>
      <c r="AE37" s="272">
        <v>3.8612504107511311E-4</v>
      </c>
      <c r="AF37" s="272">
        <v>8.7292420764414756E-5</v>
      </c>
      <c r="AG37" s="272">
        <v>5.2962292356927899E-4</v>
      </c>
      <c r="AH37" s="272">
        <v>6.0040238283517913E-4</v>
      </c>
      <c r="AI37" s="272">
        <v>1.0000907419815712</v>
      </c>
      <c r="AJ37" s="272">
        <v>6.2822641191594315E-4</v>
      </c>
      <c r="AK37" s="272">
        <v>7.7762711042209175E-4</v>
      </c>
      <c r="AL37" s="272">
        <v>8.4420033162449791E-5</v>
      </c>
      <c r="AM37" s="275">
        <v>1.1748689251422452E-4</v>
      </c>
      <c r="AN37" s="261">
        <v>1.0130190770362029</v>
      </c>
      <c r="AO37" s="261">
        <v>0.77799189880559394</v>
      </c>
    </row>
    <row r="38" spans="1:41">
      <c r="A38" s="153" t="s">
        <v>122</v>
      </c>
      <c r="B38" s="120" t="s">
        <v>36</v>
      </c>
      <c r="C38" s="276">
        <v>2.8817157104451662E-2</v>
      </c>
      <c r="D38" s="272">
        <v>4.9159644248781886E-2</v>
      </c>
      <c r="E38" s="272">
        <v>2.6877907854225131E-2</v>
      </c>
      <c r="F38" s="272">
        <v>2.735118561393516E-2</v>
      </c>
      <c r="G38" s="272">
        <v>2.1017819787567456E-2</v>
      </c>
      <c r="H38" s="272">
        <v>8.0313674386982108E-3</v>
      </c>
      <c r="I38" s="272">
        <v>1.5646088363660987E-3</v>
      </c>
      <c r="J38" s="272">
        <v>4.3825523600174599E-3</v>
      </c>
      <c r="K38" s="272">
        <v>3.2579522371248629E-2</v>
      </c>
      <c r="L38" s="272">
        <v>1.4910716184891088E-2</v>
      </c>
      <c r="M38" s="272">
        <v>1.3885733168393449E-2</v>
      </c>
      <c r="N38" s="272">
        <v>1.1135738854777691E-2</v>
      </c>
      <c r="O38" s="272">
        <v>7.8543523088200531E-3</v>
      </c>
      <c r="P38" s="272">
        <v>1.3249574005689616E-2</v>
      </c>
      <c r="Q38" s="272">
        <v>1.1221912827301625E-2</v>
      </c>
      <c r="R38" s="272">
        <v>1.4398318824941338E-2</v>
      </c>
      <c r="S38" s="272">
        <v>1.2701093177138941E-2</v>
      </c>
      <c r="T38" s="272">
        <v>1.1305039948134659E-2</v>
      </c>
      <c r="U38" s="272">
        <v>1.9174933750187181E-2</v>
      </c>
      <c r="V38" s="272">
        <v>3.2277264629893748E-2</v>
      </c>
      <c r="W38" s="272">
        <v>5.5605624111829247E-2</v>
      </c>
      <c r="X38" s="272">
        <v>4.3370386409764212E-2</v>
      </c>
      <c r="Y38" s="272">
        <v>7.9266114007677108E-2</v>
      </c>
      <c r="Z38" s="272">
        <v>3.9469260263332466E-2</v>
      </c>
      <c r="AA38" s="272">
        <v>5.3934734984711435E-2</v>
      </c>
      <c r="AB38" s="272">
        <v>8.8001174469000798E-2</v>
      </c>
      <c r="AC38" s="272">
        <v>2.4691100290148548E-2</v>
      </c>
      <c r="AD38" s="272">
        <v>8.5521196287029436E-2</v>
      </c>
      <c r="AE38" s="272">
        <v>0.12649523166944104</v>
      </c>
      <c r="AF38" s="272">
        <v>6.2668760861046738E-2</v>
      </c>
      <c r="AG38" s="272">
        <v>5.4573530952643959E-2</v>
      </c>
      <c r="AH38" s="272">
        <v>5.2636086352306793E-2</v>
      </c>
      <c r="AI38" s="272">
        <v>5.9686066297545068E-2</v>
      </c>
      <c r="AJ38" s="272">
        <v>1.1186985069622275</v>
      </c>
      <c r="AK38" s="272">
        <v>2.6806527044442773E-2</v>
      </c>
      <c r="AL38" s="272">
        <v>1.6661737495869612E-2</v>
      </c>
      <c r="AM38" s="275">
        <v>2.6696046018536965E-2</v>
      </c>
      <c r="AN38" s="261">
        <v>2.3766785277730151</v>
      </c>
      <c r="AO38" s="261">
        <v>1.8252732673923096</v>
      </c>
    </row>
    <row r="39" spans="1:41">
      <c r="A39" s="153" t="s">
        <v>123</v>
      </c>
      <c r="B39" s="120" t="s">
        <v>37</v>
      </c>
      <c r="C39" s="276">
        <v>2.3292214454980393E-3</v>
      </c>
      <c r="D39" s="272">
        <v>1.7542711892991304E-4</v>
      </c>
      <c r="E39" s="272">
        <v>4.1615719616150263E-4</v>
      </c>
      <c r="F39" s="272">
        <v>1.9909164413055362E-4</v>
      </c>
      <c r="G39" s="272">
        <v>1.6167286599066296E-4</v>
      </c>
      <c r="H39" s="272">
        <v>7.0423406370928064E-5</v>
      </c>
      <c r="I39" s="272">
        <v>3.7267487710607957E-5</v>
      </c>
      <c r="J39" s="272">
        <v>2.8257234861006508E-5</v>
      </c>
      <c r="K39" s="272">
        <v>2.2434725143854079E-4</v>
      </c>
      <c r="L39" s="272">
        <v>1.1383301521083561E-4</v>
      </c>
      <c r="M39" s="272">
        <v>1.0304466788052004E-4</v>
      </c>
      <c r="N39" s="272">
        <v>7.715260481813394E-5</v>
      </c>
      <c r="O39" s="272">
        <v>6.4653271672434134E-5</v>
      </c>
      <c r="P39" s="272">
        <v>1.2682407520153707E-4</v>
      </c>
      <c r="Q39" s="272">
        <v>7.595475691991875E-5</v>
      </c>
      <c r="R39" s="272">
        <v>1.1210814784586392E-4</v>
      </c>
      <c r="S39" s="272">
        <v>8.7452761208691839E-5</v>
      </c>
      <c r="T39" s="272">
        <v>1.1459053624045479E-4</v>
      </c>
      <c r="U39" s="272">
        <v>1.4162161898090329E-4</v>
      </c>
      <c r="V39" s="272">
        <v>8.3541111829391816E-4</v>
      </c>
      <c r="W39" s="272">
        <v>3.3797102012083263E-4</v>
      </c>
      <c r="X39" s="272">
        <v>1.5898698966180735E-4</v>
      </c>
      <c r="Y39" s="272">
        <v>4.5104276156758479E-4</v>
      </c>
      <c r="Z39" s="272">
        <v>1.5104942509348092E-4</v>
      </c>
      <c r="AA39" s="272">
        <v>8.240933179842891E-4</v>
      </c>
      <c r="AB39" s="272">
        <v>6.4063173481415398E-4</v>
      </c>
      <c r="AC39" s="272">
        <v>1.1648298573704193E-3</v>
      </c>
      <c r="AD39" s="272">
        <v>6.0129483425687012E-4</v>
      </c>
      <c r="AE39" s="272">
        <v>7.6067763254965967E-3</v>
      </c>
      <c r="AF39" s="272">
        <v>5.0648506581307904E-4</v>
      </c>
      <c r="AG39" s="272">
        <v>6.6658343130240232E-3</v>
      </c>
      <c r="AH39" s="272">
        <v>1.7179637786322713E-2</v>
      </c>
      <c r="AI39" s="272">
        <v>2.5930764347344214E-3</v>
      </c>
      <c r="AJ39" s="272">
        <v>1.4167603406398219E-3</v>
      </c>
      <c r="AK39" s="272">
        <v>1.0162867179160298</v>
      </c>
      <c r="AL39" s="272">
        <v>2.0742796613994454E-4</v>
      </c>
      <c r="AM39" s="275">
        <v>2.3851470213471716E-3</v>
      </c>
      <c r="AN39" s="261">
        <v>1.064672275335782</v>
      </c>
      <c r="AO39" s="261">
        <v>0.81766121080122123</v>
      </c>
    </row>
    <row r="40" spans="1:41">
      <c r="A40" s="153" t="s">
        <v>124</v>
      </c>
      <c r="B40" s="120" t="s">
        <v>38</v>
      </c>
      <c r="C40" s="276">
        <v>7.3278363784269292E-4</v>
      </c>
      <c r="D40" s="272">
        <v>9.6977645785820371E-4</v>
      </c>
      <c r="E40" s="272">
        <v>1.033519069452002E-3</v>
      </c>
      <c r="F40" s="272">
        <v>1.2646405392028213E-3</v>
      </c>
      <c r="G40" s="272">
        <v>9.4269688456065544E-4</v>
      </c>
      <c r="H40" s="272">
        <v>2.3078096211986564E-4</v>
      </c>
      <c r="I40" s="272">
        <v>2.0485999611401148E-5</v>
      </c>
      <c r="J40" s="272">
        <v>7.7307028084915074E-5</v>
      </c>
      <c r="K40" s="272">
        <v>9.6403233570967466E-4</v>
      </c>
      <c r="L40" s="272">
        <v>2.6965051221927521E-4</v>
      </c>
      <c r="M40" s="272">
        <v>3.7829239390836699E-4</v>
      </c>
      <c r="N40" s="272">
        <v>3.649988308165075E-4</v>
      </c>
      <c r="O40" s="272">
        <v>2.2799381399193731E-4</v>
      </c>
      <c r="P40" s="272">
        <v>4.1159135428063624E-4</v>
      </c>
      <c r="Q40" s="272">
        <v>4.2064312940464423E-4</v>
      </c>
      <c r="R40" s="272">
        <v>5.3246135180102486E-4</v>
      </c>
      <c r="S40" s="272">
        <v>4.4121252888457797E-4</v>
      </c>
      <c r="T40" s="272">
        <v>4.6184972303188682E-4</v>
      </c>
      <c r="U40" s="272">
        <v>6.4034276830509502E-4</v>
      </c>
      <c r="V40" s="272">
        <v>1.136336194858009E-3</v>
      </c>
      <c r="W40" s="272">
        <v>7.9449018346492589E-4</v>
      </c>
      <c r="X40" s="272">
        <v>2.6596403412681259E-4</v>
      </c>
      <c r="Y40" s="272">
        <v>1.0598949364427008E-3</v>
      </c>
      <c r="Z40" s="272">
        <v>2.4699759246232492E-3</v>
      </c>
      <c r="AA40" s="272">
        <v>2.3915609697334303E-3</v>
      </c>
      <c r="AB40" s="272">
        <v>5.2221040511015405E-3</v>
      </c>
      <c r="AC40" s="272">
        <v>8.9072606459683189E-4</v>
      </c>
      <c r="AD40" s="272">
        <v>2.362348297487383E-3</v>
      </c>
      <c r="AE40" s="272">
        <v>2.8228962393070925E-3</v>
      </c>
      <c r="AF40" s="272">
        <v>2.9484022286227142E-3</v>
      </c>
      <c r="AG40" s="272">
        <v>3.5022591452585836E-3</v>
      </c>
      <c r="AH40" s="272">
        <v>3.4757125045150688E-3</v>
      </c>
      <c r="AI40" s="272">
        <v>5.5167714415998628E-3</v>
      </c>
      <c r="AJ40" s="272">
        <v>2.2471656286492578E-3</v>
      </c>
      <c r="AK40" s="272">
        <v>1.9939090202391249E-3</v>
      </c>
      <c r="AL40" s="272">
        <v>1.0006245076372235</v>
      </c>
      <c r="AM40" s="275">
        <v>6.2210971666286656E-4</v>
      </c>
      <c r="AN40" s="261">
        <v>1.050732193539599</v>
      </c>
      <c r="AO40" s="261">
        <v>0.80695532090046251</v>
      </c>
    </row>
    <row r="41" spans="1:41">
      <c r="A41" s="153" t="s">
        <v>125</v>
      </c>
      <c r="B41" s="120" t="s">
        <v>13</v>
      </c>
      <c r="C41" s="276">
        <v>2.9017035624008839E-3</v>
      </c>
      <c r="D41" s="272">
        <v>3.2439254929331396E-3</v>
      </c>
      <c r="E41" s="272">
        <v>2.7011079081039869E-3</v>
      </c>
      <c r="F41" s="272">
        <v>1.4492149044986555E-3</v>
      </c>
      <c r="G41" s="272">
        <v>1.4178646431219208E-3</v>
      </c>
      <c r="H41" s="272">
        <v>1.7077101082567641E-4</v>
      </c>
      <c r="I41" s="272">
        <v>3.8984873446594184E-5</v>
      </c>
      <c r="J41" s="272">
        <v>1.2686375607613902E-4</v>
      </c>
      <c r="K41" s="272">
        <v>3.3797300735795835E-3</v>
      </c>
      <c r="L41" s="272">
        <v>2.1999926970436446E-3</v>
      </c>
      <c r="M41" s="272">
        <v>1.6031244518028862E-3</v>
      </c>
      <c r="N41" s="272">
        <v>1.1272041590025979E-3</v>
      </c>
      <c r="O41" s="272">
        <v>9.1993749347881707E-4</v>
      </c>
      <c r="P41" s="272">
        <v>1.305846676728648E-3</v>
      </c>
      <c r="Q41" s="272">
        <v>5.8556700261506089E-4</v>
      </c>
      <c r="R41" s="272">
        <v>2.4694194763525285E-4</v>
      </c>
      <c r="S41" s="272">
        <v>6.6617525247058607E-4</v>
      </c>
      <c r="T41" s="272">
        <v>5.7506337331618244E-4</v>
      </c>
      <c r="U41" s="272">
        <v>1.3650137777682445E-3</v>
      </c>
      <c r="V41" s="272">
        <v>9.7822333406127741E-4</v>
      </c>
      <c r="W41" s="272">
        <v>4.4601734024939266E-3</v>
      </c>
      <c r="X41" s="272">
        <v>1.1852069635180775E-3</v>
      </c>
      <c r="Y41" s="272">
        <v>2.6075869707081799E-3</v>
      </c>
      <c r="Z41" s="272">
        <v>2.4725012628327163E-3</v>
      </c>
      <c r="AA41" s="272">
        <v>1.9170769747091248E-3</v>
      </c>
      <c r="AB41" s="272">
        <v>5.5418630847354653E-3</v>
      </c>
      <c r="AC41" s="272">
        <v>2.3352905446701456E-3</v>
      </c>
      <c r="AD41" s="272">
        <v>1.8345994816668842E-3</v>
      </c>
      <c r="AE41" s="272">
        <v>3.2281817647996387E-3</v>
      </c>
      <c r="AF41" s="272">
        <v>4.8918626669981747E-4</v>
      </c>
      <c r="AG41" s="272">
        <v>2.5937616676765009E-3</v>
      </c>
      <c r="AH41" s="272">
        <v>1.7159652221739711E-3</v>
      </c>
      <c r="AI41" s="272">
        <v>5.6902178160107781E-3</v>
      </c>
      <c r="AJ41" s="272">
        <v>2.0496618867854566E-3</v>
      </c>
      <c r="AK41" s="272">
        <v>1.844840577367486E-3</v>
      </c>
      <c r="AL41" s="272">
        <v>8.1314124737569997E-4</v>
      </c>
      <c r="AM41" s="275">
        <v>1.0010334318566003</v>
      </c>
      <c r="AN41" s="262">
        <v>1.0688159433817339</v>
      </c>
      <c r="AO41" s="262">
        <v>0.8208435202405675</v>
      </c>
    </row>
    <row r="42" spans="1:41">
      <c r="A42" s="154"/>
      <c r="B42" s="158" t="s">
        <v>766</v>
      </c>
      <c r="C42" s="270">
        <v>1.2701371644168875</v>
      </c>
      <c r="D42" s="277">
        <v>1.3357711406696153</v>
      </c>
      <c r="E42" s="277">
        <v>1.2640016238732388</v>
      </c>
      <c r="F42" s="277">
        <v>1.2872698296598799</v>
      </c>
      <c r="G42" s="277">
        <v>1.3694515790672239</v>
      </c>
      <c r="H42" s="277">
        <v>1.3658932334637293</v>
      </c>
      <c r="I42" s="277">
        <v>1.0330926987213171</v>
      </c>
      <c r="J42" s="277">
        <v>1.2945099453725168</v>
      </c>
      <c r="K42" s="277">
        <v>1.3067563651268161</v>
      </c>
      <c r="L42" s="277">
        <v>1.7991268877740834</v>
      </c>
      <c r="M42" s="277">
        <v>1.2479737921670639</v>
      </c>
      <c r="N42" s="277">
        <v>1.5271764634148535</v>
      </c>
      <c r="O42" s="277">
        <v>1.2685659045320627</v>
      </c>
      <c r="P42" s="277">
        <v>1.3335653784329395</v>
      </c>
      <c r="Q42" s="277">
        <v>1.1988976866074188</v>
      </c>
      <c r="R42" s="277">
        <v>1.1479718800440699</v>
      </c>
      <c r="S42" s="277">
        <v>1.2592838162937077</v>
      </c>
      <c r="T42" s="277">
        <v>1.125197440587415</v>
      </c>
      <c r="U42" s="277">
        <v>1.447236347229927</v>
      </c>
      <c r="V42" s="277">
        <v>1.315856494602315</v>
      </c>
      <c r="W42" s="277">
        <v>1.3099352449361141</v>
      </c>
      <c r="X42" s="277">
        <v>1.2454071880000448</v>
      </c>
      <c r="Y42" s="277">
        <v>1.3755193074224508</v>
      </c>
      <c r="Z42" s="277">
        <v>1.2669477846745023</v>
      </c>
      <c r="AA42" s="277">
        <v>1.2533194310529243</v>
      </c>
      <c r="AB42" s="277">
        <v>1.3197160267628758</v>
      </c>
      <c r="AC42" s="277">
        <v>1.1943237871806813</v>
      </c>
      <c r="AD42" s="277">
        <v>1.3591827923230877</v>
      </c>
      <c r="AE42" s="277">
        <v>1.4017855166643369</v>
      </c>
      <c r="AF42" s="277">
        <v>1.2233538103789516</v>
      </c>
      <c r="AG42" s="277">
        <v>1.2119199735669501</v>
      </c>
      <c r="AH42" s="277">
        <v>1.2990676958085068</v>
      </c>
      <c r="AI42" s="277">
        <v>1.2607383114676189</v>
      </c>
      <c r="AJ42" s="277">
        <v>1.2576194812871127</v>
      </c>
      <c r="AK42" s="277">
        <v>1.2800983498662597</v>
      </c>
      <c r="AL42" s="277">
        <v>1.4281341915174353</v>
      </c>
      <c r="AM42" s="278">
        <v>1.292696907584391</v>
      </c>
      <c r="AN42" s="272"/>
      <c r="AO42" s="272"/>
    </row>
    <row r="43" spans="1:41">
      <c r="A43" s="154"/>
      <c r="B43" s="159" t="s">
        <v>767</v>
      </c>
      <c r="C43" s="270">
        <v>0.97545687607315668</v>
      </c>
      <c r="D43" s="277">
        <v>1.0258633323468287</v>
      </c>
      <c r="E43" s="277">
        <v>0.97074482183256172</v>
      </c>
      <c r="F43" s="277">
        <v>0.9886146487806492</v>
      </c>
      <c r="G43" s="277">
        <v>1.0517296845365851</v>
      </c>
      <c r="H43" s="277">
        <v>1.0489968988315332</v>
      </c>
      <c r="I43" s="277">
        <v>0.79340830645745974</v>
      </c>
      <c r="J43" s="277">
        <v>0.99417500938839454</v>
      </c>
      <c r="K43" s="277">
        <v>1.0035801781302238</v>
      </c>
      <c r="L43" s="277">
        <v>1.3817174575889406</v>
      </c>
      <c r="M43" s="277">
        <v>0.95843555391699042</v>
      </c>
      <c r="N43" s="277">
        <v>1.1728613443879619</v>
      </c>
      <c r="O43" s="277">
        <v>0.97425015895496736</v>
      </c>
      <c r="P43" s="277">
        <v>1.0241693216517431</v>
      </c>
      <c r="Q43" s="277">
        <v>0.92074543196781844</v>
      </c>
      <c r="R43" s="277">
        <v>0.88163475197712937</v>
      </c>
      <c r="S43" s="277">
        <v>0.96712157705839874</v>
      </c>
      <c r="T43" s="277">
        <v>0.86414413427923298</v>
      </c>
      <c r="U43" s="277">
        <v>1.1114678680050605</v>
      </c>
      <c r="V43" s="277">
        <v>1.0105690169097794</v>
      </c>
      <c r="W43" s="277">
        <v>1.0060215366346916</v>
      </c>
      <c r="X43" s="277">
        <v>0.95646441902462132</v>
      </c>
      <c r="Y43" s="277">
        <v>1.0563896594684794</v>
      </c>
      <c r="Z43" s="277">
        <v>0.97300745369006592</v>
      </c>
      <c r="AA43" s="277">
        <v>0.96254096894955532</v>
      </c>
      <c r="AB43" s="277">
        <v>1.0135331118830753</v>
      </c>
      <c r="AC43" s="277">
        <v>0.91723270769576992</v>
      </c>
      <c r="AD43" s="277">
        <v>1.0438433247644929</v>
      </c>
      <c r="AE43" s="277">
        <v>1.0765619330867675</v>
      </c>
      <c r="AF43" s="277">
        <v>0.93952757201014214</v>
      </c>
      <c r="AG43" s="277">
        <v>0.93074646155166219</v>
      </c>
      <c r="AH43" s="277">
        <v>0.99767533134319131</v>
      </c>
      <c r="AI43" s="277">
        <v>0.96823861965691083</v>
      </c>
      <c r="AJ43" s="277">
        <v>0.96584337886708949</v>
      </c>
      <c r="AK43" s="277">
        <v>0.98310700010121066</v>
      </c>
      <c r="AL43" s="277">
        <v>1.0967975397447858</v>
      </c>
      <c r="AM43" s="278">
        <v>0.99278260845205968</v>
      </c>
      <c r="AN43" s="272"/>
      <c r="AO43" s="283"/>
    </row>
    <row r="44" spans="1:41">
      <c r="A44" s="162"/>
      <c r="B44" s="28"/>
      <c r="C44" s="162"/>
      <c r="D44" s="162"/>
      <c r="E44" s="162"/>
      <c r="F44" s="162"/>
      <c r="G44" s="162"/>
      <c r="H44" s="162"/>
      <c r="I44" s="162"/>
      <c r="J44" s="162"/>
      <c r="K44" s="162"/>
      <c r="L44" s="162"/>
      <c r="M44" s="162"/>
      <c r="N44" s="162"/>
      <c r="O44" s="162"/>
      <c r="P44" s="162"/>
      <c r="Q44" s="162"/>
      <c r="R44" s="162"/>
      <c r="S44" s="162"/>
      <c r="T44" s="162"/>
      <c r="U44" s="162"/>
      <c r="V44" s="162"/>
      <c r="W44" s="162"/>
      <c r="X44" s="162"/>
      <c r="Y44" s="162"/>
      <c r="Z44" s="162"/>
      <c r="AA44" s="162"/>
      <c r="AB44" s="162"/>
      <c r="AC44" s="162"/>
      <c r="AD44" s="162"/>
      <c r="AE44" s="162"/>
      <c r="AF44" s="162"/>
      <c r="AG44" s="162"/>
      <c r="AH44" s="162"/>
      <c r="AI44" s="162"/>
      <c r="AJ44" s="162"/>
      <c r="AK44" s="162"/>
      <c r="AL44" s="162"/>
      <c r="AM44" s="162"/>
      <c r="AN44" s="28"/>
      <c r="AO44" s="28"/>
    </row>
    <row r="45" spans="1:41">
      <c r="A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row>
  </sheetData>
  <phoneticPr fontId="2"/>
  <printOptions horizontalCentered="1"/>
  <pageMargins left="0.47244094488188981" right="0.31496062992125984" top="0.78740157480314965" bottom="0.47244094488188981" header="0.19685039370078741" footer="0.19685039370078741"/>
  <pageSetup paperSize="9" scale="71" fitToWidth="3" orientation="landscape" blackAndWhite="1" r:id="rId1"/>
  <headerFooter scaleWithDoc="0" alignWithMargins="0">
    <oddFooter>&amp;C&amp;9&amp;P／&amp;N&amp;R&amp;9&amp;F　&amp;A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7</vt:i4>
      </vt:variant>
    </vt:vector>
  </HeadingPairs>
  <TitlesOfParts>
    <vt:vector size="18" baseType="lpstr">
      <vt:lpstr>前提</vt:lpstr>
      <vt:lpstr>利用方法（例）</vt:lpstr>
      <vt:lpstr>測定表</vt:lpstr>
      <vt:lpstr>結果</vt:lpstr>
      <vt:lpstr>結果 (詳細)</vt:lpstr>
      <vt:lpstr>ﾌﾛｰﾁｬｰﾄ</vt:lpstr>
      <vt:lpstr>取引基本表</vt:lpstr>
      <vt:lpstr>投入係数表</vt:lpstr>
      <vt:lpstr>逆行列係数表</vt:lpstr>
      <vt:lpstr>その他の係数</vt:lpstr>
      <vt:lpstr>消費転換率用</vt:lpstr>
      <vt:lpstr>ﾌﾛｰﾁｬｰﾄ!Print_Area</vt:lpstr>
      <vt:lpstr>逆行列係数表!Print_Area</vt:lpstr>
      <vt:lpstr>測定表!Print_Area</vt:lpstr>
      <vt:lpstr>逆行列係数表!Print_Titles</vt:lpstr>
      <vt:lpstr>取引基本表!Print_Titles</vt:lpstr>
      <vt:lpstr>測定表!Print_Titles</vt:lpstr>
      <vt:lpstr>投入係数表!Print_Titles</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2025-11-19T02:51:43Z</dcterms:created>
  <dcterms:modified xsi:type="dcterms:W3CDTF">2025-11-19T02:51:56Z</dcterms:modified>
</cp:coreProperties>
</file>