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60" yWindow="105" windowWidth="12615" windowHeight="8235" activeTab="0"/>
  </bookViews>
  <sheets>
    <sheet name="H27 ア環境基準" sheetId="1" r:id="rId1"/>
    <sheet name="H27 イ指針値" sheetId="2" r:id="rId2"/>
    <sheet name="H27 ウその他" sheetId="3" r:id="rId3"/>
  </sheets>
  <definedNames>
    <definedName name="_xlnm.Print_Area" localSheetId="0">'H27 ア環境基準'!$B$1:$K$46</definedName>
    <definedName name="_xlnm.Print_Area" localSheetId="1">'H27 イ指針値'!$A$1:$U$38</definedName>
    <definedName name="_xlnm.Print_Area" localSheetId="2">'H27 ウその他'!$B$1:$K$38</definedName>
  </definedNames>
  <calcPr fullCalcOnLoad="1"/>
</workbook>
</file>

<file path=xl/sharedStrings.xml><?xml version="1.0" encoding="utf-8"?>
<sst xmlns="http://schemas.openxmlformats.org/spreadsheetml/2006/main" count="378" uniqueCount="117">
  <si>
    <t>千葉市</t>
  </si>
  <si>
    <t>市原市</t>
  </si>
  <si>
    <t>市川市</t>
  </si>
  <si>
    <t>船橋市</t>
  </si>
  <si>
    <t>松戸市</t>
  </si>
  <si>
    <t>成田市加良部</t>
  </si>
  <si>
    <t>君津市久保</t>
  </si>
  <si>
    <t>市原市岩崎西</t>
  </si>
  <si>
    <t>市川市新田</t>
  </si>
  <si>
    <t>船橋市高根台</t>
  </si>
  <si>
    <t>船橋市日の出</t>
  </si>
  <si>
    <t>松戸市根本</t>
  </si>
  <si>
    <t>松戸市五香西</t>
  </si>
  <si>
    <t>松戸市二ツ木</t>
  </si>
  <si>
    <t>松戸市上本郷</t>
  </si>
  <si>
    <t>千葉県</t>
  </si>
  <si>
    <t>柏市大室</t>
  </si>
  <si>
    <t>柏市永楽台</t>
  </si>
  <si>
    <t>柏市旭</t>
  </si>
  <si>
    <t>千葉市美浜区真砂</t>
  </si>
  <si>
    <t>千葉市緑区平川町</t>
  </si>
  <si>
    <t>千葉市中央区今井</t>
  </si>
  <si>
    <t>千葉市中央区千葉港</t>
  </si>
  <si>
    <t>千葉市花見川区宮野木台</t>
  </si>
  <si>
    <t>柏  市</t>
  </si>
  <si>
    <t>測定地点</t>
  </si>
  <si>
    <t>市川市富浜</t>
  </si>
  <si>
    <t>鴨川市清澄</t>
  </si>
  <si>
    <t>柏市大津ケ丘</t>
  </si>
  <si>
    <t>浦安市</t>
  </si>
  <si>
    <t>浦安市猫実</t>
  </si>
  <si>
    <t>袖ケ浦市横田</t>
  </si>
  <si>
    <t>袖ケ浦市</t>
  </si>
  <si>
    <t>袖ケ浦市長浦</t>
  </si>
  <si>
    <t>市川市高谷</t>
  </si>
  <si>
    <t>塩化ビニルモノマー</t>
  </si>
  <si>
    <t>ニッケル化合物</t>
  </si>
  <si>
    <t>酸化エチレン</t>
  </si>
  <si>
    <t>市原市旧川岸</t>
  </si>
  <si>
    <t>市原市郡本</t>
  </si>
  <si>
    <t>市原市前川中継ポンプ場</t>
  </si>
  <si>
    <t>実施機関</t>
  </si>
  <si>
    <t>ア　環境基準が設定されている物質（4物質）</t>
  </si>
  <si>
    <t>全地点平均値</t>
  </si>
  <si>
    <t>全地点最小値</t>
  </si>
  <si>
    <t>全地点最大値</t>
  </si>
  <si>
    <t>ヒ素及び
その化合物</t>
  </si>
  <si>
    <t>クロム及び
その化合物</t>
  </si>
  <si>
    <t>測定地点</t>
  </si>
  <si>
    <t>物質名</t>
  </si>
  <si>
    <t>年平均値</t>
  </si>
  <si>
    <t>水銀及び
その化合物</t>
  </si>
  <si>
    <t>アセト
アルデヒド</t>
  </si>
  <si>
    <t>ベンゾ[a]ピレン</t>
  </si>
  <si>
    <t>ホルム
アルデヒド</t>
  </si>
  <si>
    <t>トルエン</t>
  </si>
  <si>
    <r>
      <t>μ</t>
    </r>
    <r>
      <rPr>
        <sz val="10"/>
        <rFont val="Century"/>
        <family val="1"/>
      </rPr>
      <t>g/</t>
    </r>
    <r>
      <rPr>
        <sz val="10"/>
        <rFont val="ＭＳ Ｐゴシック"/>
        <family val="3"/>
      </rPr>
      <t>ｍ</t>
    </r>
    <r>
      <rPr>
        <vertAlign val="superscript"/>
        <sz val="10"/>
        <rFont val="Century"/>
        <family val="1"/>
      </rPr>
      <t>3</t>
    </r>
  </si>
  <si>
    <r>
      <t>ng/</t>
    </r>
    <r>
      <rPr>
        <sz val="10"/>
        <rFont val="ＭＳ Ｐゴシック"/>
        <family val="3"/>
      </rPr>
      <t>ｍ</t>
    </r>
    <r>
      <rPr>
        <vertAlign val="superscript"/>
        <sz val="10"/>
        <rFont val="Century"/>
        <family val="1"/>
      </rPr>
      <t>3</t>
    </r>
  </si>
  <si>
    <r>
      <t>ngBe/</t>
    </r>
    <r>
      <rPr>
        <sz val="10"/>
        <rFont val="ＭＳ Ｐゴシック"/>
        <family val="3"/>
      </rPr>
      <t>ｍ</t>
    </r>
    <r>
      <rPr>
        <vertAlign val="superscript"/>
        <sz val="10"/>
        <rFont val="Century"/>
        <family val="1"/>
      </rPr>
      <t>3</t>
    </r>
  </si>
  <si>
    <r>
      <t>ngCr/</t>
    </r>
    <r>
      <rPr>
        <sz val="10"/>
        <rFont val="ＭＳ Ｐゴシック"/>
        <family val="3"/>
      </rPr>
      <t>ｍ</t>
    </r>
    <r>
      <rPr>
        <vertAlign val="superscript"/>
        <sz val="10"/>
        <rFont val="Century"/>
        <family val="1"/>
      </rPr>
      <t>3</t>
    </r>
  </si>
  <si>
    <t>塩化メチル</t>
  </si>
  <si>
    <t>市原市姉崎</t>
  </si>
  <si>
    <t>市原市八幡</t>
  </si>
  <si>
    <t>柏　市</t>
  </si>
  <si>
    <t>館山市亀ケ原</t>
  </si>
  <si>
    <t>千葉市中央区寒川</t>
  </si>
  <si>
    <t>環境基準
(200)
との比較</t>
  </si>
  <si>
    <t>環境基準
(150)
との比較</t>
  </si>
  <si>
    <t>環境基準
(3)
との比較</t>
  </si>
  <si>
    <t>指針値
(25)
との
比較</t>
  </si>
  <si>
    <t>指針値
(18)
との
比較</t>
  </si>
  <si>
    <t>指針値
(1.6)
との
比較</t>
  </si>
  <si>
    <t>指針値
(2.5)
との
比較</t>
  </si>
  <si>
    <t>指針値
(6)
との
比較</t>
  </si>
  <si>
    <t>指針値
(2)
との
比較</t>
  </si>
  <si>
    <t>指針値
(10)
との
比較</t>
  </si>
  <si>
    <t>指針値
(40)
との
比較</t>
  </si>
  <si>
    <t>年
平均値</t>
  </si>
  <si>
    <r>
      <t>年
平均値</t>
    </r>
  </si>
  <si>
    <t>東庄町石出</t>
  </si>
  <si>
    <t>柏市若白毛</t>
  </si>
  <si>
    <t>市川市高谷</t>
  </si>
  <si>
    <t>指針値
(140)
との
比較</t>
  </si>
  <si>
    <t>ウ　環境基準又は指針値が設定されていない物質（8物質）</t>
  </si>
  <si>
    <t>イ　指針値が設定されている物質（9物質）</t>
  </si>
  <si>
    <t>銚子市清川</t>
  </si>
  <si>
    <t>べリリウム及びその化合物</t>
  </si>
  <si>
    <t>マンガン及び
その化合物</t>
  </si>
  <si>
    <t>平成２７年度有害大気汚染物質測定結果</t>
  </si>
  <si>
    <t>白井七次台</t>
  </si>
  <si>
    <t>白井七次台</t>
  </si>
  <si>
    <r>
      <t>μ</t>
    </r>
    <r>
      <rPr>
        <sz val="10"/>
        <rFont val="Century"/>
        <family val="1"/>
      </rPr>
      <t>g/</t>
    </r>
    <r>
      <rPr>
        <sz val="10"/>
        <rFont val="ＭＳ Ｐゴシック"/>
        <family val="3"/>
      </rPr>
      <t>ｍ</t>
    </r>
    <r>
      <rPr>
        <vertAlign val="superscript"/>
        <sz val="10"/>
        <rFont val="Century"/>
        <family val="1"/>
      </rPr>
      <t>3</t>
    </r>
  </si>
  <si>
    <t>東庄町石出</t>
  </si>
  <si>
    <t>白井七次台</t>
  </si>
  <si>
    <t>アクリロニトリル</t>
  </si>
  <si>
    <t>クロロホルム</t>
  </si>
  <si>
    <t>1,2-ジクロロエタン</t>
  </si>
  <si>
    <t>1,3-ブタジエン</t>
  </si>
  <si>
    <r>
      <t>μ</t>
    </r>
    <r>
      <rPr>
        <sz val="10"/>
        <rFont val="Century"/>
        <family val="1"/>
      </rPr>
      <t>g/</t>
    </r>
    <r>
      <rPr>
        <sz val="10"/>
        <rFont val="ＭＳ Ｐゴシック"/>
        <family val="3"/>
      </rPr>
      <t>ｍ</t>
    </r>
    <r>
      <rPr>
        <vertAlign val="superscript"/>
        <sz val="10"/>
        <rFont val="Century"/>
        <family val="1"/>
      </rPr>
      <t>3</t>
    </r>
  </si>
  <si>
    <r>
      <t>ngHg/</t>
    </r>
    <r>
      <rPr>
        <sz val="10"/>
        <rFont val="ＭＳ Ｐゴシック"/>
        <family val="3"/>
      </rPr>
      <t>ｍ</t>
    </r>
    <r>
      <rPr>
        <vertAlign val="superscript"/>
        <sz val="10"/>
        <rFont val="Century"/>
        <family val="1"/>
      </rPr>
      <t>3</t>
    </r>
  </si>
  <si>
    <r>
      <t>ngNi/</t>
    </r>
    <r>
      <rPr>
        <sz val="10"/>
        <rFont val="ＭＳ Ｐゴシック"/>
        <family val="3"/>
      </rPr>
      <t>ｍ</t>
    </r>
    <r>
      <rPr>
        <vertAlign val="superscript"/>
        <sz val="10"/>
        <rFont val="Century"/>
        <family val="1"/>
      </rPr>
      <t>3</t>
    </r>
  </si>
  <si>
    <r>
      <t>ngAs/</t>
    </r>
    <r>
      <rPr>
        <sz val="10"/>
        <rFont val="ＭＳ Ｐゴシック"/>
        <family val="3"/>
      </rPr>
      <t>ｍ</t>
    </r>
    <r>
      <rPr>
        <vertAlign val="superscript"/>
        <sz val="10"/>
        <rFont val="Century"/>
        <family val="1"/>
      </rPr>
      <t>3</t>
    </r>
  </si>
  <si>
    <r>
      <t>ngMn/</t>
    </r>
    <r>
      <rPr>
        <sz val="10"/>
        <rFont val="ＭＳ Ｐゴシック"/>
        <family val="3"/>
      </rPr>
      <t>ｍ</t>
    </r>
    <r>
      <rPr>
        <vertAlign val="superscript"/>
        <sz val="10"/>
        <rFont val="Century"/>
        <family val="1"/>
      </rPr>
      <t>3</t>
    </r>
  </si>
  <si>
    <t>東庄町石出</t>
  </si>
  <si>
    <t>ベンゼン</t>
  </si>
  <si>
    <t>トリクロロエチレン</t>
  </si>
  <si>
    <t>テトラクロロエチレン</t>
  </si>
  <si>
    <t>ジクロロメタン</t>
  </si>
  <si>
    <t xml:space="preserve"> </t>
  </si>
  <si>
    <t>-</t>
  </si>
  <si>
    <t>-</t>
  </si>
  <si>
    <t>より算出した年平均値が、全測定の最大の検出下限値未満の数値であった場合は、その値を太字斜字体とし下線を付けて表示している。</t>
  </si>
  <si>
    <t>(注）年平均値：月毎の測定値が検出下限値未満のときは、当該測定における測定結果を検出下限値の１／２として年平均値を算出している。この方法に</t>
  </si>
  <si>
    <t>-</t>
  </si>
  <si>
    <t>-</t>
  </si>
  <si>
    <t>-</t>
  </si>
  <si>
    <t>-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</si>
</sst>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_ "/>
    <numFmt numFmtId="178" formatCode="0.0_ "/>
    <numFmt numFmtId="179" formatCode="0.00_);[Red]\(0.00\)"/>
    <numFmt numFmtId="180" formatCode="0.000_);[Red]\(0.000\)"/>
    <numFmt numFmtId="181" formatCode="0.0_);[Red]\(0.0\)"/>
    <numFmt numFmtId="182" formatCode="0_);[Red]\(0\)"/>
    <numFmt numFmtId="183" formatCode="0.0000_);[Red]\(0.0000\)"/>
  </numFmts>
  <fonts count="5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4"/>
      <name val="ＭＳ Ｐゴシック"/>
      <family val="3"/>
    </font>
    <font>
      <vertAlign val="superscript"/>
      <sz val="11"/>
      <name val="ＭＳ Ｐゴシック"/>
      <family val="3"/>
    </font>
    <font>
      <sz val="10"/>
      <name val="ＭＳ Ｐゴシック"/>
      <family val="3"/>
    </font>
    <font>
      <sz val="10"/>
      <name val="Century"/>
      <family val="1"/>
    </font>
    <font>
      <vertAlign val="superscript"/>
      <sz val="10"/>
      <name val="Century"/>
      <family val="1"/>
    </font>
    <font>
      <sz val="16"/>
      <name val="ＭＳ Ｐゴシック"/>
      <family val="3"/>
    </font>
    <font>
      <sz val="14"/>
      <name val="ＭＳ 明朝"/>
      <family val="1"/>
    </font>
    <font>
      <sz val="9"/>
      <name val="MS UI Gothic"/>
      <family val="3"/>
    </font>
    <font>
      <u val="single"/>
      <sz val="11"/>
      <color indexed="12"/>
      <name val="ＭＳ Ｐゴシック"/>
      <family val="3"/>
    </font>
    <font>
      <b/>
      <i/>
      <u val="single"/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b/>
      <i/>
      <u val="single"/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0"/>
      <color theme="1"/>
      <name val="ＭＳ Ｐゴシック"/>
      <family val="3"/>
    </font>
    <font>
      <sz val="10"/>
      <color theme="1"/>
      <name val="Calibri"/>
      <family val="3"/>
    </font>
    <font>
      <sz val="11"/>
      <color theme="1"/>
      <name val="ＭＳ Ｐゴシック"/>
      <family val="3"/>
    </font>
    <font>
      <b/>
      <i/>
      <u val="single"/>
      <sz val="10"/>
      <color theme="1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/>
      <top/>
      <bottom style="medium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/>
      <right/>
      <top style="thin"/>
      <bottom style="thin"/>
    </border>
    <border>
      <left/>
      <right/>
      <top style="medium"/>
      <bottom style="thin"/>
    </border>
    <border>
      <left/>
      <right/>
      <top style="thin"/>
      <bottom style="medium"/>
    </border>
    <border>
      <left style="medium"/>
      <right/>
      <top style="thin"/>
      <bottom style="medium"/>
    </border>
    <border>
      <left style="medium"/>
      <right/>
      <top style="thin"/>
      <bottom style="thin"/>
    </border>
    <border>
      <left/>
      <right style="medium"/>
      <top/>
      <bottom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/>
      <right style="medium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thin"/>
      <bottom/>
    </border>
    <border>
      <left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/>
      <bottom style="thin"/>
    </border>
    <border>
      <left/>
      <right/>
      <top style="thin"/>
      <bottom/>
    </border>
    <border>
      <left style="medium"/>
      <right/>
      <top style="thin"/>
      <bottom style="dotted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/>
      <top/>
      <bottom style="thin"/>
    </border>
    <border>
      <left style="thin"/>
      <right/>
      <top style="thin"/>
      <bottom style="thin"/>
    </border>
    <border>
      <left/>
      <right/>
      <top style="medium"/>
      <bottom/>
    </border>
    <border>
      <left style="thin"/>
      <right style="medium"/>
      <top style="medium"/>
      <bottom style="thin"/>
    </border>
    <border>
      <left/>
      <right style="medium"/>
      <top style="thin"/>
      <bottom style="medium"/>
    </border>
    <border>
      <left style="medium"/>
      <right/>
      <top/>
      <bottom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thin"/>
      <top style="medium"/>
      <bottom style="thin"/>
    </border>
    <border>
      <left style="medium"/>
      <right style="medium"/>
      <top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</borders>
  <cellStyleXfs count="7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3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0" fillId="0" borderId="0">
      <alignment/>
      <protection/>
    </xf>
    <xf numFmtId="0" fontId="32" fillId="0" borderId="0">
      <alignment vertical="center"/>
      <protection/>
    </xf>
    <xf numFmtId="0" fontId="11" fillId="0" borderId="0" applyNumberFormat="0" applyFont="0" applyFill="0" applyBorder="0" applyAlignment="0" applyProtection="0"/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0" fillId="0" borderId="0">
      <alignment/>
      <protection/>
    </xf>
    <xf numFmtId="0" fontId="10" fillId="0" borderId="0">
      <alignment/>
      <protection/>
    </xf>
    <xf numFmtId="0" fontId="48" fillId="32" borderId="0" applyNumberFormat="0" applyBorder="0" applyAlignment="0" applyProtection="0"/>
  </cellStyleXfs>
  <cellXfs count="250"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12" xfId="0" applyBorder="1" applyAlignment="1">
      <alignment vertical="center"/>
    </xf>
    <xf numFmtId="0" fontId="6" fillId="33" borderId="13" xfId="0" applyFont="1" applyFill="1" applyBorder="1" applyAlignment="1">
      <alignment vertical="center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vertical="center"/>
    </xf>
    <xf numFmtId="0" fontId="6" fillId="33" borderId="17" xfId="0" applyFont="1" applyFill="1" applyBorder="1" applyAlignment="1">
      <alignment vertical="center"/>
    </xf>
    <xf numFmtId="0" fontId="6" fillId="33" borderId="16" xfId="0" applyFont="1" applyFill="1" applyBorder="1" applyAlignment="1" applyProtection="1">
      <alignment vertical="center"/>
      <protection locked="0"/>
    </xf>
    <xf numFmtId="0" fontId="6" fillId="33" borderId="16" xfId="0" applyFont="1" applyFill="1" applyBorder="1" applyAlignment="1">
      <alignment vertical="center"/>
    </xf>
    <xf numFmtId="0" fontId="6" fillId="33" borderId="18" xfId="0" applyFont="1" applyFill="1" applyBorder="1" applyAlignment="1">
      <alignment vertical="center"/>
    </xf>
    <xf numFmtId="0" fontId="6" fillId="33" borderId="19" xfId="0" applyFont="1" applyFill="1" applyBorder="1" applyAlignment="1">
      <alignment vertical="center"/>
    </xf>
    <xf numFmtId="0" fontId="9" fillId="0" borderId="0" xfId="0" applyFont="1" applyAlignment="1">
      <alignment vertical="center"/>
    </xf>
    <xf numFmtId="182" fontId="6" fillId="0" borderId="16" xfId="0" applyNumberFormat="1" applyFont="1" applyFill="1" applyBorder="1" applyAlignment="1" applyProtection="1">
      <alignment horizontal="center" vertical="center"/>
      <protection locked="0"/>
    </xf>
    <xf numFmtId="180" fontId="6" fillId="0" borderId="16" xfId="0" applyNumberFormat="1" applyFont="1" applyFill="1" applyBorder="1" applyAlignment="1" applyProtection="1">
      <alignment horizontal="center" vertical="center"/>
      <protection locked="0"/>
    </xf>
    <xf numFmtId="179" fontId="6" fillId="0" borderId="16" xfId="0" applyNumberFormat="1" applyFont="1" applyFill="1" applyBorder="1" applyAlignment="1" applyProtection="1">
      <alignment horizontal="center" vertical="center"/>
      <protection locked="0"/>
    </xf>
    <xf numFmtId="181" fontId="6" fillId="0" borderId="16" xfId="0" applyNumberFormat="1" applyFont="1" applyFill="1" applyBorder="1" applyAlignment="1">
      <alignment horizontal="center" vertical="center"/>
    </xf>
    <xf numFmtId="181" fontId="6" fillId="0" borderId="20" xfId="0" applyNumberFormat="1" applyFont="1" applyFill="1" applyBorder="1" applyAlignment="1">
      <alignment horizontal="center" vertical="center"/>
    </xf>
    <xf numFmtId="181" fontId="6" fillId="0" borderId="16" xfId="0" applyNumberFormat="1" applyFont="1" applyFill="1" applyBorder="1" applyAlignment="1" applyProtection="1">
      <alignment horizontal="center" vertical="center"/>
      <protection locked="0"/>
    </xf>
    <xf numFmtId="179" fontId="6" fillId="0" borderId="16" xfId="0" applyNumberFormat="1" applyFont="1" applyFill="1" applyBorder="1" applyAlignment="1">
      <alignment horizontal="center" vertical="center"/>
    </xf>
    <xf numFmtId="180" fontId="6" fillId="0" borderId="16" xfId="0" applyNumberFormat="1" applyFont="1" applyFill="1" applyBorder="1" applyAlignment="1">
      <alignment horizontal="center" vertical="center"/>
    </xf>
    <xf numFmtId="181" fontId="6" fillId="0" borderId="20" xfId="0" applyNumberFormat="1" applyFont="1" applyFill="1" applyBorder="1" applyAlignment="1" applyProtection="1">
      <alignment horizontal="center" vertical="center"/>
      <protection locked="0"/>
    </xf>
    <xf numFmtId="181" fontId="6" fillId="0" borderId="13" xfId="0" applyNumberFormat="1" applyFont="1" applyFill="1" applyBorder="1" applyAlignment="1">
      <alignment horizontal="center" vertical="center"/>
    </xf>
    <xf numFmtId="180" fontId="6" fillId="0" borderId="13" xfId="0" applyNumberFormat="1" applyFont="1" applyFill="1" applyBorder="1" applyAlignment="1">
      <alignment horizontal="center" vertical="center"/>
    </xf>
    <xf numFmtId="183" fontId="6" fillId="0" borderId="13" xfId="0" applyNumberFormat="1" applyFont="1" applyFill="1" applyBorder="1" applyAlignment="1">
      <alignment horizontal="center" vertical="center"/>
    </xf>
    <xf numFmtId="183" fontId="6" fillId="0" borderId="16" xfId="0" applyNumberFormat="1" applyFont="1" applyFill="1" applyBorder="1" applyAlignment="1">
      <alignment horizontal="center" vertical="center"/>
    </xf>
    <xf numFmtId="181" fontId="6" fillId="0" borderId="21" xfId="0" applyNumberFormat="1" applyFont="1" applyFill="1" applyBorder="1" applyAlignment="1">
      <alignment horizontal="center" vertical="center"/>
    </xf>
    <xf numFmtId="181" fontId="6" fillId="0" borderId="17" xfId="0" applyNumberFormat="1" applyFont="1" applyFill="1" applyBorder="1" applyAlignment="1">
      <alignment horizontal="center" vertical="center"/>
    </xf>
    <xf numFmtId="180" fontId="6" fillId="0" borderId="17" xfId="0" applyNumberFormat="1" applyFont="1" applyFill="1" applyBorder="1" applyAlignment="1">
      <alignment horizontal="center" vertical="center"/>
    </xf>
    <xf numFmtId="179" fontId="6" fillId="0" borderId="22" xfId="0" applyNumberFormat="1" applyFont="1" applyFill="1" applyBorder="1" applyAlignment="1">
      <alignment horizontal="center" vertical="center"/>
    </xf>
    <xf numFmtId="181" fontId="6" fillId="0" borderId="19" xfId="0" applyNumberFormat="1" applyFont="1" applyFill="1" applyBorder="1" applyAlignment="1">
      <alignment horizontal="center" vertical="center"/>
    </xf>
    <xf numFmtId="182" fontId="6" fillId="0" borderId="23" xfId="0" applyNumberFormat="1" applyFont="1" applyFill="1" applyBorder="1" applyAlignment="1">
      <alignment horizontal="center" vertical="center"/>
    </xf>
    <xf numFmtId="182" fontId="6" fillId="0" borderId="19" xfId="0" applyNumberFormat="1" applyFont="1" applyFill="1" applyBorder="1" applyAlignment="1">
      <alignment horizontal="center" vertical="center"/>
    </xf>
    <xf numFmtId="179" fontId="6" fillId="0" borderId="13" xfId="0" applyNumberFormat="1" applyFont="1" applyFill="1" applyBorder="1" applyAlignment="1">
      <alignment horizontal="center" vertical="center"/>
    </xf>
    <xf numFmtId="0" fontId="6" fillId="33" borderId="24" xfId="0" applyFont="1" applyFill="1" applyBorder="1" applyAlignment="1">
      <alignment vertical="center"/>
    </xf>
    <xf numFmtId="183" fontId="6" fillId="0" borderId="16" xfId="0" applyNumberFormat="1" applyFont="1" applyFill="1" applyBorder="1" applyAlignment="1" applyProtection="1">
      <alignment horizontal="center" vertical="center"/>
      <protection locked="0"/>
    </xf>
    <xf numFmtId="181" fontId="6" fillId="0" borderId="22" xfId="0" applyNumberFormat="1" applyFont="1" applyFill="1" applyBorder="1" applyAlignment="1">
      <alignment horizontal="center" vertical="center"/>
    </xf>
    <xf numFmtId="180" fontId="6" fillId="0" borderId="2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180" fontId="6" fillId="0" borderId="0" xfId="0" applyNumberFormat="1" applyFont="1" applyFill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25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49" fillId="0" borderId="0" xfId="61" applyFont="1" applyFill="1" applyBorder="1">
      <alignment vertical="center"/>
      <protection/>
    </xf>
    <xf numFmtId="182" fontId="6" fillId="0" borderId="16" xfId="0" applyNumberFormat="1" applyFont="1" applyFill="1" applyBorder="1" applyAlignment="1">
      <alignment horizontal="center" vertical="center"/>
    </xf>
    <xf numFmtId="176" fontId="50" fillId="0" borderId="26" xfId="0" applyNumberFormat="1" applyFont="1" applyFill="1" applyBorder="1" applyAlignment="1">
      <alignment horizontal="center" vertical="center"/>
    </xf>
    <xf numFmtId="0" fontId="50" fillId="0" borderId="27" xfId="0" applyFont="1" applyFill="1" applyBorder="1" applyAlignment="1">
      <alignment horizontal="center" vertical="center"/>
    </xf>
    <xf numFmtId="177" fontId="50" fillId="0" borderId="28" xfId="0" applyNumberFormat="1" applyFont="1" applyFill="1" applyBorder="1" applyAlignment="1">
      <alignment horizontal="center" vertical="center"/>
    </xf>
    <xf numFmtId="176" fontId="50" fillId="0" borderId="28" xfId="0" applyNumberFormat="1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/>
    </xf>
    <xf numFmtId="178" fontId="50" fillId="0" borderId="28" xfId="0" applyNumberFormat="1" applyFont="1" applyFill="1" applyBorder="1" applyAlignment="1">
      <alignment horizontal="center" vertical="center"/>
    </xf>
    <xf numFmtId="178" fontId="50" fillId="0" borderId="26" xfId="0" applyNumberFormat="1" applyFont="1" applyFill="1" applyBorder="1" applyAlignment="1">
      <alignment horizontal="center" vertical="center"/>
    </xf>
    <xf numFmtId="178" fontId="50" fillId="0" borderId="14" xfId="0" applyNumberFormat="1" applyFont="1" applyFill="1" applyBorder="1" applyAlignment="1">
      <alignment horizontal="center" vertical="center"/>
    </xf>
    <xf numFmtId="0" fontId="50" fillId="0" borderId="29" xfId="0" applyFont="1" applyFill="1" applyBorder="1" applyAlignment="1">
      <alignment horizontal="center" vertical="center"/>
    </xf>
    <xf numFmtId="176" fontId="50" fillId="0" borderId="14" xfId="0" applyNumberFormat="1" applyFont="1" applyFill="1" applyBorder="1" applyAlignment="1">
      <alignment horizontal="center" vertical="center"/>
    </xf>
    <xf numFmtId="178" fontId="50" fillId="0" borderId="30" xfId="0" applyNumberFormat="1" applyFont="1" applyFill="1" applyBorder="1" applyAlignment="1">
      <alignment horizontal="center" vertical="center"/>
    </xf>
    <xf numFmtId="178" fontId="50" fillId="0" borderId="31" xfId="0" applyNumberFormat="1" applyFont="1" applyFill="1" applyBorder="1" applyAlignment="1">
      <alignment horizontal="center" vertical="center"/>
    </xf>
    <xf numFmtId="176" fontId="50" fillId="0" borderId="31" xfId="0" applyNumberFormat="1" applyFont="1" applyFill="1" applyBorder="1" applyAlignment="1">
      <alignment horizontal="center" vertical="center"/>
    </xf>
    <xf numFmtId="0" fontId="6" fillId="34" borderId="32" xfId="0" applyFont="1" applyFill="1" applyBorder="1" applyAlignment="1">
      <alignment horizontal="center" vertical="center" wrapText="1" shrinkToFit="1"/>
    </xf>
    <xf numFmtId="0" fontId="6" fillId="34" borderId="21" xfId="0" applyFont="1" applyFill="1" applyBorder="1" applyAlignment="1">
      <alignment horizontal="center" vertical="center" wrapText="1" shrinkToFit="1"/>
    </xf>
    <xf numFmtId="0" fontId="6" fillId="34" borderId="13" xfId="0" applyFont="1" applyFill="1" applyBorder="1" applyAlignment="1">
      <alignment horizontal="center" vertical="center" wrapText="1" shrinkToFit="1"/>
    </xf>
    <xf numFmtId="0" fontId="6" fillId="34" borderId="13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180" fontId="6" fillId="34" borderId="17" xfId="0" applyNumberFormat="1" applyFont="1" applyFill="1" applyBorder="1" applyAlignment="1">
      <alignment horizontal="center" vertical="center" wrapText="1"/>
    </xf>
    <xf numFmtId="180" fontId="7" fillId="34" borderId="17" xfId="0" applyNumberFormat="1" applyFont="1" applyFill="1" applyBorder="1" applyAlignment="1">
      <alignment horizontal="center" vertical="center" wrapText="1"/>
    </xf>
    <xf numFmtId="180" fontId="7" fillId="34" borderId="19" xfId="0" applyNumberFormat="1" applyFont="1" applyFill="1" applyBorder="1" applyAlignment="1">
      <alignment horizontal="center" vertical="center" wrapText="1"/>
    </xf>
    <xf numFmtId="181" fontId="6" fillId="34" borderId="19" xfId="0" applyNumberFormat="1" applyFont="1" applyFill="1" applyBorder="1" applyAlignment="1">
      <alignment horizontal="center" vertical="center" wrapText="1"/>
    </xf>
    <xf numFmtId="180" fontId="6" fillId="34" borderId="19" xfId="0" applyNumberFormat="1" applyFont="1" applyFill="1" applyBorder="1" applyAlignment="1">
      <alignment horizontal="center" vertical="center" wrapText="1"/>
    </xf>
    <xf numFmtId="0" fontId="6" fillId="34" borderId="33" xfId="0" applyFont="1" applyFill="1" applyBorder="1" applyAlignment="1">
      <alignment vertical="center"/>
    </xf>
    <xf numFmtId="0" fontId="6" fillId="34" borderId="20" xfId="0" applyFont="1" applyFill="1" applyBorder="1" applyAlignment="1">
      <alignment vertical="center"/>
    </xf>
    <xf numFmtId="0" fontId="6" fillId="34" borderId="20" xfId="0" applyFont="1" applyFill="1" applyBorder="1" applyAlignment="1" applyProtection="1">
      <alignment vertical="center"/>
      <protection locked="0"/>
    </xf>
    <xf numFmtId="0" fontId="6" fillId="34" borderId="34" xfId="0" applyFont="1" applyFill="1" applyBorder="1" applyAlignment="1">
      <alignment vertical="center"/>
    </xf>
    <xf numFmtId="0" fontId="6" fillId="34" borderId="35" xfId="0" applyFont="1" applyFill="1" applyBorder="1" applyAlignment="1">
      <alignment vertical="center"/>
    </xf>
    <xf numFmtId="181" fontId="6" fillId="0" borderId="36" xfId="0" applyNumberFormat="1" applyFont="1" applyFill="1" applyBorder="1" applyAlignment="1" applyProtection="1">
      <alignment horizontal="center" vertical="center"/>
      <protection/>
    </xf>
    <xf numFmtId="179" fontId="6" fillId="0" borderId="29" xfId="0" applyNumberFormat="1" applyFont="1" applyFill="1" applyBorder="1" applyAlignment="1" applyProtection="1">
      <alignment horizontal="center" vertical="center"/>
      <protection locked="0"/>
    </xf>
    <xf numFmtId="49" fontId="0" fillId="0" borderId="16" xfId="0" applyNumberFormat="1" applyBorder="1" applyAlignment="1">
      <alignment horizontal="center" vertical="center"/>
    </xf>
    <xf numFmtId="181" fontId="6" fillId="0" borderId="18" xfId="0" applyNumberFormat="1" applyFont="1" applyFill="1" applyBorder="1" applyAlignment="1" applyProtection="1">
      <alignment horizontal="center" vertical="center"/>
      <protection locked="0"/>
    </xf>
    <xf numFmtId="181" fontId="6" fillId="0" borderId="24" xfId="0" applyNumberFormat="1" applyFont="1" applyFill="1" applyBorder="1" applyAlignment="1">
      <alignment horizontal="center" vertical="center"/>
    </xf>
    <xf numFmtId="179" fontId="51" fillId="0" borderId="28" xfId="70" applyNumberFormat="1" applyFont="1" applyFill="1" applyBorder="1" applyAlignment="1">
      <alignment horizontal="center" vertical="center"/>
      <protection/>
    </xf>
    <xf numFmtId="179" fontId="6" fillId="0" borderId="20" xfId="0" applyNumberFormat="1" applyFont="1" applyFill="1" applyBorder="1" applyAlignment="1">
      <alignment horizontal="center" vertical="center"/>
    </xf>
    <xf numFmtId="177" fontId="0" fillId="0" borderId="0" xfId="0" applyNumberFormat="1" applyAlignment="1">
      <alignment vertical="center"/>
    </xf>
    <xf numFmtId="179" fontId="6" fillId="0" borderId="24" xfId="0" applyNumberFormat="1" applyFont="1" applyFill="1" applyBorder="1" applyAlignment="1">
      <alignment horizontal="center" vertical="center"/>
    </xf>
    <xf numFmtId="180" fontId="6" fillId="0" borderId="19" xfId="0" applyNumberFormat="1" applyFont="1" applyFill="1" applyBorder="1" applyAlignment="1">
      <alignment horizontal="center" vertical="center"/>
    </xf>
    <xf numFmtId="0" fontId="6" fillId="33" borderId="23" xfId="0" applyFont="1" applyFill="1" applyBorder="1" applyAlignment="1">
      <alignment horizontal="center" vertical="center" wrapText="1"/>
    </xf>
    <xf numFmtId="0" fontId="6" fillId="34" borderId="16" xfId="0" applyFont="1" applyFill="1" applyBorder="1" applyAlignment="1">
      <alignment horizontal="center" vertical="center"/>
    </xf>
    <xf numFmtId="176" fontId="6" fillId="0" borderId="37" xfId="0" applyNumberFormat="1" applyFont="1" applyFill="1" applyBorder="1" applyAlignment="1">
      <alignment horizontal="center" vertical="center"/>
    </xf>
    <xf numFmtId="0" fontId="32" fillId="0" borderId="0" xfId="61" applyFont="1" applyFill="1" applyBorder="1">
      <alignment vertical="center"/>
      <protection/>
    </xf>
    <xf numFmtId="0" fontId="32" fillId="0" borderId="0" xfId="61" applyFont="1" applyFill="1" applyBorder="1" applyAlignment="1">
      <alignment horizontal="center" vertical="center"/>
      <protection/>
    </xf>
    <xf numFmtId="0" fontId="6" fillId="34" borderId="16" xfId="0" applyFont="1" applyFill="1" applyBorder="1" applyAlignment="1">
      <alignment horizontal="center" vertical="center" wrapText="1"/>
    </xf>
    <xf numFmtId="0" fontId="4" fillId="35" borderId="0" xfId="0" applyFont="1" applyFill="1" applyAlignment="1">
      <alignment vertical="center"/>
    </xf>
    <xf numFmtId="0" fontId="0" fillId="35" borderId="0" xfId="0" applyFill="1" applyAlignment="1">
      <alignment vertical="center"/>
    </xf>
    <xf numFmtId="180" fontId="0" fillId="35" borderId="0" xfId="0" applyNumberFormat="1" applyFill="1" applyAlignment="1">
      <alignment horizontal="center" vertical="center"/>
    </xf>
    <xf numFmtId="0" fontId="0" fillId="35" borderId="0" xfId="0" applyFill="1" applyAlignment="1">
      <alignment horizontal="center" vertical="center"/>
    </xf>
    <xf numFmtId="0" fontId="32" fillId="35" borderId="0" xfId="61" applyFont="1" applyFill="1" applyBorder="1">
      <alignment vertical="center"/>
      <protection/>
    </xf>
    <xf numFmtId="178" fontId="32" fillId="35" borderId="0" xfId="61" applyNumberFormat="1" applyFont="1" applyFill="1" applyBorder="1">
      <alignment vertical="center"/>
      <protection/>
    </xf>
    <xf numFmtId="180" fontId="6" fillId="35" borderId="0" xfId="0" applyNumberFormat="1" applyFont="1" applyFill="1" applyAlignment="1">
      <alignment vertical="center"/>
    </xf>
    <xf numFmtId="0" fontId="50" fillId="35" borderId="27" xfId="0" applyFont="1" applyFill="1" applyBorder="1" applyAlignment="1">
      <alignment horizontal="center" vertical="center"/>
    </xf>
    <xf numFmtId="180" fontId="50" fillId="35" borderId="28" xfId="0" applyNumberFormat="1" applyFont="1" applyFill="1" applyBorder="1" applyAlignment="1">
      <alignment horizontal="center" vertical="center"/>
    </xf>
    <xf numFmtId="178" fontId="50" fillId="35" borderId="28" xfId="0" applyNumberFormat="1" applyFont="1" applyFill="1" applyBorder="1" applyAlignment="1">
      <alignment horizontal="center" vertical="center"/>
    </xf>
    <xf numFmtId="176" fontId="50" fillId="35" borderId="28" xfId="0" applyNumberFormat="1" applyFont="1" applyFill="1" applyBorder="1" applyAlignment="1">
      <alignment horizontal="center" vertical="center"/>
    </xf>
    <xf numFmtId="176" fontId="50" fillId="35" borderId="38" xfId="0" applyNumberFormat="1" applyFont="1" applyFill="1" applyBorder="1" applyAlignment="1">
      <alignment horizontal="center" vertical="center"/>
    </xf>
    <xf numFmtId="182" fontId="50" fillId="35" borderId="39" xfId="0" applyNumberFormat="1" applyFont="1" applyFill="1" applyBorder="1" applyAlignment="1">
      <alignment horizontal="center" vertical="center"/>
    </xf>
    <xf numFmtId="180" fontId="50" fillId="35" borderId="26" xfId="0" applyNumberFormat="1" applyFont="1" applyFill="1" applyBorder="1" applyAlignment="1">
      <alignment horizontal="center" vertical="center"/>
    </xf>
    <xf numFmtId="0" fontId="50" fillId="35" borderId="10" xfId="0" applyFont="1" applyFill="1" applyBorder="1" applyAlignment="1">
      <alignment horizontal="center" vertical="center"/>
    </xf>
    <xf numFmtId="0" fontId="50" fillId="35" borderId="40" xfId="0" applyFont="1" applyFill="1" applyBorder="1" applyAlignment="1">
      <alignment horizontal="center" vertical="center"/>
    </xf>
    <xf numFmtId="176" fontId="50" fillId="35" borderId="14" xfId="0" applyNumberFormat="1" applyFont="1" applyFill="1" applyBorder="1" applyAlignment="1">
      <alignment horizontal="center" vertical="center"/>
    </xf>
    <xf numFmtId="182" fontId="50" fillId="35" borderId="24" xfId="0" applyNumberFormat="1" applyFont="1" applyFill="1" applyBorder="1" applyAlignment="1">
      <alignment horizontal="center" vertical="center"/>
    </xf>
    <xf numFmtId="177" fontId="50" fillId="35" borderId="26" xfId="0" applyNumberFormat="1" applyFont="1" applyFill="1" applyBorder="1" applyAlignment="1">
      <alignment horizontal="center" vertical="center"/>
    </xf>
    <xf numFmtId="181" fontId="50" fillId="35" borderId="24" xfId="0" applyNumberFormat="1" applyFont="1" applyFill="1" applyBorder="1" applyAlignment="1">
      <alignment horizontal="center" vertical="center"/>
    </xf>
    <xf numFmtId="179" fontId="50" fillId="35" borderId="26" xfId="0" applyNumberFormat="1" applyFont="1" applyFill="1" applyBorder="1" applyAlignment="1">
      <alignment horizontal="center" vertical="center"/>
    </xf>
    <xf numFmtId="179" fontId="50" fillId="35" borderId="28" xfId="0" applyNumberFormat="1" applyFont="1" applyFill="1" applyBorder="1" applyAlignment="1">
      <alignment horizontal="center" vertical="center"/>
    </xf>
    <xf numFmtId="180" fontId="50" fillId="35" borderId="14" xfId="0" applyNumberFormat="1" applyFont="1" applyFill="1" applyBorder="1" applyAlignment="1">
      <alignment horizontal="center" vertical="center"/>
    </xf>
    <xf numFmtId="180" fontId="50" fillId="35" borderId="10" xfId="0" applyNumberFormat="1" applyFont="1" applyFill="1" applyBorder="1" applyAlignment="1">
      <alignment horizontal="center" vertical="center"/>
    </xf>
    <xf numFmtId="178" fontId="50" fillId="35" borderId="11" xfId="0" applyNumberFormat="1" applyFont="1" applyFill="1" applyBorder="1" applyAlignment="1">
      <alignment horizontal="center" vertical="center"/>
    </xf>
    <xf numFmtId="178" fontId="50" fillId="35" borderId="28" xfId="0" applyNumberFormat="1" applyFont="1" applyFill="1" applyBorder="1" applyAlignment="1" applyProtection="1">
      <alignment horizontal="center" vertical="center"/>
      <protection locked="0"/>
    </xf>
    <xf numFmtId="176" fontId="50" fillId="35" borderId="28" xfId="0" applyNumberFormat="1" applyFont="1" applyFill="1" applyBorder="1" applyAlignment="1" applyProtection="1">
      <alignment horizontal="center" vertical="center"/>
      <protection locked="0"/>
    </xf>
    <xf numFmtId="180" fontId="50" fillId="35" borderId="28" xfId="0" applyNumberFormat="1" applyFont="1" applyFill="1" applyBorder="1" applyAlignment="1" applyProtection="1">
      <alignment horizontal="center" vertical="center"/>
      <protection locked="0"/>
    </xf>
    <xf numFmtId="176" fontId="50" fillId="35" borderId="14" xfId="0" applyNumberFormat="1" applyFont="1" applyFill="1" applyBorder="1" applyAlignment="1" applyProtection="1">
      <alignment horizontal="center" vertical="center"/>
      <protection locked="0"/>
    </xf>
    <xf numFmtId="182" fontId="50" fillId="35" borderId="24" xfId="0" applyNumberFormat="1" applyFont="1" applyFill="1" applyBorder="1" applyAlignment="1" applyProtection="1">
      <alignment horizontal="center" vertical="center"/>
      <protection locked="0"/>
    </xf>
    <xf numFmtId="178" fontId="50" fillId="35" borderId="11" xfId="0" applyNumberFormat="1" applyFont="1" applyFill="1" applyBorder="1" applyAlignment="1" applyProtection="1">
      <alignment horizontal="center" vertical="center"/>
      <protection locked="0"/>
    </xf>
    <xf numFmtId="179" fontId="50" fillId="35" borderId="28" xfId="0" applyNumberFormat="1" applyFont="1" applyFill="1" applyBorder="1" applyAlignment="1" applyProtection="1">
      <alignment horizontal="center" vertical="center"/>
      <protection locked="0"/>
    </xf>
    <xf numFmtId="179" fontId="50" fillId="35" borderId="14" xfId="0" applyNumberFormat="1" applyFont="1" applyFill="1" applyBorder="1" applyAlignment="1">
      <alignment horizontal="center" vertical="center"/>
    </xf>
    <xf numFmtId="178" fontId="50" fillId="35" borderId="14" xfId="0" applyNumberFormat="1" applyFont="1" applyFill="1" applyBorder="1" applyAlignment="1">
      <alignment horizontal="center" vertical="center"/>
    </xf>
    <xf numFmtId="181" fontId="50" fillId="35" borderId="28" xfId="0" applyNumberFormat="1" applyFont="1" applyFill="1" applyBorder="1" applyAlignment="1">
      <alignment horizontal="center" vertical="center"/>
    </xf>
    <xf numFmtId="181" fontId="50" fillId="35" borderId="14" xfId="0" applyNumberFormat="1" applyFont="1" applyFill="1" applyBorder="1" applyAlignment="1">
      <alignment horizontal="center" vertical="center"/>
    </xf>
    <xf numFmtId="179" fontId="50" fillId="35" borderId="31" xfId="0" applyNumberFormat="1" applyFont="1" applyFill="1" applyBorder="1" applyAlignment="1">
      <alignment horizontal="center" vertical="center"/>
    </xf>
    <xf numFmtId="180" fontId="50" fillId="35" borderId="31" xfId="0" applyNumberFormat="1" applyFont="1" applyFill="1" applyBorder="1" applyAlignment="1">
      <alignment horizontal="center" vertical="center"/>
    </xf>
    <xf numFmtId="182" fontId="50" fillId="35" borderId="15" xfId="0" applyNumberFormat="1" applyFont="1" applyFill="1" applyBorder="1" applyAlignment="1" applyProtection="1">
      <alignment horizontal="center" vertical="center"/>
      <protection locked="0"/>
    </xf>
    <xf numFmtId="0" fontId="0" fillId="35" borderId="41" xfId="0" applyFill="1" applyBorder="1" applyAlignment="1">
      <alignment vertical="center"/>
    </xf>
    <xf numFmtId="182" fontId="0" fillId="35" borderId="0" xfId="0" applyNumberFormat="1" applyFill="1" applyAlignment="1">
      <alignment horizontal="center" vertical="center"/>
    </xf>
    <xf numFmtId="180" fontId="6" fillId="34" borderId="11" xfId="0" applyNumberFormat="1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6" fillId="34" borderId="29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vertical="center"/>
    </xf>
    <xf numFmtId="0" fontId="6" fillId="34" borderId="16" xfId="0" applyFont="1" applyFill="1" applyBorder="1" applyAlignment="1">
      <alignment vertical="center"/>
    </xf>
    <xf numFmtId="0" fontId="6" fillId="34" borderId="16" xfId="0" applyFont="1" applyFill="1" applyBorder="1" applyAlignment="1" applyProtection="1">
      <alignment vertical="center"/>
      <protection locked="0"/>
    </xf>
    <xf numFmtId="0" fontId="6" fillId="34" borderId="18" xfId="0" applyFont="1" applyFill="1" applyBorder="1" applyAlignment="1">
      <alignment vertical="center"/>
    </xf>
    <xf numFmtId="0" fontId="6" fillId="34" borderId="17" xfId="0" applyFont="1" applyFill="1" applyBorder="1" applyAlignment="1">
      <alignment vertical="center"/>
    </xf>
    <xf numFmtId="0" fontId="52" fillId="0" borderId="0" xfId="0" applyFont="1" applyAlignment="1">
      <alignment vertical="center"/>
    </xf>
    <xf numFmtId="0" fontId="52" fillId="0" borderId="0" xfId="0" applyFont="1" applyFill="1" applyBorder="1" applyAlignment="1">
      <alignment horizontal="left" vertical="center"/>
    </xf>
    <xf numFmtId="180" fontId="53" fillId="35" borderId="38" xfId="0" applyNumberFormat="1" applyFont="1" applyFill="1" applyBorder="1" applyAlignment="1">
      <alignment horizontal="center" vertical="center"/>
    </xf>
    <xf numFmtId="180" fontId="53" fillId="35" borderId="26" xfId="0" applyNumberFormat="1" applyFont="1" applyFill="1" applyBorder="1" applyAlignment="1">
      <alignment horizontal="center" vertical="center"/>
    </xf>
    <xf numFmtId="178" fontId="13" fillId="35" borderId="28" xfId="0" applyNumberFormat="1" applyFont="1" applyFill="1" applyBorder="1" applyAlignment="1">
      <alignment horizontal="center" vertical="center"/>
    </xf>
    <xf numFmtId="178" fontId="53" fillId="35" borderId="28" xfId="0" applyNumberFormat="1" applyFont="1" applyFill="1" applyBorder="1" applyAlignment="1">
      <alignment horizontal="center" vertical="center"/>
    </xf>
    <xf numFmtId="180" fontId="53" fillId="35" borderId="28" xfId="0" applyNumberFormat="1" applyFont="1" applyFill="1" applyBorder="1" applyAlignment="1">
      <alignment horizontal="center" vertical="center"/>
    </xf>
    <xf numFmtId="181" fontId="13" fillId="0" borderId="16" xfId="0" applyNumberFormat="1" applyFont="1" applyFill="1" applyBorder="1" applyAlignment="1" applyProtection="1">
      <alignment horizontal="center" vertical="center"/>
      <protection locked="0"/>
    </xf>
    <xf numFmtId="180" fontId="13" fillId="0" borderId="16" xfId="0" applyNumberFormat="1" applyFont="1" applyFill="1" applyBorder="1" applyAlignment="1">
      <alignment horizontal="center" vertical="center"/>
    </xf>
    <xf numFmtId="0" fontId="50" fillId="34" borderId="20" xfId="0" applyFont="1" applyFill="1" applyBorder="1" applyAlignment="1" applyProtection="1">
      <alignment vertical="center"/>
      <protection locked="0"/>
    </xf>
    <xf numFmtId="181" fontId="50" fillId="0" borderId="16" xfId="0" applyNumberFormat="1" applyFont="1" applyFill="1" applyBorder="1" applyAlignment="1">
      <alignment horizontal="center" vertical="center"/>
    </xf>
    <xf numFmtId="180" fontId="50" fillId="0" borderId="16" xfId="0" applyNumberFormat="1" applyFont="1" applyFill="1" applyBorder="1" applyAlignment="1" applyProtection="1">
      <alignment horizontal="center" vertical="center"/>
      <protection locked="0"/>
    </xf>
    <xf numFmtId="179" fontId="50" fillId="0" borderId="16" xfId="0" applyNumberFormat="1" applyFont="1" applyFill="1" applyBorder="1" applyAlignment="1" applyProtection="1">
      <alignment horizontal="center" vertical="center"/>
      <protection locked="0"/>
    </xf>
    <xf numFmtId="181" fontId="50" fillId="0" borderId="20" xfId="0" applyNumberFormat="1" applyFont="1" applyFill="1" applyBorder="1" applyAlignment="1">
      <alignment horizontal="center" vertical="center"/>
    </xf>
    <xf numFmtId="181" fontId="50" fillId="0" borderId="16" xfId="0" applyNumberFormat="1" applyFont="1" applyFill="1" applyBorder="1" applyAlignment="1" applyProtection="1">
      <alignment horizontal="center" vertical="center"/>
      <protection locked="0"/>
    </xf>
    <xf numFmtId="183" fontId="50" fillId="0" borderId="16" xfId="0" applyNumberFormat="1" applyFont="1" applyFill="1" applyBorder="1" applyAlignment="1" applyProtection="1">
      <alignment horizontal="center" vertical="center"/>
      <protection locked="0"/>
    </xf>
    <xf numFmtId="183" fontId="50" fillId="0" borderId="16" xfId="0" applyNumberFormat="1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left" vertical="center"/>
    </xf>
    <xf numFmtId="0" fontId="52" fillId="0" borderId="0" xfId="0" applyFont="1" applyAlignment="1">
      <alignment vertical="center"/>
    </xf>
    <xf numFmtId="0" fontId="6" fillId="33" borderId="38" xfId="0" applyFont="1" applyFill="1" applyBorder="1" applyAlignment="1">
      <alignment horizontal="center" vertical="center" shrinkToFit="1"/>
    </xf>
    <xf numFmtId="0" fontId="6" fillId="33" borderId="42" xfId="0" applyFont="1" applyFill="1" applyBorder="1" applyAlignment="1">
      <alignment horizontal="center" vertical="center" shrinkToFit="1"/>
    </xf>
    <xf numFmtId="0" fontId="6" fillId="33" borderId="24" xfId="0" applyFont="1" applyFill="1" applyBorder="1" applyAlignment="1">
      <alignment horizontal="center" vertical="center" wrapText="1"/>
    </xf>
    <xf numFmtId="179" fontId="50" fillId="0" borderId="23" xfId="0" applyNumberFormat="1" applyFont="1" applyFill="1" applyBorder="1" applyAlignment="1">
      <alignment horizontal="center" vertical="center"/>
    </xf>
    <xf numFmtId="179" fontId="50" fillId="0" borderId="43" xfId="0" applyNumberFormat="1" applyFont="1" applyFill="1" applyBorder="1" applyAlignment="1">
      <alignment horizontal="center" vertical="center"/>
    </xf>
    <xf numFmtId="0" fontId="6" fillId="33" borderId="24" xfId="0" applyFont="1" applyFill="1" applyBorder="1" applyAlignment="1">
      <alignment horizontal="center" vertical="center"/>
    </xf>
    <xf numFmtId="180" fontId="50" fillId="0" borderId="24" xfId="0" applyNumberFormat="1" applyFont="1" applyFill="1" applyBorder="1" applyAlignment="1">
      <alignment horizontal="center" vertical="center"/>
    </xf>
    <xf numFmtId="180" fontId="50" fillId="0" borderId="29" xfId="0" applyNumberFormat="1" applyFont="1" applyFill="1" applyBorder="1" applyAlignment="1">
      <alignment horizontal="center" vertical="center"/>
    </xf>
    <xf numFmtId="179" fontId="50" fillId="0" borderId="33" xfId="0" applyNumberFormat="1" applyFont="1" applyFill="1" applyBorder="1" applyAlignment="1">
      <alignment horizontal="center" vertical="center"/>
    </xf>
    <xf numFmtId="179" fontId="50" fillId="0" borderId="32" xfId="0" applyNumberFormat="1" applyFont="1" applyFill="1" applyBorder="1" applyAlignment="1">
      <alignment horizontal="center" vertical="center"/>
    </xf>
    <xf numFmtId="0" fontId="6" fillId="33" borderId="33" xfId="0" applyFont="1" applyFill="1" applyBorder="1" applyAlignment="1">
      <alignment horizontal="center" vertical="center"/>
    </xf>
    <xf numFmtId="0" fontId="6" fillId="33" borderId="32" xfId="0" applyFont="1" applyFill="1" applyBorder="1" applyAlignment="1">
      <alignment horizontal="center" vertical="center"/>
    </xf>
    <xf numFmtId="181" fontId="50" fillId="0" borderId="33" xfId="0" applyNumberFormat="1" applyFont="1" applyFill="1" applyBorder="1" applyAlignment="1">
      <alignment horizontal="center" vertical="center"/>
    </xf>
    <xf numFmtId="181" fontId="50" fillId="0" borderId="32" xfId="0" applyNumberFormat="1" applyFont="1" applyFill="1" applyBorder="1" applyAlignment="1">
      <alignment horizontal="center" vertical="center"/>
    </xf>
    <xf numFmtId="0" fontId="6" fillId="33" borderId="44" xfId="0" applyFont="1" applyFill="1" applyBorder="1" applyAlignment="1">
      <alignment horizontal="center" vertical="center"/>
    </xf>
    <xf numFmtId="0" fontId="6" fillId="33" borderId="39" xfId="0" applyFont="1" applyFill="1" applyBorder="1" applyAlignment="1">
      <alignment horizontal="center" vertical="center"/>
    </xf>
    <xf numFmtId="0" fontId="6" fillId="33" borderId="23" xfId="0" applyFont="1" applyFill="1" applyBorder="1" applyAlignment="1">
      <alignment horizontal="center" vertical="center" wrapText="1"/>
    </xf>
    <xf numFmtId="0" fontId="6" fillId="33" borderId="43" xfId="0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vertical="center" shrinkToFit="1"/>
    </xf>
    <xf numFmtId="0" fontId="6" fillId="33" borderId="32" xfId="0" applyFont="1" applyFill="1" applyBorder="1" applyAlignment="1">
      <alignment horizontal="center" vertical="center" shrinkToFit="1"/>
    </xf>
    <xf numFmtId="0" fontId="6" fillId="33" borderId="23" xfId="0" applyFont="1" applyFill="1" applyBorder="1" applyAlignment="1">
      <alignment horizontal="center" vertical="center"/>
    </xf>
    <xf numFmtId="0" fontId="6" fillId="33" borderId="43" xfId="0" applyFont="1" applyFill="1" applyBorder="1" applyAlignment="1">
      <alignment horizontal="center" vertical="center"/>
    </xf>
    <xf numFmtId="181" fontId="50" fillId="0" borderId="22" xfId="0" applyNumberFormat="1" applyFont="1" applyFill="1" applyBorder="1" applyAlignment="1">
      <alignment horizontal="center" vertical="center"/>
    </xf>
    <xf numFmtId="181" fontId="50" fillId="0" borderId="43" xfId="0" applyNumberFormat="1" applyFont="1" applyFill="1" applyBorder="1" applyAlignment="1">
      <alignment horizontal="center" vertical="center"/>
    </xf>
    <xf numFmtId="181" fontId="50" fillId="0" borderId="23" xfId="0" applyNumberFormat="1" applyFont="1" applyFill="1" applyBorder="1" applyAlignment="1">
      <alignment horizontal="center" vertical="center"/>
    </xf>
    <xf numFmtId="0" fontId="6" fillId="33" borderId="45" xfId="72" applyFont="1" applyFill="1" applyBorder="1" applyAlignment="1">
      <alignment horizontal="center" vertical="center"/>
      <protection/>
    </xf>
    <xf numFmtId="0" fontId="6" fillId="33" borderId="41" xfId="72" applyFont="1" applyFill="1" applyBorder="1" applyAlignment="1">
      <alignment horizontal="center" vertical="center"/>
      <protection/>
    </xf>
    <xf numFmtId="0" fontId="6" fillId="33" borderId="46" xfId="0" applyFont="1" applyFill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33" borderId="46" xfId="72" applyFont="1" applyFill="1" applyBorder="1" applyAlignment="1">
      <alignment horizontal="center" vertical="center"/>
      <protection/>
    </xf>
    <xf numFmtId="0" fontId="6" fillId="33" borderId="29" xfId="0" applyFont="1" applyFill="1" applyBorder="1" applyAlignment="1">
      <alignment horizontal="center" vertical="center"/>
    </xf>
    <xf numFmtId="0" fontId="6" fillId="33" borderId="48" xfId="0" applyFont="1" applyFill="1" applyBorder="1" applyAlignment="1">
      <alignment horizontal="center" vertical="center" shrinkToFit="1"/>
    </xf>
    <xf numFmtId="0" fontId="6" fillId="33" borderId="17" xfId="0" applyFont="1" applyFill="1" applyBorder="1" applyAlignment="1">
      <alignment horizontal="center" vertical="center" wrapText="1"/>
    </xf>
    <xf numFmtId="0" fontId="6" fillId="33" borderId="49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179" fontId="50" fillId="0" borderId="20" xfId="0" applyNumberFormat="1" applyFont="1" applyFill="1" applyBorder="1" applyAlignment="1">
      <alignment horizontal="center" vertical="center"/>
    </xf>
    <xf numFmtId="179" fontId="50" fillId="0" borderId="29" xfId="0" applyNumberFormat="1" applyFont="1" applyFill="1" applyBorder="1" applyAlignment="1">
      <alignment horizontal="center" vertical="center"/>
    </xf>
    <xf numFmtId="179" fontId="50" fillId="0" borderId="24" xfId="0" applyNumberFormat="1" applyFont="1" applyFill="1" applyBorder="1" applyAlignment="1">
      <alignment horizontal="center" vertical="center"/>
    </xf>
    <xf numFmtId="0" fontId="6" fillId="34" borderId="33" xfId="0" applyFont="1" applyFill="1" applyBorder="1" applyAlignment="1">
      <alignment horizontal="center" vertical="center" wrapText="1" shrinkToFit="1"/>
    </xf>
    <xf numFmtId="0" fontId="6" fillId="34" borderId="32" xfId="0" applyFont="1" applyFill="1" applyBorder="1" applyAlignment="1">
      <alignment horizontal="center" vertical="center" wrapText="1" shrinkToFit="1"/>
    </xf>
    <xf numFmtId="180" fontId="7" fillId="34" borderId="23" xfId="0" applyNumberFormat="1" applyFont="1" applyFill="1" applyBorder="1" applyAlignment="1">
      <alignment horizontal="center" vertical="center" wrapText="1"/>
    </xf>
    <xf numFmtId="180" fontId="7" fillId="34" borderId="43" xfId="0" applyNumberFormat="1" applyFont="1" applyFill="1" applyBorder="1" applyAlignment="1">
      <alignment horizontal="center" vertical="center" wrapText="1"/>
    </xf>
    <xf numFmtId="182" fontId="50" fillId="35" borderId="33" xfId="0" applyNumberFormat="1" applyFont="1" applyFill="1" applyBorder="1" applyAlignment="1">
      <alignment horizontal="center" vertical="center"/>
    </xf>
    <xf numFmtId="182" fontId="50" fillId="35" borderId="32" xfId="0" applyNumberFormat="1" applyFont="1" applyFill="1" applyBorder="1" applyAlignment="1">
      <alignment horizontal="center" vertical="center"/>
    </xf>
    <xf numFmtId="181" fontId="50" fillId="35" borderId="24" xfId="0" applyNumberFormat="1" applyFont="1" applyFill="1" applyBorder="1" applyAlignment="1">
      <alignment horizontal="center" vertical="center"/>
    </xf>
    <xf numFmtId="181" fontId="50" fillId="35" borderId="29" xfId="0" applyNumberFormat="1" applyFont="1" applyFill="1" applyBorder="1" applyAlignment="1">
      <alignment horizontal="center" vertical="center"/>
    </xf>
    <xf numFmtId="182" fontId="50" fillId="35" borderId="23" xfId="0" applyNumberFormat="1" applyFont="1" applyFill="1" applyBorder="1" applyAlignment="1">
      <alignment horizontal="center" vertical="center"/>
    </xf>
    <xf numFmtId="182" fontId="50" fillId="35" borderId="43" xfId="0" applyNumberFormat="1" applyFont="1" applyFill="1" applyBorder="1" applyAlignment="1">
      <alignment horizontal="center" vertical="center"/>
    </xf>
    <xf numFmtId="0" fontId="6" fillId="34" borderId="33" xfId="0" applyFont="1" applyFill="1" applyBorder="1" applyAlignment="1">
      <alignment horizontal="center" vertical="center" shrinkToFit="1"/>
    </xf>
    <xf numFmtId="0" fontId="6" fillId="34" borderId="32" xfId="0" applyFont="1" applyFill="1" applyBorder="1" applyAlignment="1">
      <alignment horizontal="center" vertical="center" shrinkToFit="1"/>
    </xf>
    <xf numFmtId="0" fontId="6" fillId="34" borderId="50" xfId="72" applyFont="1" applyFill="1" applyBorder="1" applyAlignment="1">
      <alignment horizontal="center" vertical="center"/>
      <protection/>
    </xf>
    <xf numFmtId="0" fontId="6" fillId="34" borderId="51" xfId="72" applyFont="1" applyFill="1" applyBorder="1" applyAlignment="1">
      <alignment horizontal="center" vertical="center"/>
      <protection/>
    </xf>
    <xf numFmtId="179" fontId="50" fillId="35" borderId="24" xfId="0" applyNumberFormat="1" applyFont="1" applyFill="1" applyBorder="1" applyAlignment="1">
      <alignment horizontal="center" vertical="center"/>
    </xf>
    <xf numFmtId="179" fontId="50" fillId="35" borderId="29" xfId="0" applyNumberFormat="1" applyFont="1" applyFill="1" applyBorder="1" applyAlignment="1">
      <alignment horizontal="center" vertical="center"/>
    </xf>
    <xf numFmtId="0" fontId="7" fillId="34" borderId="23" xfId="0" applyFont="1" applyFill="1" applyBorder="1" applyAlignment="1">
      <alignment horizontal="center" vertical="center" wrapText="1"/>
    </xf>
    <xf numFmtId="0" fontId="7" fillId="34" borderId="43" xfId="0" applyFont="1" applyFill="1" applyBorder="1" applyAlignment="1">
      <alignment horizontal="center" vertical="center" wrapText="1"/>
    </xf>
    <xf numFmtId="179" fontId="50" fillId="35" borderId="33" xfId="0" applyNumberFormat="1" applyFont="1" applyFill="1" applyBorder="1" applyAlignment="1">
      <alignment horizontal="center" vertical="center"/>
    </xf>
    <xf numFmtId="179" fontId="50" fillId="35" borderId="32" xfId="0" applyNumberFormat="1" applyFont="1" applyFill="1" applyBorder="1" applyAlignment="1">
      <alignment horizontal="center" vertical="center"/>
    </xf>
    <xf numFmtId="180" fontId="50" fillId="35" borderId="24" xfId="0" applyNumberFormat="1" applyFont="1" applyFill="1" applyBorder="1" applyAlignment="1">
      <alignment horizontal="center" vertical="center"/>
    </xf>
    <xf numFmtId="180" fontId="50" fillId="35" borderId="29" xfId="0" applyNumberFormat="1" applyFont="1" applyFill="1" applyBorder="1" applyAlignment="1">
      <alignment horizontal="center" vertical="center"/>
    </xf>
    <xf numFmtId="0" fontId="6" fillId="34" borderId="23" xfId="0" applyFont="1" applyFill="1" applyBorder="1" applyAlignment="1">
      <alignment horizontal="center" vertical="center" wrapText="1"/>
    </xf>
    <xf numFmtId="0" fontId="6" fillId="34" borderId="43" xfId="0" applyFont="1" applyFill="1" applyBorder="1" applyAlignment="1">
      <alignment horizontal="center" vertical="center" wrapText="1"/>
    </xf>
    <xf numFmtId="181" fontId="50" fillId="35" borderId="23" xfId="0" applyNumberFormat="1" applyFont="1" applyFill="1" applyBorder="1" applyAlignment="1">
      <alignment horizontal="center" vertical="center"/>
    </xf>
    <xf numFmtId="181" fontId="50" fillId="35" borderId="43" xfId="0" applyNumberFormat="1" applyFont="1" applyFill="1" applyBorder="1" applyAlignment="1">
      <alignment horizontal="center" vertical="center"/>
    </xf>
    <xf numFmtId="181" fontId="50" fillId="35" borderId="33" xfId="0" applyNumberFormat="1" applyFont="1" applyFill="1" applyBorder="1" applyAlignment="1">
      <alignment horizontal="center" vertical="center"/>
    </xf>
    <xf numFmtId="181" fontId="50" fillId="35" borderId="32" xfId="0" applyNumberFormat="1" applyFont="1" applyFill="1" applyBorder="1" applyAlignment="1">
      <alignment horizontal="center" vertical="center"/>
    </xf>
    <xf numFmtId="0" fontId="6" fillId="34" borderId="17" xfId="0" applyFont="1" applyFill="1" applyBorder="1" applyAlignment="1">
      <alignment horizontal="center" vertical="center"/>
    </xf>
    <xf numFmtId="0" fontId="6" fillId="34" borderId="18" xfId="0" applyFont="1" applyFill="1" applyBorder="1" applyAlignment="1">
      <alignment horizontal="center" vertical="center"/>
    </xf>
    <xf numFmtId="0" fontId="6" fillId="34" borderId="46" xfId="72" applyFont="1" applyFill="1" applyBorder="1" applyAlignment="1">
      <alignment horizontal="center" vertical="center"/>
      <protection/>
    </xf>
    <xf numFmtId="0" fontId="6" fillId="34" borderId="47" xfId="72" applyFont="1" applyFill="1" applyBorder="1" applyAlignment="1">
      <alignment horizontal="center" vertical="center"/>
      <protection/>
    </xf>
    <xf numFmtId="0" fontId="6" fillId="34" borderId="46" xfId="0" applyFont="1" applyFill="1" applyBorder="1" applyAlignment="1">
      <alignment horizontal="center" vertical="center"/>
    </xf>
    <xf numFmtId="0" fontId="6" fillId="34" borderId="47" xfId="0" applyFont="1" applyFill="1" applyBorder="1" applyAlignment="1">
      <alignment horizontal="center" vertical="center"/>
    </xf>
    <xf numFmtId="0" fontId="6" fillId="34" borderId="17" xfId="0" applyFont="1" applyFill="1" applyBorder="1" applyAlignment="1">
      <alignment horizontal="center" vertical="center" wrapText="1"/>
    </xf>
    <xf numFmtId="0" fontId="6" fillId="34" borderId="49" xfId="0" applyFont="1" applyFill="1" applyBorder="1" applyAlignment="1">
      <alignment horizontal="center" vertical="center" wrapText="1"/>
    </xf>
    <xf numFmtId="0" fontId="6" fillId="34" borderId="18" xfId="0" applyFont="1" applyFill="1" applyBorder="1" applyAlignment="1">
      <alignment horizontal="center" vertical="center" wrapText="1"/>
    </xf>
    <xf numFmtId="0" fontId="6" fillId="34" borderId="49" xfId="0" applyFont="1" applyFill="1" applyBorder="1" applyAlignment="1">
      <alignment horizontal="center" vertical="center"/>
    </xf>
    <xf numFmtId="0" fontId="6" fillId="34" borderId="33" xfId="0" applyFont="1" applyFill="1" applyBorder="1" applyAlignment="1">
      <alignment horizontal="center" vertical="center"/>
    </xf>
    <xf numFmtId="0" fontId="6" fillId="34" borderId="32" xfId="0" applyFont="1" applyFill="1" applyBorder="1" applyAlignment="1">
      <alignment horizontal="center" vertical="center"/>
    </xf>
    <xf numFmtId="0" fontId="6" fillId="34" borderId="24" xfId="0" applyFont="1" applyFill="1" applyBorder="1" applyAlignment="1">
      <alignment horizontal="center" vertical="center"/>
    </xf>
    <xf numFmtId="0" fontId="6" fillId="34" borderId="29" xfId="0" applyFont="1" applyFill="1" applyBorder="1" applyAlignment="1">
      <alignment horizontal="center" vertical="center"/>
    </xf>
    <xf numFmtId="0" fontId="6" fillId="34" borderId="47" xfId="0" applyFont="1" applyFill="1" applyBorder="1" applyAlignment="1">
      <alignment horizontal="center" vertical="center" wrapText="1"/>
    </xf>
    <xf numFmtId="179" fontId="50" fillId="35" borderId="23" xfId="0" applyNumberFormat="1" applyFont="1" applyFill="1" applyBorder="1" applyAlignment="1">
      <alignment horizontal="center" vertical="center"/>
    </xf>
    <xf numFmtId="179" fontId="50" fillId="35" borderId="43" xfId="0" applyNumberFormat="1" applyFont="1" applyFill="1" applyBorder="1" applyAlignment="1">
      <alignment horizontal="center" vertical="center"/>
    </xf>
    <xf numFmtId="0" fontId="6" fillId="34" borderId="23" xfId="0" applyFont="1" applyFill="1" applyBorder="1" applyAlignment="1">
      <alignment horizontal="center" vertical="center"/>
    </xf>
    <xf numFmtId="0" fontId="6" fillId="34" borderId="43" xfId="0" applyFont="1" applyFill="1" applyBorder="1" applyAlignment="1">
      <alignment horizontal="center" vertical="center"/>
    </xf>
    <xf numFmtId="0" fontId="6" fillId="34" borderId="45" xfId="72" applyFont="1" applyFill="1" applyBorder="1" applyAlignment="1">
      <alignment horizontal="center" vertical="center"/>
      <protection/>
    </xf>
    <xf numFmtId="0" fontId="6" fillId="34" borderId="52" xfId="72" applyFont="1" applyFill="1" applyBorder="1" applyAlignment="1">
      <alignment horizontal="center" vertical="center"/>
      <protection/>
    </xf>
    <xf numFmtId="0" fontId="6" fillId="34" borderId="16" xfId="0" applyFont="1" applyFill="1" applyBorder="1" applyAlignment="1">
      <alignment horizontal="center" vertical="center" wrapText="1"/>
    </xf>
    <xf numFmtId="0" fontId="6" fillId="34" borderId="16" xfId="0" applyFont="1" applyFill="1" applyBorder="1" applyAlignment="1">
      <alignment horizontal="center" vertical="center"/>
    </xf>
  </cellXfs>
  <cellStyles count="6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ハイパーリンク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10" xfId="61"/>
    <cellStyle name="標準 2" xfId="62"/>
    <cellStyle name="標準 2 2" xfId="63"/>
    <cellStyle name="標準 2_C19豊田市【有害】（測定地点等一覧表）" xfId="64"/>
    <cellStyle name="標準 3" xfId="65"/>
    <cellStyle name="標準 4" xfId="66"/>
    <cellStyle name="標準 5" xfId="67"/>
    <cellStyle name="標準 6" xfId="68"/>
    <cellStyle name="標準 7" xfId="69"/>
    <cellStyle name="標準 8" xfId="70"/>
    <cellStyle name="標準 9" xfId="71"/>
    <cellStyle name="標準_20年度集計表" xfId="72"/>
    <cellStyle name="未定義" xfId="73"/>
    <cellStyle name="良い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53"/>
  <sheetViews>
    <sheetView showGridLines="0" tabSelected="1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.875" style="0" customWidth="1"/>
    <col min="2" max="2" width="8.00390625" style="0" bestFit="1" customWidth="1"/>
    <col min="3" max="3" width="20.375" style="0" customWidth="1"/>
    <col min="4" max="4" width="10.625" style="0" customWidth="1"/>
    <col min="5" max="5" width="8.625" style="0" customWidth="1"/>
    <col min="6" max="6" width="10.625" style="0" customWidth="1"/>
    <col min="7" max="7" width="8.625" style="0" customWidth="1"/>
    <col min="8" max="8" width="10.625" style="0" customWidth="1"/>
    <col min="9" max="9" width="8.625" style="0" customWidth="1"/>
    <col min="10" max="10" width="10.625" style="0" customWidth="1"/>
    <col min="11" max="11" width="8.625" style="0" customWidth="1"/>
    <col min="12" max="12" width="3.125" style="0" customWidth="1"/>
    <col min="13" max="14" width="3.25390625" style="0" customWidth="1"/>
  </cols>
  <sheetData>
    <row r="1" spans="2:7" ht="23.25" customHeight="1">
      <c r="B1" s="16" t="s">
        <v>88</v>
      </c>
      <c r="F1" s="90"/>
      <c r="G1" s="90"/>
    </row>
    <row r="3" spans="2:11" ht="23.25" customHeight="1">
      <c r="B3" s="4" t="s">
        <v>42</v>
      </c>
      <c r="F3" s="91"/>
      <c r="G3" s="91"/>
      <c r="H3" s="91"/>
      <c r="I3" s="91"/>
      <c r="J3" s="91"/>
      <c r="K3" s="91"/>
    </row>
    <row r="4" spans="2:3" ht="9" customHeight="1" thickBot="1">
      <c r="B4" s="6"/>
      <c r="C4" s="6"/>
    </row>
    <row r="5" spans="2:11" ht="21.75" customHeight="1" thickBot="1">
      <c r="B5" s="186" t="s">
        <v>49</v>
      </c>
      <c r="C5" s="187"/>
      <c r="D5" s="161" t="s">
        <v>104</v>
      </c>
      <c r="E5" s="162"/>
      <c r="F5" s="192" t="s">
        <v>105</v>
      </c>
      <c r="G5" s="162"/>
      <c r="H5" s="179" t="s">
        <v>106</v>
      </c>
      <c r="I5" s="180"/>
      <c r="J5" s="192" t="s">
        <v>107</v>
      </c>
      <c r="K5" s="162"/>
    </row>
    <row r="6" spans="2:11" ht="45" customHeight="1">
      <c r="B6" s="190" t="s">
        <v>41</v>
      </c>
      <c r="C6" s="188" t="s">
        <v>25</v>
      </c>
      <c r="D6" s="8" t="s">
        <v>50</v>
      </c>
      <c r="E6" s="2" t="s">
        <v>68</v>
      </c>
      <c r="F6" s="3" t="s">
        <v>50</v>
      </c>
      <c r="G6" s="2" t="s">
        <v>66</v>
      </c>
      <c r="H6" s="3" t="s">
        <v>50</v>
      </c>
      <c r="I6" s="2" t="s">
        <v>66</v>
      </c>
      <c r="J6" s="3" t="s">
        <v>50</v>
      </c>
      <c r="K6" s="2" t="s">
        <v>67</v>
      </c>
    </row>
    <row r="7" spans="2:11" ht="19.5" customHeight="1" thickBot="1">
      <c r="B7" s="189"/>
      <c r="C7" s="189"/>
      <c r="D7" s="177" t="s">
        <v>91</v>
      </c>
      <c r="E7" s="178"/>
      <c r="F7" s="177" t="s">
        <v>91</v>
      </c>
      <c r="G7" s="178"/>
      <c r="H7" s="177" t="s">
        <v>91</v>
      </c>
      <c r="I7" s="178"/>
      <c r="J7" s="177" t="s">
        <v>91</v>
      </c>
      <c r="K7" s="178"/>
    </row>
    <row r="8" spans="2:11" ht="18" customHeight="1">
      <c r="B8" s="175" t="s">
        <v>15</v>
      </c>
      <c r="C8" s="7" t="s">
        <v>85</v>
      </c>
      <c r="D8" s="49">
        <v>0.55</v>
      </c>
      <c r="E8" s="50" t="str">
        <f>IF(D8="-","-",IF(D8&gt;=3,"×","○"))</f>
        <v>○</v>
      </c>
      <c r="F8" s="51">
        <v>0.045</v>
      </c>
      <c r="G8" s="50" t="str">
        <f>IF(F8="-","-",IF(F8&gt;=200,"×","○"))</f>
        <v>○</v>
      </c>
      <c r="H8" s="51">
        <v>0.06</v>
      </c>
      <c r="I8" s="50" t="str">
        <f>IF(H8="-","-",IF(H8&gt;=200,"×","○"))</f>
        <v>○</v>
      </c>
      <c r="J8" s="52">
        <v>0.5</v>
      </c>
      <c r="K8" s="50" t="str">
        <f>IF(J8="-","-",IF(J8&gt;=150,"×","○"))</f>
        <v>○</v>
      </c>
    </row>
    <row r="9" spans="2:11" ht="18" customHeight="1">
      <c r="B9" s="175"/>
      <c r="C9" s="10" t="s">
        <v>5</v>
      </c>
      <c r="D9" s="49">
        <v>0.82</v>
      </c>
      <c r="E9" s="53" t="str">
        <f aca="true" t="shared" si="0" ref="E9:E43">IF(D9="-","-",IF(D9&gt;=3,"×","○"))</f>
        <v>○</v>
      </c>
      <c r="F9" s="52">
        <v>0.11</v>
      </c>
      <c r="G9" s="53" t="str">
        <f aca="true" t="shared" si="1" ref="G9:G43">IF(F9="-","-",IF(F9&gt;=200,"×","○"))</f>
        <v>○</v>
      </c>
      <c r="H9" s="52">
        <v>0.11</v>
      </c>
      <c r="I9" s="53" t="str">
        <f aca="true" t="shared" si="2" ref="I9:I43">IF(H9="-","-",IF(H9&gt;=200,"×","○"))</f>
        <v>○</v>
      </c>
      <c r="J9" s="52">
        <v>0.74</v>
      </c>
      <c r="K9" s="53" t="str">
        <f aca="true" t="shared" si="3" ref="K9:K43">IF(J9="-","-",IF(J9&gt;=150,"×","○"))</f>
        <v>○</v>
      </c>
    </row>
    <row r="10" spans="2:11" ht="18" customHeight="1">
      <c r="B10" s="175"/>
      <c r="C10" s="10" t="s">
        <v>6</v>
      </c>
      <c r="D10" s="55">
        <v>1.1</v>
      </c>
      <c r="E10" s="53" t="str">
        <f t="shared" si="0"/>
        <v>○</v>
      </c>
      <c r="F10" s="51">
        <v>0.088</v>
      </c>
      <c r="G10" s="53" t="str">
        <f t="shared" si="1"/>
        <v>○</v>
      </c>
      <c r="H10" s="51">
        <v>0.048</v>
      </c>
      <c r="I10" s="53" t="str">
        <f t="shared" si="2"/>
        <v>○</v>
      </c>
      <c r="J10" s="52">
        <v>0.59</v>
      </c>
      <c r="K10" s="53" t="str">
        <f t="shared" si="3"/>
        <v>○</v>
      </c>
    </row>
    <row r="11" spans="2:11" ht="18" customHeight="1">
      <c r="B11" s="175"/>
      <c r="C11" s="10" t="s">
        <v>64</v>
      </c>
      <c r="D11" s="49">
        <v>0.69</v>
      </c>
      <c r="E11" s="53" t="str">
        <f t="shared" si="0"/>
        <v>○</v>
      </c>
      <c r="F11" s="51">
        <v>0.067</v>
      </c>
      <c r="G11" s="53" t="str">
        <f t="shared" si="1"/>
        <v>○</v>
      </c>
      <c r="H11" s="51">
        <v>0.04</v>
      </c>
      <c r="I11" s="53" t="str">
        <f t="shared" si="2"/>
        <v>○</v>
      </c>
      <c r="J11" s="52">
        <v>0.52</v>
      </c>
      <c r="K11" s="53" t="str">
        <f t="shared" si="3"/>
        <v>○</v>
      </c>
    </row>
    <row r="12" spans="2:11" ht="19.5" customHeight="1">
      <c r="B12" s="175"/>
      <c r="C12" s="10" t="s">
        <v>27</v>
      </c>
      <c r="D12" s="49">
        <v>0.47</v>
      </c>
      <c r="E12" s="53" t="str">
        <f>IF(D12="-","-",IF(D12&gt;=3,"×","○"))</f>
        <v>○</v>
      </c>
      <c r="F12" s="51">
        <v>0.071</v>
      </c>
      <c r="G12" s="53" t="str">
        <f t="shared" si="1"/>
        <v>○</v>
      </c>
      <c r="H12" s="51">
        <v>0.039</v>
      </c>
      <c r="I12" s="53" t="str">
        <f t="shared" si="2"/>
        <v>○</v>
      </c>
      <c r="J12" s="52">
        <v>0.51</v>
      </c>
      <c r="K12" s="53" t="str">
        <f t="shared" si="3"/>
        <v>○</v>
      </c>
    </row>
    <row r="13" spans="2:11" ht="19.5" customHeight="1">
      <c r="B13" s="175"/>
      <c r="C13" s="10" t="s">
        <v>7</v>
      </c>
      <c r="D13" s="55">
        <v>2.8</v>
      </c>
      <c r="E13" s="53" t="str">
        <f>IF(D13="-","-",IF(D13&gt;=3,"×","○"))</f>
        <v>○</v>
      </c>
      <c r="F13" s="52">
        <v>0.49</v>
      </c>
      <c r="G13" s="53" t="str">
        <f>IF(F13="-","-",IF(F13&gt;=200,"×","○"))</f>
        <v>○</v>
      </c>
      <c r="H13" s="52">
        <v>0.13</v>
      </c>
      <c r="I13" s="53" t="str">
        <f>IF(H13="-","-",IF(H13&gt;=200,"×","○"))</f>
        <v>○</v>
      </c>
      <c r="J13" s="54">
        <v>1.1</v>
      </c>
      <c r="K13" s="53" t="str">
        <f>IF(J13="-","-",IF(J13&gt;=150,"×","○"))</f>
        <v>○</v>
      </c>
    </row>
    <row r="14" spans="2:11" ht="19.5" customHeight="1">
      <c r="B14" s="175"/>
      <c r="C14" s="10" t="s">
        <v>33</v>
      </c>
      <c r="D14" s="56">
        <v>1.4</v>
      </c>
      <c r="E14" s="53" t="str">
        <f>IF(D14="-","-",IF(D14&gt;=3,"×","○"))</f>
        <v>○</v>
      </c>
      <c r="F14" s="52">
        <v>0.19</v>
      </c>
      <c r="G14" s="53" t="str">
        <f>IF(F14="-","-",IF(F14&gt;=200,"×","○"))</f>
        <v>○</v>
      </c>
      <c r="H14" s="51">
        <v>0.068</v>
      </c>
      <c r="I14" s="53" t="str">
        <f>IF(H14="-","-",IF(H14&gt;=200,"×","○"))</f>
        <v>○</v>
      </c>
      <c r="J14" s="52">
        <v>0.82</v>
      </c>
      <c r="K14" s="53" t="str">
        <f>IF(J14="-","-",IF(J14&gt;=150,"×","○"))</f>
        <v>○</v>
      </c>
    </row>
    <row r="15" spans="2:11" ht="19.5" customHeight="1">
      <c r="B15" s="175"/>
      <c r="C15" s="10" t="s">
        <v>92</v>
      </c>
      <c r="D15" s="49">
        <v>0.62</v>
      </c>
      <c r="E15" s="53" t="str">
        <f>IF(D15="-","-",IF(D15&gt;=3,"×","○"))</f>
        <v>○</v>
      </c>
      <c r="F15" s="51">
        <v>0.082</v>
      </c>
      <c r="G15" s="53" t="str">
        <f>IF(F15="-","-",IF(F15&gt;=200,"×","○"))</f>
        <v>○</v>
      </c>
      <c r="H15" s="51">
        <v>0.036</v>
      </c>
      <c r="I15" s="53" t="str">
        <f>IF(H15="-","-",IF(H15&gt;=200,"×","○"))</f>
        <v>○</v>
      </c>
      <c r="J15" s="52">
        <v>0.84</v>
      </c>
      <c r="K15" s="53" t="str">
        <f>IF(J15="-","-",IF(J15&gt;=150,"×","○"))</f>
        <v>○</v>
      </c>
    </row>
    <row r="16" spans="2:11" ht="18" customHeight="1">
      <c r="B16" s="176"/>
      <c r="C16" s="10" t="s">
        <v>89</v>
      </c>
      <c r="D16" s="49">
        <v>0.89</v>
      </c>
      <c r="E16" s="53" t="str">
        <f>IF(D16="-","-",IF(D16&gt;=3,"×","○"))</f>
        <v>○</v>
      </c>
      <c r="F16" s="52">
        <v>0.37</v>
      </c>
      <c r="G16" s="53" t="str">
        <f>IF(F16="-","-",IF(F16&gt;=200,"×","○"))</f>
        <v>○</v>
      </c>
      <c r="H16" s="52">
        <v>0.11</v>
      </c>
      <c r="I16" s="53" t="str">
        <f>IF(H16="-","-",IF(H16&gt;=200,"×","○"))</f>
        <v>○</v>
      </c>
      <c r="J16" s="54">
        <v>5.7</v>
      </c>
      <c r="K16" s="53" t="str">
        <f>IF(J16="-","-",IF(J16&gt;=150,"×","○"))</f>
        <v>○</v>
      </c>
    </row>
    <row r="17" spans="2:11" ht="20.25" customHeight="1">
      <c r="B17" s="163" t="s">
        <v>0</v>
      </c>
      <c r="C17" s="38" t="s">
        <v>19</v>
      </c>
      <c r="D17" s="56">
        <v>1.2</v>
      </c>
      <c r="E17" s="57" t="str">
        <f aca="true" t="shared" si="4" ref="E17:E22">IF(D17="-","-",IF(D17&gt;=3,"×","○"))</f>
        <v>○</v>
      </c>
      <c r="F17" s="82">
        <v>0.59</v>
      </c>
      <c r="G17" s="53" t="str">
        <f t="shared" si="1"/>
        <v>○</v>
      </c>
      <c r="H17" s="52">
        <v>0.1</v>
      </c>
      <c r="I17" s="53" t="str">
        <f aca="true" t="shared" si="5" ref="I17:I22">IF(H17="-","-",IF(H17&gt;=200,"×","○"))</f>
        <v>○</v>
      </c>
      <c r="J17" s="52">
        <v>0.97</v>
      </c>
      <c r="K17" s="53" t="str">
        <f t="shared" si="3"/>
        <v>○</v>
      </c>
    </row>
    <row r="18" spans="2:11" ht="20.25" customHeight="1">
      <c r="B18" s="163"/>
      <c r="C18" s="38" t="s">
        <v>20</v>
      </c>
      <c r="D18" s="56">
        <v>1</v>
      </c>
      <c r="E18" s="57" t="str">
        <f t="shared" si="4"/>
        <v>○</v>
      </c>
      <c r="F18" s="82">
        <v>0.25</v>
      </c>
      <c r="G18" s="53" t="str">
        <f t="shared" si="1"/>
        <v>○</v>
      </c>
      <c r="H18" s="51">
        <v>0.072</v>
      </c>
      <c r="I18" s="53" t="str">
        <f t="shared" si="5"/>
        <v>○</v>
      </c>
      <c r="J18" s="52">
        <v>0.78</v>
      </c>
      <c r="K18" s="53" t="str">
        <f t="shared" si="3"/>
        <v>○</v>
      </c>
    </row>
    <row r="19" spans="2:11" ht="20.25" customHeight="1">
      <c r="B19" s="163"/>
      <c r="C19" s="38" t="s">
        <v>21</v>
      </c>
      <c r="D19" s="56">
        <v>1.8</v>
      </c>
      <c r="E19" s="57" t="str">
        <f t="shared" si="4"/>
        <v>○</v>
      </c>
      <c r="F19" s="82">
        <v>0.61</v>
      </c>
      <c r="G19" s="53" t="str">
        <f t="shared" si="1"/>
        <v>○</v>
      </c>
      <c r="H19" s="52">
        <v>0.12</v>
      </c>
      <c r="I19" s="53" t="str">
        <f t="shared" si="5"/>
        <v>○</v>
      </c>
      <c r="J19" s="52">
        <v>0.81</v>
      </c>
      <c r="K19" s="53" t="str">
        <f t="shared" si="3"/>
        <v>○</v>
      </c>
    </row>
    <row r="20" spans="2:11" ht="19.5" customHeight="1">
      <c r="B20" s="163"/>
      <c r="C20" s="38" t="s">
        <v>65</v>
      </c>
      <c r="D20" s="56">
        <v>2.4</v>
      </c>
      <c r="E20" s="57" t="str">
        <f t="shared" si="4"/>
        <v>○</v>
      </c>
      <c r="F20" s="82">
        <v>0.19</v>
      </c>
      <c r="G20" s="53" t="str">
        <f t="shared" si="1"/>
        <v>○</v>
      </c>
      <c r="H20" s="51">
        <v>0.08</v>
      </c>
      <c r="I20" s="53" t="str">
        <f t="shared" si="5"/>
        <v>○</v>
      </c>
      <c r="J20" s="52">
        <v>0.92</v>
      </c>
      <c r="K20" s="53" t="str">
        <f t="shared" si="3"/>
        <v>○</v>
      </c>
    </row>
    <row r="21" spans="2:11" ht="19.5" customHeight="1">
      <c r="B21" s="163"/>
      <c r="C21" s="38" t="s">
        <v>22</v>
      </c>
      <c r="D21" s="56">
        <v>1.6</v>
      </c>
      <c r="E21" s="57" t="str">
        <f t="shared" si="4"/>
        <v>○</v>
      </c>
      <c r="F21" s="82">
        <v>0.22</v>
      </c>
      <c r="G21" s="53" t="str">
        <f t="shared" si="1"/>
        <v>○</v>
      </c>
      <c r="H21" s="52">
        <v>0.1</v>
      </c>
      <c r="I21" s="53" t="str">
        <f t="shared" si="5"/>
        <v>○</v>
      </c>
      <c r="J21" s="52">
        <v>0.77</v>
      </c>
      <c r="K21" s="53" t="str">
        <f t="shared" si="3"/>
        <v>○</v>
      </c>
    </row>
    <row r="22" spans="2:11" ht="19.5" customHeight="1">
      <c r="B22" s="163"/>
      <c r="C22" s="38" t="s">
        <v>23</v>
      </c>
      <c r="D22" s="56">
        <v>1.2</v>
      </c>
      <c r="E22" s="57" t="str">
        <f t="shared" si="4"/>
        <v>○</v>
      </c>
      <c r="F22" s="82">
        <v>0.54</v>
      </c>
      <c r="G22" s="53" t="str">
        <f t="shared" si="1"/>
        <v>○</v>
      </c>
      <c r="H22" s="51">
        <v>0.094</v>
      </c>
      <c r="I22" s="53" t="str">
        <f t="shared" si="5"/>
        <v>○</v>
      </c>
      <c r="J22" s="52">
        <v>0.88</v>
      </c>
      <c r="K22" s="53" t="str">
        <f t="shared" si="3"/>
        <v>○</v>
      </c>
    </row>
    <row r="23" spans="2:11" ht="21" customHeight="1">
      <c r="B23" s="163" t="s">
        <v>2</v>
      </c>
      <c r="C23" s="10" t="s">
        <v>8</v>
      </c>
      <c r="D23" s="59">
        <v>1.2</v>
      </c>
      <c r="E23" s="53" t="str">
        <f t="shared" si="0"/>
        <v>○</v>
      </c>
      <c r="F23" s="52">
        <v>0.53</v>
      </c>
      <c r="G23" s="53" t="str">
        <f t="shared" si="1"/>
        <v>○</v>
      </c>
      <c r="H23" s="52">
        <v>0.25</v>
      </c>
      <c r="I23" s="53" t="str">
        <f t="shared" si="2"/>
        <v>○</v>
      </c>
      <c r="J23" s="54">
        <v>1.9</v>
      </c>
      <c r="K23" s="53" t="str">
        <f t="shared" si="3"/>
        <v>○</v>
      </c>
    </row>
    <row r="24" spans="2:11" ht="21.75" customHeight="1">
      <c r="B24" s="163"/>
      <c r="C24" s="10" t="s">
        <v>34</v>
      </c>
      <c r="D24" s="52" t="s">
        <v>110</v>
      </c>
      <c r="E24" s="53" t="str">
        <f>IF(D24="-","-",IF(D24&gt;=200,"×","○"))</f>
        <v>-</v>
      </c>
      <c r="F24" s="52" t="s">
        <v>110</v>
      </c>
      <c r="G24" s="53" t="str">
        <f t="shared" si="1"/>
        <v>-</v>
      </c>
      <c r="H24" s="52" t="s">
        <v>110</v>
      </c>
      <c r="I24" s="53" t="str">
        <f t="shared" si="2"/>
        <v>-</v>
      </c>
      <c r="J24" s="54">
        <v>2</v>
      </c>
      <c r="K24" s="53" t="str">
        <f t="shared" si="3"/>
        <v>○</v>
      </c>
    </row>
    <row r="25" spans="2:11" ht="20.25" customHeight="1">
      <c r="B25" s="163"/>
      <c r="C25" s="10" t="s">
        <v>26</v>
      </c>
      <c r="D25" s="54">
        <v>1.2</v>
      </c>
      <c r="E25" s="53" t="str">
        <f t="shared" si="0"/>
        <v>○</v>
      </c>
      <c r="F25" s="52" t="s">
        <v>110</v>
      </c>
      <c r="G25" s="53" t="str">
        <f t="shared" si="1"/>
        <v>-</v>
      </c>
      <c r="H25" s="52" t="s">
        <v>110</v>
      </c>
      <c r="I25" s="53" t="str">
        <f t="shared" si="2"/>
        <v>-</v>
      </c>
      <c r="J25" s="54" t="s">
        <v>110</v>
      </c>
      <c r="K25" s="53" t="str">
        <f t="shared" si="3"/>
        <v>-</v>
      </c>
    </row>
    <row r="26" spans="2:11" ht="20.25" customHeight="1">
      <c r="B26" s="9" t="s">
        <v>29</v>
      </c>
      <c r="C26" s="11" t="s">
        <v>30</v>
      </c>
      <c r="D26" s="58">
        <v>0.93</v>
      </c>
      <c r="E26" s="53" t="str">
        <f t="shared" si="0"/>
        <v>○</v>
      </c>
      <c r="F26" s="52">
        <v>0.56</v>
      </c>
      <c r="G26" s="53" t="str">
        <f t="shared" si="1"/>
        <v>○</v>
      </c>
      <c r="H26" s="52">
        <v>0.17</v>
      </c>
      <c r="I26" s="53" t="str">
        <f t="shared" si="2"/>
        <v>○</v>
      </c>
      <c r="J26" s="54">
        <v>1</v>
      </c>
      <c r="K26" s="53" t="str">
        <f t="shared" si="3"/>
        <v>○</v>
      </c>
    </row>
    <row r="27" spans="2:11" ht="21.75" customHeight="1">
      <c r="B27" s="166" t="s">
        <v>3</v>
      </c>
      <c r="C27" s="12" t="s">
        <v>9</v>
      </c>
      <c r="D27" s="56">
        <v>1.2</v>
      </c>
      <c r="E27" s="53" t="str">
        <f t="shared" si="0"/>
        <v>○</v>
      </c>
      <c r="F27" s="52">
        <v>0.32</v>
      </c>
      <c r="G27" s="53" t="str">
        <f t="shared" si="1"/>
        <v>○</v>
      </c>
      <c r="H27" s="51">
        <v>0.06</v>
      </c>
      <c r="I27" s="53" t="str">
        <f t="shared" si="2"/>
        <v>○</v>
      </c>
      <c r="J27" s="54">
        <v>1.5</v>
      </c>
      <c r="K27" s="53" t="str">
        <f t="shared" si="3"/>
        <v>○</v>
      </c>
    </row>
    <row r="28" spans="2:11" ht="20.25" customHeight="1">
      <c r="B28" s="166"/>
      <c r="C28" s="12" t="s">
        <v>10</v>
      </c>
      <c r="D28" s="54">
        <v>1.3</v>
      </c>
      <c r="E28" s="53" t="str">
        <f t="shared" si="0"/>
        <v>○</v>
      </c>
      <c r="F28" s="52" t="s">
        <v>110</v>
      </c>
      <c r="G28" s="53" t="str">
        <f t="shared" si="1"/>
        <v>-</v>
      </c>
      <c r="H28" s="52" t="s">
        <v>110</v>
      </c>
      <c r="I28" s="53" t="str">
        <f t="shared" si="2"/>
        <v>-</v>
      </c>
      <c r="J28" s="54" t="s">
        <v>110</v>
      </c>
      <c r="K28" s="53" t="str">
        <f t="shared" si="3"/>
        <v>-</v>
      </c>
    </row>
    <row r="29" spans="2:11" ht="18" customHeight="1">
      <c r="B29" s="166" t="s">
        <v>4</v>
      </c>
      <c r="C29" s="12" t="s">
        <v>11</v>
      </c>
      <c r="D29" s="56">
        <v>1.1</v>
      </c>
      <c r="E29" s="53" t="str">
        <f t="shared" si="0"/>
        <v>○</v>
      </c>
      <c r="F29" s="52">
        <v>0.61</v>
      </c>
      <c r="G29" s="53" t="str">
        <f t="shared" si="1"/>
        <v>○</v>
      </c>
      <c r="H29" s="52">
        <v>0.26</v>
      </c>
      <c r="I29" s="53" t="str">
        <f t="shared" si="2"/>
        <v>○</v>
      </c>
      <c r="J29" s="54">
        <v>1.7</v>
      </c>
      <c r="K29" s="53" t="str">
        <f t="shared" si="3"/>
        <v>○</v>
      </c>
    </row>
    <row r="30" spans="2:11" ht="18" customHeight="1">
      <c r="B30" s="166"/>
      <c r="C30" s="12" t="s">
        <v>12</v>
      </c>
      <c r="D30" s="56">
        <v>1.3</v>
      </c>
      <c r="E30" s="53" t="str">
        <f t="shared" si="0"/>
        <v>○</v>
      </c>
      <c r="F30" s="52" t="s">
        <v>110</v>
      </c>
      <c r="G30" s="53" t="str">
        <f t="shared" si="1"/>
        <v>-</v>
      </c>
      <c r="H30" s="52" t="s">
        <v>110</v>
      </c>
      <c r="I30" s="53" t="str">
        <f t="shared" si="2"/>
        <v>-</v>
      </c>
      <c r="J30" s="54" t="s">
        <v>110</v>
      </c>
      <c r="K30" s="53" t="str">
        <f t="shared" si="3"/>
        <v>-</v>
      </c>
    </row>
    <row r="31" spans="2:11" ht="21" customHeight="1">
      <c r="B31" s="166"/>
      <c r="C31" s="12" t="s">
        <v>13</v>
      </c>
      <c r="D31" s="56">
        <v>1.4</v>
      </c>
      <c r="E31" s="53" t="str">
        <f t="shared" si="0"/>
        <v>○</v>
      </c>
      <c r="F31" s="52" t="s">
        <v>110</v>
      </c>
      <c r="G31" s="53" t="str">
        <f t="shared" si="1"/>
        <v>-</v>
      </c>
      <c r="H31" s="52" t="s">
        <v>110</v>
      </c>
      <c r="I31" s="53" t="str">
        <f t="shared" si="2"/>
        <v>-</v>
      </c>
      <c r="J31" s="54" t="s">
        <v>110</v>
      </c>
      <c r="K31" s="53" t="str">
        <f t="shared" si="3"/>
        <v>-</v>
      </c>
    </row>
    <row r="32" spans="2:11" ht="20.25" customHeight="1">
      <c r="B32" s="166"/>
      <c r="C32" s="12" t="s">
        <v>14</v>
      </c>
      <c r="D32" s="56">
        <v>1.3</v>
      </c>
      <c r="E32" s="53" t="str">
        <f t="shared" si="0"/>
        <v>○</v>
      </c>
      <c r="F32" s="52" t="s">
        <v>110</v>
      </c>
      <c r="G32" s="53" t="str">
        <f t="shared" si="1"/>
        <v>-</v>
      </c>
      <c r="H32" s="52" t="s">
        <v>110</v>
      </c>
      <c r="I32" s="53" t="str">
        <f t="shared" si="2"/>
        <v>-</v>
      </c>
      <c r="J32" s="54" t="s">
        <v>110</v>
      </c>
      <c r="K32" s="53" t="str">
        <f t="shared" si="3"/>
        <v>-</v>
      </c>
    </row>
    <row r="33" spans="2:11" ht="20.25" customHeight="1">
      <c r="B33" s="166" t="s">
        <v>24</v>
      </c>
      <c r="C33" s="12" t="s">
        <v>16</v>
      </c>
      <c r="D33" s="56">
        <v>1</v>
      </c>
      <c r="E33" s="53" t="str">
        <f t="shared" si="0"/>
        <v>○</v>
      </c>
      <c r="F33" s="52">
        <v>0.34</v>
      </c>
      <c r="G33" s="53" t="str">
        <f t="shared" si="1"/>
        <v>○</v>
      </c>
      <c r="H33" s="52">
        <v>0.13</v>
      </c>
      <c r="I33" s="53" t="str">
        <f t="shared" si="2"/>
        <v>○</v>
      </c>
      <c r="J33" s="54">
        <v>1.3</v>
      </c>
      <c r="K33" s="53" t="str">
        <f t="shared" si="3"/>
        <v>○</v>
      </c>
    </row>
    <row r="34" spans="2:11" ht="20.25" customHeight="1">
      <c r="B34" s="166"/>
      <c r="C34" s="12" t="s">
        <v>17</v>
      </c>
      <c r="D34" s="58">
        <v>0.97</v>
      </c>
      <c r="E34" s="53" t="str">
        <f t="shared" si="0"/>
        <v>○</v>
      </c>
      <c r="F34" s="52">
        <v>0.4</v>
      </c>
      <c r="G34" s="53" t="str">
        <f t="shared" si="1"/>
        <v>○</v>
      </c>
      <c r="H34" s="52">
        <v>0.13</v>
      </c>
      <c r="I34" s="53" t="str">
        <f t="shared" si="2"/>
        <v>○</v>
      </c>
      <c r="J34" s="54">
        <v>1.4</v>
      </c>
      <c r="K34" s="53" t="str">
        <f t="shared" si="3"/>
        <v>○</v>
      </c>
    </row>
    <row r="35" spans="2:11" ht="20.25" customHeight="1">
      <c r="B35" s="166"/>
      <c r="C35" s="12" t="s">
        <v>18</v>
      </c>
      <c r="D35" s="56">
        <v>1.2</v>
      </c>
      <c r="E35" s="53" t="str">
        <f t="shared" si="0"/>
        <v>○</v>
      </c>
      <c r="F35" s="52">
        <v>0.39</v>
      </c>
      <c r="G35" s="53" t="str">
        <f t="shared" si="1"/>
        <v>○</v>
      </c>
      <c r="H35" s="52">
        <v>0.13</v>
      </c>
      <c r="I35" s="53" t="str">
        <f t="shared" si="2"/>
        <v>○</v>
      </c>
      <c r="J35" s="54">
        <v>1.3</v>
      </c>
      <c r="K35" s="53" t="str">
        <f t="shared" si="3"/>
        <v>○</v>
      </c>
    </row>
    <row r="36" spans="2:11" ht="20.25" customHeight="1">
      <c r="B36" s="166"/>
      <c r="C36" s="12" t="s">
        <v>28</v>
      </c>
      <c r="D36" s="56">
        <v>1.2</v>
      </c>
      <c r="E36" s="53" t="str">
        <f t="shared" si="0"/>
        <v>○</v>
      </c>
      <c r="F36" s="52">
        <v>0.39</v>
      </c>
      <c r="G36" s="53" t="str">
        <f t="shared" si="1"/>
        <v>○</v>
      </c>
      <c r="H36" s="52">
        <v>0.11</v>
      </c>
      <c r="I36" s="53" t="str">
        <f t="shared" si="2"/>
        <v>○</v>
      </c>
      <c r="J36" s="54">
        <v>1.8</v>
      </c>
      <c r="K36" s="53" t="str">
        <f t="shared" si="3"/>
        <v>○</v>
      </c>
    </row>
    <row r="37" spans="2:11" ht="20.25" customHeight="1">
      <c r="B37" s="166"/>
      <c r="C37" s="13" t="s">
        <v>80</v>
      </c>
      <c r="D37" s="56">
        <v>1.2</v>
      </c>
      <c r="E37" s="53" t="str">
        <f t="shared" si="0"/>
        <v>○</v>
      </c>
      <c r="F37" s="52">
        <v>0.34</v>
      </c>
      <c r="G37" s="53" t="str">
        <f t="shared" si="1"/>
        <v>○</v>
      </c>
      <c r="H37" s="51">
        <v>0.098</v>
      </c>
      <c r="I37" s="53" t="str">
        <f t="shared" si="2"/>
        <v>○</v>
      </c>
      <c r="J37" s="54">
        <v>1.4</v>
      </c>
      <c r="K37" s="53" t="str">
        <f t="shared" si="3"/>
        <v>○</v>
      </c>
    </row>
    <row r="38" spans="2:11" ht="20.25" customHeight="1">
      <c r="B38" s="193" t="s">
        <v>1</v>
      </c>
      <c r="C38" s="14" t="s">
        <v>38</v>
      </c>
      <c r="D38" s="56">
        <v>1.7</v>
      </c>
      <c r="E38" s="53" t="str">
        <f t="shared" si="0"/>
        <v>○</v>
      </c>
      <c r="F38" s="56">
        <v>3.1</v>
      </c>
      <c r="G38" s="53" t="str">
        <f t="shared" si="1"/>
        <v>○</v>
      </c>
      <c r="H38" s="52">
        <v>0.45</v>
      </c>
      <c r="I38" s="53" t="str">
        <f t="shared" si="2"/>
        <v>○</v>
      </c>
      <c r="J38" s="54">
        <v>2.4</v>
      </c>
      <c r="K38" s="53" t="str">
        <f t="shared" si="3"/>
        <v>○</v>
      </c>
    </row>
    <row r="39" spans="2:11" ht="20.25" customHeight="1">
      <c r="B39" s="194"/>
      <c r="C39" s="10" t="s">
        <v>39</v>
      </c>
      <c r="D39" s="56">
        <v>1.3</v>
      </c>
      <c r="E39" s="53" t="str">
        <f t="shared" si="0"/>
        <v>○</v>
      </c>
      <c r="F39" s="58">
        <v>0.31</v>
      </c>
      <c r="G39" s="53" t="str">
        <f t="shared" si="1"/>
        <v>○</v>
      </c>
      <c r="H39" s="52">
        <v>0.11</v>
      </c>
      <c r="I39" s="53" t="str">
        <f t="shared" si="2"/>
        <v>○</v>
      </c>
      <c r="J39" s="52">
        <v>0.88</v>
      </c>
      <c r="K39" s="53" t="str">
        <f t="shared" si="3"/>
        <v>○</v>
      </c>
    </row>
    <row r="40" spans="2:11" ht="20.25" customHeight="1">
      <c r="B40" s="194"/>
      <c r="C40" s="10" t="s">
        <v>40</v>
      </c>
      <c r="D40" s="56">
        <v>1.8</v>
      </c>
      <c r="E40" s="53" t="str">
        <f t="shared" si="0"/>
        <v>○</v>
      </c>
      <c r="F40" s="58">
        <v>0.43</v>
      </c>
      <c r="G40" s="53" t="str">
        <f t="shared" si="1"/>
        <v>○</v>
      </c>
      <c r="H40" s="52">
        <v>0.12</v>
      </c>
      <c r="I40" s="53" t="str">
        <f t="shared" si="2"/>
        <v>○</v>
      </c>
      <c r="J40" s="52">
        <v>0.99</v>
      </c>
      <c r="K40" s="53" t="str">
        <f t="shared" si="3"/>
        <v>○</v>
      </c>
    </row>
    <row r="41" spans="2:11" ht="20.25" customHeight="1">
      <c r="B41" s="194"/>
      <c r="C41" s="11" t="s">
        <v>61</v>
      </c>
      <c r="D41" s="60">
        <v>1.5</v>
      </c>
      <c r="E41" s="53" t="str">
        <f t="shared" si="0"/>
        <v>○</v>
      </c>
      <c r="F41" s="61">
        <v>0.19</v>
      </c>
      <c r="G41" s="53" t="str">
        <f t="shared" si="1"/>
        <v>○</v>
      </c>
      <c r="H41" s="51">
        <v>0.095</v>
      </c>
      <c r="I41" s="53" t="str">
        <f t="shared" si="2"/>
        <v>○</v>
      </c>
      <c r="J41" s="54">
        <v>1.2</v>
      </c>
      <c r="K41" s="53" t="str">
        <f t="shared" si="3"/>
        <v>○</v>
      </c>
    </row>
    <row r="42" spans="2:11" ht="20.25" customHeight="1">
      <c r="B42" s="195"/>
      <c r="C42" s="11" t="s">
        <v>62</v>
      </c>
      <c r="D42" s="60">
        <v>1.4</v>
      </c>
      <c r="E42" s="53" t="str">
        <f t="shared" si="0"/>
        <v>○</v>
      </c>
      <c r="F42" s="61">
        <v>0.25</v>
      </c>
      <c r="G42" s="53" t="str">
        <f t="shared" si="1"/>
        <v>○</v>
      </c>
      <c r="H42" s="52">
        <v>0.11</v>
      </c>
      <c r="I42" s="53" t="str">
        <f t="shared" si="2"/>
        <v>○</v>
      </c>
      <c r="J42" s="54">
        <v>1.4</v>
      </c>
      <c r="K42" s="53" t="str">
        <f t="shared" si="3"/>
        <v>○</v>
      </c>
    </row>
    <row r="43" spans="2:15" ht="20.25" customHeight="1" thickBot="1">
      <c r="B43" s="87" t="s">
        <v>32</v>
      </c>
      <c r="C43" s="15" t="s">
        <v>31</v>
      </c>
      <c r="D43" s="89">
        <v>0.94</v>
      </c>
      <c r="E43" s="53" t="str">
        <f t="shared" si="0"/>
        <v>○</v>
      </c>
      <c r="F43" s="52" t="s">
        <v>110</v>
      </c>
      <c r="G43" s="53" t="str">
        <f t="shared" si="1"/>
        <v>-</v>
      </c>
      <c r="H43" s="52" t="s">
        <v>110</v>
      </c>
      <c r="I43" s="53" t="str">
        <f t="shared" si="2"/>
        <v>-</v>
      </c>
      <c r="J43" s="54" t="s">
        <v>110</v>
      </c>
      <c r="K43" s="53" t="str">
        <f t="shared" si="3"/>
        <v>-</v>
      </c>
      <c r="O43" s="84"/>
    </row>
    <row r="44" spans="2:11" ht="24" customHeight="1">
      <c r="B44" s="171" t="s">
        <v>43</v>
      </c>
      <c r="C44" s="172"/>
      <c r="D44" s="173">
        <f>AVERAGE(D8:D43)</f>
        <v>1.248</v>
      </c>
      <c r="E44" s="174"/>
      <c r="F44" s="169">
        <f>AVERAGE(F8:F43)</f>
        <v>0.4163103448275862</v>
      </c>
      <c r="G44" s="170"/>
      <c r="H44" s="169">
        <f>AVERAGE(H8:H43)</f>
        <v>0.11827586206896551</v>
      </c>
      <c r="I44" s="170"/>
      <c r="J44" s="173">
        <f>AVERAGE(J8:J43)</f>
        <v>1.2873333333333334</v>
      </c>
      <c r="K44" s="174"/>
    </row>
    <row r="45" spans="2:11" ht="24" customHeight="1">
      <c r="B45" s="166" t="s">
        <v>44</v>
      </c>
      <c r="C45" s="191"/>
      <c r="D45" s="196">
        <f>MIN(D8:D43)</f>
        <v>0.47</v>
      </c>
      <c r="E45" s="197"/>
      <c r="F45" s="167">
        <f>MIN(F8:F43)</f>
        <v>0.045</v>
      </c>
      <c r="G45" s="168"/>
      <c r="H45" s="167">
        <f>MIN(H8:H43)</f>
        <v>0.036</v>
      </c>
      <c r="I45" s="168"/>
      <c r="J45" s="198">
        <f>MIN(J8:J43)</f>
        <v>0.5</v>
      </c>
      <c r="K45" s="197"/>
    </row>
    <row r="46" spans="2:11" ht="24" customHeight="1" thickBot="1">
      <c r="B46" s="181" t="s">
        <v>45</v>
      </c>
      <c r="C46" s="182"/>
      <c r="D46" s="183">
        <f>MAX(D8:D43)</f>
        <v>2.8</v>
      </c>
      <c r="E46" s="184"/>
      <c r="F46" s="185">
        <f>MAX(F8:F43)</f>
        <v>3.1</v>
      </c>
      <c r="G46" s="184"/>
      <c r="H46" s="164">
        <f>MAX(H8:H43)</f>
        <v>0.45</v>
      </c>
      <c r="I46" s="165"/>
      <c r="J46" s="185">
        <f>MAX(J8:J43)</f>
        <v>5.7</v>
      </c>
      <c r="K46" s="184"/>
    </row>
    <row r="48" ht="13.5">
      <c r="B48" s="1" t="s">
        <v>108</v>
      </c>
    </row>
    <row r="49" ht="13.5">
      <c r="B49" s="1" t="s">
        <v>108</v>
      </c>
    </row>
    <row r="50" spans="2:15" s="142" customFormat="1" ht="13.5">
      <c r="B50" s="159" t="s">
        <v>112</v>
      </c>
      <c r="C50" s="160"/>
      <c r="D50" s="160"/>
      <c r="E50" s="160"/>
      <c r="F50" s="160"/>
      <c r="G50" s="160"/>
      <c r="H50" s="160"/>
      <c r="I50" s="160"/>
      <c r="J50" s="160"/>
      <c r="K50" s="160"/>
      <c r="L50" s="160"/>
      <c r="M50" s="160"/>
      <c r="N50" s="160"/>
      <c r="O50" s="160"/>
    </row>
    <row r="51" s="142" customFormat="1" ht="13.5">
      <c r="C51" s="143" t="s">
        <v>111</v>
      </c>
    </row>
    <row r="52" spans="2:15" s="142" customFormat="1" ht="13.5">
      <c r="B52" s="160"/>
      <c r="C52" s="160"/>
      <c r="D52" s="160"/>
      <c r="E52" s="160"/>
      <c r="F52" s="160"/>
      <c r="G52" s="160"/>
      <c r="H52" s="160"/>
      <c r="I52" s="160"/>
      <c r="J52" s="160"/>
      <c r="K52" s="160"/>
      <c r="L52" s="160"/>
      <c r="M52" s="160"/>
      <c r="N52" s="160"/>
      <c r="O52" s="160"/>
    </row>
    <row r="53" spans="2:15" s="142" customFormat="1" ht="13.5">
      <c r="B53" s="160"/>
      <c r="C53" s="160"/>
      <c r="D53" s="160"/>
      <c r="E53" s="160"/>
      <c r="F53" s="160"/>
      <c r="G53" s="160"/>
      <c r="H53" s="160"/>
      <c r="I53" s="160"/>
      <c r="J53" s="160"/>
      <c r="K53" s="160"/>
      <c r="L53" s="160"/>
      <c r="M53" s="160"/>
      <c r="N53" s="160"/>
      <c r="O53" s="160"/>
    </row>
  </sheetData>
  <sheetProtection/>
  <mergeCells count="36">
    <mergeCell ref="J44:K44"/>
    <mergeCell ref="J46:K46"/>
    <mergeCell ref="F5:G5"/>
    <mergeCell ref="B38:B42"/>
    <mergeCell ref="D45:E45"/>
    <mergeCell ref="B27:B28"/>
    <mergeCell ref="J45:K45"/>
    <mergeCell ref="J5:K5"/>
    <mergeCell ref="D7:E7"/>
    <mergeCell ref="F7:G7"/>
    <mergeCell ref="H7:I7"/>
    <mergeCell ref="J7:K7"/>
    <mergeCell ref="H5:I5"/>
    <mergeCell ref="B46:C46"/>
    <mergeCell ref="D46:E46"/>
    <mergeCell ref="F46:G46"/>
    <mergeCell ref="B5:C5"/>
    <mergeCell ref="C6:C7"/>
    <mergeCell ref="B6:B7"/>
    <mergeCell ref="B45:C45"/>
    <mergeCell ref="F44:G44"/>
    <mergeCell ref="B33:B37"/>
    <mergeCell ref="B44:C44"/>
    <mergeCell ref="D44:E44"/>
    <mergeCell ref="B8:B16"/>
    <mergeCell ref="B17:B22"/>
    <mergeCell ref="B50:O50"/>
    <mergeCell ref="B52:O52"/>
    <mergeCell ref="B53:O53"/>
    <mergeCell ref="D5:E5"/>
    <mergeCell ref="B23:B25"/>
    <mergeCell ref="H46:I46"/>
    <mergeCell ref="B29:B32"/>
    <mergeCell ref="F45:G45"/>
    <mergeCell ref="H45:I45"/>
    <mergeCell ref="H44:I44"/>
  </mergeCells>
  <printOptions/>
  <pageMargins left="0.1968503937007874" right="0.1968503937007874" top="0.3937007874015748" bottom="0.1968503937007874" header="0.5118110236220472" footer="0.5118110236220472"/>
  <pageSetup fitToHeight="1" fitToWidth="1"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43"/>
  <sheetViews>
    <sheetView showGridLines="0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.00390625" style="94" customWidth="1"/>
    <col min="2" max="2" width="8.00390625" style="94" bestFit="1" customWidth="1"/>
    <col min="3" max="3" width="20.50390625" style="94" customWidth="1"/>
    <col min="4" max="4" width="6.875" style="95" customWidth="1"/>
    <col min="5" max="5" width="5.75390625" style="96" customWidth="1"/>
    <col min="6" max="6" width="7.00390625" style="95" customWidth="1"/>
    <col min="7" max="7" width="6.125" style="96" customWidth="1"/>
    <col min="8" max="8" width="7.00390625" style="95" customWidth="1"/>
    <col min="9" max="9" width="6.125" style="96" customWidth="1"/>
    <col min="10" max="10" width="7.00390625" style="95" customWidth="1"/>
    <col min="11" max="11" width="6.00390625" style="96" customWidth="1"/>
    <col min="12" max="12" width="7.00390625" style="95" customWidth="1"/>
    <col min="13" max="13" width="6.125" style="96" customWidth="1"/>
    <col min="14" max="14" width="7.00390625" style="95" customWidth="1"/>
    <col min="15" max="15" width="6.00390625" style="96" customWidth="1"/>
    <col min="16" max="16" width="7.00390625" style="95" customWidth="1"/>
    <col min="17" max="17" width="6.25390625" style="96" customWidth="1"/>
    <col min="18" max="18" width="7.00390625" style="94" customWidth="1"/>
    <col min="19" max="19" width="6.00390625" style="94" customWidth="1"/>
    <col min="20" max="20" width="7.00390625" style="99" customWidth="1"/>
    <col min="21" max="21" width="6.00390625" style="94" customWidth="1"/>
    <col min="22" max="22" width="1.4921875" style="94" customWidth="1"/>
    <col min="23" max="16384" width="9.00390625" style="94" customWidth="1"/>
  </cols>
  <sheetData>
    <row r="1" spans="2:20" ht="21.75" customHeight="1">
      <c r="B1" s="93" t="s">
        <v>84</v>
      </c>
      <c r="L1" s="97"/>
      <c r="M1" s="97"/>
      <c r="N1" s="97"/>
      <c r="O1" s="98"/>
      <c r="P1" s="97"/>
      <c r="Q1" s="97"/>
      <c r="T1" s="97"/>
    </row>
    <row r="2" ht="7.5" customHeight="1" thickBot="1"/>
    <row r="3" spans="2:21" ht="30.75" customHeight="1" thickBot="1">
      <c r="B3" s="211" t="s">
        <v>49</v>
      </c>
      <c r="C3" s="212"/>
      <c r="D3" s="209" t="s">
        <v>94</v>
      </c>
      <c r="E3" s="210"/>
      <c r="F3" s="209" t="s">
        <v>35</v>
      </c>
      <c r="G3" s="210"/>
      <c r="H3" s="199" t="s">
        <v>51</v>
      </c>
      <c r="I3" s="200"/>
      <c r="J3" s="209" t="s">
        <v>36</v>
      </c>
      <c r="K3" s="210"/>
      <c r="L3" s="209" t="s">
        <v>95</v>
      </c>
      <c r="M3" s="210"/>
      <c r="N3" s="209" t="s">
        <v>96</v>
      </c>
      <c r="O3" s="210"/>
      <c r="P3" s="209" t="s">
        <v>97</v>
      </c>
      <c r="Q3" s="210"/>
      <c r="R3" s="199" t="s">
        <v>46</v>
      </c>
      <c r="S3" s="200"/>
      <c r="T3" s="199" t="s">
        <v>87</v>
      </c>
      <c r="U3" s="200"/>
    </row>
    <row r="4" spans="2:21" ht="71.25" customHeight="1">
      <c r="B4" s="229" t="s">
        <v>41</v>
      </c>
      <c r="C4" s="231" t="s">
        <v>48</v>
      </c>
      <c r="D4" s="134" t="s">
        <v>77</v>
      </c>
      <c r="E4" s="135" t="s">
        <v>74</v>
      </c>
      <c r="F4" s="134" t="s">
        <v>78</v>
      </c>
      <c r="G4" s="135" t="s">
        <v>75</v>
      </c>
      <c r="H4" s="134" t="s">
        <v>78</v>
      </c>
      <c r="I4" s="135" t="s">
        <v>76</v>
      </c>
      <c r="J4" s="134" t="s">
        <v>78</v>
      </c>
      <c r="K4" s="135" t="s">
        <v>69</v>
      </c>
      <c r="L4" s="134" t="s">
        <v>78</v>
      </c>
      <c r="M4" s="135" t="s">
        <v>70</v>
      </c>
      <c r="N4" s="134" t="s">
        <v>78</v>
      </c>
      <c r="O4" s="135" t="s">
        <v>71</v>
      </c>
      <c r="P4" s="134" t="s">
        <v>78</v>
      </c>
      <c r="Q4" s="135" t="s">
        <v>72</v>
      </c>
      <c r="R4" s="134" t="s">
        <v>78</v>
      </c>
      <c r="S4" s="136" t="s">
        <v>73</v>
      </c>
      <c r="T4" s="92" t="s">
        <v>77</v>
      </c>
      <c r="U4" s="136" t="s">
        <v>82</v>
      </c>
    </row>
    <row r="5" spans="2:21" ht="18" customHeight="1" thickBot="1">
      <c r="B5" s="230"/>
      <c r="C5" s="232"/>
      <c r="D5" s="221" t="s">
        <v>98</v>
      </c>
      <c r="E5" s="222"/>
      <c r="F5" s="221" t="s">
        <v>98</v>
      </c>
      <c r="G5" s="222"/>
      <c r="H5" s="215" t="s">
        <v>99</v>
      </c>
      <c r="I5" s="216"/>
      <c r="J5" s="215" t="s">
        <v>100</v>
      </c>
      <c r="K5" s="216"/>
      <c r="L5" s="221" t="s">
        <v>98</v>
      </c>
      <c r="M5" s="222"/>
      <c r="N5" s="221" t="s">
        <v>98</v>
      </c>
      <c r="O5" s="222"/>
      <c r="P5" s="221" t="s">
        <v>98</v>
      </c>
      <c r="Q5" s="222"/>
      <c r="R5" s="201" t="s">
        <v>101</v>
      </c>
      <c r="S5" s="202"/>
      <c r="T5" s="201" t="s">
        <v>102</v>
      </c>
      <c r="U5" s="202"/>
    </row>
    <row r="6" spans="2:21" ht="22.5" customHeight="1">
      <c r="B6" s="231" t="s">
        <v>15</v>
      </c>
      <c r="C6" s="137" t="s">
        <v>85</v>
      </c>
      <c r="D6" s="144">
        <v>0.01</v>
      </c>
      <c r="E6" s="100" t="str">
        <f>IF(D6="-","-",IF(D6&gt;=2,"×","○"))</f>
        <v>○</v>
      </c>
      <c r="F6" s="101">
        <v>0.015</v>
      </c>
      <c r="G6" s="100" t="str">
        <f>IF(F6="-","-",IF(F6&gt;=10,"×","○"))</f>
        <v>○</v>
      </c>
      <c r="H6" s="102">
        <v>1.5</v>
      </c>
      <c r="I6" s="100" t="str">
        <f>IF(H6="-","-",IF(H6&gt;=40,"×","○"))</f>
        <v>○</v>
      </c>
      <c r="J6" s="102">
        <v>1.5</v>
      </c>
      <c r="K6" s="100" t="str">
        <f>IF(J6="-","-",IF(J6&gt;=25,"×","○"))</f>
        <v>○</v>
      </c>
      <c r="L6" s="103">
        <v>0.14</v>
      </c>
      <c r="M6" s="100" t="str">
        <f>IF(L6="-","-",IF(L6&gt;=18,"×","○"))</f>
        <v>○</v>
      </c>
      <c r="N6" s="103">
        <v>0.13</v>
      </c>
      <c r="O6" s="100" t="str">
        <f>IF(N6="-","-",IF(N6&gt;=1.6,"×","○"))</f>
        <v>○</v>
      </c>
      <c r="P6" s="101">
        <v>0.033</v>
      </c>
      <c r="Q6" s="100" t="str">
        <f>IF(P6="-","-",IF(P6&gt;=2.5,"×","○"))</f>
        <v>○</v>
      </c>
      <c r="R6" s="104">
        <v>0.54</v>
      </c>
      <c r="S6" s="100" t="str">
        <f>IF(R6="-","-",IF(R6&gt;=6,"×","○"))</f>
        <v>○</v>
      </c>
      <c r="T6" s="105">
        <v>11</v>
      </c>
      <c r="U6" s="100" t="str">
        <f>IF(T6="-","-",IF(T6&gt;=140,"×","○"))</f>
        <v>○</v>
      </c>
    </row>
    <row r="7" spans="2:21" ht="22.5" customHeight="1">
      <c r="B7" s="236"/>
      <c r="C7" s="138" t="s">
        <v>5</v>
      </c>
      <c r="D7" s="106">
        <v>0.018</v>
      </c>
      <c r="E7" s="107" t="str">
        <f aca="true" t="shared" si="0" ref="E7:E34">IF(D7="-","-",IF(D7&gt;=2,"×","○"))</f>
        <v>○</v>
      </c>
      <c r="F7" s="101">
        <v>0.018</v>
      </c>
      <c r="G7" s="107" t="str">
        <f aca="true" t="shared" si="1" ref="G7:G34">IF(F7="-","-",IF(F7&gt;=10,"×","○"))</f>
        <v>○</v>
      </c>
      <c r="H7" s="102">
        <v>2.2</v>
      </c>
      <c r="I7" s="107" t="str">
        <f aca="true" t="shared" si="2" ref="I7:I34">IF(H7="-","-",IF(H7&gt;=40,"×","○"))</f>
        <v>○</v>
      </c>
      <c r="J7" s="102">
        <v>1.2</v>
      </c>
      <c r="K7" s="107" t="str">
        <f aca="true" t="shared" si="3" ref="K7:K34">IF(J7="-","-",IF(J7&gt;=25,"×","○"))</f>
        <v>○</v>
      </c>
      <c r="L7" s="103">
        <v>0.16</v>
      </c>
      <c r="M7" s="107" t="str">
        <f aca="true" t="shared" si="4" ref="M7:M34">IF(L7="-","-",IF(L7&gt;=18,"×","○"))</f>
        <v>○</v>
      </c>
      <c r="N7" s="103">
        <v>0.5</v>
      </c>
      <c r="O7" s="107" t="str">
        <f aca="true" t="shared" si="5" ref="O7:O34">IF(N7="-","-",IF(N7&gt;=1.6,"×","○"))</f>
        <v>○</v>
      </c>
      <c r="P7" s="101">
        <v>0.065</v>
      </c>
      <c r="Q7" s="108" t="str">
        <f aca="true" t="shared" si="6" ref="Q7:Q34">IF(P7="-","-",IF(P7&gt;=2.5,"×","○"))</f>
        <v>○</v>
      </c>
      <c r="R7" s="109">
        <v>0.53</v>
      </c>
      <c r="S7" s="107" t="str">
        <f aca="true" t="shared" si="7" ref="S7:S34">IF(R7="-","-",IF(R7&gt;=6,"×","○"))</f>
        <v>○</v>
      </c>
      <c r="T7" s="110">
        <v>15</v>
      </c>
      <c r="U7" s="100" t="str">
        <f aca="true" t="shared" si="8" ref="U7:U34">IF(T7="-","-",IF(T7&gt;=140,"×","○"))</f>
        <v>○</v>
      </c>
    </row>
    <row r="8" spans="2:21" ht="22.5" customHeight="1">
      <c r="B8" s="236"/>
      <c r="C8" s="138" t="s">
        <v>6</v>
      </c>
      <c r="D8" s="111">
        <v>0.029</v>
      </c>
      <c r="E8" s="107" t="str">
        <f t="shared" si="0"/>
        <v>○</v>
      </c>
      <c r="F8" s="101">
        <v>0.017</v>
      </c>
      <c r="G8" s="107" t="str">
        <f t="shared" si="1"/>
        <v>○</v>
      </c>
      <c r="H8" s="102">
        <v>1</v>
      </c>
      <c r="I8" s="107" t="str">
        <f t="shared" si="2"/>
        <v>○</v>
      </c>
      <c r="J8" s="102">
        <v>2.5</v>
      </c>
      <c r="K8" s="107" t="str">
        <f t="shared" si="3"/>
        <v>○</v>
      </c>
      <c r="L8" s="103">
        <v>0.16</v>
      </c>
      <c r="M8" s="107" t="str">
        <f t="shared" si="4"/>
        <v>○</v>
      </c>
      <c r="N8" s="103">
        <v>0.13</v>
      </c>
      <c r="O8" s="107" t="str">
        <f t="shared" si="5"/>
        <v>○</v>
      </c>
      <c r="P8" s="101">
        <v>0.073</v>
      </c>
      <c r="Q8" s="108" t="str">
        <f t="shared" si="6"/>
        <v>○</v>
      </c>
      <c r="R8" s="109">
        <v>0.42</v>
      </c>
      <c r="S8" s="107" t="str">
        <f t="shared" si="7"/>
        <v>○</v>
      </c>
      <c r="T8" s="110">
        <v>30</v>
      </c>
      <c r="U8" s="100" t="str">
        <f t="shared" si="8"/>
        <v>○</v>
      </c>
    </row>
    <row r="9" spans="2:21" ht="22.5" customHeight="1">
      <c r="B9" s="236"/>
      <c r="C9" s="138" t="s">
        <v>64</v>
      </c>
      <c r="D9" s="106">
        <v>0.016</v>
      </c>
      <c r="E9" s="107" t="str">
        <f t="shared" si="0"/>
        <v>○</v>
      </c>
      <c r="F9" s="101">
        <v>0.015</v>
      </c>
      <c r="G9" s="107" t="str">
        <f t="shared" si="1"/>
        <v>○</v>
      </c>
      <c r="H9" s="102">
        <v>1.8</v>
      </c>
      <c r="I9" s="107" t="str">
        <f t="shared" si="2"/>
        <v>○</v>
      </c>
      <c r="J9" s="146">
        <v>0.7</v>
      </c>
      <c r="K9" s="107" t="str">
        <f t="shared" si="3"/>
        <v>○</v>
      </c>
      <c r="L9" s="103">
        <v>0.15</v>
      </c>
      <c r="M9" s="107" t="str">
        <f t="shared" si="4"/>
        <v>○</v>
      </c>
      <c r="N9" s="103">
        <v>0.14</v>
      </c>
      <c r="O9" s="107" t="str">
        <f t="shared" si="5"/>
        <v>○</v>
      </c>
      <c r="P9" s="101">
        <v>0.047</v>
      </c>
      <c r="Q9" s="108" t="str">
        <f t="shared" si="6"/>
        <v>○</v>
      </c>
      <c r="R9" s="109">
        <v>0.24</v>
      </c>
      <c r="S9" s="107" t="str">
        <f t="shared" si="7"/>
        <v>○</v>
      </c>
      <c r="T9" s="112">
        <v>3.1</v>
      </c>
      <c r="U9" s="100" t="str">
        <f t="shared" si="8"/>
        <v>○</v>
      </c>
    </row>
    <row r="10" spans="2:21" ht="22.5" customHeight="1">
      <c r="B10" s="236"/>
      <c r="C10" s="138" t="s">
        <v>27</v>
      </c>
      <c r="D10" s="106">
        <v>0.014</v>
      </c>
      <c r="E10" s="107" t="str">
        <f t="shared" si="0"/>
        <v>○</v>
      </c>
      <c r="F10" s="101">
        <v>0.02</v>
      </c>
      <c r="G10" s="107" t="str">
        <f t="shared" si="1"/>
        <v>○</v>
      </c>
      <c r="H10" s="102">
        <v>1.9</v>
      </c>
      <c r="I10" s="107" t="str">
        <f t="shared" si="2"/>
        <v>○</v>
      </c>
      <c r="J10" s="147">
        <v>1.1</v>
      </c>
      <c r="K10" s="107" t="str">
        <f t="shared" si="3"/>
        <v>○</v>
      </c>
      <c r="L10" s="103">
        <v>0.14</v>
      </c>
      <c r="M10" s="107" t="str">
        <f t="shared" si="4"/>
        <v>○</v>
      </c>
      <c r="N10" s="103">
        <v>0.13</v>
      </c>
      <c r="O10" s="107" t="str">
        <f t="shared" si="5"/>
        <v>○</v>
      </c>
      <c r="P10" s="148">
        <v>0.017</v>
      </c>
      <c r="Q10" s="108" t="str">
        <f t="shared" si="6"/>
        <v>○</v>
      </c>
      <c r="R10" s="109">
        <v>0.28</v>
      </c>
      <c r="S10" s="107" t="str">
        <f t="shared" si="7"/>
        <v>○</v>
      </c>
      <c r="T10" s="112">
        <v>4</v>
      </c>
      <c r="U10" s="100" t="str">
        <f t="shared" si="8"/>
        <v>○</v>
      </c>
    </row>
    <row r="11" spans="2:21" ht="22.5" customHeight="1">
      <c r="B11" s="236"/>
      <c r="C11" s="138" t="s">
        <v>7</v>
      </c>
      <c r="D11" s="113">
        <v>0.94</v>
      </c>
      <c r="E11" s="107" t="str">
        <f>IF(D11="-","-",IF(D11&gt;=2,"×","○"))</f>
        <v>○</v>
      </c>
      <c r="F11" s="114">
        <v>0.53</v>
      </c>
      <c r="G11" s="107" t="str">
        <f>IF(F11="-","-",IF(F11&gt;=10,"×","○"))</f>
        <v>○</v>
      </c>
      <c r="H11" s="102">
        <v>2.1</v>
      </c>
      <c r="I11" s="107" t="str">
        <f>IF(H11="-","-",IF(H11&gt;=40,"×","○"))</f>
        <v>○</v>
      </c>
      <c r="J11" s="102">
        <v>4</v>
      </c>
      <c r="K11" s="107" t="str">
        <f>IF(J11="-","-",IF(J11&gt;=25,"×","○"))</f>
        <v>○</v>
      </c>
      <c r="L11" s="103">
        <v>0.33</v>
      </c>
      <c r="M11" s="107" t="str">
        <f>IF(L11="-","-",IF(L11&gt;=18,"×","○"))</f>
        <v>○</v>
      </c>
      <c r="N11" s="102">
        <v>1.3</v>
      </c>
      <c r="O11" s="107" t="str">
        <f>IF(N11="-","-",IF(N11&gt;=1.6,"×","○"))</f>
        <v>○</v>
      </c>
      <c r="P11" s="114">
        <v>0.71</v>
      </c>
      <c r="Q11" s="108" t="str">
        <f>IF(P11="-","-",IF(P11&gt;=2.5,"×","○"))</f>
        <v>○</v>
      </c>
      <c r="R11" s="109">
        <v>0.58</v>
      </c>
      <c r="S11" s="107" t="str">
        <f>IF(R11="-","-",IF(R11&gt;=6,"×","○"))</f>
        <v>○</v>
      </c>
      <c r="T11" s="110">
        <v>32</v>
      </c>
      <c r="U11" s="100" t="str">
        <f>IF(T11="-","-",IF(T11&gt;=140,"×","○"))</f>
        <v>○</v>
      </c>
    </row>
    <row r="12" spans="2:21" ht="22.5" customHeight="1">
      <c r="B12" s="236"/>
      <c r="C12" s="138" t="s">
        <v>33</v>
      </c>
      <c r="D12" s="113">
        <v>0.11</v>
      </c>
      <c r="E12" s="107" t="str">
        <f>IF(D12="-","-",IF(D12&gt;=2,"×","○"))</f>
        <v>○</v>
      </c>
      <c r="F12" s="101">
        <v>0.04</v>
      </c>
      <c r="G12" s="107" t="str">
        <f>IF(F12="-","-",IF(F12&gt;=10,"×","○"))</f>
        <v>○</v>
      </c>
      <c r="H12" s="102">
        <v>2.4</v>
      </c>
      <c r="I12" s="107" t="str">
        <f>IF(H12="-","-",IF(H12&gt;=40,"×","○"))</f>
        <v>○</v>
      </c>
      <c r="J12" s="102">
        <v>2.5</v>
      </c>
      <c r="K12" s="107" t="str">
        <f>IF(J12="-","-",IF(J12&gt;=25,"×","○"))</f>
        <v>○</v>
      </c>
      <c r="L12" s="103">
        <v>0.19</v>
      </c>
      <c r="M12" s="107" t="str">
        <f>IF(L12="-","-",IF(L12&gt;=18,"×","○"))</f>
        <v>○</v>
      </c>
      <c r="N12" s="103">
        <v>0.2</v>
      </c>
      <c r="O12" s="107" t="str">
        <f>IF(N12="-","-",IF(N12&gt;=1.6,"×","○"))</f>
        <v>○</v>
      </c>
      <c r="P12" s="114">
        <v>0.13</v>
      </c>
      <c r="Q12" s="108" t="str">
        <f>IF(P12="-","-",IF(P12&gt;=2.5,"×","○"))</f>
        <v>○</v>
      </c>
      <c r="R12" s="109">
        <v>0.54</v>
      </c>
      <c r="S12" s="107" t="str">
        <f>IF(R12="-","-",IF(R12&gt;=6,"×","○"))</f>
        <v>○</v>
      </c>
      <c r="T12" s="110">
        <v>24</v>
      </c>
      <c r="U12" s="100" t="str">
        <f>IF(T12="-","-",IF(T12&gt;=140,"×","○"))</f>
        <v>○</v>
      </c>
    </row>
    <row r="13" spans="2:21" ht="22.5" customHeight="1">
      <c r="B13" s="236"/>
      <c r="C13" s="138" t="s">
        <v>103</v>
      </c>
      <c r="D13" s="145">
        <v>0.006</v>
      </c>
      <c r="E13" s="107" t="str">
        <f>IF(D13="-","-",IF(D13&gt;=2,"×","○"))</f>
        <v>○</v>
      </c>
      <c r="F13" s="101">
        <v>0.01</v>
      </c>
      <c r="G13" s="107" t="str">
        <f>IF(F13="-","-",IF(F13&gt;=10,"×","○"))</f>
        <v>○</v>
      </c>
      <c r="H13" s="102" t="s">
        <v>109</v>
      </c>
      <c r="I13" s="107" t="str">
        <f>IF(H13="-","-",IF(H13&gt;=40,"×","○"))</f>
        <v>-</v>
      </c>
      <c r="J13" s="102" t="s">
        <v>109</v>
      </c>
      <c r="K13" s="107" t="str">
        <f>IF(J13="-","-",IF(J13&gt;=25,"×","○"))</f>
        <v>-</v>
      </c>
      <c r="L13" s="103">
        <v>0.24</v>
      </c>
      <c r="M13" s="107" t="str">
        <f>IF(L13="-","-",IF(L13&gt;=18,"×","○"))</f>
        <v>○</v>
      </c>
      <c r="N13" s="103">
        <v>0.14</v>
      </c>
      <c r="O13" s="107" t="str">
        <f>IF(N13="-","-",IF(N13&gt;=1.6,"×","○"))</f>
        <v>○</v>
      </c>
      <c r="P13" s="101">
        <v>0.051</v>
      </c>
      <c r="Q13" s="108" t="str">
        <f>IF(P13="-","-",IF(P13&gt;=2.5,"×","○"))</f>
        <v>○</v>
      </c>
      <c r="R13" s="109" t="s">
        <v>109</v>
      </c>
      <c r="S13" s="107" t="str">
        <f>IF(R13="-","-",IF(R13&gt;=6,"×","○"))</f>
        <v>-</v>
      </c>
      <c r="T13" s="112" t="s">
        <v>109</v>
      </c>
      <c r="U13" s="100" t="str">
        <f>IF(T13="-","-",IF(T13&gt;=140,"×","○"))</f>
        <v>-</v>
      </c>
    </row>
    <row r="14" spans="2:21" ht="22.5" customHeight="1">
      <c r="B14" s="228"/>
      <c r="C14" s="138" t="s">
        <v>93</v>
      </c>
      <c r="D14" s="145">
        <v>0.006</v>
      </c>
      <c r="E14" s="107" t="str">
        <f>IF(D14="-","-",IF(D14&gt;=2,"×","○"))</f>
        <v>○</v>
      </c>
      <c r="F14" s="101">
        <v>0.016</v>
      </c>
      <c r="G14" s="107" t="str">
        <f>IF(F14="-","-",IF(F14&gt;=10,"×","○"))</f>
        <v>○</v>
      </c>
      <c r="H14" s="102" t="s">
        <v>109</v>
      </c>
      <c r="I14" s="107" t="str">
        <f>IF(H14="-","-",IF(H14&gt;=40,"×","○"))</f>
        <v>-</v>
      </c>
      <c r="J14" s="102" t="s">
        <v>109</v>
      </c>
      <c r="K14" s="107" t="str">
        <f>IF(J14="-","-",IF(J14&gt;=25,"×","○"))</f>
        <v>-</v>
      </c>
      <c r="L14" s="103">
        <v>0.2</v>
      </c>
      <c r="M14" s="107" t="str">
        <f>IF(L14="-","-",IF(L14&gt;=18,"×","○"))</f>
        <v>○</v>
      </c>
      <c r="N14" s="103">
        <v>0.13</v>
      </c>
      <c r="O14" s="107" t="str">
        <f>IF(N14="-","-",IF(N14&gt;=1.6,"×","○"))</f>
        <v>○</v>
      </c>
      <c r="P14" s="101">
        <v>0.095</v>
      </c>
      <c r="Q14" s="108" t="str">
        <f>IF(P14="-","-",IF(P14&gt;=2.5,"×","○"))</f>
        <v>○</v>
      </c>
      <c r="R14" s="109" t="s">
        <v>109</v>
      </c>
      <c r="S14" s="107" t="str">
        <f>IF(R14="-","-",IF(R14&gt;=6,"×","○"))</f>
        <v>-</v>
      </c>
      <c r="T14" s="112" t="s">
        <v>109</v>
      </c>
      <c r="U14" s="100" t="str">
        <f>IF(T14="-","-",IF(T14&gt;=140,"×","○"))</f>
        <v>-</v>
      </c>
    </row>
    <row r="15" spans="2:21" ht="22.5" customHeight="1">
      <c r="B15" s="233" t="s">
        <v>0</v>
      </c>
      <c r="C15" s="138" t="s">
        <v>19</v>
      </c>
      <c r="D15" s="115">
        <v>0.068</v>
      </c>
      <c r="E15" s="107" t="str">
        <f t="shared" si="0"/>
        <v>○</v>
      </c>
      <c r="F15" s="115">
        <v>0.047</v>
      </c>
      <c r="G15" s="116" t="str">
        <f t="shared" si="1"/>
        <v>○</v>
      </c>
      <c r="H15" s="117">
        <v>1.8</v>
      </c>
      <c r="I15" s="107" t="str">
        <f t="shared" si="2"/>
        <v>○</v>
      </c>
      <c r="J15" s="118">
        <v>2.3</v>
      </c>
      <c r="K15" s="107" t="str">
        <f t="shared" si="3"/>
        <v>○</v>
      </c>
      <c r="L15" s="119">
        <v>0.16</v>
      </c>
      <c r="M15" s="107" t="str">
        <f t="shared" si="4"/>
        <v>○</v>
      </c>
      <c r="N15" s="119">
        <v>0.14</v>
      </c>
      <c r="O15" s="107" t="str">
        <f t="shared" si="5"/>
        <v>○</v>
      </c>
      <c r="P15" s="120">
        <v>0.098</v>
      </c>
      <c r="Q15" s="108" t="str">
        <f t="shared" si="6"/>
        <v>○</v>
      </c>
      <c r="R15" s="121">
        <v>0.81</v>
      </c>
      <c r="S15" s="107" t="str">
        <f t="shared" si="7"/>
        <v>○</v>
      </c>
      <c r="T15" s="110">
        <v>19</v>
      </c>
      <c r="U15" s="100" t="str">
        <f t="shared" si="8"/>
        <v>○</v>
      </c>
    </row>
    <row r="16" spans="2:21" ht="22.5" customHeight="1">
      <c r="B16" s="234"/>
      <c r="C16" s="138" t="s">
        <v>20</v>
      </c>
      <c r="D16" s="115">
        <v>0.062</v>
      </c>
      <c r="E16" s="107" t="str">
        <f t="shared" si="0"/>
        <v>○</v>
      </c>
      <c r="F16" s="115">
        <v>0.044</v>
      </c>
      <c r="G16" s="116" t="str">
        <f t="shared" si="1"/>
        <v>○</v>
      </c>
      <c r="H16" s="117">
        <v>1.8</v>
      </c>
      <c r="I16" s="107" t="str">
        <f t="shared" si="2"/>
        <v>○</v>
      </c>
      <c r="J16" s="118">
        <v>1.5</v>
      </c>
      <c r="K16" s="107" t="str">
        <f t="shared" si="3"/>
        <v>○</v>
      </c>
      <c r="L16" s="119">
        <v>0.18</v>
      </c>
      <c r="M16" s="107" t="str">
        <f t="shared" si="4"/>
        <v>○</v>
      </c>
      <c r="N16" s="119">
        <v>0.15</v>
      </c>
      <c r="O16" s="107" t="str">
        <f t="shared" si="5"/>
        <v>○</v>
      </c>
      <c r="P16" s="120">
        <v>0.07</v>
      </c>
      <c r="Q16" s="108" t="str">
        <f t="shared" si="6"/>
        <v>○</v>
      </c>
      <c r="R16" s="121">
        <v>0.67</v>
      </c>
      <c r="S16" s="107" t="str">
        <f t="shared" si="7"/>
        <v>○</v>
      </c>
      <c r="T16" s="122">
        <v>17</v>
      </c>
      <c r="U16" s="100" t="str">
        <f t="shared" si="8"/>
        <v>○</v>
      </c>
    </row>
    <row r="17" spans="2:21" ht="22.5" customHeight="1">
      <c r="B17" s="234"/>
      <c r="C17" s="138" t="s">
        <v>21</v>
      </c>
      <c r="D17" s="115">
        <v>0.07</v>
      </c>
      <c r="E17" s="107" t="str">
        <f t="shared" si="0"/>
        <v>○</v>
      </c>
      <c r="F17" s="115">
        <v>0.057</v>
      </c>
      <c r="G17" s="116" t="str">
        <f t="shared" si="1"/>
        <v>○</v>
      </c>
      <c r="H17" s="123" t="s">
        <v>109</v>
      </c>
      <c r="I17" s="107" t="str">
        <f t="shared" si="2"/>
        <v>-</v>
      </c>
      <c r="J17" s="118">
        <v>6.3</v>
      </c>
      <c r="K17" s="107" t="str">
        <f t="shared" si="3"/>
        <v>○</v>
      </c>
      <c r="L17" s="119">
        <v>0.26</v>
      </c>
      <c r="M17" s="107" t="str">
        <f t="shared" si="4"/>
        <v>○</v>
      </c>
      <c r="N17" s="119">
        <v>0.17</v>
      </c>
      <c r="O17" s="107" t="str">
        <f t="shared" si="5"/>
        <v>○</v>
      </c>
      <c r="P17" s="124">
        <v>0.11</v>
      </c>
      <c r="Q17" s="108" t="str">
        <f t="shared" si="6"/>
        <v>○</v>
      </c>
      <c r="R17" s="121">
        <v>0.95</v>
      </c>
      <c r="S17" s="107" t="str">
        <f t="shared" si="7"/>
        <v>○</v>
      </c>
      <c r="T17" s="122">
        <v>55</v>
      </c>
      <c r="U17" s="100" t="str">
        <f t="shared" si="8"/>
        <v>○</v>
      </c>
    </row>
    <row r="18" spans="2:21" ht="22.5" customHeight="1">
      <c r="B18" s="234"/>
      <c r="C18" s="138" t="s">
        <v>65</v>
      </c>
      <c r="D18" s="115">
        <v>0.059</v>
      </c>
      <c r="E18" s="107" t="str">
        <f t="shared" si="0"/>
        <v>○</v>
      </c>
      <c r="F18" s="115">
        <v>0.05</v>
      </c>
      <c r="G18" s="116" t="str">
        <f t="shared" si="1"/>
        <v>○</v>
      </c>
      <c r="H18" s="123" t="s">
        <v>109</v>
      </c>
      <c r="I18" s="107" t="str">
        <f t="shared" si="2"/>
        <v>-</v>
      </c>
      <c r="J18" s="118">
        <v>5.5</v>
      </c>
      <c r="K18" s="107" t="str">
        <f t="shared" si="3"/>
        <v>○</v>
      </c>
      <c r="L18" s="119">
        <v>0.2</v>
      </c>
      <c r="M18" s="107" t="str">
        <f t="shared" si="4"/>
        <v>○</v>
      </c>
      <c r="N18" s="119">
        <v>0.13</v>
      </c>
      <c r="O18" s="107" t="str">
        <f t="shared" si="5"/>
        <v>○</v>
      </c>
      <c r="P18" s="124">
        <v>0.1</v>
      </c>
      <c r="Q18" s="108" t="str">
        <f t="shared" si="6"/>
        <v>○</v>
      </c>
      <c r="R18" s="121">
        <v>0.95</v>
      </c>
      <c r="S18" s="107" t="str">
        <f t="shared" si="7"/>
        <v>○</v>
      </c>
      <c r="T18" s="122">
        <v>60</v>
      </c>
      <c r="U18" s="100" t="str">
        <f t="shared" si="8"/>
        <v>○</v>
      </c>
    </row>
    <row r="19" spans="2:21" ht="22.5" customHeight="1">
      <c r="B19" s="234"/>
      <c r="C19" s="138" t="s">
        <v>22</v>
      </c>
      <c r="D19" s="125">
        <v>0.12</v>
      </c>
      <c r="E19" s="107" t="str">
        <f t="shared" si="0"/>
        <v>○</v>
      </c>
      <c r="F19" s="115">
        <v>0.055</v>
      </c>
      <c r="G19" s="116" t="str">
        <f t="shared" si="1"/>
        <v>○</v>
      </c>
      <c r="H19" s="123" t="s">
        <v>109</v>
      </c>
      <c r="I19" s="107" t="str">
        <f t="shared" si="2"/>
        <v>-</v>
      </c>
      <c r="J19" s="118" t="s">
        <v>109</v>
      </c>
      <c r="K19" s="107" t="str">
        <f t="shared" si="3"/>
        <v>-</v>
      </c>
      <c r="L19" s="119">
        <v>0.2</v>
      </c>
      <c r="M19" s="107" t="str">
        <f t="shared" si="4"/>
        <v>○</v>
      </c>
      <c r="N19" s="119">
        <v>0.14</v>
      </c>
      <c r="O19" s="107" t="str">
        <f t="shared" si="5"/>
        <v>○</v>
      </c>
      <c r="P19" s="124">
        <v>0.3</v>
      </c>
      <c r="Q19" s="108" t="str">
        <f t="shared" si="6"/>
        <v>○</v>
      </c>
      <c r="R19" s="109" t="s">
        <v>109</v>
      </c>
      <c r="S19" s="107" t="str">
        <f t="shared" si="7"/>
        <v>-</v>
      </c>
      <c r="T19" s="122" t="s">
        <v>109</v>
      </c>
      <c r="U19" s="100" t="str">
        <f t="shared" si="8"/>
        <v>-</v>
      </c>
    </row>
    <row r="20" spans="2:21" ht="22.5" customHeight="1">
      <c r="B20" s="235"/>
      <c r="C20" s="138" t="s">
        <v>23</v>
      </c>
      <c r="D20" s="115">
        <v>0.061</v>
      </c>
      <c r="E20" s="107" t="str">
        <f t="shared" si="0"/>
        <v>○</v>
      </c>
      <c r="F20" s="115">
        <v>0.045</v>
      </c>
      <c r="G20" s="116" t="str">
        <f t="shared" si="1"/>
        <v>○</v>
      </c>
      <c r="H20" s="117" t="s">
        <v>109</v>
      </c>
      <c r="I20" s="107" t="str">
        <f t="shared" si="2"/>
        <v>-</v>
      </c>
      <c r="J20" s="118" t="s">
        <v>109</v>
      </c>
      <c r="K20" s="107" t="str">
        <f t="shared" si="3"/>
        <v>-</v>
      </c>
      <c r="L20" s="119">
        <v>0.21</v>
      </c>
      <c r="M20" s="107" t="str">
        <f t="shared" si="4"/>
        <v>○</v>
      </c>
      <c r="N20" s="119">
        <v>0.12</v>
      </c>
      <c r="O20" s="107" t="str">
        <f t="shared" si="5"/>
        <v>○</v>
      </c>
      <c r="P20" s="124">
        <v>0.11</v>
      </c>
      <c r="Q20" s="108" t="str">
        <f t="shared" si="6"/>
        <v>○</v>
      </c>
      <c r="R20" s="109" t="s">
        <v>109</v>
      </c>
      <c r="S20" s="107" t="str">
        <f t="shared" si="7"/>
        <v>-</v>
      </c>
      <c r="T20" s="122" t="s">
        <v>109</v>
      </c>
      <c r="U20" s="100" t="str">
        <f t="shared" si="8"/>
        <v>-</v>
      </c>
    </row>
    <row r="21" spans="2:21" ht="22.5" customHeight="1">
      <c r="B21" s="233" t="s">
        <v>2</v>
      </c>
      <c r="C21" s="138" t="s">
        <v>8</v>
      </c>
      <c r="D21" s="115">
        <v>0.075</v>
      </c>
      <c r="E21" s="107" t="str">
        <f t="shared" si="0"/>
        <v>○</v>
      </c>
      <c r="F21" s="101">
        <v>0.045</v>
      </c>
      <c r="G21" s="107" t="str">
        <f t="shared" si="1"/>
        <v>○</v>
      </c>
      <c r="H21" s="102">
        <v>1.8</v>
      </c>
      <c r="I21" s="107" t="str">
        <f t="shared" si="2"/>
        <v>○</v>
      </c>
      <c r="J21" s="102">
        <v>4.1</v>
      </c>
      <c r="K21" s="107" t="str">
        <f t="shared" si="3"/>
        <v>○</v>
      </c>
      <c r="L21" s="103">
        <v>0.19</v>
      </c>
      <c r="M21" s="107" t="str">
        <f t="shared" si="4"/>
        <v>○</v>
      </c>
      <c r="N21" s="103">
        <v>0.1</v>
      </c>
      <c r="O21" s="107" t="str">
        <f t="shared" si="5"/>
        <v>○</v>
      </c>
      <c r="P21" s="114">
        <v>0.11</v>
      </c>
      <c r="Q21" s="108" t="str">
        <f t="shared" si="6"/>
        <v>○</v>
      </c>
      <c r="R21" s="126">
        <v>1.6</v>
      </c>
      <c r="S21" s="107" t="str">
        <f t="shared" si="7"/>
        <v>○</v>
      </c>
      <c r="T21" s="110">
        <v>31</v>
      </c>
      <c r="U21" s="100" t="str">
        <f t="shared" si="8"/>
        <v>○</v>
      </c>
    </row>
    <row r="22" spans="2:21" ht="22.5" customHeight="1">
      <c r="B22" s="234"/>
      <c r="C22" s="138" t="s">
        <v>81</v>
      </c>
      <c r="D22" s="125" t="s">
        <v>109</v>
      </c>
      <c r="E22" s="107" t="str">
        <f t="shared" si="0"/>
        <v>-</v>
      </c>
      <c r="F22" s="114" t="s">
        <v>109</v>
      </c>
      <c r="G22" s="107" t="str">
        <f t="shared" si="1"/>
        <v>-</v>
      </c>
      <c r="H22" s="102" t="s">
        <v>109</v>
      </c>
      <c r="I22" s="107" t="str">
        <f t="shared" si="2"/>
        <v>-</v>
      </c>
      <c r="J22" s="102" t="s">
        <v>109</v>
      </c>
      <c r="K22" s="107" t="str">
        <f t="shared" si="3"/>
        <v>-</v>
      </c>
      <c r="L22" s="103">
        <v>0.27</v>
      </c>
      <c r="M22" s="107" t="str">
        <f t="shared" si="4"/>
        <v>○</v>
      </c>
      <c r="N22" s="103" t="s">
        <v>109</v>
      </c>
      <c r="O22" s="107" t="str">
        <f t="shared" si="5"/>
        <v>-</v>
      </c>
      <c r="P22" s="103" t="s">
        <v>109</v>
      </c>
      <c r="Q22" s="107" t="str">
        <f>IF(P22="-","-",IF(P22&gt;=1.6,"×","○"))</f>
        <v>-</v>
      </c>
      <c r="R22" s="103" t="s">
        <v>109</v>
      </c>
      <c r="S22" s="107" t="str">
        <f>IF(R22="-","-",IF(R22&gt;=1.6,"×","○"))</f>
        <v>-</v>
      </c>
      <c r="T22" s="110" t="s">
        <v>109</v>
      </c>
      <c r="U22" s="100" t="str">
        <f t="shared" si="8"/>
        <v>-</v>
      </c>
    </row>
    <row r="23" spans="2:21" ht="22.5" customHeight="1">
      <c r="B23" s="235"/>
      <c r="C23" s="138" t="s">
        <v>26</v>
      </c>
      <c r="D23" s="125" t="s">
        <v>109</v>
      </c>
      <c r="E23" s="107" t="str">
        <f t="shared" si="0"/>
        <v>-</v>
      </c>
      <c r="F23" s="114" t="s">
        <v>109</v>
      </c>
      <c r="G23" s="107" t="str">
        <f t="shared" si="1"/>
        <v>-</v>
      </c>
      <c r="H23" s="102" t="s">
        <v>109</v>
      </c>
      <c r="I23" s="107" t="str">
        <f t="shared" si="2"/>
        <v>-</v>
      </c>
      <c r="J23" s="102" t="s">
        <v>109</v>
      </c>
      <c r="K23" s="107" t="str">
        <f t="shared" si="3"/>
        <v>-</v>
      </c>
      <c r="L23" s="103" t="s">
        <v>109</v>
      </c>
      <c r="M23" s="107" t="str">
        <f t="shared" si="4"/>
        <v>-</v>
      </c>
      <c r="N23" s="103" t="s">
        <v>109</v>
      </c>
      <c r="O23" s="107" t="str">
        <f t="shared" si="5"/>
        <v>-</v>
      </c>
      <c r="P23" s="114">
        <v>0.13</v>
      </c>
      <c r="Q23" s="108" t="str">
        <f t="shared" si="6"/>
        <v>○</v>
      </c>
      <c r="R23" s="109" t="s">
        <v>109</v>
      </c>
      <c r="S23" s="107" t="str">
        <f t="shared" si="7"/>
        <v>-</v>
      </c>
      <c r="T23" s="110" t="s">
        <v>109</v>
      </c>
      <c r="U23" s="100" t="str">
        <f t="shared" si="8"/>
        <v>-</v>
      </c>
    </row>
    <row r="24" spans="2:21" ht="22.5" customHeight="1">
      <c r="B24" s="227" t="s">
        <v>3</v>
      </c>
      <c r="C24" s="139" t="s">
        <v>9</v>
      </c>
      <c r="D24" s="101">
        <v>0.067</v>
      </c>
      <c r="E24" s="107" t="str">
        <f t="shared" si="0"/>
        <v>○</v>
      </c>
      <c r="F24" s="101">
        <v>0.022</v>
      </c>
      <c r="G24" s="107" t="str">
        <f t="shared" si="1"/>
        <v>○</v>
      </c>
      <c r="H24" s="102">
        <v>2</v>
      </c>
      <c r="I24" s="107" t="str">
        <f t="shared" si="2"/>
        <v>○</v>
      </c>
      <c r="J24" s="102">
        <v>3.3</v>
      </c>
      <c r="K24" s="107" t="str">
        <f>IF(J24="-","-",IF(J24&gt;=25,"×","○"))</f>
        <v>○</v>
      </c>
      <c r="L24" s="103">
        <v>0.31</v>
      </c>
      <c r="M24" s="107" t="str">
        <f t="shared" si="4"/>
        <v>○</v>
      </c>
      <c r="N24" s="103">
        <v>0.14</v>
      </c>
      <c r="O24" s="107" t="str">
        <f t="shared" si="5"/>
        <v>○</v>
      </c>
      <c r="P24" s="114">
        <v>0.17</v>
      </c>
      <c r="Q24" s="108" t="str">
        <f t="shared" si="6"/>
        <v>○</v>
      </c>
      <c r="R24" s="126">
        <v>1.7</v>
      </c>
      <c r="S24" s="107" t="str">
        <f t="shared" si="7"/>
        <v>○</v>
      </c>
      <c r="T24" s="110">
        <v>24</v>
      </c>
      <c r="U24" s="100" t="str">
        <f>IF(T24="-","-",IF(T24&gt;=140,"×","○"))</f>
        <v>○</v>
      </c>
    </row>
    <row r="25" spans="2:21" ht="22.5" customHeight="1">
      <c r="B25" s="228"/>
      <c r="C25" s="139" t="s">
        <v>10</v>
      </c>
      <c r="D25" s="125" t="s">
        <v>109</v>
      </c>
      <c r="E25" s="107" t="str">
        <f t="shared" si="0"/>
        <v>-</v>
      </c>
      <c r="F25" s="114" t="s">
        <v>109</v>
      </c>
      <c r="G25" s="107" t="str">
        <f t="shared" si="1"/>
        <v>-</v>
      </c>
      <c r="H25" s="102" t="s">
        <v>109</v>
      </c>
      <c r="I25" s="107" t="str">
        <f t="shared" si="2"/>
        <v>-</v>
      </c>
      <c r="J25" s="102" t="s">
        <v>109</v>
      </c>
      <c r="K25" s="107" t="str">
        <f t="shared" si="3"/>
        <v>-</v>
      </c>
      <c r="L25" s="103" t="s">
        <v>109</v>
      </c>
      <c r="M25" s="107" t="str">
        <f t="shared" si="4"/>
        <v>-</v>
      </c>
      <c r="N25" s="103" t="s">
        <v>109</v>
      </c>
      <c r="O25" s="107" t="str">
        <f t="shared" si="5"/>
        <v>-</v>
      </c>
      <c r="P25" s="114">
        <v>0.78</v>
      </c>
      <c r="Q25" s="108" t="str">
        <f t="shared" si="6"/>
        <v>○</v>
      </c>
      <c r="R25" s="109" t="s">
        <v>109</v>
      </c>
      <c r="S25" s="107" t="str">
        <f t="shared" si="7"/>
        <v>-</v>
      </c>
      <c r="T25" s="110" t="s">
        <v>109</v>
      </c>
      <c r="U25" s="100" t="str">
        <f>IF(T25="-","-",IF(T25&gt;=140,"×","○"))</f>
        <v>-</v>
      </c>
    </row>
    <row r="26" spans="2:21" ht="22.5" customHeight="1">
      <c r="B26" s="227" t="s">
        <v>4</v>
      </c>
      <c r="C26" s="139" t="s">
        <v>11</v>
      </c>
      <c r="D26" s="115">
        <v>0.073</v>
      </c>
      <c r="E26" s="107" t="str">
        <f t="shared" si="0"/>
        <v>○</v>
      </c>
      <c r="F26" s="101">
        <v>0.039</v>
      </c>
      <c r="G26" s="107" t="str">
        <f t="shared" si="1"/>
        <v>○</v>
      </c>
      <c r="H26" s="102">
        <v>1.7</v>
      </c>
      <c r="I26" s="107" t="str">
        <f t="shared" si="2"/>
        <v>○</v>
      </c>
      <c r="J26" s="102">
        <v>2.9</v>
      </c>
      <c r="K26" s="107" t="str">
        <f t="shared" si="3"/>
        <v>○</v>
      </c>
      <c r="L26" s="103">
        <v>0.21</v>
      </c>
      <c r="M26" s="107" t="str">
        <f t="shared" si="4"/>
        <v>○</v>
      </c>
      <c r="N26" s="103">
        <v>0.11</v>
      </c>
      <c r="O26" s="107" t="str">
        <f t="shared" si="5"/>
        <v>○</v>
      </c>
      <c r="P26" s="114">
        <v>0.1</v>
      </c>
      <c r="Q26" s="108" t="str">
        <f t="shared" si="6"/>
        <v>○</v>
      </c>
      <c r="R26" s="126">
        <v>1.7</v>
      </c>
      <c r="S26" s="107" t="str">
        <f t="shared" si="7"/>
        <v>○</v>
      </c>
      <c r="T26" s="110">
        <v>29</v>
      </c>
      <c r="U26" s="100" t="str">
        <f>IF(T26="-","-",IF(T26&gt;=140,"×","○"))</f>
        <v>○</v>
      </c>
    </row>
    <row r="27" spans="2:21" ht="22.5" customHeight="1">
      <c r="B27" s="228"/>
      <c r="C27" s="139" t="s">
        <v>14</v>
      </c>
      <c r="D27" s="125" t="s">
        <v>109</v>
      </c>
      <c r="E27" s="107" t="str">
        <f t="shared" si="0"/>
        <v>-</v>
      </c>
      <c r="F27" s="125" t="s">
        <v>109</v>
      </c>
      <c r="G27" s="107" t="str">
        <f t="shared" si="1"/>
        <v>-</v>
      </c>
      <c r="H27" s="125" t="s">
        <v>109</v>
      </c>
      <c r="I27" s="107" t="str">
        <f t="shared" si="2"/>
        <v>-</v>
      </c>
      <c r="J27" s="125" t="s">
        <v>109</v>
      </c>
      <c r="K27" s="107" t="str">
        <f t="shared" si="3"/>
        <v>-</v>
      </c>
      <c r="L27" s="125" t="s">
        <v>109</v>
      </c>
      <c r="M27" s="107" t="str">
        <f t="shared" si="4"/>
        <v>-</v>
      </c>
      <c r="N27" s="103" t="s">
        <v>109</v>
      </c>
      <c r="O27" s="107" t="str">
        <f t="shared" si="5"/>
        <v>-</v>
      </c>
      <c r="P27" s="114">
        <v>0.16</v>
      </c>
      <c r="Q27" s="108" t="str">
        <f t="shared" si="6"/>
        <v>○</v>
      </c>
      <c r="R27" s="109" t="s">
        <v>109</v>
      </c>
      <c r="S27" s="107" t="str">
        <f t="shared" si="7"/>
        <v>-</v>
      </c>
      <c r="T27" s="110" t="s">
        <v>109</v>
      </c>
      <c r="U27" s="100" t="str">
        <f>IF(T27="-","-",IF(T27&gt;=140,"×","○"))</f>
        <v>-</v>
      </c>
    </row>
    <row r="28" spans="2:21" ht="22.5" customHeight="1">
      <c r="B28" s="227" t="s">
        <v>63</v>
      </c>
      <c r="C28" s="139" t="s">
        <v>18</v>
      </c>
      <c r="D28" s="125">
        <v>0.38</v>
      </c>
      <c r="E28" s="107" t="str">
        <f t="shared" si="0"/>
        <v>○</v>
      </c>
      <c r="F28" s="101">
        <v>0.03</v>
      </c>
      <c r="G28" s="107" t="str">
        <f t="shared" si="1"/>
        <v>○</v>
      </c>
      <c r="H28" s="102">
        <v>2.3</v>
      </c>
      <c r="I28" s="107" t="str">
        <f t="shared" si="2"/>
        <v>○</v>
      </c>
      <c r="J28" s="102">
        <v>5</v>
      </c>
      <c r="K28" s="107" t="str">
        <f t="shared" si="3"/>
        <v>○</v>
      </c>
      <c r="L28" s="103">
        <v>0.22</v>
      </c>
      <c r="M28" s="107" t="str">
        <f t="shared" si="4"/>
        <v>○</v>
      </c>
      <c r="N28" s="103">
        <v>0.13</v>
      </c>
      <c r="O28" s="107" t="str">
        <f>IF(N28="-","-",IF(N28&gt;=1.6,"×","○"))</f>
        <v>○</v>
      </c>
      <c r="P28" s="114">
        <v>0.13</v>
      </c>
      <c r="Q28" s="108" t="str">
        <f t="shared" si="6"/>
        <v>○</v>
      </c>
      <c r="R28" s="109">
        <v>0.76</v>
      </c>
      <c r="S28" s="107" t="str">
        <f t="shared" si="7"/>
        <v>○</v>
      </c>
      <c r="T28" s="122">
        <v>18</v>
      </c>
      <c r="U28" s="100" t="str">
        <f t="shared" si="8"/>
        <v>○</v>
      </c>
    </row>
    <row r="29" spans="2:21" ht="22.5" customHeight="1">
      <c r="B29" s="228"/>
      <c r="C29" s="139" t="s">
        <v>28</v>
      </c>
      <c r="D29" s="125" t="s">
        <v>109</v>
      </c>
      <c r="E29" s="107" t="str">
        <f t="shared" si="0"/>
        <v>-</v>
      </c>
      <c r="F29" s="114" t="s">
        <v>109</v>
      </c>
      <c r="G29" s="107" t="str">
        <f t="shared" si="1"/>
        <v>-</v>
      </c>
      <c r="H29" s="102" t="s">
        <v>109</v>
      </c>
      <c r="I29" s="107" t="str">
        <f t="shared" si="2"/>
        <v>-</v>
      </c>
      <c r="J29" s="102" t="s">
        <v>109</v>
      </c>
      <c r="K29" s="107" t="str">
        <f t="shared" si="3"/>
        <v>-</v>
      </c>
      <c r="L29" s="103" t="s">
        <v>109</v>
      </c>
      <c r="M29" s="107" t="str">
        <f t="shared" si="4"/>
        <v>-</v>
      </c>
      <c r="N29" s="103" t="s">
        <v>109</v>
      </c>
      <c r="O29" s="107" t="str">
        <f t="shared" si="5"/>
        <v>-</v>
      </c>
      <c r="P29" s="114">
        <v>0.14</v>
      </c>
      <c r="Q29" s="108" t="str">
        <f t="shared" si="6"/>
        <v>○</v>
      </c>
      <c r="R29" s="109">
        <v>0.73</v>
      </c>
      <c r="S29" s="107" t="str">
        <f t="shared" si="7"/>
        <v>○</v>
      </c>
      <c r="T29" s="122" t="s">
        <v>109</v>
      </c>
      <c r="U29" s="100" t="str">
        <f t="shared" si="8"/>
        <v>-</v>
      </c>
    </row>
    <row r="30" spans="2:21" ht="22.5" customHeight="1">
      <c r="B30" s="233" t="s">
        <v>1</v>
      </c>
      <c r="C30" s="140" t="s">
        <v>38</v>
      </c>
      <c r="D30" s="125">
        <v>0.19</v>
      </c>
      <c r="E30" s="107" t="str">
        <f t="shared" si="0"/>
        <v>○</v>
      </c>
      <c r="F30" s="127">
        <v>1.3</v>
      </c>
      <c r="G30" s="107" t="str">
        <f t="shared" si="1"/>
        <v>○</v>
      </c>
      <c r="H30" s="102" t="s">
        <v>109</v>
      </c>
      <c r="I30" s="107" t="str">
        <f t="shared" si="2"/>
        <v>-</v>
      </c>
      <c r="J30" s="102" t="s">
        <v>109</v>
      </c>
      <c r="K30" s="107" t="str">
        <f t="shared" si="3"/>
        <v>-</v>
      </c>
      <c r="L30" s="102">
        <v>1.4</v>
      </c>
      <c r="M30" s="107" t="str">
        <f t="shared" si="4"/>
        <v>○</v>
      </c>
      <c r="N30" s="103">
        <v>0.93</v>
      </c>
      <c r="O30" s="107" t="str">
        <f t="shared" si="5"/>
        <v>○</v>
      </c>
      <c r="P30" s="114">
        <v>0.17</v>
      </c>
      <c r="Q30" s="108" t="str">
        <f t="shared" si="6"/>
        <v>○</v>
      </c>
      <c r="R30" s="109" t="s">
        <v>109</v>
      </c>
      <c r="S30" s="107" t="str">
        <f t="shared" si="7"/>
        <v>-</v>
      </c>
      <c r="T30" s="122" t="s">
        <v>109</v>
      </c>
      <c r="U30" s="100" t="str">
        <f t="shared" si="8"/>
        <v>-</v>
      </c>
    </row>
    <row r="31" spans="2:21" ht="22.5" customHeight="1">
      <c r="B31" s="234"/>
      <c r="C31" s="138" t="s">
        <v>39</v>
      </c>
      <c r="D31" s="115">
        <v>0.093</v>
      </c>
      <c r="E31" s="107" t="str">
        <f t="shared" si="0"/>
        <v>○</v>
      </c>
      <c r="F31" s="114">
        <v>0.19</v>
      </c>
      <c r="G31" s="107" t="str">
        <f t="shared" si="1"/>
        <v>○</v>
      </c>
      <c r="H31" s="102">
        <v>2</v>
      </c>
      <c r="I31" s="107" t="str">
        <f t="shared" si="2"/>
        <v>○</v>
      </c>
      <c r="J31" s="102">
        <v>3.3</v>
      </c>
      <c r="K31" s="107" t="str">
        <f t="shared" si="3"/>
        <v>○</v>
      </c>
      <c r="L31" s="103">
        <v>0.26</v>
      </c>
      <c r="M31" s="107" t="str">
        <f t="shared" si="4"/>
        <v>○</v>
      </c>
      <c r="N31" s="114">
        <v>0.28</v>
      </c>
      <c r="O31" s="107" t="str">
        <f t="shared" si="5"/>
        <v>○</v>
      </c>
      <c r="P31" s="101">
        <v>0.085</v>
      </c>
      <c r="Q31" s="108" t="str">
        <f t="shared" si="6"/>
        <v>○</v>
      </c>
      <c r="R31" s="109">
        <v>0.53</v>
      </c>
      <c r="S31" s="107" t="str">
        <f t="shared" si="7"/>
        <v>○</v>
      </c>
      <c r="T31" s="110">
        <v>23</v>
      </c>
      <c r="U31" s="100" t="str">
        <f t="shared" si="8"/>
        <v>○</v>
      </c>
    </row>
    <row r="32" spans="2:21" ht="22.5" customHeight="1">
      <c r="B32" s="234"/>
      <c r="C32" s="138" t="s">
        <v>40</v>
      </c>
      <c r="D32" s="128">
        <v>3.2</v>
      </c>
      <c r="E32" s="107" t="str">
        <f t="shared" si="0"/>
        <v>×</v>
      </c>
      <c r="F32" s="114">
        <v>0.18</v>
      </c>
      <c r="G32" s="107" t="str">
        <f t="shared" si="1"/>
        <v>○</v>
      </c>
      <c r="H32" s="102" t="s">
        <v>109</v>
      </c>
      <c r="I32" s="107" t="str">
        <f t="shared" si="2"/>
        <v>-</v>
      </c>
      <c r="J32" s="102" t="s">
        <v>109</v>
      </c>
      <c r="K32" s="107" t="str">
        <f t="shared" si="3"/>
        <v>-</v>
      </c>
      <c r="L32" s="114">
        <v>0.27</v>
      </c>
      <c r="M32" s="107" t="str">
        <f t="shared" si="4"/>
        <v>○</v>
      </c>
      <c r="N32" s="114">
        <v>0.3</v>
      </c>
      <c r="O32" s="107" t="str">
        <f t="shared" si="5"/>
        <v>○</v>
      </c>
      <c r="P32" s="114">
        <v>0.25</v>
      </c>
      <c r="Q32" s="108" t="str">
        <f t="shared" si="6"/>
        <v>○</v>
      </c>
      <c r="R32" s="109" t="s">
        <v>109</v>
      </c>
      <c r="S32" s="107" t="str">
        <f t="shared" si="7"/>
        <v>-</v>
      </c>
      <c r="T32" s="122" t="s">
        <v>109</v>
      </c>
      <c r="U32" s="100" t="str">
        <f t="shared" si="8"/>
        <v>-</v>
      </c>
    </row>
    <row r="33" spans="2:21" ht="22.5" customHeight="1">
      <c r="B33" s="234"/>
      <c r="C33" s="141" t="s">
        <v>61</v>
      </c>
      <c r="D33" s="129">
        <v>0.18</v>
      </c>
      <c r="E33" s="107" t="str">
        <f t="shared" si="0"/>
        <v>○</v>
      </c>
      <c r="F33" s="101">
        <v>0.07</v>
      </c>
      <c r="G33" s="107" t="str">
        <f t="shared" si="1"/>
        <v>○</v>
      </c>
      <c r="H33" s="102" t="s">
        <v>109</v>
      </c>
      <c r="I33" s="107" t="str">
        <f t="shared" si="2"/>
        <v>-</v>
      </c>
      <c r="J33" s="102" t="s">
        <v>109</v>
      </c>
      <c r="K33" s="107" t="str">
        <f t="shared" si="3"/>
        <v>-</v>
      </c>
      <c r="L33" s="114">
        <v>0.28</v>
      </c>
      <c r="M33" s="107" t="str">
        <f t="shared" si="4"/>
        <v>○</v>
      </c>
      <c r="N33" s="114">
        <v>0.2</v>
      </c>
      <c r="O33" s="107" t="str">
        <f t="shared" si="5"/>
        <v>○</v>
      </c>
      <c r="P33" s="114">
        <v>0.21</v>
      </c>
      <c r="Q33" s="108" t="str">
        <f t="shared" si="6"/>
        <v>○</v>
      </c>
      <c r="R33" s="109" t="s">
        <v>109</v>
      </c>
      <c r="S33" s="107" t="str">
        <f t="shared" si="7"/>
        <v>-</v>
      </c>
      <c r="T33" s="122" t="s">
        <v>109</v>
      </c>
      <c r="U33" s="100" t="str">
        <f t="shared" si="8"/>
        <v>-</v>
      </c>
    </row>
    <row r="34" spans="2:21" ht="22.5" customHeight="1" thickBot="1">
      <c r="B34" s="241"/>
      <c r="C34" s="141" t="s">
        <v>62</v>
      </c>
      <c r="D34" s="130">
        <v>0.086</v>
      </c>
      <c r="E34" s="107" t="str">
        <f t="shared" si="0"/>
        <v>○</v>
      </c>
      <c r="F34" s="101">
        <v>0.099</v>
      </c>
      <c r="G34" s="107" t="str">
        <f t="shared" si="1"/>
        <v>○</v>
      </c>
      <c r="H34" s="102" t="s">
        <v>109</v>
      </c>
      <c r="I34" s="107" t="str">
        <f t="shared" si="2"/>
        <v>-</v>
      </c>
      <c r="J34" s="102" t="s">
        <v>109</v>
      </c>
      <c r="K34" s="107" t="str">
        <f t="shared" si="3"/>
        <v>-</v>
      </c>
      <c r="L34" s="114">
        <v>0.26</v>
      </c>
      <c r="M34" s="107" t="str">
        <f t="shared" si="4"/>
        <v>○</v>
      </c>
      <c r="N34" s="114">
        <v>0.19</v>
      </c>
      <c r="O34" s="107" t="str">
        <f t="shared" si="5"/>
        <v>○</v>
      </c>
      <c r="P34" s="101">
        <v>0.094</v>
      </c>
      <c r="Q34" s="108" t="str">
        <f t="shared" si="6"/>
        <v>○</v>
      </c>
      <c r="R34" s="109" t="s">
        <v>109</v>
      </c>
      <c r="S34" s="107" t="str">
        <f t="shared" si="7"/>
        <v>-</v>
      </c>
      <c r="T34" s="131" t="s">
        <v>109</v>
      </c>
      <c r="U34" s="100" t="str">
        <f t="shared" si="8"/>
        <v>-</v>
      </c>
    </row>
    <row r="35" spans="2:21" ht="24" customHeight="1">
      <c r="B35" s="237" t="s">
        <v>43</v>
      </c>
      <c r="C35" s="238"/>
      <c r="D35" s="217">
        <f>AVERAGE(D6:D34)</f>
        <v>0.24720833333333334</v>
      </c>
      <c r="E35" s="218"/>
      <c r="F35" s="217">
        <f>AVERAGE(F6:F34)</f>
        <v>0.12308333333333334</v>
      </c>
      <c r="G35" s="218"/>
      <c r="H35" s="225">
        <f>AVERAGE(H6:H34)</f>
        <v>1.8785714285714286</v>
      </c>
      <c r="I35" s="226"/>
      <c r="J35" s="225">
        <f>AVERAGE(J6:J34)</f>
        <v>2.9812499999999997</v>
      </c>
      <c r="K35" s="226"/>
      <c r="L35" s="217">
        <f>AVERAGE(L6:L34)</f>
        <v>0.26359999999999995</v>
      </c>
      <c r="M35" s="218"/>
      <c r="N35" s="217">
        <f>AVERAGE(N6:N34)</f>
        <v>0.25125000000000003</v>
      </c>
      <c r="O35" s="218"/>
      <c r="P35" s="217">
        <f>AVERAGE(P6:P34)</f>
        <v>0.1620714285714286</v>
      </c>
      <c r="Q35" s="218"/>
      <c r="R35" s="217">
        <f>AVERAGE(R6:R34)</f>
        <v>0.7958823529411765</v>
      </c>
      <c r="S35" s="218"/>
      <c r="T35" s="203">
        <f>AVERAGE(T6:T34)</f>
        <v>24.69375</v>
      </c>
      <c r="U35" s="204"/>
    </row>
    <row r="36" spans="2:21" ht="24" customHeight="1">
      <c r="B36" s="239" t="s">
        <v>44</v>
      </c>
      <c r="C36" s="240"/>
      <c r="D36" s="219">
        <f>MIN(D6:D34)</f>
        <v>0.006</v>
      </c>
      <c r="E36" s="220"/>
      <c r="F36" s="219">
        <f>MIN(F6:F34)</f>
        <v>0.01</v>
      </c>
      <c r="G36" s="220"/>
      <c r="H36" s="205">
        <f>MIN(H6:H34)</f>
        <v>1</v>
      </c>
      <c r="I36" s="206"/>
      <c r="J36" s="205">
        <f>MIN(J6:J34)</f>
        <v>0.7</v>
      </c>
      <c r="K36" s="206"/>
      <c r="L36" s="213">
        <f>MIN(L6:L34)</f>
        <v>0.14</v>
      </c>
      <c r="M36" s="214"/>
      <c r="N36" s="213">
        <f>MIN(N6:N34)</f>
        <v>0.1</v>
      </c>
      <c r="O36" s="214"/>
      <c r="P36" s="219">
        <f>MIN(P6:P34)</f>
        <v>0.017</v>
      </c>
      <c r="Q36" s="220"/>
      <c r="R36" s="213">
        <f>MIN(R6:R34)</f>
        <v>0.24</v>
      </c>
      <c r="S36" s="214"/>
      <c r="T36" s="205">
        <f>MIN(T6:T34)</f>
        <v>3.1</v>
      </c>
      <c r="U36" s="206"/>
    </row>
    <row r="37" spans="2:21" ht="24" customHeight="1" thickBot="1">
      <c r="B37" s="244" t="s">
        <v>45</v>
      </c>
      <c r="C37" s="245"/>
      <c r="D37" s="223">
        <f>MAX(D6:D34)</f>
        <v>3.2</v>
      </c>
      <c r="E37" s="224"/>
      <c r="F37" s="223">
        <f>MAX(F6:F34)</f>
        <v>1.3</v>
      </c>
      <c r="G37" s="224"/>
      <c r="H37" s="223">
        <f>MAX(H6:H34)</f>
        <v>2.4</v>
      </c>
      <c r="I37" s="224"/>
      <c r="J37" s="223">
        <f>MAX(J6:J34)</f>
        <v>6.3</v>
      </c>
      <c r="K37" s="224"/>
      <c r="L37" s="223">
        <f>MAX(L6:L34)</f>
        <v>1.4</v>
      </c>
      <c r="M37" s="224"/>
      <c r="N37" s="223">
        <f>MAX(N6:N34)</f>
        <v>1.3</v>
      </c>
      <c r="O37" s="224"/>
      <c r="P37" s="242">
        <f>MAX(P6:P34)</f>
        <v>0.78</v>
      </c>
      <c r="Q37" s="243"/>
      <c r="R37" s="223">
        <f>MAX(R6:R34)</f>
        <v>1.7</v>
      </c>
      <c r="S37" s="224"/>
      <c r="T37" s="207">
        <f>MAX(T6:T34)</f>
        <v>60</v>
      </c>
      <c r="U37" s="208"/>
    </row>
    <row r="38" spans="2:4" ht="22.5" customHeight="1">
      <c r="B38" s="132"/>
      <c r="D38" s="133"/>
    </row>
    <row r="40" spans="2:15" s="142" customFormat="1" ht="13.5">
      <c r="B40" s="159" t="s">
        <v>112</v>
      </c>
      <c r="C40" s="160"/>
      <c r="D40" s="160"/>
      <c r="E40" s="160"/>
      <c r="F40" s="160"/>
      <c r="G40" s="160"/>
      <c r="H40" s="160"/>
      <c r="I40" s="160"/>
      <c r="J40" s="160"/>
      <c r="K40" s="160"/>
      <c r="L40" s="160"/>
      <c r="M40" s="160"/>
      <c r="N40" s="160"/>
      <c r="O40" s="160"/>
    </row>
    <row r="41" s="142" customFormat="1" ht="13.5">
      <c r="C41" s="143" t="s">
        <v>111</v>
      </c>
    </row>
    <row r="42" spans="2:15" s="142" customFormat="1" ht="13.5">
      <c r="B42" s="160"/>
      <c r="C42" s="160"/>
      <c r="D42" s="160"/>
      <c r="E42" s="160"/>
      <c r="F42" s="160"/>
      <c r="G42" s="160"/>
      <c r="H42" s="160"/>
      <c r="I42" s="160"/>
      <c r="J42" s="160"/>
      <c r="K42" s="160"/>
      <c r="L42" s="160"/>
      <c r="M42" s="160"/>
      <c r="N42" s="160"/>
      <c r="O42" s="160"/>
    </row>
    <row r="43" spans="2:15" s="142" customFormat="1" ht="13.5">
      <c r="B43" s="160"/>
      <c r="C43" s="160"/>
      <c r="D43" s="160"/>
      <c r="E43" s="160"/>
      <c r="F43" s="160"/>
      <c r="G43" s="160"/>
      <c r="H43" s="160"/>
      <c r="I43" s="160"/>
      <c r="J43" s="160"/>
      <c r="K43" s="160"/>
      <c r="L43" s="160"/>
      <c r="M43" s="160"/>
      <c r="N43" s="160"/>
      <c r="O43" s="160"/>
    </row>
  </sheetData>
  <sheetProtection/>
  <mergeCells count="61">
    <mergeCell ref="J37:K37"/>
    <mergeCell ref="L37:M37"/>
    <mergeCell ref="B35:C35"/>
    <mergeCell ref="B36:C36"/>
    <mergeCell ref="B30:B34"/>
    <mergeCell ref="B21:B23"/>
    <mergeCell ref="B24:B25"/>
    <mergeCell ref="N37:O37"/>
    <mergeCell ref="B37:C37"/>
    <mergeCell ref="D37:E37"/>
    <mergeCell ref="F37:G37"/>
    <mergeCell ref="H37:I37"/>
    <mergeCell ref="B26:B27"/>
    <mergeCell ref="B28:B29"/>
    <mergeCell ref="F35:G35"/>
    <mergeCell ref="D5:E5"/>
    <mergeCell ref="F5:G5"/>
    <mergeCell ref="H5:I5"/>
    <mergeCell ref="B4:B5"/>
    <mergeCell ref="C4:C5"/>
    <mergeCell ref="B15:B20"/>
    <mergeCell ref="B6:B14"/>
    <mergeCell ref="D35:E35"/>
    <mergeCell ref="R37:S37"/>
    <mergeCell ref="H35:I35"/>
    <mergeCell ref="J35:K35"/>
    <mergeCell ref="D36:E36"/>
    <mergeCell ref="F36:G36"/>
    <mergeCell ref="H36:I36"/>
    <mergeCell ref="J36:K36"/>
    <mergeCell ref="L36:M36"/>
    <mergeCell ref="P37:Q37"/>
    <mergeCell ref="R3:S3"/>
    <mergeCell ref="L5:M5"/>
    <mergeCell ref="N5:O5"/>
    <mergeCell ref="P5:Q5"/>
    <mergeCell ref="R5:S5"/>
    <mergeCell ref="L35:M35"/>
    <mergeCell ref="L3:M3"/>
    <mergeCell ref="N35:O35"/>
    <mergeCell ref="R35:S35"/>
    <mergeCell ref="D3:E3"/>
    <mergeCell ref="F3:G3"/>
    <mergeCell ref="H3:I3"/>
    <mergeCell ref="J3:K3"/>
    <mergeCell ref="B42:O42"/>
    <mergeCell ref="R36:S36"/>
    <mergeCell ref="J5:K5"/>
    <mergeCell ref="P35:Q35"/>
    <mergeCell ref="N36:O36"/>
    <mergeCell ref="P36:Q36"/>
    <mergeCell ref="B43:O43"/>
    <mergeCell ref="T3:U3"/>
    <mergeCell ref="T5:U5"/>
    <mergeCell ref="T35:U35"/>
    <mergeCell ref="T36:U36"/>
    <mergeCell ref="T37:U37"/>
    <mergeCell ref="B40:O40"/>
    <mergeCell ref="N3:O3"/>
    <mergeCell ref="P3:Q3"/>
    <mergeCell ref="B3:C3"/>
  </mergeCells>
  <printOptions/>
  <pageMargins left="0.3937007874015748" right="0.1968503937007874" top="0.5905511811023623" bottom="0.1968503937007874" header="0.5118110236220472" footer="0.5118110236220472"/>
  <pageSetup fitToHeight="1" fitToWidth="1" horizontalDpi="600" verticalDpi="600" orientation="portrait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4"/>
  <sheetViews>
    <sheetView showGridLines="0" zoomScale="80" zoomScaleNormal="80" zoomScalePageLayoutView="0" workbookViewId="0" topLeftCell="A1">
      <selection activeCell="A1" sqref="A1"/>
    </sheetView>
  </sheetViews>
  <sheetFormatPr defaultColWidth="9.00390625" defaultRowHeight="13.5"/>
  <cols>
    <col min="1" max="1" width="1.625" style="42" customWidth="1"/>
    <col min="2" max="2" width="8.00390625" style="42" customWidth="1"/>
    <col min="3" max="3" width="20.375" style="42" customWidth="1"/>
    <col min="4" max="4" width="11.375" style="43" customWidth="1"/>
    <col min="5" max="5" width="11.50390625" style="43" bestFit="1" customWidth="1"/>
    <col min="6" max="6" width="13.125" style="43" customWidth="1"/>
    <col min="7" max="7" width="11.75390625" style="43" customWidth="1"/>
    <col min="8" max="8" width="12.00390625" style="43" customWidth="1"/>
    <col min="9" max="9" width="11.25390625" style="43" customWidth="1"/>
    <col min="10" max="11" width="11.25390625" style="42" customWidth="1"/>
    <col min="12" max="12" width="1.875" style="42" customWidth="1"/>
    <col min="13" max="16384" width="9.00390625" style="42" customWidth="1"/>
  </cols>
  <sheetData>
    <row r="1" spans="2:11" ht="20.25" customHeight="1">
      <c r="B1" s="5" t="s">
        <v>83</v>
      </c>
      <c r="H1" s="47"/>
      <c r="I1" s="47"/>
      <c r="J1" s="47"/>
      <c r="K1" s="47"/>
    </row>
    <row r="2" spans="2:3" ht="12.75" customHeight="1" thickBot="1">
      <c r="B2" s="44"/>
      <c r="C2" s="44"/>
    </row>
    <row r="3" spans="1:11" ht="54" customHeight="1" thickBot="1">
      <c r="A3" s="45"/>
      <c r="B3" s="246" t="s">
        <v>49</v>
      </c>
      <c r="C3" s="247"/>
      <c r="D3" s="62" t="s">
        <v>52</v>
      </c>
      <c r="E3" s="63" t="s">
        <v>37</v>
      </c>
      <c r="F3" s="64" t="s">
        <v>53</v>
      </c>
      <c r="G3" s="63" t="s">
        <v>54</v>
      </c>
      <c r="H3" s="64" t="s">
        <v>86</v>
      </c>
      <c r="I3" s="62" t="s">
        <v>47</v>
      </c>
      <c r="J3" s="65" t="s">
        <v>55</v>
      </c>
      <c r="K3" s="65" t="s">
        <v>60</v>
      </c>
    </row>
    <row r="4" spans="1:11" ht="33" customHeight="1">
      <c r="A4" s="45"/>
      <c r="B4" s="229" t="s">
        <v>41</v>
      </c>
      <c r="C4" s="231" t="s">
        <v>48</v>
      </c>
      <c r="D4" s="66" t="s">
        <v>50</v>
      </c>
      <c r="E4" s="66" t="s">
        <v>50</v>
      </c>
      <c r="F4" s="66" t="s">
        <v>50</v>
      </c>
      <c r="G4" s="66" t="s">
        <v>50</v>
      </c>
      <c r="H4" s="66" t="s">
        <v>50</v>
      </c>
      <c r="I4" s="66" t="s">
        <v>50</v>
      </c>
      <c r="J4" s="88" t="s">
        <v>50</v>
      </c>
      <c r="K4" s="88" t="s">
        <v>50</v>
      </c>
    </row>
    <row r="5" spans="1:11" ht="25.5" customHeight="1" thickBot="1">
      <c r="A5" s="46"/>
      <c r="B5" s="232"/>
      <c r="C5" s="232"/>
      <c r="D5" s="67" t="s">
        <v>56</v>
      </c>
      <c r="E5" s="67" t="s">
        <v>56</v>
      </c>
      <c r="F5" s="68" t="s">
        <v>57</v>
      </c>
      <c r="G5" s="67" t="s">
        <v>56</v>
      </c>
      <c r="H5" s="68" t="s">
        <v>58</v>
      </c>
      <c r="I5" s="69" t="s">
        <v>59</v>
      </c>
      <c r="J5" s="70" t="s">
        <v>56</v>
      </c>
      <c r="K5" s="71" t="s">
        <v>56</v>
      </c>
    </row>
    <row r="6" spans="2:11" ht="21" customHeight="1">
      <c r="B6" s="231" t="s">
        <v>15</v>
      </c>
      <c r="C6" s="72" t="s">
        <v>85</v>
      </c>
      <c r="D6" s="26">
        <v>1.2</v>
      </c>
      <c r="E6" s="27">
        <v>0.081</v>
      </c>
      <c r="F6" s="27">
        <v>0.052</v>
      </c>
      <c r="G6" s="30">
        <v>1.2</v>
      </c>
      <c r="H6" s="28">
        <v>0.0096</v>
      </c>
      <c r="I6" s="80">
        <v>1.7</v>
      </c>
      <c r="J6" s="37">
        <v>0.82</v>
      </c>
      <c r="K6" s="26">
        <v>1.3</v>
      </c>
    </row>
    <row r="7" spans="2:11" ht="21" customHeight="1">
      <c r="B7" s="236"/>
      <c r="C7" s="73" t="s">
        <v>5</v>
      </c>
      <c r="D7" s="20">
        <v>1.2</v>
      </c>
      <c r="E7" s="24">
        <v>0.083</v>
      </c>
      <c r="F7" s="23">
        <v>0.14</v>
      </c>
      <c r="G7" s="21">
        <v>1.9</v>
      </c>
      <c r="H7" s="29">
        <v>0.0084</v>
      </c>
      <c r="I7" s="22">
        <v>2.6</v>
      </c>
      <c r="J7" s="20">
        <v>3.8</v>
      </c>
      <c r="K7" s="20">
        <v>1.3</v>
      </c>
    </row>
    <row r="8" spans="2:11" ht="21" customHeight="1">
      <c r="B8" s="236"/>
      <c r="C8" s="73" t="s">
        <v>6</v>
      </c>
      <c r="D8" s="20">
        <v>1.4</v>
      </c>
      <c r="E8" s="24">
        <v>0.088</v>
      </c>
      <c r="F8" s="20">
        <v>1.5</v>
      </c>
      <c r="G8" s="21">
        <v>2.3</v>
      </c>
      <c r="H8" s="29">
        <v>0.0092</v>
      </c>
      <c r="I8" s="22">
        <v>3.2</v>
      </c>
      <c r="J8" s="20">
        <v>2.5</v>
      </c>
      <c r="K8" s="20">
        <v>1.3</v>
      </c>
    </row>
    <row r="9" spans="2:11" ht="21" customHeight="1">
      <c r="B9" s="236"/>
      <c r="C9" s="73" t="s">
        <v>64</v>
      </c>
      <c r="D9" s="20">
        <v>1.1</v>
      </c>
      <c r="E9" s="24">
        <v>0.087</v>
      </c>
      <c r="F9" s="23">
        <v>0.14</v>
      </c>
      <c r="G9" s="21">
        <v>1.4</v>
      </c>
      <c r="H9" s="29">
        <v>0.002</v>
      </c>
      <c r="I9" s="149">
        <v>0.9</v>
      </c>
      <c r="J9" s="48">
        <v>27</v>
      </c>
      <c r="K9" s="20">
        <v>1.4</v>
      </c>
    </row>
    <row r="10" spans="2:11" ht="21" customHeight="1">
      <c r="B10" s="236"/>
      <c r="C10" s="73" t="s">
        <v>27</v>
      </c>
      <c r="D10" s="23">
        <v>0.73</v>
      </c>
      <c r="E10" s="24">
        <v>0.096</v>
      </c>
      <c r="F10" s="24">
        <v>0.054</v>
      </c>
      <c r="G10" s="83">
        <v>0.95</v>
      </c>
      <c r="H10" s="29">
        <v>0.0032</v>
      </c>
      <c r="I10" s="149">
        <v>0.8</v>
      </c>
      <c r="J10" s="23">
        <v>0.82</v>
      </c>
      <c r="K10" s="20">
        <v>1.3</v>
      </c>
    </row>
    <row r="11" spans="2:11" ht="21" customHeight="1">
      <c r="B11" s="236"/>
      <c r="C11" s="73" t="s">
        <v>7</v>
      </c>
      <c r="D11" s="20">
        <v>1.7</v>
      </c>
      <c r="E11" s="23">
        <v>0.74</v>
      </c>
      <c r="F11" s="23">
        <v>0.53</v>
      </c>
      <c r="G11" s="21">
        <v>2</v>
      </c>
      <c r="H11" s="24">
        <v>0.013</v>
      </c>
      <c r="I11" s="22">
        <v>8.5</v>
      </c>
      <c r="J11" s="20">
        <v>5.7</v>
      </c>
      <c r="K11" s="20">
        <v>1.4</v>
      </c>
    </row>
    <row r="12" spans="2:11" ht="21" customHeight="1">
      <c r="B12" s="236"/>
      <c r="C12" s="73" t="s">
        <v>33</v>
      </c>
      <c r="D12" s="20">
        <v>1.9</v>
      </c>
      <c r="E12" s="23">
        <v>0.11</v>
      </c>
      <c r="F12" s="23">
        <v>0.54</v>
      </c>
      <c r="G12" s="21">
        <v>2.7</v>
      </c>
      <c r="H12" s="24">
        <v>0.014</v>
      </c>
      <c r="I12" s="22">
        <v>3.9</v>
      </c>
      <c r="J12" s="20">
        <v>6</v>
      </c>
      <c r="K12" s="20">
        <v>1.3</v>
      </c>
    </row>
    <row r="13" spans="2:11" ht="21" customHeight="1">
      <c r="B13" s="236"/>
      <c r="C13" s="73" t="s">
        <v>79</v>
      </c>
      <c r="D13" s="20" t="s">
        <v>110</v>
      </c>
      <c r="E13" s="20" t="s">
        <v>110</v>
      </c>
      <c r="F13" s="20" t="s">
        <v>110</v>
      </c>
      <c r="G13" s="20" t="s">
        <v>110</v>
      </c>
      <c r="H13" s="20" t="s">
        <v>110</v>
      </c>
      <c r="I13" s="20" t="s">
        <v>110</v>
      </c>
      <c r="J13" s="20">
        <v>2.3</v>
      </c>
      <c r="K13" s="20">
        <v>1.3</v>
      </c>
    </row>
    <row r="14" spans="2:11" ht="21" customHeight="1">
      <c r="B14" s="228"/>
      <c r="C14" s="73" t="s">
        <v>90</v>
      </c>
      <c r="D14" s="29" t="s">
        <v>110</v>
      </c>
      <c r="E14" s="29" t="s">
        <v>110</v>
      </c>
      <c r="F14" s="29" t="s">
        <v>110</v>
      </c>
      <c r="G14" s="29" t="s">
        <v>110</v>
      </c>
      <c r="H14" s="29" t="s">
        <v>110</v>
      </c>
      <c r="I14" s="29" t="s">
        <v>110</v>
      </c>
      <c r="J14" s="20">
        <v>6.4</v>
      </c>
      <c r="K14" s="20">
        <v>1.3</v>
      </c>
    </row>
    <row r="15" spans="2:11" ht="21" customHeight="1">
      <c r="B15" s="248" t="s">
        <v>0</v>
      </c>
      <c r="C15" s="73" t="s">
        <v>19</v>
      </c>
      <c r="D15" s="22">
        <v>2.3</v>
      </c>
      <c r="E15" s="23">
        <v>0.1</v>
      </c>
      <c r="F15" s="19">
        <v>0.33</v>
      </c>
      <c r="G15" s="25">
        <v>2.7</v>
      </c>
      <c r="H15" s="29">
        <v>0.0075</v>
      </c>
      <c r="I15" s="22">
        <v>3.4</v>
      </c>
      <c r="J15" s="22">
        <v>4.5</v>
      </c>
      <c r="K15" s="20">
        <v>1</v>
      </c>
    </row>
    <row r="16" spans="2:11" ht="21" customHeight="1">
      <c r="B16" s="248"/>
      <c r="C16" s="73" t="s">
        <v>20</v>
      </c>
      <c r="D16" s="22">
        <v>1.7</v>
      </c>
      <c r="E16" s="24">
        <v>0.092</v>
      </c>
      <c r="F16" s="19">
        <v>0.26</v>
      </c>
      <c r="G16" s="25">
        <v>1.4</v>
      </c>
      <c r="H16" s="39">
        <v>0.0078</v>
      </c>
      <c r="I16" s="22">
        <v>2.5</v>
      </c>
      <c r="J16" s="22">
        <v>5.3</v>
      </c>
      <c r="K16" s="20">
        <v>1</v>
      </c>
    </row>
    <row r="17" spans="2:11" ht="21" customHeight="1">
      <c r="B17" s="248"/>
      <c r="C17" s="73" t="s">
        <v>21</v>
      </c>
      <c r="D17" s="22">
        <v>2.4</v>
      </c>
      <c r="E17" s="22" t="s">
        <v>110</v>
      </c>
      <c r="F17" s="22" t="s">
        <v>110</v>
      </c>
      <c r="G17" s="25">
        <v>3</v>
      </c>
      <c r="H17" s="18">
        <v>0.019</v>
      </c>
      <c r="I17" s="17">
        <v>22</v>
      </c>
      <c r="J17" s="22">
        <v>3.9</v>
      </c>
      <c r="K17" s="20">
        <v>1</v>
      </c>
    </row>
    <row r="18" spans="2:11" ht="21" customHeight="1">
      <c r="B18" s="248"/>
      <c r="C18" s="73" t="s">
        <v>65</v>
      </c>
      <c r="D18" s="22">
        <v>2.4</v>
      </c>
      <c r="E18" s="22" t="s">
        <v>110</v>
      </c>
      <c r="F18" s="22" t="s">
        <v>110</v>
      </c>
      <c r="G18" s="25">
        <v>3</v>
      </c>
      <c r="H18" s="18">
        <v>0.017</v>
      </c>
      <c r="I18" s="17">
        <v>23</v>
      </c>
      <c r="J18" s="22">
        <v>3.8</v>
      </c>
      <c r="K18" s="20">
        <v>1</v>
      </c>
    </row>
    <row r="19" spans="2:11" ht="21" customHeight="1">
      <c r="B19" s="248"/>
      <c r="C19" s="73" t="s">
        <v>22</v>
      </c>
      <c r="D19" s="22">
        <v>3.3</v>
      </c>
      <c r="E19" s="22" t="s">
        <v>110</v>
      </c>
      <c r="F19" s="19">
        <v>0.39</v>
      </c>
      <c r="G19" s="25">
        <v>6.2</v>
      </c>
      <c r="H19" s="39" t="s">
        <v>110</v>
      </c>
      <c r="I19" s="22" t="s">
        <v>110</v>
      </c>
      <c r="J19" s="22">
        <v>4.5</v>
      </c>
      <c r="K19" s="20">
        <v>1.1</v>
      </c>
    </row>
    <row r="20" spans="2:11" ht="21" customHeight="1">
      <c r="B20" s="248"/>
      <c r="C20" s="73" t="s">
        <v>23</v>
      </c>
      <c r="D20" s="22">
        <v>2.6</v>
      </c>
      <c r="E20" s="20" t="s">
        <v>110</v>
      </c>
      <c r="F20" s="19">
        <v>0.32</v>
      </c>
      <c r="G20" s="25">
        <v>3.4</v>
      </c>
      <c r="H20" s="39" t="s">
        <v>110</v>
      </c>
      <c r="I20" s="22" t="s">
        <v>110</v>
      </c>
      <c r="J20" s="22">
        <v>4.7</v>
      </c>
      <c r="K20" s="20">
        <v>1</v>
      </c>
    </row>
    <row r="21" spans="2:11" ht="21" customHeight="1">
      <c r="B21" s="248" t="s">
        <v>2</v>
      </c>
      <c r="C21" s="73" t="s">
        <v>8</v>
      </c>
      <c r="D21" s="20">
        <v>3.4</v>
      </c>
      <c r="E21" s="24">
        <v>0.051</v>
      </c>
      <c r="F21" s="19">
        <v>0.43</v>
      </c>
      <c r="G21" s="21">
        <v>3.1</v>
      </c>
      <c r="H21" s="24">
        <v>0.012</v>
      </c>
      <c r="I21" s="22">
        <v>4.2</v>
      </c>
      <c r="J21" s="22">
        <v>8.2</v>
      </c>
      <c r="K21" s="20">
        <v>1.4</v>
      </c>
    </row>
    <row r="22" spans="2:11" ht="21" customHeight="1">
      <c r="B22" s="248"/>
      <c r="C22" s="73" t="s">
        <v>26</v>
      </c>
      <c r="D22" s="20">
        <v>4</v>
      </c>
      <c r="E22" s="20" t="s">
        <v>110</v>
      </c>
      <c r="F22" s="19">
        <v>0.52</v>
      </c>
      <c r="G22" s="21">
        <v>3.2</v>
      </c>
      <c r="H22" s="29" t="s">
        <v>110</v>
      </c>
      <c r="I22" s="20" t="s">
        <v>110</v>
      </c>
      <c r="J22" s="22">
        <v>8.6</v>
      </c>
      <c r="K22" s="20" t="s">
        <v>110</v>
      </c>
    </row>
    <row r="23" spans="2:11" ht="21" customHeight="1">
      <c r="B23" s="249" t="s">
        <v>3</v>
      </c>
      <c r="C23" s="74" t="s">
        <v>9</v>
      </c>
      <c r="D23" s="20">
        <v>2.1</v>
      </c>
      <c r="E23" s="24">
        <v>0.082</v>
      </c>
      <c r="F23" s="19">
        <v>0.56</v>
      </c>
      <c r="G23" s="21">
        <v>2.7</v>
      </c>
      <c r="H23" s="150">
        <v>0.024</v>
      </c>
      <c r="I23" s="20">
        <v>5.2</v>
      </c>
      <c r="J23" s="22">
        <v>6.7</v>
      </c>
      <c r="K23" s="20">
        <v>1.3</v>
      </c>
    </row>
    <row r="24" spans="2:11" ht="21" customHeight="1">
      <c r="B24" s="249"/>
      <c r="C24" s="74" t="s">
        <v>10</v>
      </c>
      <c r="D24" s="77">
        <v>2.3</v>
      </c>
      <c r="E24" s="79" t="s">
        <v>110</v>
      </c>
      <c r="F24" s="78">
        <v>0.64</v>
      </c>
      <c r="G24" s="21">
        <v>2.7</v>
      </c>
      <c r="H24" s="29" t="s">
        <v>110</v>
      </c>
      <c r="I24" s="20" t="s">
        <v>110</v>
      </c>
      <c r="J24" s="22">
        <v>7.6</v>
      </c>
      <c r="K24" s="20" t="s">
        <v>110</v>
      </c>
    </row>
    <row r="25" spans="2:11" ht="21" customHeight="1">
      <c r="B25" s="249" t="s">
        <v>4</v>
      </c>
      <c r="C25" s="74" t="s">
        <v>11</v>
      </c>
      <c r="D25" s="20">
        <v>2.9</v>
      </c>
      <c r="E25" s="24">
        <v>0.086</v>
      </c>
      <c r="F25" s="19">
        <v>0.2</v>
      </c>
      <c r="G25" s="21">
        <v>3.2</v>
      </c>
      <c r="H25" s="24">
        <v>0.013</v>
      </c>
      <c r="I25" s="20">
        <v>3.7</v>
      </c>
      <c r="J25" s="22">
        <v>8.9</v>
      </c>
      <c r="K25" s="22">
        <v>1.3</v>
      </c>
    </row>
    <row r="26" spans="2:11" ht="21" customHeight="1">
      <c r="B26" s="249"/>
      <c r="C26" s="74" t="s">
        <v>14</v>
      </c>
      <c r="D26" s="20">
        <v>3.1</v>
      </c>
      <c r="E26" s="20" t="s">
        <v>110</v>
      </c>
      <c r="F26" s="19">
        <v>0.24</v>
      </c>
      <c r="G26" s="21">
        <v>3.7</v>
      </c>
      <c r="H26" s="29" t="s">
        <v>110</v>
      </c>
      <c r="I26" s="20" t="s">
        <v>110</v>
      </c>
      <c r="J26" s="17">
        <v>11</v>
      </c>
      <c r="K26" s="20" t="s">
        <v>110</v>
      </c>
    </row>
    <row r="27" spans="2:11" ht="21" customHeight="1">
      <c r="B27" s="227" t="s">
        <v>63</v>
      </c>
      <c r="C27" s="151" t="s">
        <v>16</v>
      </c>
      <c r="D27" s="152" t="s">
        <v>113</v>
      </c>
      <c r="E27" s="152" t="s">
        <v>113</v>
      </c>
      <c r="F27" s="154" t="s">
        <v>114</v>
      </c>
      <c r="G27" s="155" t="s">
        <v>115</v>
      </c>
      <c r="H27" s="158" t="s">
        <v>113</v>
      </c>
      <c r="I27" s="152" t="s">
        <v>115</v>
      </c>
      <c r="J27" s="156">
        <v>5.6</v>
      </c>
      <c r="K27" s="152" t="s">
        <v>116</v>
      </c>
    </row>
    <row r="28" spans="2:11" ht="21" customHeight="1">
      <c r="B28" s="236"/>
      <c r="C28" s="151" t="s">
        <v>18</v>
      </c>
      <c r="D28" s="152">
        <v>2.7</v>
      </c>
      <c r="E28" s="153">
        <v>0.094</v>
      </c>
      <c r="F28" s="154">
        <v>0.16</v>
      </c>
      <c r="G28" s="155">
        <v>2.8</v>
      </c>
      <c r="H28" s="153">
        <v>0.015</v>
      </c>
      <c r="I28" s="156">
        <v>3.8</v>
      </c>
      <c r="J28" s="156">
        <v>7.2</v>
      </c>
      <c r="K28" s="152">
        <v>1.5</v>
      </c>
    </row>
    <row r="29" spans="2:11" ht="21" customHeight="1">
      <c r="B29" s="236"/>
      <c r="C29" s="151" t="s">
        <v>28</v>
      </c>
      <c r="D29" s="156">
        <v>1.8</v>
      </c>
      <c r="E29" s="156" t="s">
        <v>110</v>
      </c>
      <c r="F29" s="154">
        <v>0.17</v>
      </c>
      <c r="G29" s="156">
        <v>2.4</v>
      </c>
      <c r="H29" s="157" t="s">
        <v>110</v>
      </c>
      <c r="I29" s="156" t="s">
        <v>110</v>
      </c>
      <c r="J29" s="156" t="s">
        <v>113</v>
      </c>
      <c r="K29" s="152" t="s">
        <v>110</v>
      </c>
    </row>
    <row r="30" spans="2:11" ht="21" customHeight="1">
      <c r="B30" s="228"/>
      <c r="C30" s="74" t="s">
        <v>80</v>
      </c>
      <c r="D30" s="20" t="s">
        <v>110</v>
      </c>
      <c r="E30" s="22" t="s">
        <v>110</v>
      </c>
      <c r="F30" s="22" t="s">
        <v>110</v>
      </c>
      <c r="G30" s="22">
        <v>2.9</v>
      </c>
      <c r="H30" s="39" t="s">
        <v>110</v>
      </c>
      <c r="I30" s="22" t="s">
        <v>110</v>
      </c>
      <c r="J30" s="22">
        <v>6.6</v>
      </c>
      <c r="K30" s="20" t="s">
        <v>110</v>
      </c>
    </row>
    <row r="31" spans="2:11" ht="21" customHeight="1">
      <c r="B31" s="233" t="s">
        <v>1</v>
      </c>
      <c r="C31" s="75" t="s">
        <v>38</v>
      </c>
      <c r="D31" s="20">
        <v>2.2</v>
      </c>
      <c r="E31" s="24">
        <v>0.058</v>
      </c>
      <c r="F31" s="24">
        <v>0.041</v>
      </c>
      <c r="G31" s="21">
        <v>1.9</v>
      </c>
      <c r="H31" s="39" t="s">
        <v>110</v>
      </c>
      <c r="I31" s="22" t="s">
        <v>110</v>
      </c>
      <c r="J31" s="22">
        <v>5.5</v>
      </c>
      <c r="K31" s="22">
        <v>1.5</v>
      </c>
    </row>
    <row r="32" spans="2:11" ht="21" customHeight="1">
      <c r="B32" s="234"/>
      <c r="C32" s="73" t="s">
        <v>39</v>
      </c>
      <c r="D32" s="20">
        <v>1.9</v>
      </c>
      <c r="E32" s="24">
        <v>0.037</v>
      </c>
      <c r="F32" s="24">
        <v>0.025</v>
      </c>
      <c r="G32" s="21">
        <v>1.6</v>
      </c>
      <c r="H32" s="24">
        <v>0.008</v>
      </c>
      <c r="I32" s="20">
        <v>4</v>
      </c>
      <c r="J32" s="20">
        <v>2.9</v>
      </c>
      <c r="K32" s="20">
        <v>1.4</v>
      </c>
    </row>
    <row r="33" spans="2:11" ht="21" customHeight="1">
      <c r="B33" s="234"/>
      <c r="C33" s="73" t="s">
        <v>40</v>
      </c>
      <c r="D33" s="20">
        <v>2.3</v>
      </c>
      <c r="E33" s="24">
        <v>0.07</v>
      </c>
      <c r="F33" s="24">
        <v>0.05</v>
      </c>
      <c r="G33" s="21">
        <v>1.9</v>
      </c>
      <c r="H33" s="39" t="s">
        <v>110</v>
      </c>
      <c r="I33" s="39" t="s">
        <v>110</v>
      </c>
      <c r="J33" s="20">
        <v>5.6</v>
      </c>
      <c r="K33" s="20">
        <v>1.6</v>
      </c>
    </row>
    <row r="34" spans="2:11" ht="21" customHeight="1">
      <c r="B34" s="234"/>
      <c r="C34" s="76" t="s">
        <v>61</v>
      </c>
      <c r="D34" s="31">
        <v>2</v>
      </c>
      <c r="E34" s="32">
        <v>0.034</v>
      </c>
      <c r="F34" s="32">
        <v>0.052</v>
      </c>
      <c r="G34" s="21">
        <v>2.5</v>
      </c>
      <c r="H34" s="39" t="s">
        <v>110</v>
      </c>
      <c r="I34" s="39" t="s">
        <v>110</v>
      </c>
      <c r="J34" s="22">
        <v>2.9</v>
      </c>
      <c r="K34" s="22">
        <v>1.5</v>
      </c>
    </row>
    <row r="35" spans="2:11" ht="21" customHeight="1" thickBot="1">
      <c r="B35" s="235"/>
      <c r="C35" s="76" t="s">
        <v>62</v>
      </c>
      <c r="D35" s="31">
        <v>2.4</v>
      </c>
      <c r="E35" s="32">
        <v>0.039</v>
      </c>
      <c r="F35" s="32">
        <v>0.027</v>
      </c>
      <c r="G35" s="21">
        <v>2.9</v>
      </c>
      <c r="H35" s="39" t="s">
        <v>110</v>
      </c>
      <c r="I35" s="39" t="s">
        <v>110</v>
      </c>
      <c r="J35" s="22">
        <v>3.6</v>
      </c>
      <c r="K35" s="22">
        <v>1.5</v>
      </c>
    </row>
    <row r="36" spans="2:11" ht="24" customHeight="1">
      <c r="B36" s="237" t="s">
        <v>43</v>
      </c>
      <c r="C36" s="238"/>
      <c r="D36" s="26">
        <f>AVERAGE(D6:D35)</f>
        <v>2.193461538461538</v>
      </c>
      <c r="E36" s="37">
        <f aca="true" t="shared" si="0" ref="E36:K36">AVERAGE(E6:E35)</f>
        <v>0.11266666666666669</v>
      </c>
      <c r="F36" s="37">
        <f t="shared" si="0"/>
        <v>0.30712500000000004</v>
      </c>
      <c r="G36" s="26">
        <f>AVERAGE(G6:G35)</f>
        <v>2.5796296296296304</v>
      </c>
      <c r="H36" s="27">
        <f t="shared" si="0"/>
        <v>0.011418750000000002</v>
      </c>
      <c r="I36" s="26">
        <f t="shared" si="0"/>
        <v>5.8375</v>
      </c>
      <c r="J36" s="26">
        <f t="shared" si="0"/>
        <v>5.963448275862069</v>
      </c>
      <c r="K36" s="26">
        <f t="shared" si="0"/>
        <v>1.2916666666666667</v>
      </c>
    </row>
    <row r="37" spans="2:11" ht="24" customHeight="1">
      <c r="B37" s="239" t="s">
        <v>44</v>
      </c>
      <c r="C37" s="240"/>
      <c r="D37" s="23">
        <f aca="true" t="shared" si="1" ref="D37:I37">MIN(D6:D35)</f>
        <v>0.73</v>
      </c>
      <c r="E37" s="24">
        <f t="shared" si="1"/>
        <v>0.034</v>
      </c>
      <c r="F37" s="41">
        <f t="shared" si="1"/>
        <v>0.025</v>
      </c>
      <c r="G37" s="85">
        <f t="shared" si="1"/>
        <v>0.95</v>
      </c>
      <c r="H37" s="29">
        <f t="shared" si="1"/>
        <v>0.002</v>
      </c>
      <c r="I37" s="81">
        <f t="shared" si="1"/>
        <v>0.8</v>
      </c>
      <c r="J37" s="23">
        <f>MIN(J6:J35)</f>
        <v>0.82</v>
      </c>
      <c r="K37" s="20">
        <f>MIN(K6:K35)</f>
        <v>1</v>
      </c>
    </row>
    <row r="38" spans="2:11" ht="24" customHeight="1" thickBot="1">
      <c r="B38" s="244" t="s">
        <v>45</v>
      </c>
      <c r="C38" s="245"/>
      <c r="D38" s="34">
        <f aca="true" t="shared" si="2" ref="D38:K38">MAX(D6:D35)</f>
        <v>4</v>
      </c>
      <c r="E38" s="33">
        <f t="shared" si="2"/>
        <v>0.74</v>
      </c>
      <c r="F38" s="34">
        <f t="shared" si="2"/>
        <v>1.5</v>
      </c>
      <c r="G38" s="40">
        <f t="shared" si="2"/>
        <v>6.2</v>
      </c>
      <c r="H38" s="86">
        <f t="shared" si="2"/>
        <v>0.024</v>
      </c>
      <c r="I38" s="35">
        <f>MAX(I6:I35)</f>
        <v>23</v>
      </c>
      <c r="J38" s="36">
        <f t="shared" si="2"/>
        <v>27</v>
      </c>
      <c r="K38" s="34">
        <f t="shared" si="2"/>
        <v>1.6</v>
      </c>
    </row>
    <row r="41" spans="2:15" s="142" customFormat="1" ht="13.5">
      <c r="B41" s="159" t="s">
        <v>112</v>
      </c>
      <c r="C41" s="160"/>
      <c r="D41" s="160"/>
      <c r="E41" s="160"/>
      <c r="F41" s="160"/>
      <c r="G41" s="160"/>
      <c r="H41" s="160"/>
      <c r="I41" s="160"/>
      <c r="J41" s="160"/>
      <c r="K41" s="160"/>
      <c r="L41" s="160"/>
      <c r="M41" s="160"/>
      <c r="N41" s="160"/>
      <c r="O41" s="160"/>
    </row>
    <row r="42" s="142" customFormat="1" ht="13.5">
      <c r="C42" s="143" t="s">
        <v>111</v>
      </c>
    </row>
    <row r="43" spans="2:15" s="142" customFormat="1" ht="13.5">
      <c r="B43" s="160"/>
      <c r="C43" s="160"/>
      <c r="D43" s="160"/>
      <c r="E43" s="160"/>
      <c r="F43" s="160"/>
      <c r="G43" s="160"/>
      <c r="H43" s="160"/>
      <c r="I43" s="160"/>
      <c r="J43" s="160"/>
      <c r="K43" s="160"/>
      <c r="L43" s="160"/>
      <c r="M43" s="160"/>
      <c r="N43" s="160"/>
      <c r="O43" s="160"/>
    </row>
    <row r="44" spans="2:15" s="142" customFormat="1" ht="13.5">
      <c r="B44" s="160"/>
      <c r="C44" s="160"/>
      <c r="D44" s="160"/>
      <c r="E44" s="160"/>
      <c r="F44" s="160"/>
      <c r="G44" s="160"/>
      <c r="H44" s="160"/>
      <c r="I44" s="160"/>
      <c r="J44" s="160"/>
      <c r="K44" s="160"/>
      <c r="L44" s="160"/>
      <c r="M44" s="160"/>
      <c r="N44" s="160"/>
      <c r="O44" s="160"/>
    </row>
  </sheetData>
  <sheetProtection/>
  <mergeCells count="16">
    <mergeCell ref="B21:B22"/>
    <mergeCell ref="B23:B24"/>
    <mergeCell ref="B25:B26"/>
    <mergeCell ref="B31:B35"/>
    <mergeCell ref="B36:C36"/>
    <mergeCell ref="B27:B30"/>
    <mergeCell ref="B43:O43"/>
    <mergeCell ref="B44:O44"/>
    <mergeCell ref="B3:C3"/>
    <mergeCell ref="B6:B14"/>
    <mergeCell ref="B15:B20"/>
    <mergeCell ref="B4:B5"/>
    <mergeCell ref="C4:C5"/>
    <mergeCell ref="B41:O41"/>
    <mergeCell ref="B37:C37"/>
    <mergeCell ref="B38:C38"/>
  </mergeCells>
  <printOptions/>
  <pageMargins left="0.3937007874015748" right="0.1968503937007874" top="0.5905511811023623" bottom="0.3937007874015748" header="0.5118110236220472" footer="0.5118110236220472"/>
  <pageSetup fitToHeight="1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2015-09-14T05:02:59Z</cp:lastPrinted>
  <dcterms:created xsi:type="dcterms:W3CDTF">2002-06-28T02:32:40Z</dcterms:created>
  <dcterms:modified xsi:type="dcterms:W3CDTF">2019-07-12T07:53:51Z</dcterms:modified>
  <cp:category/>
  <cp:version/>
  <cp:contentType/>
  <cp:contentStatus/>
</cp:coreProperties>
</file>