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F5C17C10-F539-45B3-AF6F-B3A760E428A8}" xr6:coauthVersionLast="47" xr6:coauthVersionMax="47" xr10:uidLastSave="{00000000-0000-0000-0000-000000000000}"/>
  <bookViews>
    <workbookView xWindow="28680" yWindow="-3015" windowWidth="29040" windowHeight="15720" activeTab="1" xr2:uid="{00000000-000D-0000-FFFF-FFFF00000000}"/>
  </bookViews>
  <sheets>
    <sheet name="はじめに" sheetId="48" r:id="rId1"/>
    <sheet name="計画表紙" sheetId="41" r:id="rId2"/>
    <sheet name="計画事業所" sheetId="43" r:id="rId3"/>
    <sheet name="計画自動車一覧" sheetId="46" r:id="rId4"/>
    <sheet name="計画代替" sheetId="44" r:id="rId5"/>
    <sheet name="計画措置" sheetId="45" r:id="rId6"/>
    <sheet name="使用計画表紙" sheetId="55" r:id="rId7"/>
    <sheet name="車両区分" sheetId="51" r:id="rId8"/>
    <sheet name="産業分類表" sheetId="52" r:id="rId9"/>
    <sheet name="車検証対応図" sheetId="57" r:id="rId10"/>
  </sheets>
  <externalReferences>
    <externalReference r:id="rId11"/>
    <externalReference r:id="rId12"/>
    <externalReference r:id="rId13"/>
    <externalReference r:id="rId14"/>
    <externalReference r:id="rId15"/>
  </externalReferences>
  <definedNames>
    <definedName name="_xlnm._FilterDatabase" localSheetId="6" hidden="1">使用計画表紙!$A$18:$X$41</definedName>
    <definedName name="_xlnm._FilterDatabase" localSheetId="7" hidden="1">車両区分!$T$2:$Z$2</definedName>
    <definedName name="Jナンバー分類" localSheetId="7">[1]実績排出量!$CF$17:$CF$22</definedName>
    <definedName name="Jナンバー分類">[2]実績排出量!$CF$17:$CF$22</definedName>
    <definedName name="Jバス">[3]実績排出量!$CI$17:$CI$18</definedName>
    <definedName name="J車種重量">[1]実績排出量!$AM$16:$AM$215</definedName>
    <definedName name="J小型貨物">[3]実績排出量!$CH$17</definedName>
    <definedName name="J乗用">[3]実績排出量!$CK$17</definedName>
    <definedName name="J特殊">[3]実績排出量!$CL$17</definedName>
    <definedName name="J特種">[3]実績排出量!$CJ$17:$CJ$18</definedName>
    <definedName name="J普通貨物">[3]実績排出量!$CG$17</definedName>
    <definedName name="_xlnm.Print_Area" localSheetId="2">計画事業所!$A$1:$P$31</definedName>
    <definedName name="_xlnm.Print_Area" localSheetId="3">計画自動車一覧!$A$1:$X$1015</definedName>
    <definedName name="_xlnm.Print_Area" localSheetId="5">計画措置!$A$1:$J$65</definedName>
    <definedName name="_xlnm.Print_Area" localSheetId="4">計画代替!$A$1:$S$24</definedName>
    <definedName name="_xlnm.Print_Area" localSheetId="1">計画表紙!$A$3:$Z$41</definedName>
    <definedName name="_xlnm.Print_Area" localSheetId="8">産業分類表!$A$1:$E$53</definedName>
    <definedName name="_xlnm.Print_Area" localSheetId="6">使用計画表紙!$A$1:$X$40</definedName>
    <definedName name="_xlnm.Print_Area" localSheetId="7">車両区分!$A$1:$Z$1135</definedName>
    <definedName name="_xlnm.Print_Titles" localSheetId="2">計画事業所!$A:$D</definedName>
    <definedName name="_xlnm.Print_Titles" localSheetId="3">計画自動車一覧!$13:$15</definedName>
    <definedName name="ナンバー分類" localSheetId="8">[4]計画排出量!$CB$17:$CB$22</definedName>
    <definedName name="ナンバー分類" localSheetId="9">[5]計画自動車一覧!$CB$17:$CB$22</definedName>
    <definedName name="ナンバー分類" localSheetId="7">#REF!</definedName>
    <definedName name="ナンバー分類">計画自動車一覧!$CB$17:$CB$22</definedName>
    <definedName name="バス">計画自動車一覧!$CE$17:$CE$18</definedName>
    <definedName name="車種重量" localSheetId="8">[4]計画排出量!$AJ$16:$AJ$215</definedName>
    <definedName name="車種重量" localSheetId="9">[5]計画自動車一覧!$AJ$16:$AJ$215</definedName>
    <definedName name="車種重量">計画自動車一覧!$AJ$16:$AJ$1015</definedName>
    <definedName name="小型貨物">計画自動車一覧!$CD$17</definedName>
    <definedName name="乗用">計画自動車一覧!$CG$17</definedName>
    <definedName name="特殊">計画自動車一覧!$CH$17</definedName>
    <definedName name="特種">計画自動車一覧!$CF$17:$CF$18</definedName>
    <definedName name="排出係数表" localSheetId="8">[4]排出係数!$A$4:$I$1039</definedName>
    <definedName name="排出係数表" localSheetId="9">[5]車両区分!$A$3:$I$1249</definedName>
    <definedName name="排出係数表" localSheetId="7">車両区分!$A$3:$I$1204</definedName>
    <definedName name="排出係数表">車両区分!$A$3:$I$1204</definedName>
    <definedName name="普通貨物">計画自動車一覧!$CC$17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T17" i="46" l="1"/>
  <c r="CT18" i="46"/>
  <c r="CT19" i="46"/>
  <c r="CT20" i="46"/>
  <c r="CT21" i="46"/>
  <c r="CT22" i="46"/>
  <c r="CT23" i="46"/>
  <c r="CT24" i="46"/>
  <c r="CT25" i="46"/>
  <c r="CT26" i="46"/>
  <c r="CT27" i="46"/>
  <c r="CT28" i="46"/>
  <c r="CT29" i="46"/>
  <c r="CT30" i="46"/>
  <c r="CT31" i="46"/>
  <c r="CT32" i="46"/>
  <c r="CT33" i="46"/>
  <c r="CT34" i="46"/>
  <c r="CT35" i="46"/>
  <c r="CT36" i="46"/>
  <c r="CT37" i="46"/>
  <c r="CT38" i="46"/>
  <c r="CT39" i="46"/>
  <c r="CT40" i="46"/>
  <c r="CT41" i="46"/>
  <c r="CT42" i="46"/>
  <c r="CT43" i="46"/>
  <c r="CT44" i="46"/>
  <c r="CT45" i="46"/>
  <c r="CT46" i="46"/>
  <c r="CT47" i="46"/>
  <c r="CT48" i="46"/>
  <c r="CT49" i="46"/>
  <c r="CT50" i="46"/>
  <c r="CT51" i="46"/>
  <c r="CT52" i="46"/>
  <c r="CT53" i="46"/>
  <c r="CT54" i="46"/>
  <c r="CT55" i="46"/>
  <c r="CT56" i="46"/>
  <c r="CT57" i="46"/>
  <c r="CT58" i="46"/>
  <c r="CT59" i="46"/>
  <c r="CT60" i="46"/>
  <c r="CT61" i="46"/>
  <c r="CT62" i="46"/>
  <c r="CT63" i="46"/>
  <c r="CT64" i="46"/>
  <c r="CT65" i="46"/>
  <c r="CT66" i="46"/>
  <c r="CT67" i="46"/>
  <c r="CT68" i="46"/>
  <c r="CT69" i="46"/>
  <c r="CT70" i="46"/>
  <c r="CT71" i="46"/>
  <c r="CT72" i="46"/>
  <c r="CT73" i="46"/>
  <c r="CT74" i="46"/>
  <c r="CT75" i="46"/>
  <c r="CT76" i="46"/>
  <c r="CT77" i="46"/>
  <c r="CT78" i="46"/>
  <c r="CT79" i="46"/>
  <c r="CT80" i="46"/>
  <c r="CT81" i="46"/>
  <c r="CT82" i="46"/>
  <c r="CT83" i="46"/>
  <c r="CT84" i="46"/>
  <c r="CT85" i="46"/>
  <c r="CT86" i="46"/>
  <c r="CT87" i="46"/>
  <c r="CT88" i="46"/>
  <c r="CT89" i="46"/>
  <c r="CT90" i="46"/>
  <c r="CT91" i="46"/>
  <c r="CT92" i="46"/>
  <c r="CT93" i="46"/>
  <c r="CT94" i="46"/>
  <c r="CT95" i="46"/>
  <c r="CT96" i="46"/>
  <c r="CT97" i="46"/>
  <c r="CT98" i="46"/>
  <c r="CT99" i="46"/>
  <c r="CT100" i="46"/>
  <c r="CT101" i="46"/>
  <c r="CT102" i="46"/>
  <c r="CT103" i="46"/>
  <c r="CT104" i="46"/>
  <c r="CT105" i="46"/>
  <c r="CT106" i="46"/>
  <c r="CT107" i="46"/>
  <c r="CT108" i="46"/>
  <c r="CT109" i="46"/>
  <c r="CT110" i="46"/>
  <c r="CT111" i="46"/>
  <c r="CT112" i="46"/>
  <c r="CT113" i="46"/>
  <c r="CT114" i="46"/>
  <c r="CT115" i="46"/>
  <c r="CT116" i="46"/>
  <c r="CT117" i="46"/>
  <c r="CT118" i="46"/>
  <c r="CT119" i="46"/>
  <c r="CT120" i="46"/>
  <c r="CT121" i="46"/>
  <c r="CT122" i="46"/>
  <c r="CT123" i="46"/>
  <c r="CT124" i="46"/>
  <c r="CT125" i="46"/>
  <c r="CT126" i="46"/>
  <c r="CT127" i="46"/>
  <c r="CT128" i="46"/>
  <c r="CT129" i="46"/>
  <c r="CT130" i="46"/>
  <c r="CT131" i="46"/>
  <c r="CT132" i="46"/>
  <c r="CT133" i="46"/>
  <c r="CT134" i="46"/>
  <c r="CT135" i="46"/>
  <c r="CT136" i="46"/>
  <c r="CT137" i="46"/>
  <c r="CT138" i="46"/>
  <c r="CT139" i="46"/>
  <c r="CT140" i="46"/>
  <c r="CT141" i="46"/>
  <c r="CT142" i="46"/>
  <c r="CT143" i="46"/>
  <c r="CT144" i="46"/>
  <c r="CT145" i="46"/>
  <c r="CT146" i="46"/>
  <c r="CT147" i="46"/>
  <c r="CT148" i="46"/>
  <c r="CT149" i="46"/>
  <c r="CT150" i="46"/>
  <c r="CT151" i="46"/>
  <c r="CT152" i="46"/>
  <c r="CT153" i="46"/>
  <c r="CT154" i="46"/>
  <c r="CT155" i="46"/>
  <c r="CT156" i="46"/>
  <c r="CT157" i="46"/>
  <c r="CT158" i="46"/>
  <c r="CT159" i="46"/>
  <c r="CT160" i="46"/>
  <c r="CT161" i="46"/>
  <c r="CT162" i="46"/>
  <c r="CT163" i="46"/>
  <c r="CT164" i="46"/>
  <c r="CT165" i="46"/>
  <c r="CT166" i="46"/>
  <c r="CT167" i="46"/>
  <c r="CT168" i="46"/>
  <c r="CT169" i="46"/>
  <c r="CT170" i="46"/>
  <c r="CT171" i="46"/>
  <c r="CT172" i="46"/>
  <c r="CT173" i="46"/>
  <c r="CT174" i="46"/>
  <c r="CT175" i="46"/>
  <c r="CT176" i="46"/>
  <c r="CT177" i="46"/>
  <c r="CT178" i="46"/>
  <c r="CT179" i="46"/>
  <c r="CT180" i="46"/>
  <c r="CT181" i="46"/>
  <c r="CT182" i="46"/>
  <c r="CT183" i="46"/>
  <c r="CT184" i="46"/>
  <c r="CT185" i="46"/>
  <c r="CT186" i="46"/>
  <c r="CT187" i="46"/>
  <c r="CT188" i="46"/>
  <c r="CT189" i="46"/>
  <c r="CT190" i="46"/>
  <c r="CT191" i="46"/>
  <c r="CT192" i="46"/>
  <c r="CT193" i="46"/>
  <c r="CT194" i="46"/>
  <c r="CT195" i="46"/>
  <c r="CT196" i="46"/>
  <c r="CT197" i="46"/>
  <c r="CT198" i="46"/>
  <c r="CT199" i="46"/>
  <c r="CT200" i="46"/>
  <c r="CT201" i="46"/>
  <c r="CT202" i="46"/>
  <c r="CT203" i="46"/>
  <c r="CT204" i="46"/>
  <c r="CT205" i="46"/>
  <c r="CT206" i="46"/>
  <c r="CT207" i="46"/>
  <c r="CT208" i="46"/>
  <c r="CT209" i="46"/>
  <c r="CT210" i="46"/>
  <c r="CT211" i="46"/>
  <c r="CT212" i="46"/>
  <c r="CT213" i="46"/>
  <c r="CT214" i="46"/>
  <c r="CT215" i="46"/>
  <c r="CT216" i="46"/>
  <c r="CT217" i="46"/>
  <c r="CT218" i="46"/>
  <c r="CT219" i="46"/>
  <c r="CT220" i="46"/>
  <c r="CT221" i="46"/>
  <c r="CT222" i="46"/>
  <c r="CT223" i="46"/>
  <c r="CT224" i="46"/>
  <c r="CT225" i="46"/>
  <c r="CT226" i="46"/>
  <c r="CT227" i="46"/>
  <c r="CT228" i="46"/>
  <c r="CT229" i="46"/>
  <c r="CT230" i="46"/>
  <c r="CT231" i="46"/>
  <c r="CT232" i="46"/>
  <c r="CT233" i="46"/>
  <c r="CT234" i="46"/>
  <c r="CT235" i="46"/>
  <c r="CT236" i="46"/>
  <c r="CT237" i="46"/>
  <c r="CT238" i="46"/>
  <c r="CT239" i="46"/>
  <c r="CT240" i="46"/>
  <c r="CT241" i="46"/>
  <c r="CT242" i="46"/>
  <c r="CT243" i="46"/>
  <c r="CT244" i="46"/>
  <c r="CT245" i="46"/>
  <c r="CT246" i="46"/>
  <c r="CT247" i="46"/>
  <c r="CT248" i="46"/>
  <c r="CT249" i="46"/>
  <c r="CT250" i="46"/>
  <c r="CT251" i="46"/>
  <c r="CT252" i="46"/>
  <c r="CT253" i="46"/>
  <c r="CT254" i="46"/>
  <c r="CT255" i="46"/>
  <c r="CT256" i="46"/>
  <c r="CT257" i="46"/>
  <c r="CT258" i="46"/>
  <c r="CT259" i="46"/>
  <c r="CT260" i="46"/>
  <c r="CT261" i="46"/>
  <c r="CT262" i="46"/>
  <c r="CT263" i="46"/>
  <c r="CT264" i="46"/>
  <c r="CT265" i="46"/>
  <c r="CT266" i="46"/>
  <c r="CT267" i="46"/>
  <c r="CT268" i="46"/>
  <c r="CT269" i="46"/>
  <c r="CT270" i="46"/>
  <c r="CT271" i="46"/>
  <c r="CT272" i="46"/>
  <c r="CT273" i="46"/>
  <c r="CT274" i="46"/>
  <c r="CT275" i="46"/>
  <c r="CT276" i="46"/>
  <c r="CT277" i="46"/>
  <c r="CT278" i="46"/>
  <c r="CT279" i="46"/>
  <c r="CT280" i="46"/>
  <c r="CT281" i="46"/>
  <c r="CT282" i="46"/>
  <c r="CT283" i="46"/>
  <c r="CT284" i="46"/>
  <c r="CT285" i="46"/>
  <c r="CT286" i="46"/>
  <c r="CT287" i="46"/>
  <c r="CT288" i="46"/>
  <c r="CT289" i="46"/>
  <c r="CT290" i="46"/>
  <c r="CT291" i="46"/>
  <c r="CT292" i="46"/>
  <c r="CT293" i="46"/>
  <c r="CT294" i="46"/>
  <c r="CT295" i="46"/>
  <c r="CT296" i="46"/>
  <c r="CT297" i="46"/>
  <c r="CT298" i="46"/>
  <c r="CT299" i="46"/>
  <c r="CT300" i="46"/>
  <c r="CT301" i="46"/>
  <c r="CT302" i="46"/>
  <c r="CT303" i="46"/>
  <c r="CT304" i="46"/>
  <c r="CT305" i="46"/>
  <c r="CT306" i="46"/>
  <c r="CT307" i="46"/>
  <c r="CT308" i="46"/>
  <c r="CT309" i="46"/>
  <c r="CT310" i="46"/>
  <c r="CT311" i="46"/>
  <c r="CT312" i="46"/>
  <c r="CT313" i="46"/>
  <c r="CT314" i="46"/>
  <c r="CT315" i="46"/>
  <c r="CT316" i="46"/>
  <c r="CT317" i="46"/>
  <c r="CT318" i="46"/>
  <c r="CT319" i="46"/>
  <c r="CT320" i="46"/>
  <c r="CT321" i="46"/>
  <c r="CT322" i="46"/>
  <c r="CT323" i="46"/>
  <c r="CT324" i="46"/>
  <c r="CT325" i="46"/>
  <c r="CT326" i="46"/>
  <c r="CT327" i="46"/>
  <c r="CT328" i="46"/>
  <c r="CT329" i="46"/>
  <c r="CT330" i="46"/>
  <c r="CT331" i="46"/>
  <c r="CT332" i="46"/>
  <c r="CT333" i="46"/>
  <c r="CT334" i="46"/>
  <c r="CT335" i="46"/>
  <c r="CT336" i="46"/>
  <c r="CT337" i="46"/>
  <c r="CT338" i="46"/>
  <c r="CT339" i="46"/>
  <c r="CT340" i="46"/>
  <c r="CT341" i="46"/>
  <c r="CT342" i="46"/>
  <c r="CT343" i="46"/>
  <c r="CT344" i="46"/>
  <c r="CT345" i="46"/>
  <c r="CT346" i="46"/>
  <c r="CT347" i="46"/>
  <c r="CT348" i="46"/>
  <c r="CT349" i="46"/>
  <c r="CT350" i="46"/>
  <c r="CT351" i="46"/>
  <c r="CT352" i="46"/>
  <c r="CT353" i="46"/>
  <c r="CT354" i="46"/>
  <c r="CT355" i="46"/>
  <c r="CT356" i="46"/>
  <c r="CT357" i="46"/>
  <c r="CT358" i="46"/>
  <c r="CT359" i="46"/>
  <c r="CT360" i="46"/>
  <c r="CT361" i="46"/>
  <c r="CT362" i="46"/>
  <c r="CT363" i="46"/>
  <c r="CT364" i="46"/>
  <c r="CT365" i="46"/>
  <c r="CT366" i="46"/>
  <c r="CT367" i="46"/>
  <c r="CT368" i="46"/>
  <c r="CT369" i="46"/>
  <c r="CT370" i="46"/>
  <c r="CT371" i="46"/>
  <c r="CT372" i="46"/>
  <c r="CT373" i="46"/>
  <c r="CT374" i="46"/>
  <c r="CT375" i="46"/>
  <c r="CT376" i="46"/>
  <c r="CT377" i="46"/>
  <c r="CT378" i="46"/>
  <c r="CT379" i="46"/>
  <c r="CT380" i="46"/>
  <c r="CT381" i="46"/>
  <c r="CT382" i="46"/>
  <c r="CT383" i="46"/>
  <c r="CT384" i="46"/>
  <c r="CT385" i="46"/>
  <c r="CT386" i="46"/>
  <c r="CT387" i="46"/>
  <c r="CT388" i="46"/>
  <c r="CT389" i="46"/>
  <c r="CT390" i="46"/>
  <c r="CT391" i="46"/>
  <c r="CT392" i="46"/>
  <c r="CT393" i="46"/>
  <c r="CT394" i="46"/>
  <c r="CT395" i="46"/>
  <c r="CT396" i="46"/>
  <c r="CT397" i="46"/>
  <c r="CT398" i="46"/>
  <c r="CT399" i="46"/>
  <c r="CT400" i="46"/>
  <c r="CT401" i="46"/>
  <c r="CT402" i="46"/>
  <c r="CT403" i="46"/>
  <c r="CT404" i="46"/>
  <c r="CT405" i="46"/>
  <c r="CT406" i="46"/>
  <c r="CT407" i="46"/>
  <c r="CT408" i="46"/>
  <c r="CT409" i="46"/>
  <c r="CT410" i="46"/>
  <c r="CT411" i="46"/>
  <c r="CT412" i="46"/>
  <c r="CT413" i="46"/>
  <c r="CT414" i="46"/>
  <c r="CT415" i="46"/>
  <c r="CT416" i="46"/>
  <c r="CT417" i="46"/>
  <c r="CT418" i="46"/>
  <c r="CT419" i="46"/>
  <c r="CT420" i="46"/>
  <c r="CT421" i="46"/>
  <c r="CT422" i="46"/>
  <c r="CT423" i="46"/>
  <c r="CT424" i="46"/>
  <c r="CT425" i="46"/>
  <c r="CT426" i="46"/>
  <c r="CT427" i="46"/>
  <c r="CT428" i="46"/>
  <c r="CT429" i="46"/>
  <c r="CT430" i="46"/>
  <c r="CT431" i="46"/>
  <c r="CT432" i="46"/>
  <c r="CT433" i="46"/>
  <c r="CT434" i="46"/>
  <c r="CT435" i="46"/>
  <c r="CT436" i="46"/>
  <c r="CT437" i="46"/>
  <c r="CT438" i="46"/>
  <c r="CT439" i="46"/>
  <c r="CT440" i="46"/>
  <c r="CT441" i="46"/>
  <c r="CT442" i="46"/>
  <c r="CT443" i="46"/>
  <c r="CT444" i="46"/>
  <c r="CT445" i="46"/>
  <c r="CT446" i="46"/>
  <c r="CT447" i="46"/>
  <c r="CT448" i="46"/>
  <c r="CT449" i="46"/>
  <c r="CT450" i="46"/>
  <c r="CT451" i="46"/>
  <c r="CT452" i="46"/>
  <c r="CT453" i="46"/>
  <c r="CT454" i="46"/>
  <c r="CT455" i="46"/>
  <c r="CT456" i="46"/>
  <c r="CT457" i="46"/>
  <c r="CT458" i="46"/>
  <c r="CT459" i="46"/>
  <c r="CT460" i="46"/>
  <c r="CT461" i="46"/>
  <c r="CT462" i="46"/>
  <c r="CT463" i="46"/>
  <c r="CT464" i="46"/>
  <c r="CT465" i="46"/>
  <c r="CT466" i="46"/>
  <c r="CT467" i="46"/>
  <c r="CT468" i="46"/>
  <c r="CT469" i="46"/>
  <c r="CT470" i="46"/>
  <c r="CT471" i="46"/>
  <c r="CT472" i="46"/>
  <c r="CT473" i="46"/>
  <c r="CT474" i="46"/>
  <c r="CT475" i="46"/>
  <c r="CT476" i="46"/>
  <c r="CT477" i="46"/>
  <c r="CT478" i="46"/>
  <c r="CT479" i="46"/>
  <c r="CT480" i="46"/>
  <c r="CT481" i="46"/>
  <c r="CT482" i="46"/>
  <c r="CT483" i="46"/>
  <c r="CT484" i="46"/>
  <c r="CT485" i="46"/>
  <c r="CT486" i="46"/>
  <c r="CT487" i="46"/>
  <c r="CT488" i="46"/>
  <c r="CT489" i="46"/>
  <c r="CT490" i="46"/>
  <c r="CT491" i="46"/>
  <c r="CT492" i="46"/>
  <c r="CT493" i="46"/>
  <c r="CT494" i="46"/>
  <c r="CT495" i="46"/>
  <c r="CT496" i="46"/>
  <c r="CT497" i="46"/>
  <c r="CT498" i="46"/>
  <c r="CT499" i="46"/>
  <c r="CT500" i="46"/>
  <c r="CT501" i="46"/>
  <c r="CT502" i="46"/>
  <c r="CT503" i="46"/>
  <c r="CT504" i="46"/>
  <c r="CT505" i="46"/>
  <c r="CT506" i="46"/>
  <c r="CT507" i="46"/>
  <c r="CT508" i="46"/>
  <c r="CT509" i="46"/>
  <c r="CT510" i="46"/>
  <c r="CT511" i="46"/>
  <c r="CT512" i="46"/>
  <c r="CT513" i="46"/>
  <c r="CT514" i="46"/>
  <c r="CT515" i="46"/>
  <c r="CT516" i="46"/>
  <c r="CT517" i="46"/>
  <c r="CT518" i="46"/>
  <c r="CT519" i="46"/>
  <c r="CT520" i="46"/>
  <c r="CT521" i="46"/>
  <c r="CT522" i="46"/>
  <c r="CT523" i="46"/>
  <c r="CT524" i="46"/>
  <c r="CT525" i="46"/>
  <c r="CT526" i="46"/>
  <c r="CT527" i="46"/>
  <c r="CT528" i="46"/>
  <c r="CT529" i="46"/>
  <c r="CT530" i="46"/>
  <c r="CT531" i="46"/>
  <c r="CT532" i="46"/>
  <c r="CT533" i="46"/>
  <c r="CT534" i="46"/>
  <c r="CT535" i="46"/>
  <c r="CT536" i="46"/>
  <c r="CT537" i="46"/>
  <c r="CT538" i="46"/>
  <c r="CT539" i="46"/>
  <c r="CT540" i="46"/>
  <c r="CT541" i="46"/>
  <c r="CT542" i="46"/>
  <c r="CT543" i="46"/>
  <c r="CT544" i="46"/>
  <c r="CT545" i="46"/>
  <c r="CT546" i="46"/>
  <c r="CT547" i="46"/>
  <c r="CT548" i="46"/>
  <c r="CT549" i="46"/>
  <c r="CT550" i="46"/>
  <c r="CT551" i="46"/>
  <c r="CT552" i="46"/>
  <c r="CT553" i="46"/>
  <c r="CT554" i="46"/>
  <c r="CT555" i="46"/>
  <c r="CT556" i="46"/>
  <c r="CT557" i="46"/>
  <c r="CT558" i="46"/>
  <c r="CT559" i="46"/>
  <c r="CT560" i="46"/>
  <c r="CT561" i="46"/>
  <c r="CT562" i="46"/>
  <c r="CT563" i="46"/>
  <c r="CT564" i="46"/>
  <c r="CT565" i="46"/>
  <c r="CT566" i="46"/>
  <c r="CT567" i="46"/>
  <c r="CT568" i="46"/>
  <c r="CT569" i="46"/>
  <c r="CT570" i="46"/>
  <c r="CT571" i="46"/>
  <c r="CT572" i="46"/>
  <c r="CT573" i="46"/>
  <c r="CT574" i="46"/>
  <c r="CT575" i="46"/>
  <c r="CT576" i="46"/>
  <c r="CT577" i="46"/>
  <c r="CT578" i="46"/>
  <c r="CT579" i="46"/>
  <c r="CT580" i="46"/>
  <c r="CT581" i="46"/>
  <c r="CT582" i="46"/>
  <c r="CT583" i="46"/>
  <c r="CT584" i="46"/>
  <c r="CT585" i="46"/>
  <c r="CT586" i="46"/>
  <c r="CT587" i="46"/>
  <c r="CT588" i="46"/>
  <c r="CT589" i="46"/>
  <c r="CT590" i="46"/>
  <c r="CT591" i="46"/>
  <c r="CT592" i="46"/>
  <c r="CT593" i="46"/>
  <c r="CT594" i="46"/>
  <c r="CT595" i="46"/>
  <c r="CT596" i="46"/>
  <c r="CT597" i="46"/>
  <c r="CT598" i="46"/>
  <c r="CT599" i="46"/>
  <c r="CT600" i="46"/>
  <c r="CT601" i="46"/>
  <c r="CT602" i="46"/>
  <c r="CT603" i="46"/>
  <c r="CT604" i="46"/>
  <c r="CT605" i="46"/>
  <c r="CT606" i="46"/>
  <c r="CT607" i="46"/>
  <c r="CT608" i="46"/>
  <c r="CT609" i="46"/>
  <c r="CT610" i="46"/>
  <c r="CT611" i="46"/>
  <c r="CT612" i="46"/>
  <c r="CT613" i="46"/>
  <c r="CT614" i="46"/>
  <c r="CT615" i="46"/>
  <c r="CT616" i="46"/>
  <c r="CT617" i="46"/>
  <c r="CT618" i="46"/>
  <c r="CT619" i="46"/>
  <c r="CT620" i="46"/>
  <c r="CT621" i="46"/>
  <c r="CT622" i="46"/>
  <c r="CT623" i="46"/>
  <c r="CT624" i="46"/>
  <c r="CT625" i="46"/>
  <c r="CT626" i="46"/>
  <c r="CT627" i="46"/>
  <c r="CT628" i="46"/>
  <c r="CT629" i="46"/>
  <c r="CT630" i="46"/>
  <c r="CT631" i="46"/>
  <c r="CT632" i="46"/>
  <c r="CT633" i="46"/>
  <c r="CT634" i="46"/>
  <c r="CT635" i="46"/>
  <c r="CT636" i="46"/>
  <c r="CT637" i="46"/>
  <c r="CT638" i="46"/>
  <c r="CT639" i="46"/>
  <c r="CT640" i="46"/>
  <c r="CT641" i="46"/>
  <c r="CT642" i="46"/>
  <c r="CT643" i="46"/>
  <c r="CT644" i="46"/>
  <c r="CT645" i="46"/>
  <c r="CT646" i="46"/>
  <c r="CT647" i="46"/>
  <c r="CT648" i="46"/>
  <c r="CT649" i="46"/>
  <c r="CT650" i="46"/>
  <c r="CT651" i="46"/>
  <c r="CT652" i="46"/>
  <c r="CT653" i="46"/>
  <c r="CT654" i="46"/>
  <c r="CT655" i="46"/>
  <c r="CT656" i="46"/>
  <c r="CT657" i="46"/>
  <c r="CT658" i="46"/>
  <c r="CT659" i="46"/>
  <c r="CT660" i="46"/>
  <c r="CT661" i="46"/>
  <c r="CT662" i="46"/>
  <c r="CT663" i="46"/>
  <c r="CT664" i="46"/>
  <c r="CT665" i="46"/>
  <c r="CT666" i="46"/>
  <c r="CT667" i="46"/>
  <c r="CT668" i="46"/>
  <c r="CT669" i="46"/>
  <c r="CT670" i="46"/>
  <c r="CT671" i="46"/>
  <c r="CT672" i="46"/>
  <c r="CT673" i="46"/>
  <c r="CT674" i="46"/>
  <c r="CT675" i="46"/>
  <c r="CT676" i="46"/>
  <c r="CT677" i="46"/>
  <c r="CT678" i="46"/>
  <c r="CT679" i="46"/>
  <c r="CT680" i="46"/>
  <c r="CT681" i="46"/>
  <c r="CT682" i="46"/>
  <c r="CT683" i="46"/>
  <c r="CT684" i="46"/>
  <c r="CT685" i="46"/>
  <c r="CT686" i="46"/>
  <c r="CT687" i="46"/>
  <c r="CT688" i="46"/>
  <c r="CT689" i="46"/>
  <c r="CT690" i="46"/>
  <c r="CT691" i="46"/>
  <c r="CT692" i="46"/>
  <c r="CT693" i="46"/>
  <c r="CT694" i="46"/>
  <c r="CT695" i="46"/>
  <c r="CT696" i="46"/>
  <c r="CT697" i="46"/>
  <c r="CT698" i="46"/>
  <c r="CT699" i="46"/>
  <c r="CT700" i="46"/>
  <c r="CT701" i="46"/>
  <c r="CT702" i="46"/>
  <c r="CT703" i="46"/>
  <c r="CT704" i="46"/>
  <c r="CT705" i="46"/>
  <c r="CT706" i="46"/>
  <c r="CT707" i="46"/>
  <c r="CT708" i="46"/>
  <c r="CT709" i="46"/>
  <c r="CT710" i="46"/>
  <c r="CT711" i="46"/>
  <c r="CT712" i="46"/>
  <c r="CT713" i="46"/>
  <c r="CT714" i="46"/>
  <c r="CT715" i="46"/>
  <c r="CT716" i="46"/>
  <c r="CT717" i="46"/>
  <c r="CT718" i="46"/>
  <c r="CT719" i="46"/>
  <c r="CT720" i="46"/>
  <c r="CT721" i="46"/>
  <c r="CT722" i="46"/>
  <c r="CT723" i="46"/>
  <c r="CT724" i="46"/>
  <c r="CT725" i="46"/>
  <c r="CT726" i="46"/>
  <c r="CT727" i="46"/>
  <c r="CT728" i="46"/>
  <c r="CT729" i="46"/>
  <c r="CT730" i="46"/>
  <c r="CT731" i="46"/>
  <c r="CT732" i="46"/>
  <c r="CT733" i="46"/>
  <c r="CT734" i="46"/>
  <c r="CT735" i="46"/>
  <c r="CT736" i="46"/>
  <c r="CT737" i="46"/>
  <c r="CT738" i="46"/>
  <c r="CT739" i="46"/>
  <c r="CT740" i="46"/>
  <c r="CT741" i="46"/>
  <c r="CT742" i="46"/>
  <c r="CT743" i="46"/>
  <c r="CT744" i="46"/>
  <c r="CT745" i="46"/>
  <c r="CT746" i="46"/>
  <c r="CT747" i="46"/>
  <c r="CT748" i="46"/>
  <c r="CT749" i="46"/>
  <c r="CT750" i="46"/>
  <c r="CT751" i="46"/>
  <c r="CT752" i="46"/>
  <c r="CT753" i="46"/>
  <c r="CT754" i="46"/>
  <c r="CT755" i="46"/>
  <c r="CT756" i="46"/>
  <c r="CT757" i="46"/>
  <c r="CT758" i="46"/>
  <c r="CT759" i="46"/>
  <c r="CT760" i="46"/>
  <c r="CT761" i="46"/>
  <c r="CT762" i="46"/>
  <c r="CT763" i="46"/>
  <c r="CT764" i="46"/>
  <c r="CT765" i="46"/>
  <c r="CT766" i="46"/>
  <c r="CT767" i="46"/>
  <c r="CT768" i="46"/>
  <c r="CT769" i="46"/>
  <c r="CT770" i="46"/>
  <c r="CT771" i="46"/>
  <c r="CT772" i="46"/>
  <c r="CT773" i="46"/>
  <c r="CT774" i="46"/>
  <c r="CT775" i="46"/>
  <c r="CT776" i="46"/>
  <c r="CT777" i="46"/>
  <c r="CT778" i="46"/>
  <c r="CT779" i="46"/>
  <c r="CT780" i="46"/>
  <c r="CT781" i="46"/>
  <c r="CT782" i="46"/>
  <c r="CT783" i="46"/>
  <c r="CT784" i="46"/>
  <c r="CT785" i="46"/>
  <c r="CT786" i="46"/>
  <c r="CT787" i="46"/>
  <c r="CT788" i="46"/>
  <c r="CT789" i="46"/>
  <c r="CT790" i="46"/>
  <c r="CT791" i="46"/>
  <c r="CT792" i="46"/>
  <c r="CT793" i="46"/>
  <c r="CT794" i="46"/>
  <c r="CT795" i="46"/>
  <c r="CT796" i="46"/>
  <c r="CT797" i="46"/>
  <c r="CT798" i="46"/>
  <c r="CT799" i="46"/>
  <c r="CT800" i="46"/>
  <c r="CT801" i="46"/>
  <c r="CT802" i="46"/>
  <c r="CT803" i="46"/>
  <c r="CT804" i="46"/>
  <c r="CT805" i="46"/>
  <c r="CT806" i="46"/>
  <c r="CT807" i="46"/>
  <c r="CT808" i="46"/>
  <c r="CT809" i="46"/>
  <c r="CT810" i="46"/>
  <c r="CT811" i="46"/>
  <c r="CT812" i="46"/>
  <c r="CT813" i="46"/>
  <c r="CT814" i="46"/>
  <c r="CT815" i="46"/>
  <c r="CT816" i="46"/>
  <c r="CT817" i="46"/>
  <c r="CT818" i="46"/>
  <c r="CT819" i="46"/>
  <c r="CT820" i="46"/>
  <c r="CT821" i="46"/>
  <c r="CT822" i="46"/>
  <c r="CT823" i="46"/>
  <c r="CT824" i="46"/>
  <c r="CT825" i="46"/>
  <c r="CT826" i="46"/>
  <c r="CT827" i="46"/>
  <c r="CT828" i="46"/>
  <c r="CT829" i="46"/>
  <c r="CT830" i="46"/>
  <c r="CT831" i="46"/>
  <c r="CT832" i="46"/>
  <c r="CT833" i="46"/>
  <c r="CT834" i="46"/>
  <c r="CT835" i="46"/>
  <c r="CT836" i="46"/>
  <c r="CT837" i="46"/>
  <c r="CT838" i="46"/>
  <c r="CT839" i="46"/>
  <c r="CT840" i="46"/>
  <c r="CT841" i="46"/>
  <c r="CT842" i="46"/>
  <c r="CT843" i="46"/>
  <c r="CT844" i="46"/>
  <c r="CT845" i="46"/>
  <c r="CT846" i="46"/>
  <c r="CT847" i="46"/>
  <c r="CT848" i="46"/>
  <c r="CT849" i="46"/>
  <c r="CT850" i="46"/>
  <c r="CT851" i="46"/>
  <c r="CT852" i="46"/>
  <c r="CT853" i="46"/>
  <c r="CT854" i="46"/>
  <c r="CT855" i="46"/>
  <c r="CT856" i="46"/>
  <c r="CT857" i="46"/>
  <c r="CT858" i="46"/>
  <c r="CT859" i="46"/>
  <c r="CT860" i="46"/>
  <c r="CT861" i="46"/>
  <c r="CT862" i="46"/>
  <c r="CT863" i="46"/>
  <c r="CT864" i="46"/>
  <c r="CT865" i="46"/>
  <c r="CT866" i="46"/>
  <c r="CT867" i="46"/>
  <c r="CT868" i="46"/>
  <c r="CT869" i="46"/>
  <c r="CT870" i="46"/>
  <c r="CT871" i="46"/>
  <c r="CT872" i="46"/>
  <c r="CT873" i="46"/>
  <c r="CT874" i="46"/>
  <c r="CT875" i="46"/>
  <c r="CT876" i="46"/>
  <c r="CT877" i="46"/>
  <c r="CT878" i="46"/>
  <c r="CT879" i="46"/>
  <c r="CT880" i="46"/>
  <c r="CT881" i="46"/>
  <c r="CT882" i="46"/>
  <c r="CT883" i="46"/>
  <c r="CT884" i="46"/>
  <c r="CT885" i="46"/>
  <c r="CT886" i="46"/>
  <c r="CT887" i="46"/>
  <c r="CT888" i="46"/>
  <c r="CT889" i="46"/>
  <c r="CT890" i="46"/>
  <c r="CT891" i="46"/>
  <c r="CT892" i="46"/>
  <c r="CT893" i="46"/>
  <c r="CT894" i="46"/>
  <c r="CT895" i="46"/>
  <c r="CT896" i="46"/>
  <c r="CT897" i="46"/>
  <c r="CT898" i="46"/>
  <c r="CT899" i="46"/>
  <c r="CT900" i="46"/>
  <c r="CT901" i="46"/>
  <c r="CT902" i="46"/>
  <c r="CT903" i="46"/>
  <c r="CT904" i="46"/>
  <c r="CT905" i="46"/>
  <c r="CT906" i="46"/>
  <c r="CT907" i="46"/>
  <c r="CT908" i="46"/>
  <c r="CT909" i="46"/>
  <c r="CT910" i="46"/>
  <c r="CT911" i="46"/>
  <c r="CT912" i="46"/>
  <c r="CT913" i="46"/>
  <c r="CT914" i="46"/>
  <c r="CT915" i="46"/>
  <c r="CT916" i="46"/>
  <c r="CT917" i="46"/>
  <c r="CT918" i="46"/>
  <c r="CT919" i="46"/>
  <c r="CT920" i="46"/>
  <c r="CT921" i="46"/>
  <c r="CT922" i="46"/>
  <c r="CT923" i="46"/>
  <c r="CT924" i="46"/>
  <c r="CT925" i="46"/>
  <c r="CT926" i="46"/>
  <c r="CT927" i="46"/>
  <c r="CT928" i="46"/>
  <c r="CT929" i="46"/>
  <c r="CT930" i="46"/>
  <c r="CT931" i="46"/>
  <c r="CT932" i="46"/>
  <c r="CT933" i="46"/>
  <c r="CT934" i="46"/>
  <c r="CT935" i="46"/>
  <c r="CT936" i="46"/>
  <c r="CT937" i="46"/>
  <c r="CT938" i="46"/>
  <c r="CT939" i="46"/>
  <c r="CT940" i="46"/>
  <c r="CT941" i="46"/>
  <c r="CT942" i="46"/>
  <c r="CT943" i="46"/>
  <c r="CT944" i="46"/>
  <c r="CT945" i="46"/>
  <c r="CT946" i="46"/>
  <c r="CT947" i="46"/>
  <c r="CT948" i="46"/>
  <c r="CT949" i="46"/>
  <c r="CT950" i="46"/>
  <c r="CT951" i="46"/>
  <c r="CT952" i="46"/>
  <c r="CT953" i="46"/>
  <c r="CT954" i="46"/>
  <c r="CT955" i="46"/>
  <c r="CT956" i="46"/>
  <c r="CT957" i="46"/>
  <c r="CT958" i="46"/>
  <c r="CT959" i="46"/>
  <c r="CT960" i="46"/>
  <c r="CT961" i="46"/>
  <c r="CT962" i="46"/>
  <c r="CT963" i="46"/>
  <c r="CT964" i="46"/>
  <c r="CT965" i="46"/>
  <c r="CT966" i="46"/>
  <c r="CT967" i="46"/>
  <c r="CT968" i="46"/>
  <c r="CT969" i="46"/>
  <c r="CT970" i="46"/>
  <c r="CT971" i="46"/>
  <c r="CT972" i="46"/>
  <c r="CT973" i="46"/>
  <c r="CT974" i="46"/>
  <c r="CT975" i="46"/>
  <c r="CT976" i="46"/>
  <c r="CT977" i="46"/>
  <c r="CT978" i="46"/>
  <c r="CT979" i="46"/>
  <c r="CT980" i="46"/>
  <c r="CT981" i="46"/>
  <c r="CT982" i="46"/>
  <c r="CT983" i="46"/>
  <c r="CT984" i="46"/>
  <c r="CT985" i="46"/>
  <c r="CT986" i="46"/>
  <c r="CT987" i="46"/>
  <c r="CT988" i="46"/>
  <c r="CT989" i="46"/>
  <c r="CT990" i="46"/>
  <c r="CT991" i="46"/>
  <c r="CT992" i="46"/>
  <c r="CT993" i="46"/>
  <c r="CT994" i="46"/>
  <c r="CT995" i="46"/>
  <c r="CT996" i="46"/>
  <c r="CT997" i="46"/>
  <c r="CT998" i="46"/>
  <c r="CT999" i="46"/>
  <c r="CT1000" i="46"/>
  <c r="CT1001" i="46"/>
  <c r="CT1002" i="46"/>
  <c r="CT1003" i="46"/>
  <c r="CT1004" i="46"/>
  <c r="CT1005" i="46"/>
  <c r="CT1006" i="46"/>
  <c r="CT1007" i="46"/>
  <c r="CT1008" i="46"/>
  <c r="CT1009" i="46"/>
  <c r="CT1010" i="46"/>
  <c r="CT1011" i="46"/>
  <c r="CT1012" i="46"/>
  <c r="CT1013" i="46"/>
  <c r="CT1014" i="46"/>
  <c r="CT1015" i="46"/>
  <c r="CT16" i="46"/>
  <c r="D2" i="43"/>
  <c r="F2" i="43"/>
  <c r="B2" i="43"/>
  <c r="A1203" i="51"/>
  <c r="A1202" i="51"/>
  <c r="A1201" i="51"/>
  <c r="A1200" i="51"/>
  <c r="A1199" i="51"/>
  <c r="A1198" i="51"/>
  <c r="A1197" i="51"/>
  <c r="A1196" i="51"/>
  <c r="A1195" i="51"/>
  <c r="A1194" i="51"/>
  <c r="A1193" i="51"/>
  <c r="A1192" i="51"/>
  <c r="A1191" i="51"/>
  <c r="A1190" i="51"/>
  <c r="A1189" i="51"/>
  <c r="A1188" i="51"/>
  <c r="A1187" i="51"/>
  <c r="A1186" i="51"/>
  <c r="A1185" i="51"/>
  <c r="A1184" i="51"/>
  <c r="A1183" i="51"/>
  <c r="A1182" i="51"/>
  <c r="A1181" i="51"/>
  <c r="A1180" i="51"/>
  <c r="A1179" i="51"/>
  <c r="A1178" i="51"/>
  <c r="A1177" i="51"/>
  <c r="A1176" i="51"/>
  <c r="A1175" i="51"/>
  <c r="A1174" i="51"/>
  <c r="A1173" i="51"/>
  <c r="A1172" i="51"/>
  <c r="A1171" i="51"/>
  <c r="A1169" i="51"/>
  <c r="A1168" i="51"/>
  <c r="A1167" i="51"/>
  <c r="A1166" i="51"/>
  <c r="A1165" i="51"/>
  <c r="A1164" i="51"/>
  <c r="A1163" i="51"/>
  <c r="A1162" i="51"/>
  <c r="A1160" i="51"/>
  <c r="A1159" i="51"/>
  <c r="A1157" i="51"/>
  <c r="A1156" i="51"/>
  <c r="A1155" i="51"/>
  <c r="A1154" i="51"/>
  <c r="A1153" i="51"/>
  <c r="A1152" i="51"/>
  <c r="A1151" i="51"/>
  <c r="A1150" i="51"/>
  <c r="A1149" i="51"/>
  <c r="A1148" i="51"/>
  <c r="A1147" i="51"/>
  <c r="A1146" i="51"/>
  <c r="A1145" i="51"/>
  <c r="A1144" i="51"/>
  <c r="A1143" i="51"/>
  <c r="A1142" i="51"/>
  <c r="A1141" i="51"/>
  <c r="A1140" i="51"/>
  <c r="A1139" i="51"/>
  <c r="A1138" i="51"/>
  <c r="A1137" i="51"/>
  <c r="A1136" i="51"/>
  <c r="A1135" i="51"/>
  <c r="A1134" i="51"/>
  <c r="A1133" i="51"/>
  <c r="A1132" i="51"/>
  <c r="A1131" i="51"/>
  <c r="A1130" i="51"/>
  <c r="A1129" i="51"/>
  <c r="A1128" i="51"/>
  <c r="A1127" i="51"/>
  <c r="A1126" i="51"/>
  <c r="A1125" i="51"/>
  <c r="A1124" i="51"/>
  <c r="A1123" i="51"/>
  <c r="A1122" i="51"/>
  <c r="A1121" i="51"/>
  <c r="A1120" i="51"/>
  <c r="A1119" i="51"/>
  <c r="A1118" i="51"/>
  <c r="A1117" i="51"/>
  <c r="A1116" i="51"/>
  <c r="A1115" i="51"/>
  <c r="A1114" i="51"/>
  <c r="A1113" i="51"/>
  <c r="A1112" i="51"/>
  <c r="A1111" i="51"/>
  <c r="A1110" i="51"/>
  <c r="A1109" i="51"/>
  <c r="A1108" i="51"/>
  <c r="A1107" i="51"/>
  <c r="A1106" i="51"/>
  <c r="A1105" i="51"/>
  <c r="A1104" i="51"/>
  <c r="A1103" i="51"/>
  <c r="A1102" i="51"/>
  <c r="A1101" i="51"/>
  <c r="A1100" i="51"/>
  <c r="A1099" i="51"/>
  <c r="A1098" i="51"/>
  <c r="A1097" i="51"/>
  <c r="A1096" i="51"/>
  <c r="A1095" i="51"/>
  <c r="A1094" i="51"/>
  <c r="A1093" i="51"/>
  <c r="A1092" i="51"/>
  <c r="A1091" i="51"/>
  <c r="A1090" i="51"/>
  <c r="A1089" i="51"/>
  <c r="A1088" i="51"/>
  <c r="A1087" i="51"/>
  <c r="A1086" i="51"/>
  <c r="A1085" i="51"/>
  <c r="A1084" i="51"/>
  <c r="A1083" i="51"/>
  <c r="A1082" i="51"/>
  <c r="A1081" i="51"/>
  <c r="A1080" i="51"/>
  <c r="A1079" i="51"/>
  <c r="A1078" i="51"/>
  <c r="A1077" i="51"/>
  <c r="A1076" i="51"/>
  <c r="A1075" i="51"/>
  <c r="A1074" i="51"/>
  <c r="A1073" i="51"/>
  <c r="A1072" i="51"/>
  <c r="A1071" i="51"/>
  <c r="A1070" i="51"/>
  <c r="A1069" i="51"/>
  <c r="A1068" i="51"/>
  <c r="A1067" i="51"/>
  <c r="A1066" i="51"/>
  <c r="A1065" i="51"/>
  <c r="A1064" i="51"/>
  <c r="A1063" i="51"/>
  <c r="A1062" i="51"/>
  <c r="A1061" i="51"/>
  <c r="A1060" i="51"/>
  <c r="A1059" i="51"/>
  <c r="A1058" i="51"/>
  <c r="A1057" i="51"/>
  <c r="A1056" i="51"/>
  <c r="A1055" i="51"/>
  <c r="A1054" i="51"/>
  <c r="A1053" i="51"/>
  <c r="A1052" i="51"/>
  <c r="A1051" i="51"/>
  <c r="A1050" i="51"/>
  <c r="A1049" i="51"/>
  <c r="A1048" i="51"/>
  <c r="A1047" i="51"/>
  <c r="A1046" i="51"/>
  <c r="A1045" i="51"/>
  <c r="A1044" i="51"/>
  <c r="A1043" i="51"/>
  <c r="A1042" i="51"/>
  <c r="A1041" i="51"/>
  <c r="A1040" i="51"/>
  <c r="A1039" i="51"/>
  <c r="A1038" i="51"/>
  <c r="A1037" i="51"/>
  <c r="A1036" i="51"/>
  <c r="A1035" i="51"/>
  <c r="A1034" i="51"/>
  <c r="A1033" i="51"/>
  <c r="A1032" i="51"/>
  <c r="A1031" i="51"/>
  <c r="A1030" i="51"/>
  <c r="A1029" i="51"/>
  <c r="A1028" i="51"/>
  <c r="A1027" i="51"/>
  <c r="A1026" i="51"/>
  <c r="A1025" i="51"/>
  <c r="A1024" i="51"/>
  <c r="A1023" i="51"/>
  <c r="A1022" i="51"/>
  <c r="A1021" i="51"/>
  <c r="A1020" i="51"/>
  <c r="A1019" i="51"/>
  <c r="A1018" i="51"/>
  <c r="A1017" i="51"/>
  <c r="A1016" i="51"/>
  <c r="A1015" i="51"/>
  <c r="A1014" i="51"/>
  <c r="A1013" i="51"/>
  <c r="A1012" i="51"/>
  <c r="A1011" i="51"/>
  <c r="A1010" i="51"/>
  <c r="A1009" i="51"/>
  <c r="A1008" i="51"/>
  <c r="A1007" i="51"/>
  <c r="A1006" i="51"/>
  <c r="A1005" i="51"/>
  <c r="A1004" i="51"/>
  <c r="A1003" i="51"/>
  <c r="A1002" i="51"/>
  <c r="A1001" i="51"/>
  <c r="A1000" i="51"/>
  <c r="A999" i="51"/>
  <c r="A998" i="51"/>
  <c r="A997" i="51"/>
  <c r="A996" i="51"/>
  <c r="A995" i="51"/>
  <c r="A994" i="51"/>
  <c r="A993" i="51"/>
  <c r="A992" i="51"/>
  <c r="A991" i="51"/>
  <c r="A990" i="51"/>
  <c r="A989" i="51"/>
  <c r="A988" i="51"/>
  <c r="A987" i="51"/>
  <c r="A986" i="51"/>
  <c r="A985" i="51"/>
  <c r="A984" i="51"/>
  <c r="A983" i="51"/>
  <c r="A982" i="51"/>
  <c r="A981" i="51"/>
  <c r="A980" i="51"/>
  <c r="A979" i="51"/>
  <c r="A978" i="51"/>
  <c r="A977" i="51"/>
  <c r="A976" i="51"/>
  <c r="A975" i="51"/>
  <c r="A974" i="51"/>
  <c r="A973" i="51"/>
  <c r="A972" i="51"/>
  <c r="A971" i="51"/>
  <c r="A970" i="51"/>
  <c r="A969" i="51"/>
  <c r="A968" i="51"/>
  <c r="A967" i="51"/>
  <c r="A966" i="51"/>
  <c r="A965" i="51"/>
  <c r="A964" i="51"/>
  <c r="A963" i="51"/>
  <c r="A962" i="51"/>
  <c r="A961" i="51"/>
  <c r="A960" i="51"/>
  <c r="A959" i="51"/>
  <c r="A958" i="51"/>
  <c r="A957" i="51"/>
  <c r="A956" i="51"/>
  <c r="A955" i="51"/>
  <c r="A954" i="51"/>
  <c r="A953" i="51"/>
  <c r="A952" i="51"/>
  <c r="A951" i="51"/>
  <c r="A950" i="51"/>
  <c r="A949" i="51"/>
  <c r="A948" i="51"/>
  <c r="A947" i="51"/>
  <c r="A946" i="51"/>
  <c r="A945" i="51"/>
  <c r="A944" i="51"/>
  <c r="A943" i="51"/>
  <c r="A942" i="51"/>
  <c r="A941" i="51"/>
  <c r="A940" i="51"/>
  <c r="A939" i="51"/>
  <c r="A938" i="51"/>
  <c r="A937" i="51"/>
  <c r="A936" i="51"/>
  <c r="A935" i="51"/>
  <c r="A934" i="51"/>
  <c r="A933" i="51"/>
  <c r="A932" i="51"/>
  <c r="A931" i="51"/>
  <c r="A930" i="51"/>
  <c r="A929" i="51"/>
  <c r="A928" i="51"/>
  <c r="A927" i="51"/>
  <c r="A926" i="51"/>
  <c r="A925" i="51"/>
  <c r="A924" i="51"/>
  <c r="A923" i="51"/>
  <c r="A922" i="51"/>
  <c r="A921" i="51"/>
  <c r="A920" i="51"/>
  <c r="A919" i="51"/>
  <c r="A918" i="51"/>
  <c r="A917" i="51"/>
  <c r="A916" i="51"/>
  <c r="A915" i="51"/>
  <c r="A914" i="51"/>
  <c r="A913" i="51"/>
  <c r="A912" i="51"/>
  <c r="A911" i="51"/>
  <c r="A910" i="51"/>
  <c r="A909" i="51"/>
  <c r="A908" i="51"/>
  <c r="A907" i="51"/>
  <c r="A906" i="51"/>
  <c r="A905" i="51"/>
  <c r="A904" i="51"/>
  <c r="A903" i="51"/>
  <c r="A902" i="51"/>
  <c r="A901" i="51"/>
  <c r="A900" i="51"/>
  <c r="A899" i="51"/>
  <c r="A898" i="51"/>
  <c r="A897" i="51"/>
  <c r="A896" i="51"/>
  <c r="A895" i="51"/>
  <c r="A894" i="51"/>
  <c r="A893" i="51"/>
  <c r="A892" i="51"/>
  <c r="A891" i="51"/>
  <c r="A890" i="51"/>
  <c r="A889" i="51"/>
  <c r="A888" i="51"/>
  <c r="A887" i="51"/>
  <c r="A886" i="51"/>
  <c r="A885" i="51"/>
  <c r="A884" i="51"/>
  <c r="A883" i="51"/>
  <c r="A882" i="51"/>
  <c r="A881" i="51"/>
  <c r="A880" i="51"/>
  <c r="A879" i="51"/>
  <c r="A878" i="51"/>
  <c r="A877" i="51"/>
  <c r="A876" i="51"/>
  <c r="A875" i="51"/>
  <c r="A874" i="51"/>
  <c r="A873" i="51"/>
  <c r="A872" i="51"/>
  <c r="A871" i="51"/>
  <c r="A870" i="51"/>
  <c r="A869" i="51"/>
  <c r="A868" i="51"/>
  <c r="A867" i="51"/>
  <c r="A866" i="51"/>
  <c r="A865" i="51"/>
  <c r="A864" i="51"/>
  <c r="A863" i="51"/>
  <c r="A862" i="51"/>
  <c r="A861" i="51"/>
  <c r="A860" i="51"/>
  <c r="A859" i="51"/>
  <c r="A858" i="51"/>
  <c r="A857" i="51"/>
  <c r="A856" i="51"/>
  <c r="A855" i="51"/>
  <c r="A854" i="51"/>
  <c r="A853" i="51"/>
  <c r="A852" i="51"/>
  <c r="A851" i="51"/>
  <c r="A850" i="51"/>
  <c r="A849" i="51"/>
  <c r="A848" i="51"/>
  <c r="A847" i="51"/>
  <c r="A846" i="51"/>
  <c r="A845" i="51"/>
  <c r="A844" i="51"/>
  <c r="A843" i="51"/>
  <c r="A842" i="51"/>
  <c r="A841" i="51"/>
  <c r="A840" i="51"/>
  <c r="A839" i="51"/>
  <c r="A838" i="51"/>
  <c r="A837" i="51"/>
  <c r="A836" i="51"/>
  <c r="A835" i="51"/>
  <c r="A834" i="51"/>
  <c r="A833" i="51"/>
  <c r="A832" i="51"/>
  <c r="A831" i="51"/>
  <c r="A830" i="51"/>
  <c r="A829" i="51"/>
  <c r="A828" i="51"/>
  <c r="A827" i="51"/>
  <c r="A826" i="51"/>
  <c r="A825" i="51"/>
  <c r="A824" i="51"/>
  <c r="A823" i="51"/>
  <c r="A822" i="51"/>
  <c r="A821" i="51"/>
  <c r="A820" i="51"/>
  <c r="A819" i="51"/>
  <c r="A818" i="51"/>
  <c r="A817" i="51"/>
  <c r="A816" i="51"/>
  <c r="A815" i="51"/>
  <c r="A814" i="51"/>
  <c r="A813" i="51"/>
  <c r="A812" i="51"/>
  <c r="A811" i="51"/>
  <c r="A810" i="51"/>
  <c r="A809" i="51"/>
  <c r="A808" i="51"/>
  <c r="A807" i="51"/>
  <c r="A806" i="51"/>
  <c r="A805" i="51"/>
  <c r="A804" i="51"/>
  <c r="A803" i="51"/>
  <c r="A802" i="51"/>
  <c r="A801" i="51"/>
  <c r="A800" i="51"/>
  <c r="A799" i="51"/>
  <c r="A798" i="51"/>
  <c r="A797" i="51"/>
  <c r="A796" i="51"/>
  <c r="A795" i="51"/>
  <c r="A794" i="51"/>
  <c r="A793" i="51"/>
  <c r="A792" i="51"/>
  <c r="A791" i="51"/>
  <c r="A790" i="51"/>
  <c r="A789" i="51"/>
  <c r="A788" i="51"/>
  <c r="A787" i="51"/>
  <c r="A786" i="51"/>
  <c r="A785" i="51"/>
  <c r="A784" i="51"/>
  <c r="A783" i="51"/>
  <c r="A782" i="51"/>
  <c r="A781" i="51"/>
  <c r="A780" i="51"/>
  <c r="A779" i="51"/>
  <c r="A778" i="51"/>
  <c r="A777" i="51"/>
  <c r="A776" i="51"/>
  <c r="A775" i="51"/>
  <c r="A774" i="51"/>
  <c r="A773" i="51"/>
  <c r="A772" i="51"/>
  <c r="A771" i="51"/>
  <c r="A770" i="51"/>
  <c r="A769" i="51"/>
  <c r="A768" i="51"/>
  <c r="A767" i="51"/>
  <c r="A766" i="51"/>
  <c r="A765" i="51"/>
  <c r="A764" i="51"/>
  <c r="A763" i="51"/>
  <c r="A762" i="51"/>
  <c r="A761" i="51"/>
  <c r="A760" i="51"/>
  <c r="A759" i="51"/>
  <c r="A758" i="51"/>
  <c r="A757" i="51"/>
  <c r="A756" i="51"/>
  <c r="A755" i="51"/>
  <c r="A754" i="51"/>
  <c r="A753" i="51"/>
  <c r="A752" i="51"/>
  <c r="A751" i="51"/>
  <c r="A750" i="51"/>
  <c r="A749" i="51"/>
  <c r="A748" i="51"/>
  <c r="A747" i="51"/>
  <c r="A746" i="51"/>
  <c r="A745" i="51"/>
  <c r="A744" i="51"/>
  <c r="A743" i="51"/>
  <c r="A742" i="51"/>
  <c r="A741" i="51"/>
  <c r="A740" i="51"/>
  <c r="A739" i="51"/>
  <c r="A738" i="51"/>
  <c r="A737" i="51"/>
  <c r="A736" i="51"/>
  <c r="A735" i="51"/>
  <c r="A734" i="51"/>
  <c r="A733" i="51"/>
  <c r="A732" i="51"/>
  <c r="A731" i="51"/>
  <c r="A730" i="51"/>
  <c r="A729" i="51"/>
  <c r="A728" i="51"/>
  <c r="A727" i="51"/>
  <c r="A726" i="51"/>
  <c r="A725" i="51"/>
  <c r="A724" i="51"/>
  <c r="A723" i="51"/>
  <c r="A722" i="51"/>
  <c r="A721" i="51"/>
  <c r="A720" i="51"/>
  <c r="A719" i="51"/>
  <c r="A718" i="51"/>
  <c r="A717" i="51"/>
  <c r="A716" i="51"/>
  <c r="A715" i="51"/>
  <c r="A714" i="51"/>
  <c r="A713" i="51"/>
  <c r="A712" i="51"/>
  <c r="A711" i="51"/>
  <c r="A710" i="51"/>
  <c r="A709" i="51"/>
  <c r="A708" i="51"/>
  <c r="A707" i="51"/>
  <c r="A706" i="51"/>
  <c r="A705" i="51"/>
  <c r="A704" i="51"/>
  <c r="A703" i="51"/>
  <c r="A702" i="51"/>
  <c r="A701" i="51"/>
  <c r="A700" i="51"/>
  <c r="A699" i="51"/>
  <c r="A698" i="51"/>
  <c r="A697" i="51"/>
  <c r="A696" i="51"/>
  <c r="A695" i="51"/>
  <c r="A694" i="51"/>
  <c r="A693" i="51"/>
  <c r="A692" i="51"/>
  <c r="A691" i="51"/>
  <c r="A690" i="51"/>
  <c r="A689" i="51"/>
  <c r="A688" i="51"/>
  <c r="A687" i="51"/>
  <c r="A686" i="51"/>
  <c r="A685" i="51"/>
  <c r="A684" i="51"/>
  <c r="A683" i="51"/>
  <c r="A682" i="51"/>
  <c r="A681" i="51"/>
  <c r="A680" i="51"/>
  <c r="A679" i="51"/>
  <c r="A678" i="51"/>
  <c r="A677" i="51"/>
  <c r="A676" i="51"/>
  <c r="A675" i="51"/>
  <c r="A674" i="51"/>
  <c r="A673" i="51"/>
  <c r="A672" i="51"/>
  <c r="A671" i="51"/>
  <c r="A670" i="51"/>
  <c r="A669" i="51"/>
  <c r="A668" i="51"/>
  <c r="A667" i="51"/>
  <c r="A666" i="51"/>
  <c r="A665" i="51"/>
  <c r="A664" i="51"/>
  <c r="A663" i="51"/>
  <c r="A662" i="51"/>
  <c r="A661" i="51"/>
  <c r="A660" i="51"/>
  <c r="A659" i="51"/>
  <c r="A658" i="51"/>
  <c r="A657" i="51"/>
  <c r="A656" i="51"/>
  <c r="A655" i="51"/>
  <c r="A654" i="51"/>
  <c r="A653" i="51"/>
  <c r="A652" i="51"/>
  <c r="A651" i="51"/>
  <c r="A650" i="51"/>
  <c r="A649" i="51"/>
  <c r="A648" i="51"/>
  <c r="A647" i="51"/>
  <c r="A646" i="51"/>
  <c r="A645" i="51"/>
  <c r="A644" i="51"/>
  <c r="A643" i="51"/>
  <c r="A642" i="51"/>
  <c r="A641" i="51"/>
  <c r="A640" i="51"/>
  <c r="A639" i="51"/>
  <c r="A638" i="51"/>
  <c r="A637" i="51"/>
  <c r="A636" i="51"/>
  <c r="A635" i="51"/>
  <c r="A634" i="51"/>
  <c r="A633" i="51"/>
  <c r="A632" i="51"/>
  <c r="A631" i="51"/>
  <c r="A630" i="51"/>
  <c r="A629" i="51"/>
  <c r="A628" i="51"/>
  <c r="A627" i="51"/>
  <c r="A626" i="51"/>
  <c r="A625" i="51"/>
  <c r="A624" i="51"/>
  <c r="A623" i="51"/>
  <c r="A622" i="51"/>
  <c r="A621" i="51"/>
  <c r="A620" i="51"/>
  <c r="A619" i="51"/>
  <c r="A618" i="51"/>
  <c r="A617" i="51"/>
  <c r="A616" i="51"/>
  <c r="A615" i="51"/>
  <c r="A614" i="51"/>
  <c r="A613" i="51"/>
  <c r="A612" i="51"/>
  <c r="A611" i="51"/>
  <c r="A610" i="51"/>
  <c r="A609" i="51"/>
  <c r="A608" i="51"/>
  <c r="A607" i="51"/>
  <c r="A606" i="51"/>
  <c r="A605" i="51"/>
  <c r="A604" i="51"/>
  <c r="A603" i="51"/>
  <c r="A602" i="51"/>
  <c r="A601" i="51"/>
  <c r="A600" i="51"/>
  <c r="A599" i="51"/>
  <c r="A598" i="51"/>
  <c r="A597" i="51"/>
  <c r="A596" i="51"/>
  <c r="A595" i="51"/>
  <c r="A594" i="51"/>
  <c r="A593" i="51"/>
  <c r="A592" i="51"/>
  <c r="A591" i="51"/>
  <c r="A590" i="51"/>
  <c r="A589" i="51"/>
  <c r="A588" i="51"/>
  <c r="A587" i="51"/>
  <c r="A586" i="51"/>
  <c r="A585" i="51"/>
  <c r="A584" i="51"/>
  <c r="A583" i="51"/>
  <c r="A582" i="51"/>
  <c r="A581" i="51"/>
  <c r="A580" i="51"/>
  <c r="A579" i="51"/>
  <c r="A578" i="51"/>
  <c r="A577" i="51"/>
  <c r="A576" i="51"/>
  <c r="A575" i="51"/>
  <c r="A574" i="51"/>
  <c r="A573" i="51"/>
  <c r="A572" i="51"/>
  <c r="A571" i="51"/>
  <c r="A570" i="51"/>
  <c r="A569" i="51"/>
  <c r="A568" i="51"/>
  <c r="A567" i="51"/>
  <c r="A566" i="51"/>
  <c r="A565" i="51"/>
  <c r="A564" i="51"/>
  <c r="A563" i="51"/>
  <c r="A562" i="51"/>
  <c r="A561" i="51"/>
  <c r="A560" i="51"/>
  <c r="A559" i="51"/>
  <c r="A558" i="51"/>
  <c r="A557" i="51"/>
  <c r="A556" i="51"/>
  <c r="A555" i="51"/>
  <c r="A554" i="51"/>
  <c r="A553" i="51"/>
  <c r="A552" i="51"/>
  <c r="A551" i="51"/>
  <c r="A550" i="51"/>
  <c r="A549" i="51"/>
  <c r="A548" i="51"/>
  <c r="A547" i="51"/>
  <c r="A546" i="51"/>
  <c r="A545" i="51"/>
  <c r="A544" i="51"/>
  <c r="A543" i="51"/>
  <c r="A542" i="51"/>
  <c r="A541" i="51"/>
  <c r="A540" i="51"/>
  <c r="A539" i="51"/>
  <c r="A538" i="51"/>
  <c r="A537" i="51"/>
  <c r="A536" i="51"/>
  <c r="A535" i="51"/>
  <c r="A534" i="51"/>
  <c r="A533" i="51"/>
  <c r="A532" i="51"/>
  <c r="A531" i="51"/>
  <c r="A530" i="51"/>
  <c r="A529" i="51"/>
  <c r="A528" i="51"/>
  <c r="A527" i="51"/>
  <c r="A526" i="51"/>
  <c r="A525" i="51"/>
  <c r="A524" i="51"/>
  <c r="A523" i="51"/>
  <c r="A522" i="51"/>
  <c r="A521" i="51"/>
  <c r="A520" i="51"/>
  <c r="A519" i="51"/>
  <c r="A518" i="51"/>
  <c r="A517" i="51"/>
  <c r="A516" i="51"/>
  <c r="A515" i="51"/>
  <c r="A514" i="51"/>
  <c r="A513" i="51"/>
  <c r="A512" i="51"/>
  <c r="A511" i="51"/>
  <c r="A510" i="51"/>
  <c r="A509" i="51"/>
  <c r="A508" i="51"/>
  <c r="A507" i="51"/>
  <c r="A506" i="51"/>
  <c r="A505" i="51"/>
  <c r="A504" i="51"/>
  <c r="A503" i="51"/>
  <c r="A502" i="51"/>
  <c r="A501" i="51"/>
  <c r="A500" i="51"/>
  <c r="A499" i="51"/>
  <c r="A498" i="51"/>
  <c r="A497" i="51"/>
  <c r="A496" i="51"/>
  <c r="A495" i="51"/>
  <c r="A494" i="51"/>
  <c r="A493" i="51"/>
  <c r="A492" i="51"/>
  <c r="A491" i="51"/>
  <c r="A490" i="51"/>
  <c r="A489" i="51"/>
  <c r="A488" i="51"/>
  <c r="A487" i="51"/>
  <c r="A486" i="51"/>
  <c r="A485" i="51"/>
  <c r="A484" i="51"/>
  <c r="A483" i="51"/>
  <c r="A482" i="51"/>
  <c r="A481" i="51"/>
  <c r="A480" i="51"/>
  <c r="A479" i="51"/>
  <c r="A478" i="51"/>
  <c r="A477" i="51"/>
  <c r="A476" i="51"/>
  <c r="A475" i="51"/>
  <c r="A474" i="51"/>
  <c r="A473" i="51"/>
  <c r="A472" i="51"/>
  <c r="A471" i="51"/>
  <c r="A470" i="51"/>
  <c r="A469" i="51"/>
  <c r="A468" i="51"/>
  <c r="A467" i="51"/>
  <c r="A466" i="51"/>
  <c r="A465" i="51"/>
  <c r="A464" i="51"/>
  <c r="A463" i="51"/>
  <c r="A462" i="51"/>
  <c r="A461" i="51"/>
  <c r="A460" i="51"/>
  <c r="A459" i="51"/>
  <c r="A458" i="51"/>
  <c r="A457" i="51"/>
  <c r="A456" i="51"/>
  <c r="A455" i="51"/>
  <c r="A454" i="51"/>
  <c r="A453" i="51"/>
  <c r="A452" i="51"/>
  <c r="A451" i="51"/>
  <c r="A450" i="51"/>
  <c r="A449" i="51"/>
  <c r="A448" i="51"/>
  <c r="A447" i="51"/>
  <c r="A446" i="51"/>
  <c r="A445" i="51"/>
  <c r="A444" i="51"/>
  <c r="A443" i="51"/>
  <c r="A442" i="51"/>
  <c r="A441" i="51"/>
  <c r="A440" i="51"/>
  <c r="A439" i="51"/>
  <c r="A438" i="51"/>
  <c r="A437" i="51"/>
  <c r="A436" i="51"/>
  <c r="A435" i="51"/>
  <c r="A434" i="51"/>
  <c r="A433" i="51"/>
  <c r="A432" i="51"/>
  <c r="A431" i="51"/>
  <c r="A430" i="51"/>
  <c r="A429" i="51"/>
  <c r="A428" i="51"/>
  <c r="A427" i="51"/>
  <c r="A426" i="51"/>
  <c r="A425" i="51"/>
  <c r="A424" i="51"/>
  <c r="A423" i="51"/>
  <c r="A422" i="51"/>
  <c r="A421" i="51"/>
  <c r="A420" i="51"/>
  <c r="A419" i="51"/>
  <c r="A418" i="51"/>
  <c r="A417" i="51"/>
  <c r="A416" i="51"/>
  <c r="A415" i="51"/>
  <c r="A414" i="51"/>
  <c r="A413" i="51"/>
  <c r="A412" i="51"/>
  <c r="A411" i="51"/>
  <c r="A410" i="51"/>
  <c r="A409" i="51"/>
  <c r="A408" i="51"/>
  <c r="A407" i="51"/>
  <c r="A406" i="51"/>
  <c r="A405" i="51"/>
  <c r="A404" i="51"/>
  <c r="A403" i="51"/>
  <c r="A402" i="51"/>
  <c r="A401" i="51"/>
  <c r="A400" i="51"/>
  <c r="A399" i="51"/>
  <c r="A398" i="51"/>
  <c r="A397" i="51"/>
  <c r="A396" i="51"/>
  <c r="A395" i="51"/>
  <c r="A394" i="51"/>
  <c r="A393" i="51"/>
  <c r="A392" i="51"/>
  <c r="A391" i="51"/>
  <c r="A390" i="51"/>
  <c r="A389" i="51"/>
  <c r="A388" i="51"/>
  <c r="A387" i="51"/>
  <c r="A386" i="51"/>
  <c r="A385" i="51"/>
  <c r="A384" i="51"/>
  <c r="A383" i="51"/>
  <c r="A382" i="51"/>
  <c r="A381" i="51"/>
  <c r="A380" i="51"/>
  <c r="A379" i="51"/>
  <c r="A378" i="51"/>
  <c r="A377" i="51"/>
  <c r="A376" i="51"/>
  <c r="A375" i="51"/>
  <c r="A374" i="51"/>
  <c r="A373" i="51"/>
  <c r="A372" i="51"/>
  <c r="A371" i="51"/>
  <c r="A370" i="51"/>
  <c r="A369" i="51"/>
  <c r="A368" i="51"/>
  <c r="A367" i="51"/>
  <c r="A366" i="51"/>
  <c r="A365" i="51"/>
  <c r="A364" i="51"/>
  <c r="A363" i="51"/>
  <c r="A362" i="51"/>
  <c r="A361" i="51"/>
  <c r="A360" i="51"/>
  <c r="A359" i="51"/>
  <c r="A358" i="51"/>
  <c r="A357" i="51"/>
  <c r="A356" i="51"/>
  <c r="A355" i="51"/>
  <c r="A354" i="51"/>
  <c r="A353" i="51"/>
  <c r="A352" i="51"/>
  <c r="A351" i="51"/>
  <c r="A350" i="51"/>
  <c r="A349" i="51"/>
  <c r="A348" i="51"/>
  <c r="A347" i="51"/>
  <c r="A346" i="51"/>
  <c r="A345" i="51"/>
  <c r="A344" i="51"/>
  <c r="A343" i="51"/>
  <c r="A342" i="51"/>
  <c r="A341" i="51"/>
  <c r="A340" i="51"/>
  <c r="A339" i="51"/>
  <c r="A338" i="51"/>
  <c r="A337" i="51"/>
  <c r="A336" i="51"/>
  <c r="A335" i="51"/>
  <c r="A334" i="51"/>
  <c r="A333" i="51"/>
  <c r="A332" i="51"/>
  <c r="A331" i="51"/>
  <c r="A330" i="51"/>
  <c r="A329" i="51"/>
  <c r="A328" i="51"/>
  <c r="A327" i="51"/>
  <c r="A326" i="51"/>
  <c r="A325" i="51"/>
  <c r="A324" i="51"/>
  <c r="A323" i="51"/>
  <c r="A322" i="51"/>
  <c r="A321" i="51"/>
  <c r="A320" i="51"/>
  <c r="A319" i="51"/>
  <c r="A318" i="51"/>
  <c r="A317" i="51"/>
  <c r="A316" i="51"/>
  <c r="A315" i="51"/>
  <c r="A314" i="51"/>
  <c r="A313" i="51"/>
  <c r="A312" i="51"/>
  <c r="A311" i="51"/>
  <c r="A310" i="51"/>
  <c r="A309" i="51"/>
  <c r="A308" i="51"/>
  <c r="A307" i="51"/>
  <c r="A306" i="51"/>
  <c r="A305" i="51"/>
  <c r="A304" i="51"/>
  <c r="A303" i="51"/>
  <c r="A302" i="51"/>
  <c r="A301" i="51"/>
  <c r="A300" i="51"/>
  <c r="A299" i="51"/>
  <c r="A298" i="51"/>
  <c r="A297" i="51"/>
  <c r="A296" i="51"/>
  <c r="A295" i="51"/>
  <c r="A294" i="51"/>
  <c r="A293" i="51"/>
  <c r="A292" i="51"/>
  <c r="A291" i="51"/>
  <c r="A290" i="51"/>
  <c r="A289" i="51"/>
  <c r="A288" i="51"/>
  <c r="A287" i="51"/>
  <c r="A286" i="51"/>
  <c r="A285" i="51"/>
  <c r="A284" i="51"/>
  <c r="A283" i="51"/>
  <c r="A282" i="51"/>
  <c r="A281" i="51"/>
  <c r="A280" i="51"/>
  <c r="A279" i="51"/>
  <c r="A278" i="51"/>
  <c r="A277" i="51"/>
  <c r="A276" i="51"/>
  <c r="A275" i="51"/>
  <c r="A274" i="51"/>
  <c r="A273" i="51"/>
  <c r="A272" i="51"/>
  <c r="A271" i="51"/>
  <c r="A270" i="51"/>
  <c r="A269" i="51"/>
  <c r="A268" i="51"/>
  <c r="A267" i="51"/>
  <c r="A266" i="51"/>
  <c r="A265" i="51"/>
  <c r="A264" i="51"/>
  <c r="A263" i="51"/>
  <c r="A262" i="51"/>
  <c r="A261" i="51"/>
  <c r="A260" i="51"/>
  <c r="A259" i="51"/>
  <c r="A258" i="51"/>
  <c r="A257" i="51"/>
  <c r="A256" i="51"/>
  <c r="A255" i="51"/>
  <c r="A254" i="51"/>
  <c r="A253" i="51"/>
  <c r="A252" i="51"/>
  <c r="A251" i="51"/>
  <c r="A250" i="51"/>
  <c r="A249" i="51"/>
  <c r="A248" i="51"/>
  <c r="A247" i="51"/>
  <c r="A246" i="51"/>
  <c r="A245" i="51"/>
  <c r="A244" i="51"/>
  <c r="A243" i="51"/>
  <c r="A242" i="51"/>
  <c r="A241" i="51"/>
  <c r="A240" i="51"/>
  <c r="A239" i="51"/>
  <c r="A238" i="51"/>
  <c r="A237" i="51"/>
  <c r="A236" i="51"/>
  <c r="A235" i="51"/>
  <c r="A234" i="51"/>
  <c r="A233" i="51"/>
  <c r="A232" i="51"/>
  <c r="A231" i="51"/>
  <c r="A230" i="51"/>
  <c r="A229" i="51"/>
  <c r="A228" i="51"/>
  <c r="A227" i="51"/>
  <c r="A226" i="51"/>
  <c r="A225" i="51"/>
  <c r="A224" i="51"/>
  <c r="A223" i="51"/>
  <c r="A222" i="51"/>
  <c r="A221" i="51"/>
  <c r="A220" i="51"/>
  <c r="A219" i="51"/>
  <c r="A218" i="51"/>
  <c r="A217" i="51"/>
  <c r="A216" i="51"/>
  <c r="A215" i="51"/>
  <c r="A214" i="51"/>
  <c r="A213" i="51"/>
  <c r="A212" i="51"/>
  <c r="A211" i="51"/>
  <c r="A210" i="51"/>
  <c r="A209" i="51"/>
  <c r="A208" i="51"/>
  <c r="A207" i="51"/>
  <c r="A206" i="51"/>
  <c r="A205" i="51"/>
  <c r="A204" i="51"/>
  <c r="A203" i="51"/>
  <c r="A202" i="51"/>
  <c r="A201" i="51"/>
  <c r="A200" i="51"/>
  <c r="A199" i="51"/>
  <c r="A198" i="51"/>
  <c r="A197" i="51"/>
  <c r="A196" i="51"/>
  <c r="A195" i="51"/>
  <c r="A194" i="51"/>
  <c r="A193" i="51"/>
  <c r="A192" i="51"/>
  <c r="A191" i="51"/>
  <c r="A190" i="51"/>
  <c r="A189" i="51"/>
  <c r="A188" i="51"/>
  <c r="A187" i="51"/>
  <c r="A186" i="51"/>
  <c r="A185" i="51"/>
  <c r="A184" i="51"/>
  <c r="A183" i="51"/>
  <c r="A182" i="51"/>
  <c r="A181" i="51"/>
  <c r="A180" i="51"/>
  <c r="A179" i="51"/>
  <c r="A178" i="51"/>
  <c r="A177" i="51"/>
  <c r="A176" i="51"/>
  <c r="A175" i="51"/>
  <c r="A174" i="51"/>
  <c r="A173" i="51"/>
  <c r="A172" i="51"/>
  <c r="A171" i="51"/>
  <c r="A170" i="51"/>
  <c r="A169" i="51"/>
  <c r="A168" i="51"/>
  <c r="A167" i="51"/>
  <c r="A166" i="51"/>
  <c r="A165" i="51"/>
  <c r="A164" i="51"/>
  <c r="A163" i="51"/>
  <c r="A162" i="51"/>
  <c r="A161" i="51"/>
  <c r="A160" i="51"/>
  <c r="A159" i="51"/>
  <c r="A158" i="51"/>
  <c r="A157" i="51"/>
  <c r="A156" i="51"/>
  <c r="A155" i="51"/>
  <c r="A154" i="51"/>
  <c r="A153" i="51"/>
  <c r="A152" i="51"/>
  <c r="A151" i="51"/>
  <c r="A150" i="51"/>
  <c r="A149" i="51"/>
  <c r="A148" i="51"/>
  <c r="A147" i="51"/>
  <c r="A146" i="51"/>
  <c r="A145" i="51"/>
  <c r="A144" i="51"/>
  <c r="A143" i="51"/>
  <c r="A142" i="51"/>
  <c r="A141" i="51"/>
  <c r="A140" i="51"/>
  <c r="A139" i="51"/>
  <c r="A138" i="51"/>
  <c r="A137" i="51"/>
  <c r="A136" i="51"/>
  <c r="A135" i="51"/>
  <c r="A134" i="51"/>
  <c r="A133" i="51"/>
  <c r="A132" i="51"/>
  <c r="A131" i="51"/>
  <c r="A130" i="51"/>
  <c r="A129" i="51"/>
  <c r="A128" i="51"/>
  <c r="A127" i="51"/>
  <c r="A126" i="51"/>
  <c r="A125" i="51"/>
  <c r="A124" i="51"/>
  <c r="A123" i="51"/>
  <c r="A122" i="51"/>
  <c r="A121" i="51"/>
  <c r="A120" i="51"/>
  <c r="A119" i="51"/>
  <c r="A118" i="51"/>
  <c r="A117" i="51"/>
  <c r="A116" i="51"/>
  <c r="A115" i="51"/>
  <c r="A114" i="51"/>
  <c r="A113" i="51"/>
  <c r="A112" i="51"/>
  <c r="A111" i="51"/>
  <c r="A110" i="51"/>
  <c r="A109" i="51"/>
  <c r="A108" i="51"/>
  <c r="A107" i="51"/>
  <c r="A106" i="51"/>
  <c r="A105" i="51"/>
  <c r="A104" i="51"/>
  <c r="A103" i="51"/>
  <c r="A102" i="51"/>
  <c r="A101" i="51"/>
  <c r="A100" i="51"/>
  <c r="A99" i="51"/>
  <c r="A98" i="51"/>
  <c r="A97" i="51"/>
  <c r="A96" i="51"/>
  <c r="A95" i="51"/>
  <c r="A94" i="51"/>
  <c r="A93" i="51"/>
  <c r="A92" i="51"/>
  <c r="A91" i="51"/>
  <c r="A90" i="51"/>
  <c r="A89" i="51"/>
  <c r="A88" i="51"/>
  <c r="A87" i="51"/>
  <c r="A86" i="51"/>
  <c r="A85" i="51"/>
  <c r="A84" i="51"/>
  <c r="A83" i="51"/>
  <c r="A82" i="51"/>
  <c r="A81" i="51"/>
  <c r="A80" i="51"/>
  <c r="A79" i="51"/>
  <c r="A78" i="51"/>
  <c r="A77" i="51"/>
  <c r="A76" i="51"/>
  <c r="A75" i="51"/>
  <c r="A74" i="51"/>
  <c r="A73" i="51"/>
  <c r="A72" i="51"/>
  <c r="A71" i="51"/>
  <c r="A70" i="51"/>
  <c r="A69" i="51"/>
  <c r="A68" i="51"/>
  <c r="A67" i="51"/>
  <c r="A66" i="51"/>
  <c r="A65" i="51"/>
  <c r="A64" i="51"/>
  <c r="A63" i="51"/>
  <c r="A62" i="51"/>
  <c r="A61" i="51"/>
  <c r="A60" i="51"/>
  <c r="A59" i="51"/>
  <c r="A58" i="51"/>
  <c r="A57" i="51"/>
  <c r="A56" i="51"/>
  <c r="A55" i="51"/>
  <c r="A54" i="51"/>
  <c r="A53" i="51"/>
  <c r="A52" i="51"/>
  <c r="A51" i="51"/>
  <c r="A50" i="51"/>
  <c r="A49" i="51"/>
  <c r="A48" i="51"/>
  <c r="A47" i="51"/>
  <c r="A46" i="51"/>
  <c r="A45" i="51"/>
  <c r="A44" i="51"/>
  <c r="A43" i="51"/>
  <c r="A42" i="51"/>
  <c r="A41" i="51"/>
  <c r="A40" i="51"/>
  <c r="A39" i="51"/>
  <c r="A38" i="51"/>
  <c r="A37" i="51"/>
  <c r="A36" i="51"/>
  <c r="A35" i="51"/>
  <c r="A34" i="51"/>
  <c r="A33" i="51"/>
  <c r="A32" i="51"/>
  <c r="A31" i="51"/>
  <c r="A30" i="51"/>
  <c r="A29" i="51"/>
  <c r="A28" i="51"/>
  <c r="A27" i="51"/>
  <c r="A26" i="51"/>
  <c r="A25" i="51"/>
  <c r="A24" i="51"/>
  <c r="A23" i="51"/>
  <c r="A22" i="51"/>
  <c r="A21" i="51"/>
  <c r="A20" i="51"/>
  <c r="A19" i="51"/>
  <c r="A18" i="51"/>
  <c r="A17" i="51"/>
  <c r="A16" i="51"/>
  <c r="A15" i="51"/>
  <c r="A14" i="51"/>
  <c r="A13" i="51"/>
  <c r="A12" i="51"/>
  <c r="A11" i="51"/>
  <c r="A10" i="51"/>
  <c r="A9" i="51"/>
  <c r="A8" i="51"/>
  <c r="A7" i="51"/>
  <c r="A6" i="51"/>
  <c r="A5" i="51"/>
  <c r="A4" i="51"/>
  <c r="A3" i="51"/>
  <c r="D17" i="45" l="1"/>
  <c r="C16" i="45" s="1"/>
  <c r="P6" i="44"/>
  <c r="K48" i="43" l="1"/>
  <c r="P47" i="43"/>
  <c r="O47" i="43"/>
  <c r="N47" i="43"/>
  <c r="M47" i="43"/>
  <c r="L47" i="43"/>
  <c r="K47" i="43"/>
  <c r="J47" i="43"/>
  <c r="I47" i="43"/>
  <c r="H47" i="43"/>
  <c r="G47" i="43"/>
  <c r="E47" i="43" l="1"/>
  <c r="AH1015" i="46" l="1"/>
  <c r="AH1014" i="46"/>
  <c r="AH1013" i="46"/>
  <c r="AH1012" i="46"/>
  <c r="AH1011" i="46"/>
  <c r="AH1010" i="46"/>
  <c r="AH1009" i="46"/>
  <c r="AH1008" i="46"/>
  <c r="AH1007" i="46"/>
  <c r="AH1006" i="46"/>
  <c r="AH1005" i="46"/>
  <c r="AH1004" i="46"/>
  <c r="AH1003" i="46"/>
  <c r="AH1002" i="46"/>
  <c r="AH1001" i="46"/>
  <c r="AH1000" i="46"/>
  <c r="AH999" i="46"/>
  <c r="AH998" i="46"/>
  <c r="AH997" i="46"/>
  <c r="AH996" i="46"/>
  <c r="AH995" i="46"/>
  <c r="AH994" i="46"/>
  <c r="AH993" i="46"/>
  <c r="AH992" i="46"/>
  <c r="AH991" i="46"/>
  <c r="AH990" i="46"/>
  <c r="AH989" i="46"/>
  <c r="AH988" i="46"/>
  <c r="AH987" i="46"/>
  <c r="AH986" i="46"/>
  <c r="AH985" i="46"/>
  <c r="AH984" i="46"/>
  <c r="AH983" i="46"/>
  <c r="AH982" i="46"/>
  <c r="AH981" i="46"/>
  <c r="AH980" i="46"/>
  <c r="AH979" i="46"/>
  <c r="AH978" i="46"/>
  <c r="AH977" i="46"/>
  <c r="AH976" i="46"/>
  <c r="AH975" i="46"/>
  <c r="AH974" i="46"/>
  <c r="AH973" i="46"/>
  <c r="AH972" i="46"/>
  <c r="AH971" i="46"/>
  <c r="AH970" i="46"/>
  <c r="AH969" i="46"/>
  <c r="AH968" i="46"/>
  <c r="AH967" i="46"/>
  <c r="AH966" i="46"/>
  <c r="AH965" i="46"/>
  <c r="AH964" i="46"/>
  <c r="AH963" i="46"/>
  <c r="AH962" i="46"/>
  <c r="AH961" i="46"/>
  <c r="AH960" i="46"/>
  <c r="AH959" i="46"/>
  <c r="AH958" i="46"/>
  <c r="AH957" i="46"/>
  <c r="AH956" i="46"/>
  <c r="AH955" i="46"/>
  <c r="AH954" i="46"/>
  <c r="AH953" i="46"/>
  <c r="AH952" i="46"/>
  <c r="AH951" i="46"/>
  <c r="AH950" i="46"/>
  <c r="AH949" i="46"/>
  <c r="AH948" i="46"/>
  <c r="AH947" i="46"/>
  <c r="AH946" i="46"/>
  <c r="AH945" i="46"/>
  <c r="AH944" i="46"/>
  <c r="AH943" i="46"/>
  <c r="AH942" i="46"/>
  <c r="AH941" i="46"/>
  <c r="AH940" i="46"/>
  <c r="AH939" i="46"/>
  <c r="AH938" i="46"/>
  <c r="AH937" i="46"/>
  <c r="AH936" i="46"/>
  <c r="AH935" i="46"/>
  <c r="AH934" i="46"/>
  <c r="AH933" i="46"/>
  <c r="AH932" i="46"/>
  <c r="AH931" i="46"/>
  <c r="AH930" i="46"/>
  <c r="AH929" i="46"/>
  <c r="AH928" i="46"/>
  <c r="AH927" i="46"/>
  <c r="AH926" i="46"/>
  <c r="AH925" i="46"/>
  <c r="AH924" i="46"/>
  <c r="AH923" i="46"/>
  <c r="AH922" i="46"/>
  <c r="AH921" i="46"/>
  <c r="AH920" i="46"/>
  <c r="AH919" i="46"/>
  <c r="AH918" i="46"/>
  <c r="AH917" i="46"/>
  <c r="AH916" i="46"/>
  <c r="AH915" i="46"/>
  <c r="AH914" i="46"/>
  <c r="AH913" i="46"/>
  <c r="AH912" i="46"/>
  <c r="AH911" i="46"/>
  <c r="AH910" i="46"/>
  <c r="AH909" i="46"/>
  <c r="AH908" i="46"/>
  <c r="AH907" i="46"/>
  <c r="AH906" i="46"/>
  <c r="AH905" i="46"/>
  <c r="AH904" i="46"/>
  <c r="AH903" i="46"/>
  <c r="AH902" i="46"/>
  <c r="AH901" i="46"/>
  <c r="AH900" i="46"/>
  <c r="AH899" i="46"/>
  <c r="AH898" i="46"/>
  <c r="AH897" i="46"/>
  <c r="AH896" i="46"/>
  <c r="AH895" i="46"/>
  <c r="AH894" i="46"/>
  <c r="AH893" i="46"/>
  <c r="AH892" i="46"/>
  <c r="AH891" i="46"/>
  <c r="AH890" i="46"/>
  <c r="AH889" i="46"/>
  <c r="AH888" i="46"/>
  <c r="AH887" i="46"/>
  <c r="AH886" i="46"/>
  <c r="AH885" i="46"/>
  <c r="AH884" i="46"/>
  <c r="AH883" i="46"/>
  <c r="AH882" i="46"/>
  <c r="AH881" i="46"/>
  <c r="AH880" i="46"/>
  <c r="AH879" i="46"/>
  <c r="AH878" i="46"/>
  <c r="AH877" i="46"/>
  <c r="AH876" i="46"/>
  <c r="AH875" i="46"/>
  <c r="AH874" i="46"/>
  <c r="AH873" i="46"/>
  <c r="AH872" i="46"/>
  <c r="AH871" i="46"/>
  <c r="AH870" i="46"/>
  <c r="AH869" i="46"/>
  <c r="AH868" i="46"/>
  <c r="AH867" i="46"/>
  <c r="AH866" i="46"/>
  <c r="AH865" i="46"/>
  <c r="AH864" i="46"/>
  <c r="AH863" i="46"/>
  <c r="AH862" i="46"/>
  <c r="AH861" i="46"/>
  <c r="AH860" i="46"/>
  <c r="AH859" i="46"/>
  <c r="AH858" i="46"/>
  <c r="AH857" i="46"/>
  <c r="AH856" i="46"/>
  <c r="AH855" i="46"/>
  <c r="AH854" i="46"/>
  <c r="AH853" i="46"/>
  <c r="AH852" i="46"/>
  <c r="AH851" i="46"/>
  <c r="AH850" i="46"/>
  <c r="AH849" i="46"/>
  <c r="AH848" i="46"/>
  <c r="AH847" i="46"/>
  <c r="AH846" i="46"/>
  <c r="AH845" i="46"/>
  <c r="AH844" i="46"/>
  <c r="AH843" i="46"/>
  <c r="AH842" i="46"/>
  <c r="AH841" i="46"/>
  <c r="AH840" i="46"/>
  <c r="AH839" i="46"/>
  <c r="AH838" i="46"/>
  <c r="AH837" i="46"/>
  <c r="AH836" i="46"/>
  <c r="AH835" i="46"/>
  <c r="AH834" i="46"/>
  <c r="AH833" i="46"/>
  <c r="AH832" i="46"/>
  <c r="AH831" i="46"/>
  <c r="AH830" i="46"/>
  <c r="AH829" i="46"/>
  <c r="AH828" i="46"/>
  <c r="AH827" i="46"/>
  <c r="AH826" i="46"/>
  <c r="AH825" i="46"/>
  <c r="AH824" i="46"/>
  <c r="AH823" i="46"/>
  <c r="AH822" i="46"/>
  <c r="AH821" i="46"/>
  <c r="AH820" i="46"/>
  <c r="AH819" i="46"/>
  <c r="AH818" i="46"/>
  <c r="AH817" i="46"/>
  <c r="AH816" i="46"/>
  <c r="AH815" i="46"/>
  <c r="AH814" i="46"/>
  <c r="AH813" i="46"/>
  <c r="AH812" i="46"/>
  <c r="AH811" i="46"/>
  <c r="AH810" i="46"/>
  <c r="AH809" i="46"/>
  <c r="AH808" i="46"/>
  <c r="AH807" i="46"/>
  <c r="AH806" i="46"/>
  <c r="AH805" i="46"/>
  <c r="AH804" i="46"/>
  <c r="AH803" i="46"/>
  <c r="AH802" i="46"/>
  <c r="AH801" i="46"/>
  <c r="AH800" i="46"/>
  <c r="AH799" i="46"/>
  <c r="AH798" i="46"/>
  <c r="AH797" i="46"/>
  <c r="AH796" i="46"/>
  <c r="AH795" i="46"/>
  <c r="AH794" i="46"/>
  <c r="AH793" i="46"/>
  <c r="AH792" i="46"/>
  <c r="AH791" i="46"/>
  <c r="AH790" i="46"/>
  <c r="AH789" i="46"/>
  <c r="AH788" i="46"/>
  <c r="AH787" i="46"/>
  <c r="AH786" i="46"/>
  <c r="AH785" i="46"/>
  <c r="AH784" i="46"/>
  <c r="AH783" i="46"/>
  <c r="AH782" i="46"/>
  <c r="AH781" i="46"/>
  <c r="AH780" i="46"/>
  <c r="AH779" i="46"/>
  <c r="AH778" i="46"/>
  <c r="AH777" i="46"/>
  <c r="AH776" i="46"/>
  <c r="AH775" i="46"/>
  <c r="AH774" i="46"/>
  <c r="AH773" i="46"/>
  <c r="AH772" i="46"/>
  <c r="AH771" i="46"/>
  <c r="AH770" i="46"/>
  <c r="AH769" i="46"/>
  <c r="AH768" i="46"/>
  <c r="AH767" i="46"/>
  <c r="AH766" i="46"/>
  <c r="AH765" i="46"/>
  <c r="AH764" i="46"/>
  <c r="AH763" i="46"/>
  <c r="AH762" i="46"/>
  <c r="AH761" i="46"/>
  <c r="AH760" i="46"/>
  <c r="AH759" i="46"/>
  <c r="AH758" i="46"/>
  <c r="AH757" i="46"/>
  <c r="AH756" i="46"/>
  <c r="AH755" i="46"/>
  <c r="AH754" i="46"/>
  <c r="AH753" i="46"/>
  <c r="AH752" i="46"/>
  <c r="AH751" i="46"/>
  <c r="AH750" i="46"/>
  <c r="AH749" i="46"/>
  <c r="AH748" i="46"/>
  <c r="AH747" i="46"/>
  <c r="AH746" i="46"/>
  <c r="AH745" i="46"/>
  <c r="AH744" i="46"/>
  <c r="AH743" i="46"/>
  <c r="AH742" i="46"/>
  <c r="AH741" i="46"/>
  <c r="AH740" i="46"/>
  <c r="AH739" i="46"/>
  <c r="AH738" i="46"/>
  <c r="AH737" i="46"/>
  <c r="AH736" i="46"/>
  <c r="AH735" i="46"/>
  <c r="AH734" i="46"/>
  <c r="AH733" i="46"/>
  <c r="AH732" i="46"/>
  <c r="AH731" i="46"/>
  <c r="AH730" i="46"/>
  <c r="AH729" i="46"/>
  <c r="AH728" i="46"/>
  <c r="AH727" i="46"/>
  <c r="AH726" i="46"/>
  <c r="AH725" i="46"/>
  <c r="AH724" i="46"/>
  <c r="AH723" i="46"/>
  <c r="AH722" i="46"/>
  <c r="AH721" i="46"/>
  <c r="AH720" i="46"/>
  <c r="AH719" i="46"/>
  <c r="AH718" i="46"/>
  <c r="AH717" i="46"/>
  <c r="AH716" i="46"/>
  <c r="AH715" i="46"/>
  <c r="AH714" i="46"/>
  <c r="AH713" i="46"/>
  <c r="AH712" i="46"/>
  <c r="AH711" i="46"/>
  <c r="AH710" i="46"/>
  <c r="AH709" i="46"/>
  <c r="AH708" i="46"/>
  <c r="AH707" i="46"/>
  <c r="AH706" i="46"/>
  <c r="AH705" i="46"/>
  <c r="AH704" i="46"/>
  <c r="AH703" i="46"/>
  <c r="AH702" i="46"/>
  <c r="AH701" i="46"/>
  <c r="AH700" i="46"/>
  <c r="AH699" i="46"/>
  <c r="AH698" i="46"/>
  <c r="AH697" i="46"/>
  <c r="AH696" i="46"/>
  <c r="AH695" i="46"/>
  <c r="AH694" i="46"/>
  <c r="AH693" i="46"/>
  <c r="AH692" i="46"/>
  <c r="AH691" i="46"/>
  <c r="AH690" i="46"/>
  <c r="AH689" i="46"/>
  <c r="AH688" i="46"/>
  <c r="AH687" i="46"/>
  <c r="AH686" i="46"/>
  <c r="AH685" i="46"/>
  <c r="AH684" i="46"/>
  <c r="AH683" i="46"/>
  <c r="AH682" i="46"/>
  <c r="AH681" i="46"/>
  <c r="AH680" i="46"/>
  <c r="AH679" i="46"/>
  <c r="AH678" i="46"/>
  <c r="AH677" i="46"/>
  <c r="AH676" i="46"/>
  <c r="AH675" i="46"/>
  <c r="AH674" i="46"/>
  <c r="AH673" i="46"/>
  <c r="AH672" i="46"/>
  <c r="AH671" i="46"/>
  <c r="AH670" i="46"/>
  <c r="AH669" i="46"/>
  <c r="AH668" i="46"/>
  <c r="AH667" i="46"/>
  <c r="AH666" i="46"/>
  <c r="AH665" i="46"/>
  <c r="AH664" i="46"/>
  <c r="AH663" i="46"/>
  <c r="AH662" i="46"/>
  <c r="AH661" i="46"/>
  <c r="AH660" i="46"/>
  <c r="AH659" i="46"/>
  <c r="AH658" i="46"/>
  <c r="AH657" i="46"/>
  <c r="AH656" i="46"/>
  <c r="AH655" i="46"/>
  <c r="AH654" i="46"/>
  <c r="AH653" i="46"/>
  <c r="AH652" i="46"/>
  <c r="AH651" i="46"/>
  <c r="AH650" i="46"/>
  <c r="AH649" i="46"/>
  <c r="AH648" i="46"/>
  <c r="AH647" i="46"/>
  <c r="AH646" i="46"/>
  <c r="AH645" i="46"/>
  <c r="AH644" i="46"/>
  <c r="AH643" i="46"/>
  <c r="AH642" i="46"/>
  <c r="AH641" i="46"/>
  <c r="AH640" i="46"/>
  <c r="AH639" i="46"/>
  <c r="AH638" i="46"/>
  <c r="AH637" i="46"/>
  <c r="AH636" i="46"/>
  <c r="AH635" i="46"/>
  <c r="AH634" i="46"/>
  <c r="AH633" i="46"/>
  <c r="AH632" i="46"/>
  <c r="AH631" i="46"/>
  <c r="AH630" i="46"/>
  <c r="AH629" i="46"/>
  <c r="AH628" i="46"/>
  <c r="AH627" i="46"/>
  <c r="AH626" i="46"/>
  <c r="AH625" i="46"/>
  <c r="AH624" i="46"/>
  <c r="AH623" i="46"/>
  <c r="AH622" i="46"/>
  <c r="AH621" i="46"/>
  <c r="AH620" i="46"/>
  <c r="AH619" i="46"/>
  <c r="AH618" i="46"/>
  <c r="AH617" i="46"/>
  <c r="AH616" i="46"/>
  <c r="AH615" i="46"/>
  <c r="AH614" i="46"/>
  <c r="AH613" i="46"/>
  <c r="AH612" i="46"/>
  <c r="AH611" i="46"/>
  <c r="AH610" i="46"/>
  <c r="AH609" i="46"/>
  <c r="AH608" i="46"/>
  <c r="AH607" i="46"/>
  <c r="AH606" i="46"/>
  <c r="AH605" i="46"/>
  <c r="AH604" i="46"/>
  <c r="AH603" i="46"/>
  <c r="AH602" i="46"/>
  <c r="AH601" i="46"/>
  <c r="AH600" i="46"/>
  <c r="AH599" i="46"/>
  <c r="AH598" i="46"/>
  <c r="AH597" i="46"/>
  <c r="AH596" i="46"/>
  <c r="AH595" i="46"/>
  <c r="AH594" i="46"/>
  <c r="AH593" i="46"/>
  <c r="AH592" i="46"/>
  <c r="AH591" i="46"/>
  <c r="AH590" i="46"/>
  <c r="AH589" i="46"/>
  <c r="AH588" i="46"/>
  <c r="AH587" i="46"/>
  <c r="AH586" i="46"/>
  <c r="AH585" i="46"/>
  <c r="AH584" i="46"/>
  <c r="AH583" i="46"/>
  <c r="AH582" i="46"/>
  <c r="AH581" i="46"/>
  <c r="AH580" i="46"/>
  <c r="AH579" i="46"/>
  <c r="AH578" i="46"/>
  <c r="AH577" i="46"/>
  <c r="AH576" i="46"/>
  <c r="AH575" i="46"/>
  <c r="AH574" i="46"/>
  <c r="AH573" i="46"/>
  <c r="AH572" i="46"/>
  <c r="AH571" i="46"/>
  <c r="AH570" i="46"/>
  <c r="AH569" i="46"/>
  <c r="AH568" i="46"/>
  <c r="AH567" i="46"/>
  <c r="AH566" i="46"/>
  <c r="AH565" i="46"/>
  <c r="AH564" i="46"/>
  <c r="AH563" i="46"/>
  <c r="AH562" i="46"/>
  <c r="AH561" i="46"/>
  <c r="AH560" i="46"/>
  <c r="AH559" i="46"/>
  <c r="AH558" i="46"/>
  <c r="AH557" i="46"/>
  <c r="AH556" i="46"/>
  <c r="AH555" i="46"/>
  <c r="AH554" i="46"/>
  <c r="AH553" i="46"/>
  <c r="AH552" i="46"/>
  <c r="AH551" i="46"/>
  <c r="AH550" i="46"/>
  <c r="AH549" i="46"/>
  <c r="AH548" i="46"/>
  <c r="AH547" i="46"/>
  <c r="AH546" i="46"/>
  <c r="AH545" i="46"/>
  <c r="AH544" i="46"/>
  <c r="AH543" i="46"/>
  <c r="AH542" i="46"/>
  <c r="AH541" i="46"/>
  <c r="AH540" i="46"/>
  <c r="AH539" i="46"/>
  <c r="AH538" i="46"/>
  <c r="AH537" i="46"/>
  <c r="AH536" i="46"/>
  <c r="AH535" i="46"/>
  <c r="AH534" i="46"/>
  <c r="AH533" i="46"/>
  <c r="AH532" i="46"/>
  <c r="AH531" i="46"/>
  <c r="AH530" i="46"/>
  <c r="AH529" i="46"/>
  <c r="AH528" i="46"/>
  <c r="AH527" i="46"/>
  <c r="AH526" i="46"/>
  <c r="AH525" i="46"/>
  <c r="AH524" i="46"/>
  <c r="AH523" i="46"/>
  <c r="AH522" i="46"/>
  <c r="AH521" i="46"/>
  <c r="AH520" i="46"/>
  <c r="AH519" i="46"/>
  <c r="AH518" i="46"/>
  <c r="AH517" i="46"/>
  <c r="AH516" i="46"/>
  <c r="AH515" i="46"/>
  <c r="AH514" i="46"/>
  <c r="AH513" i="46"/>
  <c r="AH512" i="46"/>
  <c r="AH511" i="46"/>
  <c r="AH510" i="46"/>
  <c r="AH509" i="46"/>
  <c r="AH508" i="46"/>
  <c r="AH507" i="46"/>
  <c r="AH506" i="46"/>
  <c r="AH505" i="46"/>
  <c r="AH504" i="46"/>
  <c r="AH503" i="46"/>
  <c r="AH502" i="46"/>
  <c r="AH501" i="46"/>
  <c r="AH500" i="46"/>
  <c r="AH499" i="46"/>
  <c r="AH498" i="46"/>
  <c r="AH497" i="46"/>
  <c r="AH496" i="46"/>
  <c r="AH495" i="46"/>
  <c r="AH494" i="46"/>
  <c r="AH493" i="46"/>
  <c r="AH492" i="46"/>
  <c r="AH491" i="46"/>
  <c r="AH490" i="46"/>
  <c r="AH489" i="46"/>
  <c r="AH488" i="46"/>
  <c r="AH487" i="46"/>
  <c r="AH486" i="46"/>
  <c r="AH485" i="46"/>
  <c r="AH484" i="46"/>
  <c r="AH483" i="46"/>
  <c r="AH482" i="46"/>
  <c r="AH481" i="46"/>
  <c r="AH480" i="46"/>
  <c r="AH479" i="46"/>
  <c r="AH478" i="46"/>
  <c r="AH477" i="46"/>
  <c r="AH476" i="46"/>
  <c r="AH475" i="46"/>
  <c r="AH474" i="46"/>
  <c r="AH473" i="46"/>
  <c r="AH472" i="46"/>
  <c r="AH471" i="46"/>
  <c r="AH470" i="46"/>
  <c r="AH469" i="46"/>
  <c r="AH468" i="46"/>
  <c r="AH467" i="46"/>
  <c r="AH466" i="46"/>
  <c r="AH465" i="46"/>
  <c r="AH464" i="46"/>
  <c r="AH463" i="46"/>
  <c r="AH462" i="46"/>
  <c r="AH461" i="46"/>
  <c r="AH460" i="46"/>
  <c r="AH459" i="46"/>
  <c r="AH458" i="46"/>
  <c r="AH457" i="46"/>
  <c r="AH456" i="46"/>
  <c r="AH455" i="46"/>
  <c r="AH454" i="46"/>
  <c r="AH453" i="46"/>
  <c r="AH452" i="46"/>
  <c r="AH451" i="46"/>
  <c r="AH450" i="46"/>
  <c r="AH449" i="46"/>
  <c r="AH448" i="46"/>
  <c r="AH447" i="46"/>
  <c r="AH446" i="46"/>
  <c r="AH445" i="46"/>
  <c r="AH444" i="46"/>
  <c r="AH443" i="46"/>
  <c r="AH442" i="46"/>
  <c r="AH441" i="46"/>
  <c r="AH440" i="46"/>
  <c r="AH439" i="46"/>
  <c r="AH438" i="46"/>
  <c r="AH437" i="46"/>
  <c r="AH436" i="46"/>
  <c r="AH435" i="46"/>
  <c r="AH434" i="46"/>
  <c r="AH433" i="46"/>
  <c r="AH432" i="46"/>
  <c r="AH431" i="46"/>
  <c r="AH430" i="46"/>
  <c r="AH429" i="46"/>
  <c r="AH428" i="46"/>
  <c r="AH427" i="46"/>
  <c r="AH426" i="46"/>
  <c r="AH425" i="46"/>
  <c r="AH424" i="46"/>
  <c r="AH423" i="46"/>
  <c r="AH422" i="46"/>
  <c r="AH421" i="46"/>
  <c r="AH420" i="46"/>
  <c r="AH419" i="46"/>
  <c r="AH418" i="46"/>
  <c r="AH417" i="46"/>
  <c r="AH416" i="46"/>
  <c r="AH415" i="46"/>
  <c r="AH414" i="46"/>
  <c r="AH413" i="46"/>
  <c r="AH412" i="46"/>
  <c r="AH411" i="46"/>
  <c r="AH410" i="46"/>
  <c r="AH409" i="46"/>
  <c r="AH408" i="46"/>
  <c r="AH407" i="46"/>
  <c r="AH406" i="46"/>
  <c r="AH405" i="46"/>
  <c r="AH404" i="46"/>
  <c r="AH403" i="46"/>
  <c r="AH402" i="46"/>
  <c r="AH401" i="46"/>
  <c r="AH400" i="46"/>
  <c r="AH399" i="46"/>
  <c r="AH398" i="46"/>
  <c r="AH397" i="46"/>
  <c r="AH396" i="46"/>
  <c r="AH395" i="46"/>
  <c r="AH394" i="46"/>
  <c r="AH393" i="46"/>
  <c r="AH392" i="46"/>
  <c r="AH391" i="46"/>
  <c r="AH390" i="46"/>
  <c r="AH389" i="46"/>
  <c r="AH388" i="46"/>
  <c r="AH387" i="46"/>
  <c r="AH386" i="46"/>
  <c r="AH385" i="46"/>
  <c r="AH384" i="46"/>
  <c r="AH383" i="46"/>
  <c r="AH382" i="46"/>
  <c r="AH381" i="46"/>
  <c r="AH380" i="46"/>
  <c r="AH379" i="46"/>
  <c r="AH378" i="46"/>
  <c r="AH377" i="46"/>
  <c r="AH376" i="46"/>
  <c r="AH375" i="46"/>
  <c r="AH374" i="46"/>
  <c r="AH373" i="46"/>
  <c r="AH372" i="46"/>
  <c r="AH371" i="46"/>
  <c r="AH370" i="46"/>
  <c r="AH369" i="46"/>
  <c r="AH368" i="46"/>
  <c r="AH367" i="46"/>
  <c r="AH366" i="46"/>
  <c r="AH365" i="46"/>
  <c r="AH364" i="46"/>
  <c r="AH363" i="46"/>
  <c r="AH362" i="46"/>
  <c r="AH361" i="46"/>
  <c r="AH360" i="46"/>
  <c r="AH359" i="46"/>
  <c r="AH358" i="46"/>
  <c r="AH357" i="46"/>
  <c r="AH356" i="46"/>
  <c r="AH355" i="46"/>
  <c r="AH354" i="46"/>
  <c r="AH353" i="46"/>
  <c r="AH352" i="46"/>
  <c r="AH351" i="46"/>
  <c r="AH350" i="46"/>
  <c r="AH349" i="46"/>
  <c r="AH348" i="46"/>
  <c r="AH347" i="46"/>
  <c r="AH346" i="46"/>
  <c r="AH345" i="46"/>
  <c r="AH344" i="46"/>
  <c r="AH343" i="46"/>
  <c r="AH342" i="46"/>
  <c r="AH341" i="46"/>
  <c r="AH340" i="46"/>
  <c r="AH339" i="46"/>
  <c r="AH338" i="46"/>
  <c r="AH337" i="46"/>
  <c r="AH336" i="46"/>
  <c r="AH335" i="46"/>
  <c r="AH334" i="46"/>
  <c r="AH333" i="46"/>
  <c r="AH332" i="46"/>
  <c r="AH331" i="46"/>
  <c r="AH330" i="46"/>
  <c r="AH329" i="46"/>
  <c r="AH328" i="46"/>
  <c r="AH327" i="46"/>
  <c r="AH326" i="46"/>
  <c r="AH325" i="46"/>
  <c r="AH324" i="46"/>
  <c r="AH323" i="46"/>
  <c r="AH322" i="46"/>
  <c r="AH321" i="46"/>
  <c r="AH320" i="46"/>
  <c r="AH319" i="46"/>
  <c r="AH318" i="46"/>
  <c r="AH317" i="46"/>
  <c r="AH316" i="46"/>
  <c r="AH315" i="46"/>
  <c r="AH314" i="46"/>
  <c r="AH313" i="46"/>
  <c r="AH312" i="46"/>
  <c r="AH311" i="46"/>
  <c r="AH310" i="46"/>
  <c r="AH309" i="46"/>
  <c r="AH308" i="46"/>
  <c r="AH307" i="46"/>
  <c r="AH306" i="46"/>
  <c r="AH305" i="46"/>
  <c r="AH304" i="46"/>
  <c r="AH303" i="46"/>
  <c r="AH302" i="46"/>
  <c r="AH301" i="46"/>
  <c r="AH300" i="46"/>
  <c r="AH299" i="46"/>
  <c r="AH298" i="46"/>
  <c r="AH297" i="46"/>
  <c r="AH296" i="46"/>
  <c r="AH295" i="46"/>
  <c r="AH294" i="46"/>
  <c r="AH293" i="46"/>
  <c r="AH292" i="46"/>
  <c r="AH291" i="46"/>
  <c r="AH290" i="46"/>
  <c r="AH289" i="46"/>
  <c r="AH288" i="46"/>
  <c r="AH287" i="46"/>
  <c r="AH286" i="46"/>
  <c r="AH285" i="46"/>
  <c r="AH284" i="46"/>
  <c r="AH283" i="46"/>
  <c r="AH282" i="46"/>
  <c r="AH281" i="46"/>
  <c r="AH280" i="46"/>
  <c r="AH279" i="46"/>
  <c r="AH278" i="46"/>
  <c r="AH277" i="46"/>
  <c r="AH276" i="46"/>
  <c r="AH275" i="46"/>
  <c r="AH274" i="46"/>
  <c r="AH273" i="46"/>
  <c r="AH272" i="46"/>
  <c r="AH271" i="46"/>
  <c r="AH270" i="46"/>
  <c r="AH269" i="46"/>
  <c r="AH268" i="46"/>
  <c r="AH267" i="46"/>
  <c r="AH266" i="46"/>
  <c r="AH265" i="46"/>
  <c r="AH264" i="46"/>
  <c r="AH263" i="46"/>
  <c r="AH262" i="46"/>
  <c r="AH261" i="46"/>
  <c r="AH260" i="46"/>
  <c r="AH259" i="46"/>
  <c r="AH258" i="46"/>
  <c r="AH257" i="46"/>
  <c r="AH256" i="46"/>
  <c r="AH255" i="46"/>
  <c r="AH254" i="46"/>
  <c r="AH253" i="46"/>
  <c r="AH252" i="46"/>
  <c r="AH251" i="46"/>
  <c r="AH250" i="46"/>
  <c r="AH249" i="46"/>
  <c r="AH248" i="46"/>
  <c r="AH247" i="46"/>
  <c r="AH246" i="46"/>
  <c r="AH245" i="46"/>
  <c r="AH244" i="46"/>
  <c r="AH243" i="46"/>
  <c r="AH242" i="46"/>
  <c r="AH241" i="46"/>
  <c r="AH240" i="46"/>
  <c r="AH239" i="46"/>
  <c r="AH238" i="46"/>
  <c r="AH237" i="46"/>
  <c r="AH236" i="46"/>
  <c r="AH235" i="46"/>
  <c r="AH234" i="46"/>
  <c r="AH233" i="46"/>
  <c r="AH232" i="46"/>
  <c r="AH231" i="46"/>
  <c r="AH230" i="46"/>
  <c r="AH229" i="46"/>
  <c r="AH228" i="46"/>
  <c r="AH227" i="46"/>
  <c r="AH226" i="46"/>
  <c r="AH225" i="46"/>
  <c r="AH224" i="46"/>
  <c r="AH223" i="46"/>
  <c r="AH222" i="46"/>
  <c r="AH221" i="46"/>
  <c r="AH220" i="46"/>
  <c r="AH219" i="46"/>
  <c r="AH218" i="46"/>
  <c r="AH217" i="46"/>
  <c r="AH216" i="46"/>
  <c r="AH215" i="46"/>
  <c r="AH214" i="46"/>
  <c r="AH213" i="46"/>
  <c r="AH212" i="46"/>
  <c r="AH211" i="46"/>
  <c r="AH210" i="46"/>
  <c r="AH209" i="46"/>
  <c r="AH208" i="46"/>
  <c r="AH207" i="46"/>
  <c r="AH206" i="46"/>
  <c r="AH205" i="46"/>
  <c r="AH204" i="46"/>
  <c r="AH203" i="46"/>
  <c r="AH202" i="46"/>
  <c r="AH201" i="46"/>
  <c r="AH200" i="46"/>
  <c r="AH199" i="46"/>
  <c r="AH198" i="46"/>
  <c r="AH197" i="46"/>
  <c r="AH196" i="46"/>
  <c r="AH195" i="46"/>
  <c r="AH194" i="46"/>
  <c r="AH193" i="46"/>
  <c r="AH192" i="46"/>
  <c r="AH191" i="46"/>
  <c r="AH190" i="46"/>
  <c r="AH189" i="46"/>
  <c r="AH188" i="46"/>
  <c r="AH187" i="46"/>
  <c r="AH186" i="46"/>
  <c r="AH185" i="46"/>
  <c r="AH184" i="46"/>
  <c r="AH183" i="46"/>
  <c r="AH182" i="46"/>
  <c r="AH181" i="46"/>
  <c r="AH180" i="46"/>
  <c r="AH179" i="46"/>
  <c r="AH178" i="46"/>
  <c r="AH177" i="46"/>
  <c r="AH176" i="46"/>
  <c r="AH175" i="46"/>
  <c r="AH174" i="46"/>
  <c r="AH173" i="46"/>
  <c r="AH172" i="46"/>
  <c r="AH171" i="46"/>
  <c r="AH170" i="46"/>
  <c r="AH169" i="46"/>
  <c r="AH168" i="46"/>
  <c r="AH167" i="46"/>
  <c r="AH166" i="46"/>
  <c r="AH165" i="46"/>
  <c r="AH164" i="46"/>
  <c r="AH163" i="46"/>
  <c r="AH162" i="46"/>
  <c r="AH161" i="46"/>
  <c r="AH160" i="46"/>
  <c r="AH159" i="46"/>
  <c r="AH158" i="46"/>
  <c r="AH157" i="46"/>
  <c r="AH156" i="46"/>
  <c r="AH155" i="46"/>
  <c r="AH154" i="46"/>
  <c r="AH153" i="46"/>
  <c r="AH152" i="46"/>
  <c r="AH151" i="46"/>
  <c r="AH150" i="46"/>
  <c r="AH149" i="46"/>
  <c r="AH148" i="46"/>
  <c r="AH147" i="46"/>
  <c r="AH146" i="46"/>
  <c r="AH145" i="46"/>
  <c r="AH144" i="46"/>
  <c r="AH143" i="46"/>
  <c r="AH142" i="46"/>
  <c r="AH141" i="46"/>
  <c r="AH140" i="46"/>
  <c r="AH139" i="46"/>
  <c r="AH138" i="46"/>
  <c r="AH137" i="46"/>
  <c r="AH136" i="46"/>
  <c r="AH135" i="46"/>
  <c r="AH134" i="46"/>
  <c r="AH133" i="46"/>
  <c r="AH132" i="46"/>
  <c r="AH131" i="46"/>
  <c r="AH130" i="46"/>
  <c r="AH129" i="46"/>
  <c r="AH128" i="46"/>
  <c r="AH127" i="46"/>
  <c r="AH126" i="46"/>
  <c r="AH125" i="46"/>
  <c r="AH124" i="46"/>
  <c r="AH123" i="46"/>
  <c r="AH122" i="46"/>
  <c r="AH121" i="46"/>
  <c r="AH120" i="46"/>
  <c r="AH119" i="46"/>
  <c r="AH118" i="46"/>
  <c r="AH117" i="46"/>
  <c r="AH116" i="46"/>
  <c r="AH115" i="46"/>
  <c r="AH114" i="46"/>
  <c r="AH113" i="46"/>
  <c r="AH112" i="46"/>
  <c r="AH111" i="46"/>
  <c r="AH110" i="46"/>
  <c r="AH109" i="46"/>
  <c r="AH108" i="46"/>
  <c r="AH107" i="46"/>
  <c r="AH106" i="46"/>
  <c r="AH105" i="46"/>
  <c r="AH104" i="46"/>
  <c r="AH103" i="46"/>
  <c r="AH102" i="46"/>
  <c r="AH101" i="46"/>
  <c r="AH100" i="46"/>
  <c r="AH99" i="46"/>
  <c r="AH98" i="46"/>
  <c r="AH97" i="46"/>
  <c r="AH96" i="46"/>
  <c r="AH95" i="46"/>
  <c r="AH94" i="46"/>
  <c r="AH93" i="46"/>
  <c r="AH92" i="46"/>
  <c r="AH91" i="46"/>
  <c r="AH90" i="46"/>
  <c r="AH89" i="46"/>
  <c r="AH88" i="46"/>
  <c r="AH87" i="46"/>
  <c r="AH86" i="46"/>
  <c r="AH85" i="46"/>
  <c r="AH84" i="46"/>
  <c r="AH83" i="46"/>
  <c r="AH82" i="46"/>
  <c r="AH81" i="46"/>
  <c r="AH80" i="46"/>
  <c r="AH79" i="46"/>
  <c r="AH78" i="46"/>
  <c r="AH77" i="46"/>
  <c r="AH76" i="46"/>
  <c r="AH75" i="46"/>
  <c r="AH74" i="46"/>
  <c r="AH73" i="46"/>
  <c r="AH72" i="46"/>
  <c r="AH71" i="46"/>
  <c r="AH70" i="46"/>
  <c r="AH69" i="46"/>
  <c r="AH68" i="46"/>
  <c r="AH67" i="46"/>
  <c r="AH66" i="46"/>
  <c r="AH65" i="46"/>
  <c r="AH64" i="46"/>
  <c r="AH63" i="46"/>
  <c r="AH62" i="46"/>
  <c r="AH61" i="46"/>
  <c r="AH60" i="46"/>
  <c r="AH59" i="46"/>
  <c r="AH58" i="46"/>
  <c r="AH57" i="46"/>
  <c r="AH56" i="46"/>
  <c r="AH55" i="46"/>
  <c r="AH54" i="46"/>
  <c r="AH53" i="46"/>
  <c r="AH52" i="46"/>
  <c r="AH51" i="46"/>
  <c r="AH50" i="46"/>
  <c r="AH49" i="46"/>
  <c r="AH48" i="46"/>
  <c r="AH47" i="46"/>
  <c r="AH46" i="46"/>
  <c r="AH45" i="46"/>
  <c r="AH44" i="46"/>
  <c r="AH43" i="46"/>
  <c r="AH42" i="46"/>
  <c r="AH41" i="46"/>
  <c r="AH40" i="46"/>
  <c r="AH39" i="46"/>
  <c r="AH38" i="46"/>
  <c r="AH37" i="46"/>
  <c r="AH36" i="46"/>
  <c r="AH35" i="46"/>
  <c r="AH34" i="46"/>
  <c r="AH33" i="46"/>
  <c r="AH32" i="46"/>
  <c r="AH31" i="46"/>
  <c r="AH30" i="46"/>
  <c r="AH29" i="46"/>
  <c r="AH28" i="46"/>
  <c r="AH27" i="46"/>
  <c r="AH26" i="46"/>
  <c r="AH25" i="46"/>
  <c r="AH24" i="46"/>
  <c r="AH23" i="46"/>
  <c r="AH22" i="46"/>
  <c r="AH21" i="46"/>
  <c r="AH20" i="46"/>
  <c r="AH19" i="46"/>
  <c r="AH18" i="46"/>
  <c r="AH17" i="46"/>
  <c r="AH16" i="46"/>
  <c r="E4" i="44" l="1"/>
  <c r="N12" i="41"/>
  <c r="G22" i="44" l="1"/>
  <c r="H22" i="44"/>
  <c r="I22" i="44"/>
  <c r="J22" i="44"/>
  <c r="K22" i="44"/>
  <c r="L22" i="44"/>
  <c r="M22" i="44"/>
  <c r="N22" i="44"/>
  <c r="O22" i="44"/>
  <c r="Q6" i="44"/>
  <c r="P7" i="44"/>
  <c r="Q7" i="44"/>
  <c r="P8" i="44"/>
  <c r="Q8" i="44"/>
  <c r="P9" i="44"/>
  <c r="Q9" i="44"/>
  <c r="P10" i="44"/>
  <c r="Q10" i="44"/>
  <c r="P11" i="44"/>
  <c r="Q11" i="44"/>
  <c r="P12" i="44"/>
  <c r="Q12" i="44"/>
  <c r="P13" i="44"/>
  <c r="Q13" i="44"/>
  <c r="P14" i="44"/>
  <c r="Q14" i="44"/>
  <c r="P15" i="44"/>
  <c r="Q15" i="44"/>
  <c r="P16" i="44"/>
  <c r="Q16" i="44"/>
  <c r="P17" i="44"/>
  <c r="Q17" i="44"/>
  <c r="P18" i="44"/>
  <c r="Q18" i="44"/>
  <c r="P19" i="44"/>
  <c r="Q19" i="44"/>
  <c r="P20" i="44"/>
  <c r="Q20" i="44"/>
  <c r="F21" i="44"/>
  <c r="G21" i="44"/>
  <c r="H21" i="44"/>
  <c r="I21" i="44"/>
  <c r="J21" i="44"/>
  <c r="K21" i="44"/>
  <c r="L21" i="44"/>
  <c r="M21" i="44"/>
  <c r="N21" i="44"/>
  <c r="O21" i="44"/>
  <c r="F22" i="44"/>
  <c r="P23" i="44"/>
  <c r="Q23" i="44"/>
  <c r="Q22" i="44" l="1"/>
  <c r="P21" i="44"/>
  <c r="P22" i="44"/>
  <c r="Q21" i="44"/>
  <c r="D57" i="45" l="1"/>
  <c r="C53" i="45" s="1"/>
  <c r="D52" i="45"/>
  <c r="C48" i="45" s="1"/>
  <c r="D47" i="45"/>
  <c r="C43" i="45" s="1"/>
  <c r="D42" i="45"/>
  <c r="C38" i="45" s="1"/>
  <c r="D37" i="45"/>
  <c r="C35" i="45" s="1"/>
  <c r="D34" i="45"/>
  <c r="C33" i="45" s="1"/>
  <c r="D32" i="45"/>
  <c r="C30" i="45" s="1"/>
  <c r="D29" i="45"/>
  <c r="C28" i="45" s="1"/>
  <c r="D27" i="45"/>
  <c r="C25" i="45" s="1"/>
  <c r="D24" i="45"/>
  <c r="C23" i="45" s="1"/>
  <c r="D22" i="45"/>
  <c r="C21" i="45" s="1"/>
  <c r="D20" i="45"/>
  <c r="C18" i="45" s="1"/>
  <c r="D15" i="45"/>
  <c r="C10" i="45" s="1"/>
  <c r="D9" i="45"/>
  <c r="C3" i="45"/>
  <c r="J26" i="41" l="1"/>
  <c r="AA18" i="46" l="1"/>
  <c r="AC18" i="46"/>
  <c r="AD18" i="46"/>
  <c r="AA17" i="46"/>
  <c r="AC17" i="46"/>
  <c r="AD17" i="46"/>
  <c r="AA16" i="46"/>
  <c r="AC16" i="46"/>
  <c r="AD16" i="46"/>
  <c r="AA1015" i="46"/>
  <c r="AC1015" i="46"/>
  <c r="AG1015" i="46" s="1"/>
  <c r="AD1015" i="46"/>
  <c r="AA1014" i="46"/>
  <c r="AC1014" i="46"/>
  <c r="AG1014" i="46" s="1"/>
  <c r="AD1014" i="46"/>
  <c r="AA1013" i="46"/>
  <c r="AC1013" i="46"/>
  <c r="AD1013" i="46"/>
  <c r="AA1012" i="46"/>
  <c r="AC1012" i="46"/>
  <c r="AG1012" i="46" s="1"/>
  <c r="AD1012" i="46"/>
  <c r="AA1011" i="46"/>
  <c r="AC1011" i="46"/>
  <c r="AD1011" i="46"/>
  <c r="AA1010" i="46"/>
  <c r="AC1010" i="46"/>
  <c r="AD1010" i="46"/>
  <c r="AA1009" i="46"/>
  <c r="AC1009" i="46"/>
  <c r="AD1009" i="46"/>
  <c r="AA1008" i="46"/>
  <c r="AC1008" i="46"/>
  <c r="AD1008" i="46"/>
  <c r="AA1007" i="46"/>
  <c r="AC1007" i="46"/>
  <c r="AD1007" i="46"/>
  <c r="AA1006" i="46"/>
  <c r="AC1006" i="46"/>
  <c r="AG1006" i="46" s="1"/>
  <c r="AD1006" i="46"/>
  <c r="AA1005" i="46"/>
  <c r="AC1005" i="46"/>
  <c r="AD1005" i="46"/>
  <c r="AA1004" i="46"/>
  <c r="AC1004" i="46"/>
  <c r="AD1004" i="46"/>
  <c r="AA1003" i="46"/>
  <c r="AC1003" i="46"/>
  <c r="AD1003" i="46"/>
  <c r="AA1002" i="46"/>
  <c r="AC1002" i="46"/>
  <c r="AG1002" i="46" s="1"/>
  <c r="AD1002" i="46"/>
  <c r="AA1001" i="46"/>
  <c r="AC1001" i="46"/>
  <c r="AD1001" i="46"/>
  <c r="AA1000" i="46"/>
  <c r="AC1000" i="46"/>
  <c r="AG1000" i="46" s="1"/>
  <c r="AD1000" i="46"/>
  <c r="AA999" i="46"/>
  <c r="AC999" i="46"/>
  <c r="AD999" i="46"/>
  <c r="AA998" i="46"/>
  <c r="AC998" i="46"/>
  <c r="AG998" i="46" s="1"/>
  <c r="AD998" i="46"/>
  <c r="AA997" i="46"/>
  <c r="AC997" i="46"/>
  <c r="AG997" i="46" s="1"/>
  <c r="AD997" i="46"/>
  <c r="AA996" i="46"/>
  <c r="AC996" i="46"/>
  <c r="AD996" i="46"/>
  <c r="AA995" i="46"/>
  <c r="AC995" i="46"/>
  <c r="AG995" i="46" s="1"/>
  <c r="AD995" i="46"/>
  <c r="AA994" i="46"/>
  <c r="AC994" i="46"/>
  <c r="AD994" i="46"/>
  <c r="AA993" i="46"/>
  <c r="AC993" i="46"/>
  <c r="AG993" i="46" s="1"/>
  <c r="AD993" i="46"/>
  <c r="AA992" i="46"/>
  <c r="AC992" i="46"/>
  <c r="AG992" i="46" s="1"/>
  <c r="AD992" i="46"/>
  <c r="AA991" i="46"/>
  <c r="AC991" i="46"/>
  <c r="AG991" i="46" s="1"/>
  <c r="AD991" i="46"/>
  <c r="AA990" i="46"/>
  <c r="AC990" i="46"/>
  <c r="AG990" i="46" s="1"/>
  <c r="AD990" i="46"/>
  <c r="AA989" i="46"/>
  <c r="AC989" i="46"/>
  <c r="AG989" i="46" s="1"/>
  <c r="AD989" i="46"/>
  <c r="AA988" i="46"/>
  <c r="AC988" i="46"/>
  <c r="AG988" i="46" s="1"/>
  <c r="AD988" i="46"/>
  <c r="AA987" i="46"/>
  <c r="AC987" i="46"/>
  <c r="AD987" i="46"/>
  <c r="AA986" i="46"/>
  <c r="AC986" i="46"/>
  <c r="AG986" i="46" s="1"/>
  <c r="AD986" i="46"/>
  <c r="AA985" i="46"/>
  <c r="AC985" i="46"/>
  <c r="AD985" i="46"/>
  <c r="AA984" i="46"/>
  <c r="AC984" i="46"/>
  <c r="AD984" i="46"/>
  <c r="AA983" i="46"/>
  <c r="AC983" i="46"/>
  <c r="AG983" i="46" s="1"/>
  <c r="AD983" i="46"/>
  <c r="AA982" i="46"/>
  <c r="AC982" i="46"/>
  <c r="AG982" i="46" s="1"/>
  <c r="AD982" i="46"/>
  <c r="AA981" i="46"/>
  <c r="AC981" i="46"/>
  <c r="AD981" i="46"/>
  <c r="AA980" i="46"/>
  <c r="AC980" i="46"/>
  <c r="AD980" i="46"/>
  <c r="AA979" i="46"/>
  <c r="AC979" i="46"/>
  <c r="AD979" i="46"/>
  <c r="AA978" i="46"/>
  <c r="AC978" i="46"/>
  <c r="AD978" i="46"/>
  <c r="AA977" i="46"/>
  <c r="AC977" i="46"/>
  <c r="AD977" i="46"/>
  <c r="AA976" i="46"/>
  <c r="AC976" i="46"/>
  <c r="AG976" i="46" s="1"/>
  <c r="AD976" i="46"/>
  <c r="AA975" i="46"/>
  <c r="AC975" i="46"/>
  <c r="AD975" i="46"/>
  <c r="AA974" i="46"/>
  <c r="AC974" i="46"/>
  <c r="AD974" i="46"/>
  <c r="AA973" i="46"/>
  <c r="AC973" i="46"/>
  <c r="AG973" i="46" s="1"/>
  <c r="AD973" i="46"/>
  <c r="AA972" i="46"/>
  <c r="AC972" i="46"/>
  <c r="AG972" i="46" s="1"/>
  <c r="AD972" i="46"/>
  <c r="AA971" i="46"/>
  <c r="AC971" i="46"/>
  <c r="AG971" i="46" s="1"/>
  <c r="AD971" i="46"/>
  <c r="AA970" i="46"/>
  <c r="AC970" i="46"/>
  <c r="AG970" i="46" s="1"/>
  <c r="AD970" i="46"/>
  <c r="AA969" i="46"/>
  <c r="AC969" i="46"/>
  <c r="AD969" i="46"/>
  <c r="AA968" i="46"/>
  <c r="AC968" i="46"/>
  <c r="AD968" i="46"/>
  <c r="AA967" i="46"/>
  <c r="AC967" i="46"/>
  <c r="AG967" i="46" s="1"/>
  <c r="AD967" i="46"/>
  <c r="AA966" i="46"/>
  <c r="AC966" i="46"/>
  <c r="AD966" i="46"/>
  <c r="AA965" i="46"/>
  <c r="AC965" i="46"/>
  <c r="AD965" i="46"/>
  <c r="AA964" i="46"/>
  <c r="AC964" i="46"/>
  <c r="AD964" i="46"/>
  <c r="AA963" i="46"/>
  <c r="AC963" i="46"/>
  <c r="AG963" i="46" s="1"/>
  <c r="AD963" i="46"/>
  <c r="AA962" i="46"/>
  <c r="AC962" i="46"/>
  <c r="AG962" i="46" s="1"/>
  <c r="AD962" i="46"/>
  <c r="AA961" i="46"/>
  <c r="AC961" i="46"/>
  <c r="AD961" i="46"/>
  <c r="AA960" i="46"/>
  <c r="AC960" i="46"/>
  <c r="AD960" i="46"/>
  <c r="AA959" i="46"/>
  <c r="AC959" i="46"/>
  <c r="AG959" i="46" s="1"/>
  <c r="AD959" i="46"/>
  <c r="AA958" i="46"/>
  <c r="AC958" i="46"/>
  <c r="AG958" i="46" s="1"/>
  <c r="AD958" i="46"/>
  <c r="AA957" i="46"/>
  <c r="AC957" i="46"/>
  <c r="AG957" i="46" s="1"/>
  <c r="AD957" i="46"/>
  <c r="AA956" i="46"/>
  <c r="AC956" i="46"/>
  <c r="AD956" i="46"/>
  <c r="AA955" i="46"/>
  <c r="AC955" i="46"/>
  <c r="AD955" i="46"/>
  <c r="AA954" i="46"/>
  <c r="AC954" i="46"/>
  <c r="AG954" i="46" s="1"/>
  <c r="AD954" i="46"/>
  <c r="AA953" i="46"/>
  <c r="AC953" i="46"/>
  <c r="AD953" i="46"/>
  <c r="AA952" i="46"/>
  <c r="AC952" i="46"/>
  <c r="AG952" i="46" s="1"/>
  <c r="AD952" i="46"/>
  <c r="AA951" i="46"/>
  <c r="AC951" i="46"/>
  <c r="AD951" i="46"/>
  <c r="AA950" i="46"/>
  <c r="AC950" i="46"/>
  <c r="AD950" i="46"/>
  <c r="AA949" i="46"/>
  <c r="AC949" i="46"/>
  <c r="AD949" i="46"/>
  <c r="AA948" i="46"/>
  <c r="AC948" i="46"/>
  <c r="AD948" i="46"/>
  <c r="AA947" i="46"/>
  <c r="AC947" i="46"/>
  <c r="AD947" i="46"/>
  <c r="AA946" i="46"/>
  <c r="AC946" i="46"/>
  <c r="AG946" i="46" s="1"/>
  <c r="AD946" i="46"/>
  <c r="AA945" i="46"/>
  <c r="AC945" i="46"/>
  <c r="AG945" i="46" s="1"/>
  <c r="AD945" i="46"/>
  <c r="AA944" i="46"/>
  <c r="AC944" i="46"/>
  <c r="AG944" i="46" s="1"/>
  <c r="AD944" i="46"/>
  <c r="AA943" i="46"/>
  <c r="AC943" i="46"/>
  <c r="AG943" i="46" s="1"/>
  <c r="AD943" i="46"/>
  <c r="AA942" i="46"/>
  <c r="AC942" i="46"/>
  <c r="AG942" i="46" s="1"/>
  <c r="AD942" i="46"/>
  <c r="AA941" i="46"/>
  <c r="AC941" i="46"/>
  <c r="AD941" i="46"/>
  <c r="AA940" i="46"/>
  <c r="AC940" i="46"/>
  <c r="AD940" i="46"/>
  <c r="AA939" i="46"/>
  <c r="AC939" i="46"/>
  <c r="AG939" i="46" s="1"/>
  <c r="AD939" i="46"/>
  <c r="AA938" i="46"/>
  <c r="AC938" i="46"/>
  <c r="AD938" i="46"/>
  <c r="AA937" i="46"/>
  <c r="AC937" i="46"/>
  <c r="AD937" i="46"/>
  <c r="AA936" i="46"/>
  <c r="AC936" i="46"/>
  <c r="AD936" i="46"/>
  <c r="AA935" i="46"/>
  <c r="AC935" i="46"/>
  <c r="AG935" i="46" s="1"/>
  <c r="AD935" i="46"/>
  <c r="AA934" i="46"/>
  <c r="AC934" i="46"/>
  <c r="AG934" i="46" s="1"/>
  <c r="AD934" i="46"/>
  <c r="AA933" i="46"/>
  <c r="AC933" i="46"/>
  <c r="AD933" i="46"/>
  <c r="AA932" i="46"/>
  <c r="AC932" i="46"/>
  <c r="AD932" i="46"/>
  <c r="AA931" i="46"/>
  <c r="AC931" i="46"/>
  <c r="AG931" i="46" s="1"/>
  <c r="AD931" i="46"/>
  <c r="AA930" i="46"/>
  <c r="AC930" i="46"/>
  <c r="AD930" i="46"/>
  <c r="AA929" i="46"/>
  <c r="AC929" i="46"/>
  <c r="AD929" i="46"/>
  <c r="AA928" i="46"/>
  <c r="AC928" i="46"/>
  <c r="AD928" i="46"/>
  <c r="AA927" i="46"/>
  <c r="AC927" i="46"/>
  <c r="AG927" i="46" s="1"/>
  <c r="AD927" i="46"/>
  <c r="AA926" i="46"/>
  <c r="AC926" i="46"/>
  <c r="AG926" i="46" s="1"/>
  <c r="AD926" i="46"/>
  <c r="AA925" i="46"/>
  <c r="AC925" i="46"/>
  <c r="AG925" i="46" s="1"/>
  <c r="AD925" i="46"/>
  <c r="AA924" i="46"/>
  <c r="AC924" i="46"/>
  <c r="AG924" i="46" s="1"/>
  <c r="AD924" i="46"/>
  <c r="AA923" i="46"/>
  <c r="AC923" i="46"/>
  <c r="AD923" i="46"/>
  <c r="AA922" i="46"/>
  <c r="AC922" i="46"/>
  <c r="AG922" i="46" s="1"/>
  <c r="AD922" i="46"/>
  <c r="AA921" i="46"/>
  <c r="AC921" i="46"/>
  <c r="AD921" i="46"/>
  <c r="AA920" i="46"/>
  <c r="AC920" i="46"/>
  <c r="AD920" i="46"/>
  <c r="AA919" i="46"/>
  <c r="AC919" i="46"/>
  <c r="AD919" i="46"/>
  <c r="AA918" i="46"/>
  <c r="AC918" i="46"/>
  <c r="AD918" i="46"/>
  <c r="AA917" i="46"/>
  <c r="AC917" i="46"/>
  <c r="AG917" i="46" s="1"/>
  <c r="AD917" i="46"/>
  <c r="AA916" i="46"/>
  <c r="AC916" i="46"/>
  <c r="AD916" i="46"/>
  <c r="AA915" i="46"/>
  <c r="AC915" i="46"/>
  <c r="AG915" i="46" s="1"/>
  <c r="AD915" i="46"/>
  <c r="AA914" i="46"/>
  <c r="AC914" i="46"/>
  <c r="AD914" i="46"/>
  <c r="AA913" i="46"/>
  <c r="AC913" i="46"/>
  <c r="AG913" i="46" s="1"/>
  <c r="AD913" i="46"/>
  <c r="AA912" i="46"/>
  <c r="AC912" i="46"/>
  <c r="AD912" i="46"/>
  <c r="AA911" i="46"/>
  <c r="AC911" i="46"/>
  <c r="AD911" i="46"/>
  <c r="AA910" i="46"/>
  <c r="AC910" i="46"/>
  <c r="AD910" i="46"/>
  <c r="AA909" i="46"/>
  <c r="AC909" i="46"/>
  <c r="AD909" i="46"/>
  <c r="AA908" i="46"/>
  <c r="AC908" i="46"/>
  <c r="AD908" i="46"/>
  <c r="AA907" i="46"/>
  <c r="AC907" i="46"/>
  <c r="AG907" i="46" s="1"/>
  <c r="AD907" i="46"/>
  <c r="AA906" i="46"/>
  <c r="AC906" i="46"/>
  <c r="AG906" i="46" s="1"/>
  <c r="AD906" i="46"/>
  <c r="AA905" i="46"/>
  <c r="AC905" i="46"/>
  <c r="AG905" i="46" s="1"/>
  <c r="AD905" i="46"/>
  <c r="AA904" i="46"/>
  <c r="AC904" i="46"/>
  <c r="AG904" i="46" s="1"/>
  <c r="AD904" i="46"/>
  <c r="AA903" i="46"/>
  <c r="AC903" i="46"/>
  <c r="AD903" i="46"/>
  <c r="AA902" i="46"/>
  <c r="AC902" i="46"/>
  <c r="AD902" i="46"/>
  <c r="AA901" i="46"/>
  <c r="AC901" i="46"/>
  <c r="AD901" i="46"/>
  <c r="AA900" i="46"/>
  <c r="AC900" i="46"/>
  <c r="AF900" i="46" s="1"/>
  <c r="AD900" i="46"/>
  <c r="AA899" i="46"/>
  <c r="AC899" i="46"/>
  <c r="AG899" i="46" s="1"/>
  <c r="AD899" i="46"/>
  <c r="AA898" i="46"/>
  <c r="AC898" i="46"/>
  <c r="AG898" i="46" s="1"/>
  <c r="AD898" i="46"/>
  <c r="AA897" i="46"/>
  <c r="AC897" i="46"/>
  <c r="AG897" i="46" s="1"/>
  <c r="AD897" i="46"/>
  <c r="AA896" i="46"/>
  <c r="AC896" i="46"/>
  <c r="AD896" i="46"/>
  <c r="AA895" i="46"/>
  <c r="AC895" i="46"/>
  <c r="AG895" i="46" s="1"/>
  <c r="AD895" i="46"/>
  <c r="AA894" i="46"/>
  <c r="AC894" i="46"/>
  <c r="AG894" i="46" s="1"/>
  <c r="AD894" i="46"/>
  <c r="AA893" i="46"/>
  <c r="AC893" i="46"/>
  <c r="AD893" i="46"/>
  <c r="AA892" i="46"/>
  <c r="AC892" i="46"/>
  <c r="AD892" i="46"/>
  <c r="AA891" i="46"/>
  <c r="AC891" i="46"/>
  <c r="AG891" i="46" s="1"/>
  <c r="AD891" i="46"/>
  <c r="AA890" i="46"/>
  <c r="AC890" i="46"/>
  <c r="AD890" i="46"/>
  <c r="AA889" i="46"/>
  <c r="AC889" i="46"/>
  <c r="AG889" i="46" s="1"/>
  <c r="AD889" i="46"/>
  <c r="AA888" i="46"/>
  <c r="AC888" i="46"/>
  <c r="AD888" i="46"/>
  <c r="AA887" i="46"/>
  <c r="AC887" i="46"/>
  <c r="AG887" i="46" s="1"/>
  <c r="AD887" i="46"/>
  <c r="AA886" i="46"/>
  <c r="AC886" i="46"/>
  <c r="AD886" i="46"/>
  <c r="AA885" i="46"/>
  <c r="AC885" i="46"/>
  <c r="AD885" i="46"/>
  <c r="AA884" i="46"/>
  <c r="AC884" i="46"/>
  <c r="AD884" i="46"/>
  <c r="AA883" i="46"/>
  <c r="AC883" i="46"/>
  <c r="AG883" i="46" s="1"/>
  <c r="AD883" i="46"/>
  <c r="AA882" i="46"/>
  <c r="AC882" i="46"/>
  <c r="AD882" i="46"/>
  <c r="AA881" i="46"/>
  <c r="AC881" i="46"/>
  <c r="AD881" i="46"/>
  <c r="AA880" i="46"/>
  <c r="AC880" i="46"/>
  <c r="AD880" i="46"/>
  <c r="AA879" i="46"/>
  <c r="AC879" i="46"/>
  <c r="AD879" i="46"/>
  <c r="AA878" i="46"/>
  <c r="AC878" i="46"/>
  <c r="AG878" i="46" s="1"/>
  <c r="AD878" i="46"/>
  <c r="AA877" i="46"/>
  <c r="AC877" i="46"/>
  <c r="AG877" i="46" s="1"/>
  <c r="AD877" i="46"/>
  <c r="AA876" i="46"/>
  <c r="AC876" i="46"/>
  <c r="AD876" i="46"/>
  <c r="AA875" i="46"/>
  <c r="AC875" i="46"/>
  <c r="AD875" i="46"/>
  <c r="AA874" i="46"/>
  <c r="AC874" i="46"/>
  <c r="AG874" i="46" s="1"/>
  <c r="AD874" i="46"/>
  <c r="AA873" i="46"/>
  <c r="AC873" i="46"/>
  <c r="AD873" i="46"/>
  <c r="AA872" i="46"/>
  <c r="AC872" i="46"/>
  <c r="AG872" i="46" s="1"/>
  <c r="AD872" i="46"/>
  <c r="AA871" i="46"/>
  <c r="AC871" i="46"/>
  <c r="AG871" i="46" s="1"/>
  <c r="AD871" i="46"/>
  <c r="AA870" i="46"/>
  <c r="AC870" i="46"/>
  <c r="AG870" i="46" s="1"/>
  <c r="AD870" i="46"/>
  <c r="AA869" i="46"/>
  <c r="AC869" i="46"/>
  <c r="AD869" i="46"/>
  <c r="AA868" i="46"/>
  <c r="AC868" i="46"/>
  <c r="AG868" i="46" s="1"/>
  <c r="AD868" i="46"/>
  <c r="AA867" i="46"/>
  <c r="AC867" i="46"/>
  <c r="AD867" i="46"/>
  <c r="AA866" i="46"/>
  <c r="AC866" i="46"/>
  <c r="AG866" i="46" s="1"/>
  <c r="AD866" i="46"/>
  <c r="AA865" i="46"/>
  <c r="AC865" i="46"/>
  <c r="AD865" i="46"/>
  <c r="AA864" i="46"/>
  <c r="AC864" i="46"/>
  <c r="AD864" i="46"/>
  <c r="AA863" i="46"/>
  <c r="AC863" i="46"/>
  <c r="AD863" i="46"/>
  <c r="AA862" i="46"/>
  <c r="AC862" i="46"/>
  <c r="AG862" i="46" s="1"/>
  <c r="AD862" i="46"/>
  <c r="AA861" i="46"/>
  <c r="AC861" i="46"/>
  <c r="AG861" i="46" s="1"/>
  <c r="AD861" i="46"/>
  <c r="AA860" i="46"/>
  <c r="AC860" i="46"/>
  <c r="AG860" i="46" s="1"/>
  <c r="AD860" i="46"/>
  <c r="AA859" i="46"/>
  <c r="AC859" i="46"/>
  <c r="AG859" i="46" s="1"/>
  <c r="AD859" i="46"/>
  <c r="AA858" i="46"/>
  <c r="AC858" i="46"/>
  <c r="AG858" i="46" s="1"/>
  <c r="AD858" i="46"/>
  <c r="AA857" i="46"/>
  <c r="AC857" i="46"/>
  <c r="AD857" i="46"/>
  <c r="AA856" i="46"/>
  <c r="AC856" i="46"/>
  <c r="AD856" i="46"/>
  <c r="AA855" i="46"/>
  <c r="AC855" i="46"/>
  <c r="AD855" i="46"/>
  <c r="AA854" i="46"/>
  <c r="AC854" i="46"/>
  <c r="AG854" i="46" s="1"/>
  <c r="AD854" i="46"/>
  <c r="AA853" i="46"/>
  <c r="AC853" i="46"/>
  <c r="AG853" i="46" s="1"/>
  <c r="AD853" i="46"/>
  <c r="AA852" i="46"/>
  <c r="AC852" i="46"/>
  <c r="AG852" i="46" s="1"/>
  <c r="AD852" i="46"/>
  <c r="AA851" i="46"/>
  <c r="AC851" i="46"/>
  <c r="AG851" i="46" s="1"/>
  <c r="AD851" i="46"/>
  <c r="AA850" i="46"/>
  <c r="AC850" i="46"/>
  <c r="AG850" i="46" s="1"/>
  <c r="AD850" i="46"/>
  <c r="AA849" i="46"/>
  <c r="AC849" i="46"/>
  <c r="AD849" i="46"/>
  <c r="AA848" i="46"/>
  <c r="AC848" i="46"/>
  <c r="AD848" i="46"/>
  <c r="AA847" i="46"/>
  <c r="AC847" i="46"/>
  <c r="AF847" i="46" s="1"/>
  <c r="AD847" i="46"/>
  <c r="AA846" i="46"/>
  <c r="AC846" i="46"/>
  <c r="AG846" i="46" s="1"/>
  <c r="AD846" i="46"/>
  <c r="AA845" i="46"/>
  <c r="AC845" i="46"/>
  <c r="AG845" i="46" s="1"/>
  <c r="AD845" i="46"/>
  <c r="AA844" i="46"/>
  <c r="AC844" i="46"/>
  <c r="AD844" i="46"/>
  <c r="AA843" i="46"/>
  <c r="AC843" i="46"/>
  <c r="AG843" i="46" s="1"/>
  <c r="AD843" i="46"/>
  <c r="AA842" i="46"/>
  <c r="AC842" i="46"/>
  <c r="AD842" i="46"/>
  <c r="AA841" i="46"/>
  <c r="AC841" i="46"/>
  <c r="AD841" i="46"/>
  <c r="AA840" i="46"/>
  <c r="AC840" i="46"/>
  <c r="AD840" i="46"/>
  <c r="AA839" i="46"/>
  <c r="AC839" i="46"/>
  <c r="AG839" i="46" s="1"/>
  <c r="AD839" i="46"/>
  <c r="AA838" i="46"/>
  <c r="AC838" i="46"/>
  <c r="AG838" i="46" s="1"/>
  <c r="AD838" i="46"/>
  <c r="AA837" i="46"/>
  <c r="AC837" i="46"/>
  <c r="AG837" i="46" s="1"/>
  <c r="AD837" i="46"/>
  <c r="AA836" i="46"/>
  <c r="AC836" i="46"/>
  <c r="AD836" i="46"/>
  <c r="AA835" i="46"/>
  <c r="AC835" i="46"/>
  <c r="AD835" i="46"/>
  <c r="AA834" i="46"/>
  <c r="AC834" i="46"/>
  <c r="AG834" i="46" s="1"/>
  <c r="AD834" i="46"/>
  <c r="AA833" i="46"/>
  <c r="AC833" i="46"/>
  <c r="AD833" i="46"/>
  <c r="AA832" i="46"/>
  <c r="AC832" i="46"/>
  <c r="AG832" i="46" s="1"/>
  <c r="AD832" i="46"/>
  <c r="AA831" i="46"/>
  <c r="AC831" i="46"/>
  <c r="AG831" i="46" s="1"/>
  <c r="AD831" i="46"/>
  <c r="AA830" i="46"/>
  <c r="AC830" i="46"/>
  <c r="AD830" i="46"/>
  <c r="AA829" i="46"/>
  <c r="AC829" i="46"/>
  <c r="AG829" i="46" s="1"/>
  <c r="AD829" i="46"/>
  <c r="AA828" i="46"/>
  <c r="AC828" i="46"/>
  <c r="AD828" i="46"/>
  <c r="AA827" i="46"/>
  <c r="AC827" i="46"/>
  <c r="AG827" i="46" s="1"/>
  <c r="AD827" i="46"/>
  <c r="AA826" i="46"/>
  <c r="AC826" i="46"/>
  <c r="AG826" i="46" s="1"/>
  <c r="AD826" i="46"/>
  <c r="AA825" i="46"/>
  <c r="AC825" i="46"/>
  <c r="AD825" i="46"/>
  <c r="AA824" i="46"/>
  <c r="AC824" i="46"/>
  <c r="AD824" i="46"/>
  <c r="AA823" i="46"/>
  <c r="AC823" i="46"/>
  <c r="AG823" i="46" s="1"/>
  <c r="AD823" i="46"/>
  <c r="AA822" i="46"/>
  <c r="AC822" i="46"/>
  <c r="AD822" i="46"/>
  <c r="AA821" i="46"/>
  <c r="AC821" i="46"/>
  <c r="AG821" i="46" s="1"/>
  <c r="AD821" i="46"/>
  <c r="AA820" i="46"/>
  <c r="AC820" i="46"/>
  <c r="AD820" i="46"/>
  <c r="AA819" i="46"/>
  <c r="AC819" i="46"/>
  <c r="AG819" i="46" s="1"/>
  <c r="AD819" i="46"/>
  <c r="AA818" i="46"/>
  <c r="AC818" i="46"/>
  <c r="AD818" i="46"/>
  <c r="AA817" i="46"/>
  <c r="AC817" i="46"/>
  <c r="AD817" i="46"/>
  <c r="AA816" i="46"/>
  <c r="AC816" i="46"/>
  <c r="AD816" i="46"/>
  <c r="AA815" i="46"/>
  <c r="AC815" i="46"/>
  <c r="AG815" i="46" s="1"/>
  <c r="AD815" i="46"/>
  <c r="AA814" i="46"/>
  <c r="AC814" i="46"/>
  <c r="AD814" i="46"/>
  <c r="AA813" i="46"/>
  <c r="AC813" i="46"/>
  <c r="AG813" i="46" s="1"/>
  <c r="AD813" i="46"/>
  <c r="AA812" i="46"/>
  <c r="AC812" i="46"/>
  <c r="AD812" i="46"/>
  <c r="AA811" i="46"/>
  <c r="AC811" i="46"/>
  <c r="AG811" i="46" s="1"/>
  <c r="AD811" i="46"/>
  <c r="AA810" i="46"/>
  <c r="AC810" i="46"/>
  <c r="AG810" i="46" s="1"/>
  <c r="AD810" i="46"/>
  <c r="AA809" i="46"/>
  <c r="AC809" i="46"/>
  <c r="AD809" i="46"/>
  <c r="AA808" i="46"/>
  <c r="AC808" i="46"/>
  <c r="AG808" i="46" s="1"/>
  <c r="AD808" i="46"/>
  <c r="AA807" i="46"/>
  <c r="AC807" i="46"/>
  <c r="AG807" i="46" s="1"/>
  <c r="AD807" i="46"/>
  <c r="AA806" i="46"/>
  <c r="AC806" i="46"/>
  <c r="AG806" i="46" s="1"/>
  <c r="AD806" i="46"/>
  <c r="AA805" i="46"/>
  <c r="AC805" i="46"/>
  <c r="AD805" i="46"/>
  <c r="AA804" i="46"/>
  <c r="AC804" i="46"/>
  <c r="AD804" i="46"/>
  <c r="AA803" i="46"/>
  <c r="AC803" i="46"/>
  <c r="AD803" i="46"/>
  <c r="AA802" i="46"/>
  <c r="AC802" i="46"/>
  <c r="AG802" i="46" s="1"/>
  <c r="AD802" i="46"/>
  <c r="AA801" i="46"/>
  <c r="AC801" i="46"/>
  <c r="AG801" i="46" s="1"/>
  <c r="AD801" i="46"/>
  <c r="AA800" i="46"/>
  <c r="AC800" i="46"/>
  <c r="AG800" i="46" s="1"/>
  <c r="AD800" i="46"/>
  <c r="AA799" i="46"/>
  <c r="AC799" i="46"/>
  <c r="AG799" i="46" s="1"/>
  <c r="AD799" i="46"/>
  <c r="AA798" i="46"/>
  <c r="AC798" i="46"/>
  <c r="AG798" i="46" s="1"/>
  <c r="AD798" i="46"/>
  <c r="AA797" i="46"/>
  <c r="AC797" i="46"/>
  <c r="AG797" i="46" s="1"/>
  <c r="AD797" i="46"/>
  <c r="AA796" i="46"/>
  <c r="AC796" i="46"/>
  <c r="AG796" i="46" s="1"/>
  <c r="AD796" i="46"/>
  <c r="AA795" i="46"/>
  <c r="AC795" i="46"/>
  <c r="AG795" i="46" s="1"/>
  <c r="AD795" i="46"/>
  <c r="AA794" i="46"/>
  <c r="AC794" i="46"/>
  <c r="AG794" i="46" s="1"/>
  <c r="AD794" i="46"/>
  <c r="AA793" i="46"/>
  <c r="AC793" i="46"/>
  <c r="AD793" i="46"/>
  <c r="AA792" i="46"/>
  <c r="AC792" i="46"/>
  <c r="AD792" i="46"/>
  <c r="AA791" i="46"/>
  <c r="AC791" i="46"/>
  <c r="AG791" i="46" s="1"/>
  <c r="AD791" i="46"/>
  <c r="AA790" i="46"/>
  <c r="AC790" i="46"/>
  <c r="AD790" i="46"/>
  <c r="AA789" i="46"/>
  <c r="AC789" i="46"/>
  <c r="AD789" i="46"/>
  <c r="AA788" i="46"/>
  <c r="AC788" i="46"/>
  <c r="AG788" i="46" s="1"/>
  <c r="AD788" i="46"/>
  <c r="AA787" i="46"/>
  <c r="AC787" i="46"/>
  <c r="AG787" i="46" s="1"/>
  <c r="AD787" i="46"/>
  <c r="AA786" i="46"/>
  <c r="AC786" i="46"/>
  <c r="AG786" i="46" s="1"/>
  <c r="AD786" i="46"/>
  <c r="AA785" i="46"/>
  <c r="AC785" i="46"/>
  <c r="AG785" i="46" s="1"/>
  <c r="AD785" i="46"/>
  <c r="AA784" i="46"/>
  <c r="AC784" i="46"/>
  <c r="AD784" i="46"/>
  <c r="AA783" i="46"/>
  <c r="AC783" i="46"/>
  <c r="AD783" i="46"/>
  <c r="AA782" i="46"/>
  <c r="AC782" i="46"/>
  <c r="AG782" i="46" s="1"/>
  <c r="AD782" i="46"/>
  <c r="AA781" i="46"/>
  <c r="AC781" i="46"/>
  <c r="AG781" i="46" s="1"/>
  <c r="AD781" i="46"/>
  <c r="AA780" i="46"/>
  <c r="AC780" i="46"/>
  <c r="AD780" i="46"/>
  <c r="AA779" i="46"/>
  <c r="AC779" i="46"/>
  <c r="AG779" i="46" s="1"/>
  <c r="AD779" i="46"/>
  <c r="AA778" i="46"/>
  <c r="AC778" i="46"/>
  <c r="AG778" i="46" s="1"/>
  <c r="AD778" i="46"/>
  <c r="AA777" i="46"/>
  <c r="AC777" i="46"/>
  <c r="AG777" i="46" s="1"/>
  <c r="AD777" i="46"/>
  <c r="AA776" i="46"/>
  <c r="AC776" i="46"/>
  <c r="AD776" i="46"/>
  <c r="AA775" i="46"/>
  <c r="AC775" i="46"/>
  <c r="AD775" i="46"/>
  <c r="AA774" i="46"/>
  <c r="AC774" i="46"/>
  <c r="AG774" i="46" s="1"/>
  <c r="AD774" i="46"/>
  <c r="AA773" i="46"/>
  <c r="AC773" i="46"/>
  <c r="AG773" i="46" s="1"/>
  <c r="AD773" i="46"/>
  <c r="AA772" i="46"/>
  <c r="AC772" i="46"/>
  <c r="AD772" i="46"/>
  <c r="AA771" i="46"/>
  <c r="AC771" i="46"/>
  <c r="AG771" i="46" s="1"/>
  <c r="AD771" i="46"/>
  <c r="AA770" i="46"/>
  <c r="AC770" i="46"/>
  <c r="AG770" i="46" s="1"/>
  <c r="AD770" i="46"/>
  <c r="AA769" i="46"/>
  <c r="AC769" i="46"/>
  <c r="AD769" i="46"/>
  <c r="AA768" i="46"/>
  <c r="AC768" i="46"/>
  <c r="AG768" i="46" s="1"/>
  <c r="AD768" i="46"/>
  <c r="AA767" i="46"/>
  <c r="AC767" i="46"/>
  <c r="AG767" i="46" s="1"/>
  <c r="AD767" i="46"/>
  <c r="AA766" i="46"/>
  <c r="AC766" i="46"/>
  <c r="AD766" i="46"/>
  <c r="AA765" i="46"/>
  <c r="AC765" i="46"/>
  <c r="AG765" i="46" s="1"/>
  <c r="AD765" i="46"/>
  <c r="AA764" i="46"/>
  <c r="AC764" i="46"/>
  <c r="AD764" i="46"/>
  <c r="AA763" i="46"/>
  <c r="AC763" i="46"/>
  <c r="AD763" i="46"/>
  <c r="AA762" i="46"/>
  <c r="AC762" i="46"/>
  <c r="AG762" i="46" s="1"/>
  <c r="AD762" i="46"/>
  <c r="AA761" i="46"/>
  <c r="AC761" i="46"/>
  <c r="AD761" i="46"/>
  <c r="AA760" i="46"/>
  <c r="AC760" i="46"/>
  <c r="AD760" i="46"/>
  <c r="AA759" i="46"/>
  <c r="AC759" i="46"/>
  <c r="AG759" i="46" s="1"/>
  <c r="AD759" i="46"/>
  <c r="AA758" i="46"/>
  <c r="AC758" i="46"/>
  <c r="AG758" i="46" s="1"/>
  <c r="AD758" i="46"/>
  <c r="AA757" i="46"/>
  <c r="AC757" i="46"/>
  <c r="AG757" i="46" s="1"/>
  <c r="AD757" i="46"/>
  <c r="AA756" i="46"/>
  <c r="AC756" i="46"/>
  <c r="AG756" i="46" s="1"/>
  <c r="AD756" i="46"/>
  <c r="AA755" i="46"/>
  <c r="AC755" i="46"/>
  <c r="AG755" i="46" s="1"/>
  <c r="AD755" i="46"/>
  <c r="AA754" i="46"/>
  <c r="AC754" i="46"/>
  <c r="AG754" i="46" s="1"/>
  <c r="AD754" i="46"/>
  <c r="AA753" i="46"/>
  <c r="AC753" i="46"/>
  <c r="AG753" i="46" s="1"/>
  <c r="AD753" i="46"/>
  <c r="AA752" i="46"/>
  <c r="AC752" i="46"/>
  <c r="AG752" i="46" s="1"/>
  <c r="AD752" i="46"/>
  <c r="AA751" i="46"/>
  <c r="AC751" i="46"/>
  <c r="AG751" i="46" s="1"/>
  <c r="AD751" i="46"/>
  <c r="AA750" i="46"/>
  <c r="AC750" i="46"/>
  <c r="AD750" i="46"/>
  <c r="AA749" i="46"/>
  <c r="AC749" i="46"/>
  <c r="AD749" i="46"/>
  <c r="AA748" i="46"/>
  <c r="AC748" i="46"/>
  <c r="AG748" i="46" s="1"/>
  <c r="AD748" i="46"/>
  <c r="AA747" i="46"/>
  <c r="AC747" i="46"/>
  <c r="AG747" i="46" s="1"/>
  <c r="AD747" i="46"/>
  <c r="AA746" i="46"/>
  <c r="AC746" i="46"/>
  <c r="AG746" i="46" s="1"/>
  <c r="AD746" i="46"/>
  <c r="AA745" i="46"/>
  <c r="AC745" i="46"/>
  <c r="AD745" i="46"/>
  <c r="AA744" i="46"/>
  <c r="AC744" i="46"/>
  <c r="AD744" i="46"/>
  <c r="AA743" i="46"/>
  <c r="AC743" i="46"/>
  <c r="AD743" i="46"/>
  <c r="AA742" i="46"/>
  <c r="AC742" i="46"/>
  <c r="AG742" i="46" s="1"/>
  <c r="AD742" i="46"/>
  <c r="AA741" i="46"/>
  <c r="AC741" i="46"/>
  <c r="AG741" i="46" s="1"/>
  <c r="AD741" i="46"/>
  <c r="AA740" i="46"/>
  <c r="AC740" i="46"/>
  <c r="AD740" i="46"/>
  <c r="AA739" i="46"/>
  <c r="AC739" i="46"/>
  <c r="AD739" i="46"/>
  <c r="AA738" i="46"/>
  <c r="AC738" i="46"/>
  <c r="AG738" i="46" s="1"/>
  <c r="AD738" i="46"/>
  <c r="AA737" i="46"/>
  <c r="AC737" i="46"/>
  <c r="AD737" i="46"/>
  <c r="AA736" i="46"/>
  <c r="AC736" i="46"/>
  <c r="AD736" i="46"/>
  <c r="AA735" i="46"/>
  <c r="AC735" i="46"/>
  <c r="AG735" i="46" s="1"/>
  <c r="AD735" i="46"/>
  <c r="AA734" i="46"/>
  <c r="AC734" i="46"/>
  <c r="AG734" i="46" s="1"/>
  <c r="AD734" i="46"/>
  <c r="AA733" i="46"/>
  <c r="AC733" i="46"/>
  <c r="AG733" i="46" s="1"/>
  <c r="AD733" i="46"/>
  <c r="AA732" i="46"/>
  <c r="AC732" i="46"/>
  <c r="AD732" i="46"/>
  <c r="AA731" i="46"/>
  <c r="AC731" i="46"/>
  <c r="AG731" i="46" s="1"/>
  <c r="AD731" i="46"/>
  <c r="AA730" i="46"/>
  <c r="AC730" i="46"/>
  <c r="AG730" i="46" s="1"/>
  <c r="AD730" i="46"/>
  <c r="AA729" i="46"/>
  <c r="AC729" i="46"/>
  <c r="AG729" i="46" s="1"/>
  <c r="AD729" i="46"/>
  <c r="AA728" i="46"/>
  <c r="AC728" i="46"/>
  <c r="AG728" i="46" s="1"/>
  <c r="AD728" i="46"/>
  <c r="AA727" i="46"/>
  <c r="AC727" i="46"/>
  <c r="AG727" i="46" s="1"/>
  <c r="AD727" i="46"/>
  <c r="AA726" i="46"/>
  <c r="AC726" i="46"/>
  <c r="AG726" i="46" s="1"/>
  <c r="AD726" i="46"/>
  <c r="AA725" i="46"/>
  <c r="AC725" i="46"/>
  <c r="AD725" i="46"/>
  <c r="AA724" i="46"/>
  <c r="AC724" i="46"/>
  <c r="AG724" i="46" s="1"/>
  <c r="AD724" i="46"/>
  <c r="AA723" i="46"/>
  <c r="AC723" i="46"/>
  <c r="AD723" i="46"/>
  <c r="AA722" i="46"/>
  <c r="AC722" i="46"/>
  <c r="AG722" i="46" s="1"/>
  <c r="AD722" i="46"/>
  <c r="AA721" i="46"/>
  <c r="AC721" i="46"/>
  <c r="AD721" i="46"/>
  <c r="AA720" i="46"/>
  <c r="AC720" i="46"/>
  <c r="AG720" i="46" s="1"/>
  <c r="AD720" i="46"/>
  <c r="AA719" i="46"/>
  <c r="AC719" i="46"/>
  <c r="AG719" i="46" s="1"/>
  <c r="AD719" i="46"/>
  <c r="AA718" i="46"/>
  <c r="AC718" i="46"/>
  <c r="AG718" i="46" s="1"/>
  <c r="AD718" i="46"/>
  <c r="AA717" i="46"/>
  <c r="AC717" i="46"/>
  <c r="AD717" i="46"/>
  <c r="AA716" i="46"/>
  <c r="AC716" i="46"/>
  <c r="AD716" i="46"/>
  <c r="AA715" i="46"/>
  <c r="AC715" i="46"/>
  <c r="AD715" i="46"/>
  <c r="AA714" i="46"/>
  <c r="AC714" i="46"/>
  <c r="AD714" i="46"/>
  <c r="AA713" i="46"/>
  <c r="AC713" i="46"/>
  <c r="AG713" i="46" s="1"/>
  <c r="AD713" i="46"/>
  <c r="AA712" i="46"/>
  <c r="AC712" i="46"/>
  <c r="AG712" i="46" s="1"/>
  <c r="AD712" i="46"/>
  <c r="AA711" i="46"/>
  <c r="AC711" i="46"/>
  <c r="AG711" i="46" s="1"/>
  <c r="AD711" i="46"/>
  <c r="AA710" i="46"/>
  <c r="AC710" i="46"/>
  <c r="AD710" i="46"/>
  <c r="AA709" i="46"/>
  <c r="AC709" i="46"/>
  <c r="AD709" i="46"/>
  <c r="AA708" i="46"/>
  <c r="AC708" i="46"/>
  <c r="AG708" i="46" s="1"/>
  <c r="AD708" i="46"/>
  <c r="AA707" i="46"/>
  <c r="AC707" i="46"/>
  <c r="AD707" i="46"/>
  <c r="AA706" i="46"/>
  <c r="AC706" i="46"/>
  <c r="AD706" i="46"/>
  <c r="AA705" i="46"/>
  <c r="AC705" i="46"/>
  <c r="AG705" i="46" s="1"/>
  <c r="AD705" i="46"/>
  <c r="AA704" i="46"/>
  <c r="AC704" i="46"/>
  <c r="AD704" i="46"/>
  <c r="AA703" i="46"/>
  <c r="AC703" i="46"/>
  <c r="AG703" i="46" s="1"/>
  <c r="AD703" i="46"/>
  <c r="AA702" i="46"/>
  <c r="AC702" i="46"/>
  <c r="AD702" i="46"/>
  <c r="AA701" i="46"/>
  <c r="AC701" i="46"/>
  <c r="AD701" i="46"/>
  <c r="AA700" i="46"/>
  <c r="AC700" i="46"/>
  <c r="AD700" i="46"/>
  <c r="AA699" i="46"/>
  <c r="AC699" i="46"/>
  <c r="AG699" i="46" s="1"/>
  <c r="AD699" i="46"/>
  <c r="AA698" i="46"/>
  <c r="AC698" i="46"/>
  <c r="AG698" i="46" s="1"/>
  <c r="AD698" i="46"/>
  <c r="AA697" i="46"/>
  <c r="AC697" i="46"/>
  <c r="AG697" i="46" s="1"/>
  <c r="AD697" i="46"/>
  <c r="AA696" i="46"/>
  <c r="AC696" i="46"/>
  <c r="AG696" i="46" s="1"/>
  <c r="AD696" i="46"/>
  <c r="AA695" i="46"/>
  <c r="AC695" i="46"/>
  <c r="AD695" i="46"/>
  <c r="AA694" i="46"/>
  <c r="AC694" i="46"/>
  <c r="AD694" i="46"/>
  <c r="AA693" i="46"/>
  <c r="AC693" i="46"/>
  <c r="AG693" i="46" s="1"/>
  <c r="AD693" i="46"/>
  <c r="AA692" i="46"/>
  <c r="AC692" i="46"/>
  <c r="AG692" i="46" s="1"/>
  <c r="AD692" i="46"/>
  <c r="AA691" i="46"/>
  <c r="AC691" i="46"/>
  <c r="AG691" i="46" s="1"/>
  <c r="AD691" i="46"/>
  <c r="AA690" i="46"/>
  <c r="AC690" i="46"/>
  <c r="AG690" i="46" s="1"/>
  <c r="AD690" i="46"/>
  <c r="AA689" i="46"/>
  <c r="AC689" i="46"/>
  <c r="AG689" i="46" s="1"/>
  <c r="AD689" i="46"/>
  <c r="AA688" i="46"/>
  <c r="AC688" i="46"/>
  <c r="AD688" i="46"/>
  <c r="AA687" i="46"/>
  <c r="AC687" i="46"/>
  <c r="AD687" i="46"/>
  <c r="AA686" i="46"/>
  <c r="AC686" i="46"/>
  <c r="AG686" i="46" s="1"/>
  <c r="AD686" i="46"/>
  <c r="AA685" i="46"/>
  <c r="AC685" i="46"/>
  <c r="AG685" i="46" s="1"/>
  <c r="AD685" i="46"/>
  <c r="AA684" i="46"/>
  <c r="AC684" i="46"/>
  <c r="AG684" i="46" s="1"/>
  <c r="AD684" i="46"/>
  <c r="AA683" i="46"/>
  <c r="AC683" i="46"/>
  <c r="AD683" i="46"/>
  <c r="AA682" i="46"/>
  <c r="AC682" i="46"/>
  <c r="AG682" i="46" s="1"/>
  <c r="AD682" i="46"/>
  <c r="AA681" i="46"/>
  <c r="AC681" i="46"/>
  <c r="AG681" i="46" s="1"/>
  <c r="AD681" i="46"/>
  <c r="AA680" i="46"/>
  <c r="AC680" i="46"/>
  <c r="AG680" i="46" s="1"/>
  <c r="AD680" i="46"/>
  <c r="AA679" i="46"/>
  <c r="AC679" i="46"/>
  <c r="AG679" i="46" s="1"/>
  <c r="AD679" i="46"/>
  <c r="AA678" i="46"/>
  <c r="AC678" i="46"/>
  <c r="AD678" i="46"/>
  <c r="AA677" i="46"/>
  <c r="AC677" i="46"/>
  <c r="AD677" i="46"/>
  <c r="AA676" i="46"/>
  <c r="AC676" i="46"/>
  <c r="AD676" i="46"/>
  <c r="AA675" i="46"/>
  <c r="AC675" i="46"/>
  <c r="AG675" i="46" s="1"/>
  <c r="AD675" i="46"/>
  <c r="AA674" i="46"/>
  <c r="AC674" i="46"/>
  <c r="AG674" i="46" s="1"/>
  <c r="AD674" i="46"/>
  <c r="AA673" i="46"/>
  <c r="AC673" i="46"/>
  <c r="AD673" i="46"/>
  <c r="AA672" i="46"/>
  <c r="AC672" i="46"/>
  <c r="AD672" i="46"/>
  <c r="AA671" i="46"/>
  <c r="AC671" i="46"/>
  <c r="AG671" i="46" s="1"/>
  <c r="AD671" i="46"/>
  <c r="AA670" i="46"/>
  <c r="AC670" i="46"/>
  <c r="AG670" i="46" s="1"/>
  <c r="AD670" i="46"/>
  <c r="AA669" i="46"/>
  <c r="AC669" i="46"/>
  <c r="AD669" i="46"/>
  <c r="AA668" i="46"/>
  <c r="AC668" i="46"/>
  <c r="AD668" i="46"/>
  <c r="AA667" i="46"/>
  <c r="AC667" i="46"/>
  <c r="AD667" i="46"/>
  <c r="AA666" i="46"/>
  <c r="AC666" i="46"/>
  <c r="AG666" i="46" s="1"/>
  <c r="AD666" i="46"/>
  <c r="AA665" i="46"/>
  <c r="AC665" i="46"/>
  <c r="AG665" i="46" s="1"/>
  <c r="AD665" i="46"/>
  <c r="AA664" i="46"/>
  <c r="AC664" i="46"/>
  <c r="AD664" i="46"/>
  <c r="AA663" i="46"/>
  <c r="AC663" i="46"/>
  <c r="AG663" i="46" s="1"/>
  <c r="AD663" i="46"/>
  <c r="AA662" i="46"/>
  <c r="AC662" i="46"/>
  <c r="AD662" i="46"/>
  <c r="AA661" i="46"/>
  <c r="AC661" i="46"/>
  <c r="AG661" i="46" s="1"/>
  <c r="AD661" i="46"/>
  <c r="AA660" i="46"/>
  <c r="AC660" i="46"/>
  <c r="AD660" i="46"/>
  <c r="AA659" i="46"/>
  <c r="AC659" i="46"/>
  <c r="AG659" i="46" s="1"/>
  <c r="AD659" i="46"/>
  <c r="AA658" i="46"/>
  <c r="AC658" i="46"/>
  <c r="AG658" i="46" s="1"/>
  <c r="AD658" i="46"/>
  <c r="AA657" i="46"/>
  <c r="AC657" i="46"/>
  <c r="AG657" i="46" s="1"/>
  <c r="AD657" i="46"/>
  <c r="AA656" i="46"/>
  <c r="AC656" i="46"/>
  <c r="AG656" i="46" s="1"/>
  <c r="AD656" i="46"/>
  <c r="AA655" i="46"/>
  <c r="AC655" i="46"/>
  <c r="AG655" i="46" s="1"/>
  <c r="AD655" i="46"/>
  <c r="AA654" i="46"/>
  <c r="AC654" i="46"/>
  <c r="AD654" i="46"/>
  <c r="AA653" i="46"/>
  <c r="AC653" i="46"/>
  <c r="AD653" i="46"/>
  <c r="AA652" i="46"/>
  <c r="AC652" i="46"/>
  <c r="AD652" i="46"/>
  <c r="AA651" i="46"/>
  <c r="AC651" i="46"/>
  <c r="AG651" i="46" s="1"/>
  <c r="AD651" i="46"/>
  <c r="AA650" i="46"/>
  <c r="AC650" i="46"/>
  <c r="AG650" i="46" s="1"/>
  <c r="AD650" i="46"/>
  <c r="AA649" i="46"/>
  <c r="AC649" i="46"/>
  <c r="AD649" i="46"/>
  <c r="AA648" i="46"/>
  <c r="AC648" i="46"/>
  <c r="AF648" i="46" s="1"/>
  <c r="AD648" i="46"/>
  <c r="AA647" i="46"/>
  <c r="AC647" i="46"/>
  <c r="AG647" i="46" s="1"/>
  <c r="AD647" i="46"/>
  <c r="AA646" i="46"/>
  <c r="AC646" i="46"/>
  <c r="AD646" i="46"/>
  <c r="AA645" i="46"/>
  <c r="AC645" i="46"/>
  <c r="AG645" i="46" s="1"/>
  <c r="AD645" i="46"/>
  <c r="AA644" i="46"/>
  <c r="AC644" i="46"/>
  <c r="AD644" i="46"/>
  <c r="AA643" i="46"/>
  <c r="AC643" i="46"/>
  <c r="AG643" i="46" s="1"/>
  <c r="AD643" i="46"/>
  <c r="AA642" i="46"/>
  <c r="AC642" i="46"/>
  <c r="AD642" i="46"/>
  <c r="AA641" i="46"/>
  <c r="AC641" i="46"/>
  <c r="AG641" i="46" s="1"/>
  <c r="AD641" i="46"/>
  <c r="AA640" i="46"/>
  <c r="AC640" i="46"/>
  <c r="AD640" i="46"/>
  <c r="AA639" i="46"/>
  <c r="AC639" i="46"/>
  <c r="AD639" i="46"/>
  <c r="AA638" i="46"/>
  <c r="AC638" i="46"/>
  <c r="AD638" i="46"/>
  <c r="AA637" i="46"/>
  <c r="AC637" i="46"/>
  <c r="AD637" i="46"/>
  <c r="AA636" i="46"/>
  <c r="AC636" i="46"/>
  <c r="AD636" i="46"/>
  <c r="AA635" i="46"/>
  <c r="AC635" i="46"/>
  <c r="AD635" i="46"/>
  <c r="AA634" i="46"/>
  <c r="AC634" i="46"/>
  <c r="AG634" i="46" s="1"/>
  <c r="AD634" i="46"/>
  <c r="AA633" i="46"/>
  <c r="AC633" i="46"/>
  <c r="AG633" i="46" s="1"/>
  <c r="AD633" i="46"/>
  <c r="AA632" i="46"/>
  <c r="AC632" i="46"/>
  <c r="AD632" i="46"/>
  <c r="AA631" i="46"/>
  <c r="AC631" i="46"/>
  <c r="AD631" i="46"/>
  <c r="AA630" i="46"/>
  <c r="AC630" i="46"/>
  <c r="AG630" i="46" s="1"/>
  <c r="AD630" i="46"/>
  <c r="AA629" i="46"/>
  <c r="AC629" i="46"/>
  <c r="AG629" i="46" s="1"/>
  <c r="AD629" i="46"/>
  <c r="AA628" i="46"/>
  <c r="AC628" i="46"/>
  <c r="AG628" i="46" s="1"/>
  <c r="AD628" i="46"/>
  <c r="AA627" i="46"/>
  <c r="AC627" i="46"/>
  <c r="AD627" i="46"/>
  <c r="AA626" i="46"/>
  <c r="AC626" i="46"/>
  <c r="AG626" i="46" s="1"/>
  <c r="AD626" i="46"/>
  <c r="AA625" i="46"/>
  <c r="AC625" i="46"/>
  <c r="AG625" i="46" s="1"/>
  <c r="AD625" i="46"/>
  <c r="AA624" i="46"/>
  <c r="AC624" i="46"/>
  <c r="AD624" i="46"/>
  <c r="AA623" i="46"/>
  <c r="AC623" i="46"/>
  <c r="AD623" i="46"/>
  <c r="AA622" i="46"/>
  <c r="AC622" i="46"/>
  <c r="AG622" i="46" s="1"/>
  <c r="AD622" i="46"/>
  <c r="AA621" i="46"/>
  <c r="AC621" i="46"/>
  <c r="AG621" i="46" s="1"/>
  <c r="AD621" i="46"/>
  <c r="AA620" i="46"/>
  <c r="AC620" i="46"/>
  <c r="AG620" i="46" s="1"/>
  <c r="AD620" i="46"/>
  <c r="AA619" i="46"/>
  <c r="AC619" i="46"/>
  <c r="AG619" i="46" s="1"/>
  <c r="AD619" i="46"/>
  <c r="AA618" i="46"/>
  <c r="AC618" i="46"/>
  <c r="AG618" i="46" s="1"/>
  <c r="AD618" i="46"/>
  <c r="AA617" i="46"/>
  <c r="AC617" i="46"/>
  <c r="AG617" i="46" s="1"/>
  <c r="AD617" i="46"/>
  <c r="AA616" i="46"/>
  <c r="AC616" i="46"/>
  <c r="AG616" i="46" s="1"/>
  <c r="AD616" i="46"/>
  <c r="AA615" i="46"/>
  <c r="AC615" i="46"/>
  <c r="AG615" i="46" s="1"/>
  <c r="AD615" i="46"/>
  <c r="AA614" i="46"/>
  <c r="AC614" i="46"/>
  <c r="AD614" i="46"/>
  <c r="AA613" i="46"/>
  <c r="AC613" i="46"/>
  <c r="AD613" i="46"/>
  <c r="AA612" i="46"/>
  <c r="AC612" i="46"/>
  <c r="AG612" i="46" s="1"/>
  <c r="AD612" i="46"/>
  <c r="AA611" i="46"/>
  <c r="AC611" i="46"/>
  <c r="AD611" i="46"/>
  <c r="AA610" i="46"/>
  <c r="AC610" i="46"/>
  <c r="AG610" i="46" s="1"/>
  <c r="AD610" i="46"/>
  <c r="AA609" i="46"/>
  <c r="AC609" i="46"/>
  <c r="AD609" i="46"/>
  <c r="AA608" i="46"/>
  <c r="AC608" i="46"/>
  <c r="AG608" i="46" s="1"/>
  <c r="AD608" i="46"/>
  <c r="AA607" i="46"/>
  <c r="AC607" i="46"/>
  <c r="AG607" i="46" s="1"/>
  <c r="AD607" i="46"/>
  <c r="AA606" i="46"/>
  <c r="AC606" i="46"/>
  <c r="AD606" i="46"/>
  <c r="AA605" i="46"/>
  <c r="AC605" i="46"/>
  <c r="AG605" i="46" s="1"/>
  <c r="AD605" i="46"/>
  <c r="AA604" i="46"/>
  <c r="AC604" i="46"/>
  <c r="AG604" i="46" s="1"/>
  <c r="AD604" i="46"/>
  <c r="AA603" i="46"/>
  <c r="AC603" i="46"/>
  <c r="AG603" i="46" s="1"/>
  <c r="AD603" i="46"/>
  <c r="AA602" i="46"/>
  <c r="AC602" i="46"/>
  <c r="AD602" i="46"/>
  <c r="AA601" i="46"/>
  <c r="AC601" i="46"/>
  <c r="AG601" i="46" s="1"/>
  <c r="AD601" i="46"/>
  <c r="AA600" i="46"/>
  <c r="AC600" i="46"/>
  <c r="AG600" i="46" s="1"/>
  <c r="AD600" i="46"/>
  <c r="AA599" i="46"/>
  <c r="AC599" i="46"/>
  <c r="AG599" i="46" s="1"/>
  <c r="AD599" i="46"/>
  <c r="AA598" i="46"/>
  <c r="AC598" i="46"/>
  <c r="AD598" i="46"/>
  <c r="AA597" i="46"/>
  <c r="AC597" i="46"/>
  <c r="AD597" i="46"/>
  <c r="AA596" i="46"/>
  <c r="AC596" i="46"/>
  <c r="AD596" i="46"/>
  <c r="AA595" i="46"/>
  <c r="AC595" i="46"/>
  <c r="AG595" i="46" s="1"/>
  <c r="AD595" i="46"/>
  <c r="AA594" i="46"/>
  <c r="AC594" i="46"/>
  <c r="AG594" i="46" s="1"/>
  <c r="AD594" i="46"/>
  <c r="AA593" i="46"/>
  <c r="AC593" i="46"/>
  <c r="AG593" i="46" s="1"/>
  <c r="AD593" i="46"/>
  <c r="AA592" i="46"/>
  <c r="AC592" i="46"/>
  <c r="AG592" i="46" s="1"/>
  <c r="AD592" i="46"/>
  <c r="AA591" i="46"/>
  <c r="AC591" i="46"/>
  <c r="AG591" i="46" s="1"/>
  <c r="AD591" i="46"/>
  <c r="AA590" i="46"/>
  <c r="AC590" i="46"/>
  <c r="AG590" i="46" s="1"/>
  <c r="AD590" i="46"/>
  <c r="AA589" i="46"/>
  <c r="AC589" i="46"/>
  <c r="AG589" i="46" s="1"/>
  <c r="AD589" i="46"/>
  <c r="AA588" i="46"/>
  <c r="AC588" i="46"/>
  <c r="AG588" i="46" s="1"/>
  <c r="AD588" i="46"/>
  <c r="AA587" i="46"/>
  <c r="AC587" i="46"/>
  <c r="AG587" i="46" s="1"/>
  <c r="AD587" i="46"/>
  <c r="AA586" i="46"/>
  <c r="AC586" i="46"/>
  <c r="AG586" i="46" s="1"/>
  <c r="AD586" i="46"/>
  <c r="AA585" i="46"/>
  <c r="AC585" i="46"/>
  <c r="AG585" i="46" s="1"/>
  <c r="AD585" i="46"/>
  <c r="AA584" i="46"/>
  <c r="AC584" i="46"/>
  <c r="AG584" i="46" s="1"/>
  <c r="AD584" i="46"/>
  <c r="AA583" i="46"/>
  <c r="AC583" i="46"/>
  <c r="AG583" i="46" s="1"/>
  <c r="AD583" i="46"/>
  <c r="AA582" i="46"/>
  <c r="AC582" i="46"/>
  <c r="AG582" i="46" s="1"/>
  <c r="AD582" i="46"/>
  <c r="AA581" i="46"/>
  <c r="AC581" i="46"/>
  <c r="AD581" i="46"/>
  <c r="AA580" i="46"/>
  <c r="AC580" i="46"/>
  <c r="AG580" i="46" s="1"/>
  <c r="AD580" i="46"/>
  <c r="AA579" i="46"/>
  <c r="AC579" i="46"/>
  <c r="AG579" i="46" s="1"/>
  <c r="AD579" i="46"/>
  <c r="AA578" i="46"/>
  <c r="AC578" i="46"/>
  <c r="AG578" i="46" s="1"/>
  <c r="AD578" i="46"/>
  <c r="AA577" i="46"/>
  <c r="AC577" i="46"/>
  <c r="AG577" i="46" s="1"/>
  <c r="AD577" i="46"/>
  <c r="AA576" i="46"/>
  <c r="AC576" i="46"/>
  <c r="AG576" i="46" s="1"/>
  <c r="AD576" i="46"/>
  <c r="AA575" i="46"/>
  <c r="AC575" i="46"/>
  <c r="AD575" i="46"/>
  <c r="AA574" i="46"/>
  <c r="AC574" i="46"/>
  <c r="AG574" i="46" s="1"/>
  <c r="AD574" i="46"/>
  <c r="AA573" i="46"/>
  <c r="AC573" i="46"/>
  <c r="AD573" i="46"/>
  <c r="AA572" i="46"/>
  <c r="AC572" i="46"/>
  <c r="AD572" i="46"/>
  <c r="AA571" i="46"/>
  <c r="AC571" i="46"/>
  <c r="AG571" i="46" s="1"/>
  <c r="AD571" i="46"/>
  <c r="AA570" i="46"/>
  <c r="AC570" i="46"/>
  <c r="AG570" i="46" s="1"/>
  <c r="AD570" i="46"/>
  <c r="AA569" i="46"/>
  <c r="AC569" i="46"/>
  <c r="AG569" i="46" s="1"/>
  <c r="AD569" i="46"/>
  <c r="AA568" i="46"/>
  <c r="AC568" i="46"/>
  <c r="AG568" i="46" s="1"/>
  <c r="AD568" i="46"/>
  <c r="AA567" i="46"/>
  <c r="AC567" i="46"/>
  <c r="AG567" i="46" s="1"/>
  <c r="AD567" i="46"/>
  <c r="AA566" i="46"/>
  <c r="AC566" i="46"/>
  <c r="AG566" i="46" s="1"/>
  <c r="AD566" i="46"/>
  <c r="AA565" i="46"/>
  <c r="AC565" i="46"/>
  <c r="AD565" i="46"/>
  <c r="AA564" i="46"/>
  <c r="AC564" i="46"/>
  <c r="AD564" i="46"/>
  <c r="AA563" i="46"/>
  <c r="AC563" i="46"/>
  <c r="AD563" i="46"/>
  <c r="AA562" i="46"/>
  <c r="AC562" i="46"/>
  <c r="AD562" i="46"/>
  <c r="AA561" i="46"/>
  <c r="AC561" i="46"/>
  <c r="AD561" i="46"/>
  <c r="AA560" i="46"/>
  <c r="AC560" i="46"/>
  <c r="AD560" i="46"/>
  <c r="AA559" i="46"/>
  <c r="AC559" i="46"/>
  <c r="AG559" i="46" s="1"/>
  <c r="AD559" i="46"/>
  <c r="AA558" i="46"/>
  <c r="AC558" i="46"/>
  <c r="AD558" i="46"/>
  <c r="AA557" i="46"/>
  <c r="AC557" i="46"/>
  <c r="AG557" i="46" s="1"/>
  <c r="AD557" i="46"/>
  <c r="AA556" i="46"/>
  <c r="AC556" i="46"/>
  <c r="AG556" i="46" s="1"/>
  <c r="AD556" i="46"/>
  <c r="AA555" i="46"/>
  <c r="AC555" i="46"/>
  <c r="AD555" i="46"/>
  <c r="AA554" i="46"/>
  <c r="AC554" i="46"/>
  <c r="AD554" i="46"/>
  <c r="AA553" i="46"/>
  <c r="AC553" i="46"/>
  <c r="AD553" i="46"/>
  <c r="AA552" i="46"/>
  <c r="AC552" i="46"/>
  <c r="AD552" i="46"/>
  <c r="AA551" i="46"/>
  <c r="AC551" i="46"/>
  <c r="AD551" i="46"/>
  <c r="AA550" i="46"/>
  <c r="AC550" i="46"/>
  <c r="AG550" i="46" s="1"/>
  <c r="AD550" i="46"/>
  <c r="AA549" i="46"/>
  <c r="AC549" i="46"/>
  <c r="AD549" i="46"/>
  <c r="AA548" i="46"/>
  <c r="AC548" i="46"/>
  <c r="AG548" i="46" s="1"/>
  <c r="AD548" i="46"/>
  <c r="AA547" i="46"/>
  <c r="AC547" i="46"/>
  <c r="AD547" i="46"/>
  <c r="AA546" i="46"/>
  <c r="AC546" i="46"/>
  <c r="AD546" i="46"/>
  <c r="AA545" i="46"/>
  <c r="AC545" i="46"/>
  <c r="AG545" i="46" s="1"/>
  <c r="AD545" i="46"/>
  <c r="AA544" i="46"/>
  <c r="AC544" i="46"/>
  <c r="AG544" i="46" s="1"/>
  <c r="AD544" i="46"/>
  <c r="AA543" i="46"/>
  <c r="AC543" i="46"/>
  <c r="AG543" i="46" s="1"/>
  <c r="AD543" i="46"/>
  <c r="AA542" i="46"/>
  <c r="AC542" i="46"/>
  <c r="AD542" i="46"/>
  <c r="AA541" i="46"/>
  <c r="AC541" i="46"/>
  <c r="AG541" i="46" s="1"/>
  <c r="AD541" i="46"/>
  <c r="AA540" i="46"/>
  <c r="AC540" i="46"/>
  <c r="AG540" i="46" s="1"/>
  <c r="AD540" i="46"/>
  <c r="AA539" i="46"/>
  <c r="AC539" i="46"/>
  <c r="AG539" i="46" s="1"/>
  <c r="AD539" i="46"/>
  <c r="AA538" i="46"/>
  <c r="AC538" i="46"/>
  <c r="AD538" i="46"/>
  <c r="AA537" i="46"/>
  <c r="AC537" i="46"/>
  <c r="AG537" i="46" s="1"/>
  <c r="AD537" i="46"/>
  <c r="AA536" i="46"/>
  <c r="AC536" i="46"/>
  <c r="AG536" i="46" s="1"/>
  <c r="AD536" i="46"/>
  <c r="AA535" i="46"/>
  <c r="AC535" i="46"/>
  <c r="AG535" i="46" s="1"/>
  <c r="AD535" i="46"/>
  <c r="AA534" i="46"/>
  <c r="AC534" i="46"/>
  <c r="AG534" i="46" s="1"/>
  <c r="AD534" i="46"/>
  <c r="AA533" i="46"/>
  <c r="AC533" i="46"/>
  <c r="AG533" i="46" s="1"/>
  <c r="AD533" i="46"/>
  <c r="AA532" i="46"/>
  <c r="AC532" i="46"/>
  <c r="AD532" i="46"/>
  <c r="AA531" i="46"/>
  <c r="AC531" i="46"/>
  <c r="AG531" i="46" s="1"/>
  <c r="AD531" i="46"/>
  <c r="AA530" i="46"/>
  <c r="AC530" i="46"/>
  <c r="AG530" i="46" s="1"/>
  <c r="AD530" i="46"/>
  <c r="AA529" i="46"/>
  <c r="AC529" i="46"/>
  <c r="AG529" i="46" s="1"/>
  <c r="AD529" i="46"/>
  <c r="AA528" i="46"/>
  <c r="AC528" i="46"/>
  <c r="AG528" i="46" s="1"/>
  <c r="AD528" i="46"/>
  <c r="AA527" i="46"/>
  <c r="AC527" i="46"/>
  <c r="AD527" i="46"/>
  <c r="AA526" i="46"/>
  <c r="AC526" i="46"/>
  <c r="AG526" i="46" s="1"/>
  <c r="AD526" i="46"/>
  <c r="AA525" i="46"/>
  <c r="AC525" i="46"/>
  <c r="AD525" i="46"/>
  <c r="AA524" i="46"/>
  <c r="AC524" i="46"/>
  <c r="AD524" i="46"/>
  <c r="AA523" i="46"/>
  <c r="AC523" i="46"/>
  <c r="AD523" i="46"/>
  <c r="AA522" i="46"/>
  <c r="AC522" i="46"/>
  <c r="AG522" i="46" s="1"/>
  <c r="AD522" i="46"/>
  <c r="AA521" i="46"/>
  <c r="AC521" i="46"/>
  <c r="AG521" i="46" s="1"/>
  <c r="AD521" i="46"/>
  <c r="AA520" i="46"/>
  <c r="AC520" i="46"/>
  <c r="AD520" i="46"/>
  <c r="AA519" i="46"/>
  <c r="AC519" i="46"/>
  <c r="AD519" i="46"/>
  <c r="AA518" i="46"/>
  <c r="AC518" i="46"/>
  <c r="AD518" i="46"/>
  <c r="AA517" i="46"/>
  <c r="AC517" i="46"/>
  <c r="AG517" i="46" s="1"/>
  <c r="AD517" i="46"/>
  <c r="AA516" i="46"/>
  <c r="AC516" i="46"/>
  <c r="AD516" i="46"/>
  <c r="AA515" i="46"/>
  <c r="AC515" i="46"/>
  <c r="AG515" i="46" s="1"/>
  <c r="AD515" i="46"/>
  <c r="AA514" i="46"/>
  <c r="AC514" i="46"/>
  <c r="AG514" i="46" s="1"/>
  <c r="AD514" i="46"/>
  <c r="AA513" i="46"/>
  <c r="AC513" i="46"/>
  <c r="AG513" i="46" s="1"/>
  <c r="AD513" i="46"/>
  <c r="AA512" i="46"/>
  <c r="AC512" i="46"/>
  <c r="AD512" i="46"/>
  <c r="AA511" i="46"/>
  <c r="AC511" i="46"/>
  <c r="AD511" i="46"/>
  <c r="AA510" i="46"/>
  <c r="AC510" i="46"/>
  <c r="AG510" i="46" s="1"/>
  <c r="AD510" i="46"/>
  <c r="AA509" i="46"/>
  <c r="AC509" i="46"/>
  <c r="AG509" i="46" s="1"/>
  <c r="AD509" i="46"/>
  <c r="AA508" i="46"/>
  <c r="AC508" i="46"/>
  <c r="AG508" i="46" s="1"/>
  <c r="AD508" i="46"/>
  <c r="AA507" i="46"/>
  <c r="AC507" i="46"/>
  <c r="AD507" i="46"/>
  <c r="AA506" i="46"/>
  <c r="AC506" i="46"/>
  <c r="AD506" i="46"/>
  <c r="AA505" i="46"/>
  <c r="AC505" i="46"/>
  <c r="AG505" i="46" s="1"/>
  <c r="AD505" i="46"/>
  <c r="AA504" i="46"/>
  <c r="AC504" i="46"/>
  <c r="AD504" i="46"/>
  <c r="AA503" i="46"/>
  <c r="AC503" i="46"/>
  <c r="AD503" i="46"/>
  <c r="AA502" i="46"/>
  <c r="AC502" i="46"/>
  <c r="AD502" i="46"/>
  <c r="AA501" i="46"/>
  <c r="AC501" i="46"/>
  <c r="AG501" i="46" s="1"/>
  <c r="AD501" i="46"/>
  <c r="AA500" i="46"/>
  <c r="AC500" i="46"/>
  <c r="AG500" i="46" s="1"/>
  <c r="AD500" i="46"/>
  <c r="AA499" i="46"/>
  <c r="AC499" i="46"/>
  <c r="AG499" i="46" s="1"/>
  <c r="AD499" i="46"/>
  <c r="AA498" i="46"/>
  <c r="AC498" i="46"/>
  <c r="AG498" i="46" s="1"/>
  <c r="AD498" i="46"/>
  <c r="AA497" i="46"/>
  <c r="AC497" i="46"/>
  <c r="AG497" i="46" s="1"/>
  <c r="AD497" i="46"/>
  <c r="AA496" i="46"/>
  <c r="AC496" i="46"/>
  <c r="AD496" i="46"/>
  <c r="AA495" i="46"/>
  <c r="AC495" i="46"/>
  <c r="AG495" i="46" s="1"/>
  <c r="AD495" i="46"/>
  <c r="AA494" i="46"/>
  <c r="AC494" i="46"/>
  <c r="AD494" i="46"/>
  <c r="AA493" i="46"/>
  <c r="AC493" i="46"/>
  <c r="AG493" i="46" s="1"/>
  <c r="AD493" i="46"/>
  <c r="AA492" i="46"/>
  <c r="AC492" i="46"/>
  <c r="AG492" i="46" s="1"/>
  <c r="AD492" i="46"/>
  <c r="AA491" i="46"/>
  <c r="AC491" i="46"/>
  <c r="AD491" i="46"/>
  <c r="AA490" i="46"/>
  <c r="AC490" i="46"/>
  <c r="AF490" i="46" s="1"/>
  <c r="AD490" i="46"/>
  <c r="AA489" i="46"/>
  <c r="AC489" i="46"/>
  <c r="AD489" i="46"/>
  <c r="AA488" i="46"/>
  <c r="AC488" i="46"/>
  <c r="AG488" i="46" s="1"/>
  <c r="AD488" i="46"/>
  <c r="AA487" i="46"/>
  <c r="AC487" i="46"/>
  <c r="AD487" i="46"/>
  <c r="AA486" i="46"/>
  <c r="AC486" i="46"/>
  <c r="AG486" i="46" s="1"/>
  <c r="AD486" i="46"/>
  <c r="AA485" i="46"/>
  <c r="AC485" i="46"/>
  <c r="AD485" i="46"/>
  <c r="AA484" i="46"/>
  <c r="AC484" i="46"/>
  <c r="AD484" i="46"/>
  <c r="AA483" i="46"/>
  <c r="AC483" i="46"/>
  <c r="AD483" i="46"/>
  <c r="AA482" i="46"/>
  <c r="AC482" i="46"/>
  <c r="AD482" i="46"/>
  <c r="AA481" i="46"/>
  <c r="AC481" i="46"/>
  <c r="AG481" i="46" s="1"/>
  <c r="AD481" i="46"/>
  <c r="AA480" i="46"/>
  <c r="AC480" i="46"/>
  <c r="AG480" i="46" s="1"/>
  <c r="AD480" i="46"/>
  <c r="AA479" i="46"/>
  <c r="AC479" i="46"/>
  <c r="AD479" i="46"/>
  <c r="AA478" i="46"/>
  <c r="AC478" i="46"/>
  <c r="AG478" i="46" s="1"/>
  <c r="AD478" i="46"/>
  <c r="AA477" i="46"/>
  <c r="AC477" i="46"/>
  <c r="AD477" i="46"/>
  <c r="AA476" i="46"/>
  <c r="AC476" i="46"/>
  <c r="AG476" i="46" s="1"/>
  <c r="AD476" i="46"/>
  <c r="AA475" i="46"/>
  <c r="AC475" i="46"/>
  <c r="AG475" i="46" s="1"/>
  <c r="AD475" i="46"/>
  <c r="AA474" i="46"/>
  <c r="AC474" i="46"/>
  <c r="AG474" i="46" s="1"/>
  <c r="AD474" i="46"/>
  <c r="AA473" i="46"/>
  <c r="AC473" i="46"/>
  <c r="AG473" i="46" s="1"/>
  <c r="AD473" i="46"/>
  <c r="AA472" i="46"/>
  <c r="AC472" i="46"/>
  <c r="AG472" i="46" s="1"/>
  <c r="AD472" i="46"/>
  <c r="AA471" i="46"/>
  <c r="AC471" i="46"/>
  <c r="AG471" i="46" s="1"/>
  <c r="AD471" i="46"/>
  <c r="AA470" i="46"/>
  <c r="AC470" i="46"/>
  <c r="AD470" i="46"/>
  <c r="AA469" i="46"/>
  <c r="AC469" i="46"/>
  <c r="AD469" i="46"/>
  <c r="AA468" i="46"/>
  <c r="AC468" i="46"/>
  <c r="AD468" i="46"/>
  <c r="AA467" i="46"/>
  <c r="AC467" i="46"/>
  <c r="AD467" i="46"/>
  <c r="AA466" i="46"/>
  <c r="AC466" i="46"/>
  <c r="AD466" i="46"/>
  <c r="AA465" i="46"/>
  <c r="AC465" i="46"/>
  <c r="AD465" i="46"/>
  <c r="AA464" i="46"/>
  <c r="AC464" i="46"/>
  <c r="AD464" i="46"/>
  <c r="AA463" i="46"/>
  <c r="AC463" i="46"/>
  <c r="AG463" i="46" s="1"/>
  <c r="AD463" i="46"/>
  <c r="AA462" i="46"/>
  <c r="AC462" i="46"/>
  <c r="AG462" i="46" s="1"/>
  <c r="AD462" i="46"/>
  <c r="AA461" i="46"/>
  <c r="AC461" i="46"/>
  <c r="AG461" i="46" s="1"/>
  <c r="AD461" i="46"/>
  <c r="AA460" i="46"/>
  <c r="AC460" i="46"/>
  <c r="AG460" i="46" s="1"/>
  <c r="AD460" i="46"/>
  <c r="AA459" i="46"/>
  <c r="AC459" i="46"/>
  <c r="AD459" i="46"/>
  <c r="AA458" i="46"/>
  <c r="AC458" i="46"/>
  <c r="AF458" i="46" s="1"/>
  <c r="AD458" i="46"/>
  <c r="AA457" i="46"/>
  <c r="AC457" i="46"/>
  <c r="AG457" i="46" s="1"/>
  <c r="AD457" i="46"/>
  <c r="AA456" i="46"/>
  <c r="AC456" i="46"/>
  <c r="AG456" i="46" s="1"/>
  <c r="AD456" i="46"/>
  <c r="AA455" i="46"/>
  <c r="AC455" i="46"/>
  <c r="AD455" i="46"/>
  <c r="AA454" i="46"/>
  <c r="AC454" i="46"/>
  <c r="AG454" i="46" s="1"/>
  <c r="AD454" i="46"/>
  <c r="AA453" i="46"/>
  <c r="AC453" i="46"/>
  <c r="AG453" i="46" s="1"/>
  <c r="AD453" i="46"/>
  <c r="AA452" i="46"/>
  <c r="AC452" i="46"/>
  <c r="AD452" i="46"/>
  <c r="AA451" i="46"/>
  <c r="AC451" i="46"/>
  <c r="AG451" i="46" s="1"/>
  <c r="AD451" i="46"/>
  <c r="AA450" i="46"/>
  <c r="AC450" i="46"/>
  <c r="AD450" i="46"/>
  <c r="AA449" i="46"/>
  <c r="AC449" i="46"/>
  <c r="AG449" i="46" s="1"/>
  <c r="AD449" i="46"/>
  <c r="AA448" i="46"/>
  <c r="AC448" i="46"/>
  <c r="AD448" i="46"/>
  <c r="AA447" i="46"/>
  <c r="AC447" i="46"/>
  <c r="AD447" i="46"/>
  <c r="AA446" i="46"/>
  <c r="AC446" i="46"/>
  <c r="AG446" i="46" s="1"/>
  <c r="AD446" i="46"/>
  <c r="AA445" i="46"/>
  <c r="AC445" i="46"/>
  <c r="AD445" i="46"/>
  <c r="AA444" i="46"/>
  <c r="AC444" i="46"/>
  <c r="AG444" i="46" s="1"/>
  <c r="AD444" i="46"/>
  <c r="AA443" i="46"/>
  <c r="AC443" i="46"/>
  <c r="AG443" i="46" s="1"/>
  <c r="AD443" i="46"/>
  <c r="AA442" i="46"/>
  <c r="AC442" i="46"/>
  <c r="AG442" i="46" s="1"/>
  <c r="AD442" i="46"/>
  <c r="AA441" i="46"/>
  <c r="AC441" i="46"/>
  <c r="AD441" i="46"/>
  <c r="AA440" i="46"/>
  <c r="AC440" i="46"/>
  <c r="AD440" i="46"/>
  <c r="AA439" i="46"/>
  <c r="AC439" i="46"/>
  <c r="AG439" i="46" s="1"/>
  <c r="AD439" i="46"/>
  <c r="AA438" i="46"/>
  <c r="AC438" i="46"/>
  <c r="AG438" i="46" s="1"/>
  <c r="AD438" i="46"/>
  <c r="AA437" i="46"/>
  <c r="AC437" i="46"/>
  <c r="AG437" i="46" s="1"/>
  <c r="AD437" i="46"/>
  <c r="AA436" i="46"/>
  <c r="AC436" i="46"/>
  <c r="AG436" i="46" s="1"/>
  <c r="AD436" i="46"/>
  <c r="AA435" i="46"/>
  <c r="AC435" i="46"/>
  <c r="AD435" i="46"/>
  <c r="AA434" i="46"/>
  <c r="AC434" i="46"/>
  <c r="AG434" i="46" s="1"/>
  <c r="AD434" i="46"/>
  <c r="AA433" i="46"/>
  <c r="AC433" i="46"/>
  <c r="AG433" i="46" s="1"/>
  <c r="AD433" i="46"/>
  <c r="AA432" i="46"/>
  <c r="AC432" i="46"/>
  <c r="AG432" i="46" s="1"/>
  <c r="AD432" i="46"/>
  <c r="AA431" i="46"/>
  <c r="AC431" i="46"/>
  <c r="AD431" i="46"/>
  <c r="AA430" i="46"/>
  <c r="AC430" i="46"/>
  <c r="AD430" i="46"/>
  <c r="AA429" i="46"/>
  <c r="AC429" i="46"/>
  <c r="AD429" i="46"/>
  <c r="AA428" i="46"/>
  <c r="AC428" i="46"/>
  <c r="AD428" i="46"/>
  <c r="AA427" i="46"/>
  <c r="AC427" i="46"/>
  <c r="AG427" i="46" s="1"/>
  <c r="AD427" i="46"/>
  <c r="AA426" i="46"/>
  <c r="AC426" i="46"/>
  <c r="AD426" i="46"/>
  <c r="AA425" i="46"/>
  <c r="AC425" i="46"/>
  <c r="AG425" i="46" s="1"/>
  <c r="AD425" i="46"/>
  <c r="AA424" i="46"/>
  <c r="AC424" i="46"/>
  <c r="AF424" i="46" s="1"/>
  <c r="AD424" i="46"/>
  <c r="AA423" i="46"/>
  <c r="AC423" i="46"/>
  <c r="AG423" i="46" s="1"/>
  <c r="AD423" i="46"/>
  <c r="AA422" i="46"/>
  <c r="AC422" i="46"/>
  <c r="AD422" i="46"/>
  <c r="AA421" i="46"/>
  <c r="AC421" i="46"/>
  <c r="AD421" i="46"/>
  <c r="AA420" i="46"/>
  <c r="AC420" i="46"/>
  <c r="AG420" i="46" s="1"/>
  <c r="AD420" i="46"/>
  <c r="AA419" i="46"/>
  <c r="AC419" i="46"/>
  <c r="AG419" i="46" s="1"/>
  <c r="AD419" i="46"/>
  <c r="AA418" i="46"/>
  <c r="AC418" i="46"/>
  <c r="AG418" i="46" s="1"/>
  <c r="AD418" i="46"/>
  <c r="AA417" i="46"/>
  <c r="AC417" i="46"/>
  <c r="AD417" i="46"/>
  <c r="AA416" i="46"/>
  <c r="AC416" i="46"/>
  <c r="AG416" i="46" s="1"/>
  <c r="AD416" i="46"/>
  <c r="AA415" i="46"/>
  <c r="AC415" i="46"/>
  <c r="AG415" i="46" s="1"/>
  <c r="AD415" i="46"/>
  <c r="AA414" i="46"/>
  <c r="AC414" i="46"/>
  <c r="AG414" i="46" s="1"/>
  <c r="AD414" i="46"/>
  <c r="AA413" i="46"/>
  <c r="AC413" i="46"/>
  <c r="AG413" i="46" s="1"/>
  <c r="AD413" i="46"/>
  <c r="AA412" i="46"/>
  <c r="AC412" i="46"/>
  <c r="AD412" i="46"/>
  <c r="AA411" i="46"/>
  <c r="AC411" i="46"/>
  <c r="AD411" i="46"/>
  <c r="AA410" i="46"/>
  <c r="AC410" i="46"/>
  <c r="AG410" i="46" s="1"/>
  <c r="AD410" i="46"/>
  <c r="AA409" i="46"/>
  <c r="AC409" i="46"/>
  <c r="AD409" i="46"/>
  <c r="AA408" i="46"/>
  <c r="AC408" i="46"/>
  <c r="AD408" i="46"/>
  <c r="AA407" i="46"/>
  <c r="AC407" i="46"/>
  <c r="AG407" i="46" s="1"/>
  <c r="AD407" i="46"/>
  <c r="AA406" i="46"/>
  <c r="AC406" i="46"/>
  <c r="AD406" i="46"/>
  <c r="AA405" i="46"/>
  <c r="AC405" i="46"/>
  <c r="AD405" i="46"/>
  <c r="AA404" i="46"/>
  <c r="AC404" i="46"/>
  <c r="AG404" i="46" s="1"/>
  <c r="AD404" i="46"/>
  <c r="AA403" i="46"/>
  <c r="AC403" i="46"/>
  <c r="AD403" i="46"/>
  <c r="AA402" i="46"/>
  <c r="AC402" i="46"/>
  <c r="AD402" i="46"/>
  <c r="AA401" i="46"/>
  <c r="AC401" i="46"/>
  <c r="AD401" i="46"/>
  <c r="AA400" i="46"/>
  <c r="AC400" i="46"/>
  <c r="AG400" i="46" s="1"/>
  <c r="AD400" i="46"/>
  <c r="AA399" i="46"/>
  <c r="AC399" i="46"/>
  <c r="AG399" i="46" s="1"/>
  <c r="AD399" i="46"/>
  <c r="AA398" i="46"/>
  <c r="AC398" i="46"/>
  <c r="AG398" i="46" s="1"/>
  <c r="AD398" i="46"/>
  <c r="AA397" i="46"/>
  <c r="AC397" i="46"/>
  <c r="AD397" i="46"/>
  <c r="AA396" i="46"/>
  <c r="AC396" i="46"/>
  <c r="AD396" i="46"/>
  <c r="AA395" i="46"/>
  <c r="AC395" i="46"/>
  <c r="AG395" i="46" s="1"/>
  <c r="AD395" i="46"/>
  <c r="AA394" i="46"/>
  <c r="AC394" i="46"/>
  <c r="AD394" i="46"/>
  <c r="AA393" i="46"/>
  <c r="AC393" i="46"/>
  <c r="AG393" i="46" s="1"/>
  <c r="AD393" i="46"/>
  <c r="AA392" i="46"/>
  <c r="AC392" i="46"/>
  <c r="AF392" i="46" s="1"/>
  <c r="AD392" i="46"/>
  <c r="AA391" i="46"/>
  <c r="AC391" i="46"/>
  <c r="AG391" i="46" s="1"/>
  <c r="AD391" i="46"/>
  <c r="AA390" i="46"/>
  <c r="AC390" i="46"/>
  <c r="AG390" i="46" s="1"/>
  <c r="AD390" i="46"/>
  <c r="AA389" i="46"/>
  <c r="AC389" i="46"/>
  <c r="AG389" i="46" s="1"/>
  <c r="AD389" i="46"/>
  <c r="AA388" i="46"/>
  <c r="AC388" i="46"/>
  <c r="AG388" i="46" s="1"/>
  <c r="AD388" i="46"/>
  <c r="AA387" i="46"/>
  <c r="AC387" i="46"/>
  <c r="AG387" i="46" s="1"/>
  <c r="AD387" i="46"/>
  <c r="AA386" i="46"/>
  <c r="AC386" i="46"/>
  <c r="AG386" i="46" s="1"/>
  <c r="AD386" i="46"/>
  <c r="AA385" i="46"/>
  <c r="AC385" i="46"/>
  <c r="AD385" i="46"/>
  <c r="AA384" i="46"/>
  <c r="AC384" i="46"/>
  <c r="AD384" i="46"/>
  <c r="AA383" i="46"/>
  <c r="AC383" i="46"/>
  <c r="AF383" i="46" s="1"/>
  <c r="AD383" i="46"/>
  <c r="AA382" i="46"/>
  <c r="AC382" i="46"/>
  <c r="AG382" i="46" s="1"/>
  <c r="AD382" i="46"/>
  <c r="AA381" i="46"/>
  <c r="AC381" i="46"/>
  <c r="AD381" i="46"/>
  <c r="AA380" i="46"/>
  <c r="AC380" i="46"/>
  <c r="AG380" i="46" s="1"/>
  <c r="AD380" i="46"/>
  <c r="AA379" i="46"/>
  <c r="AC379" i="46"/>
  <c r="AD379" i="46"/>
  <c r="AA378" i="46"/>
  <c r="AC378" i="46"/>
  <c r="AD378" i="46"/>
  <c r="AA377" i="46"/>
  <c r="AC377" i="46"/>
  <c r="AG377" i="46" s="1"/>
  <c r="AD377" i="46"/>
  <c r="AA376" i="46"/>
  <c r="AC376" i="46"/>
  <c r="AD376" i="46"/>
  <c r="AA375" i="46"/>
  <c r="AC375" i="46"/>
  <c r="AG375" i="46" s="1"/>
  <c r="AD375" i="46"/>
  <c r="AA374" i="46"/>
  <c r="AC374" i="46"/>
  <c r="AG374" i="46" s="1"/>
  <c r="AD374" i="46"/>
  <c r="AA373" i="46"/>
  <c r="AC373" i="46"/>
  <c r="AD373" i="46"/>
  <c r="AA372" i="46"/>
  <c r="AC372" i="46"/>
  <c r="AD372" i="46"/>
  <c r="AA371" i="46"/>
  <c r="AC371" i="46"/>
  <c r="AG371" i="46" s="1"/>
  <c r="AD371" i="46"/>
  <c r="AA370" i="46"/>
  <c r="AC370" i="46"/>
  <c r="AG370" i="46" s="1"/>
  <c r="AD370" i="46"/>
  <c r="AA369" i="46"/>
  <c r="AC369" i="46"/>
  <c r="AD369" i="46"/>
  <c r="AA368" i="46"/>
  <c r="AC368" i="46"/>
  <c r="AG368" i="46" s="1"/>
  <c r="AD368" i="46"/>
  <c r="AA367" i="46"/>
  <c r="AC367" i="46"/>
  <c r="AG367" i="46" s="1"/>
  <c r="AD367" i="46"/>
  <c r="AA366" i="46"/>
  <c r="AC366" i="46"/>
  <c r="AG366" i="46" s="1"/>
  <c r="AD366" i="46"/>
  <c r="AA365" i="46"/>
  <c r="AC365" i="46"/>
  <c r="AD365" i="46"/>
  <c r="AA364" i="46"/>
  <c r="AC364" i="46"/>
  <c r="AG364" i="46" s="1"/>
  <c r="AD364" i="46"/>
  <c r="AA363" i="46"/>
  <c r="AC363" i="46"/>
  <c r="AG363" i="46" s="1"/>
  <c r="AD363" i="46"/>
  <c r="AA362" i="46"/>
  <c r="AC362" i="46"/>
  <c r="AD362" i="46"/>
  <c r="AA361" i="46"/>
  <c r="AC361" i="46"/>
  <c r="AG361" i="46" s="1"/>
  <c r="AD361" i="46"/>
  <c r="AA360" i="46"/>
  <c r="AC360" i="46"/>
  <c r="AG360" i="46" s="1"/>
  <c r="AD360" i="46"/>
  <c r="AA359" i="46"/>
  <c r="AC359" i="46"/>
  <c r="AG359" i="46" s="1"/>
  <c r="AD359" i="46"/>
  <c r="AA358" i="46"/>
  <c r="AC358" i="46"/>
  <c r="AG358" i="46" s="1"/>
  <c r="AD358" i="46"/>
  <c r="AA357" i="46"/>
  <c r="AC357" i="46"/>
  <c r="AG357" i="46" s="1"/>
  <c r="AD357" i="46"/>
  <c r="AA356" i="46"/>
  <c r="AC356" i="46"/>
  <c r="AD356" i="46"/>
  <c r="AA355" i="46"/>
  <c r="AC355" i="46"/>
  <c r="AG355" i="46" s="1"/>
  <c r="AD355" i="46"/>
  <c r="AA354" i="46"/>
  <c r="AC354" i="46"/>
  <c r="AG354" i="46" s="1"/>
  <c r="AD354" i="46"/>
  <c r="AA353" i="46"/>
  <c r="AC353" i="46"/>
  <c r="AD353" i="46"/>
  <c r="AA352" i="46"/>
  <c r="AC352" i="46"/>
  <c r="AG352" i="46" s="1"/>
  <c r="AD352" i="46"/>
  <c r="AA351" i="46"/>
  <c r="AC351" i="46"/>
  <c r="AD351" i="46"/>
  <c r="AA350" i="46"/>
  <c r="AC350" i="46"/>
  <c r="AD350" i="46"/>
  <c r="AA349" i="46"/>
  <c r="AC349" i="46"/>
  <c r="AD349" i="46"/>
  <c r="AA348" i="46"/>
  <c r="AC348" i="46"/>
  <c r="AD348" i="46"/>
  <c r="AA347" i="46"/>
  <c r="AC347" i="46"/>
  <c r="AD347" i="46"/>
  <c r="AA346" i="46"/>
  <c r="AC346" i="46"/>
  <c r="AG346" i="46" s="1"/>
  <c r="AD346" i="46"/>
  <c r="AA345" i="46"/>
  <c r="AC345" i="46"/>
  <c r="AG345" i="46" s="1"/>
  <c r="AD345" i="46"/>
  <c r="AA344" i="46"/>
  <c r="AC344" i="46"/>
  <c r="AD344" i="46"/>
  <c r="AA343" i="46"/>
  <c r="AC343" i="46"/>
  <c r="AD343" i="46"/>
  <c r="AA342" i="46"/>
  <c r="AC342" i="46"/>
  <c r="AG342" i="46" s="1"/>
  <c r="AD342" i="46"/>
  <c r="AA341" i="46"/>
  <c r="AC341" i="46"/>
  <c r="AD341" i="46"/>
  <c r="AA340" i="46"/>
  <c r="AC340" i="46"/>
  <c r="AG340" i="46" s="1"/>
  <c r="AD340" i="46"/>
  <c r="AA339" i="46"/>
  <c r="AC339" i="46"/>
  <c r="AG339" i="46" s="1"/>
  <c r="AD339" i="46"/>
  <c r="AA338" i="46"/>
  <c r="AC338" i="46"/>
  <c r="AG338" i="46" s="1"/>
  <c r="AD338" i="46"/>
  <c r="AA337" i="46"/>
  <c r="AC337" i="46"/>
  <c r="AD337" i="46"/>
  <c r="AA336" i="46"/>
  <c r="AC336" i="46"/>
  <c r="AD336" i="46"/>
  <c r="AA335" i="46"/>
  <c r="AC335" i="46"/>
  <c r="AF335" i="46" s="1"/>
  <c r="AD335" i="46"/>
  <c r="AA334" i="46"/>
  <c r="AC334" i="46"/>
  <c r="AG334" i="46" s="1"/>
  <c r="AD334" i="46"/>
  <c r="AA333" i="46"/>
  <c r="AC333" i="46"/>
  <c r="AD333" i="46"/>
  <c r="AA332" i="46"/>
  <c r="AC332" i="46"/>
  <c r="AD332" i="46"/>
  <c r="AA331" i="46"/>
  <c r="AC331" i="46"/>
  <c r="AG331" i="46" s="1"/>
  <c r="AD331" i="46"/>
  <c r="AA330" i="46"/>
  <c r="AC330" i="46"/>
  <c r="AG330" i="46" s="1"/>
  <c r="AD330" i="46"/>
  <c r="AA329" i="46"/>
  <c r="AC329" i="46"/>
  <c r="AG329" i="46" s="1"/>
  <c r="AD329" i="46"/>
  <c r="AA328" i="46"/>
  <c r="AC328" i="46"/>
  <c r="AF328" i="46" s="1"/>
  <c r="AD328" i="46"/>
  <c r="AA327" i="46"/>
  <c r="AC327" i="46"/>
  <c r="AD327" i="46"/>
  <c r="AA326" i="46"/>
  <c r="AC326" i="46"/>
  <c r="AG326" i="46" s="1"/>
  <c r="AD326" i="46"/>
  <c r="AA325" i="46"/>
  <c r="AC325" i="46"/>
  <c r="AG325" i="46" s="1"/>
  <c r="AD325" i="46"/>
  <c r="AA324" i="46"/>
  <c r="AC324" i="46"/>
  <c r="AD324" i="46"/>
  <c r="AA323" i="46"/>
  <c r="AC323" i="46"/>
  <c r="AG323" i="46" s="1"/>
  <c r="AD323" i="46"/>
  <c r="AA322" i="46"/>
  <c r="AC322" i="46"/>
  <c r="AG322" i="46" s="1"/>
  <c r="AD322" i="46"/>
  <c r="AA321" i="46"/>
  <c r="AC321" i="46"/>
  <c r="AG321" i="46" s="1"/>
  <c r="AD321" i="46"/>
  <c r="AA320" i="46"/>
  <c r="AC320" i="46"/>
  <c r="AG320" i="46" s="1"/>
  <c r="AD320" i="46"/>
  <c r="AA319" i="46"/>
  <c r="AC319" i="46"/>
  <c r="AG319" i="46" s="1"/>
  <c r="AD319" i="46"/>
  <c r="AA318" i="46"/>
  <c r="AC318" i="46"/>
  <c r="AG318" i="46" s="1"/>
  <c r="AD318" i="46"/>
  <c r="AA317" i="46"/>
  <c r="AC317" i="46"/>
  <c r="AG317" i="46" s="1"/>
  <c r="AD317" i="46"/>
  <c r="AA316" i="46"/>
  <c r="AC316" i="46"/>
  <c r="AD316" i="46"/>
  <c r="AA315" i="46"/>
  <c r="AC315" i="46"/>
  <c r="AD315" i="46"/>
  <c r="AA314" i="46"/>
  <c r="AC314" i="46"/>
  <c r="AG314" i="46" s="1"/>
  <c r="AD314" i="46"/>
  <c r="AA313" i="46"/>
  <c r="AC313" i="46"/>
  <c r="AG313" i="46" s="1"/>
  <c r="AD313" i="46"/>
  <c r="AA312" i="46"/>
  <c r="AC312" i="46"/>
  <c r="AG312" i="46" s="1"/>
  <c r="AD312" i="46"/>
  <c r="AA311" i="46"/>
  <c r="AC311" i="46"/>
  <c r="AG311" i="46" s="1"/>
  <c r="AD311" i="46"/>
  <c r="AA310" i="46"/>
  <c r="AC310" i="46"/>
  <c r="AG310" i="46" s="1"/>
  <c r="AD310" i="46"/>
  <c r="AA309" i="46"/>
  <c r="AC309" i="46"/>
  <c r="AG309" i="46" s="1"/>
  <c r="AD309" i="46"/>
  <c r="AA308" i="46"/>
  <c r="AC308" i="46"/>
  <c r="AD308" i="46"/>
  <c r="AA307" i="46"/>
  <c r="AC307" i="46"/>
  <c r="AG307" i="46" s="1"/>
  <c r="AD307" i="46"/>
  <c r="AA306" i="46"/>
  <c r="AC306" i="46"/>
  <c r="AD306" i="46"/>
  <c r="AA305" i="46"/>
  <c r="AC305" i="46"/>
  <c r="AG305" i="46" s="1"/>
  <c r="AD305" i="46"/>
  <c r="AA304" i="46"/>
  <c r="AC304" i="46"/>
  <c r="AD304" i="46"/>
  <c r="AA303" i="46"/>
  <c r="AC303" i="46"/>
  <c r="AG303" i="46" s="1"/>
  <c r="AD303" i="46"/>
  <c r="AA302" i="46"/>
  <c r="AC302" i="46"/>
  <c r="AD302" i="46"/>
  <c r="AA301" i="46"/>
  <c r="AC301" i="46"/>
  <c r="AD301" i="46"/>
  <c r="AA300" i="46"/>
  <c r="AC300" i="46"/>
  <c r="AD300" i="46"/>
  <c r="AA299" i="46"/>
  <c r="AC299" i="46"/>
  <c r="AD299" i="46"/>
  <c r="AA298" i="46"/>
  <c r="AC298" i="46"/>
  <c r="AG298" i="46" s="1"/>
  <c r="AD298" i="46"/>
  <c r="AA297" i="46"/>
  <c r="AC297" i="46"/>
  <c r="AD297" i="46"/>
  <c r="AA296" i="46"/>
  <c r="AC296" i="46"/>
  <c r="AD296" i="46"/>
  <c r="AA295" i="46"/>
  <c r="AC295" i="46"/>
  <c r="AG295" i="46" s="1"/>
  <c r="AD295" i="46"/>
  <c r="AA294" i="46"/>
  <c r="AC294" i="46"/>
  <c r="AD294" i="46"/>
  <c r="AA293" i="46"/>
  <c r="AC293" i="46"/>
  <c r="AD293" i="46"/>
  <c r="AA292" i="46"/>
  <c r="AC292" i="46"/>
  <c r="AD292" i="46"/>
  <c r="AA291" i="46"/>
  <c r="AC291" i="46"/>
  <c r="AD291" i="46"/>
  <c r="AA290" i="46"/>
  <c r="AC290" i="46"/>
  <c r="AG290" i="46" s="1"/>
  <c r="AD290" i="46"/>
  <c r="AA289" i="46"/>
  <c r="AC289" i="46"/>
  <c r="AD289" i="46"/>
  <c r="AA288" i="46"/>
  <c r="AC288" i="46"/>
  <c r="AD288" i="46"/>
  <c r="AA287" i="46"/>
  <c r="AC287" i="46"/>
  <c r="AG287" i="46" s="1"/>
  <c r="AD287" i="46"/>
  <c r="AA286" i="46"/>
  <c r="AC286" i="46"/>
  <c r="AG286" i="46" s="1"/>
  <c r="AD286" i="46"/>
  <c r="AA285" i="46"/>
  <c r="AC285" i="46"/>
  <c r="AG285" i="46" s="1"/>
  <c r="AD285" i="46"/>
  <c r="AA284" i="46"/>
  <c r="AC284" i="46"/>
  <c r="AD284" i="46"/>
  <c r="AA283" i="46"/>
  <c r="AC283" i="46"/>
  <c r="AG283" i="46" s="1"/>
  <c r="AD283" i="46"/>
  <c r="AA282" i="46"/>
  <c r="AC282" i="46"/>
  <c r="AD282" i="46"/>
  <c r="AA281" i="46"/>
  <c r="AC281" i="46"/>
  <c r="AD281" i="46"/>
  <c r="AA280" i="46"/>
  <c r="AC280" i="46"/>
  <c r="AD280" i="46"/>
  <c r="AA279" i="46"/>
  <c r="AC279" i="46"/>
  <c r="AG279" i="46" s="1"/>
  <c r="AD279" i="46"/>
  <c r="AA278" i="46"/>
  <c r="AC278" i="46"/>
  <c r="AG278" i="46" s="1"/>
  <c r="AD278" i="46"/>
  <c r="AA277" i="46"/>
  <c r="AC277" i="46"/>
  <c r="AG277" i="46" s="1"/>
  <c r="AD277" i="46"/>
  <c r="AA276" i="46"/>
  <c r="AC276" i="46"/>
  <c r="AD276" i="46"/>
  <c r="AA275" i="46"/>
  <c r="AC275" i="46"/>
  <c r="AG275" i="46" s="1"/>
  <c r="AD275" i="46"/>
  <c r="AA274" i="46"/>
  <c r="AC274" i="46"/>
  <c r="AG274" i="46" s="1"/>
  <c r="AD274" i="46"/>
  <c r="AA273" i="46"/>
  <c r="AC273" i="46"/>
  <c r="AD273" i="46"/>
  <c r="AA272" i="46"/>
  <c r="AC272" i="46"/>
  <c r="AD272" i="46"/>
  <c r="AA271" i="46"/>
  <c r="AC271" i="46"/>
  <c r="AG271" i="46" s="1"/>
  <c r="AD271" i="46"/>
  <c r="AA270" i="46"/>
  <c r="AC270" i="46"/>
  <c r="AG270" i="46" s="1"/>
  <c r="AD270" i="46"/>
  <c r="AA269" i="46"/>
  <c r="AC269" i="46"/>
  <c r="AG269" i="46" s="1"/>
  <c r="AD269" i="46"/>
  <c r="AA268" i="46"/>
  <c r="AC268" i="46"/>
  <c r="AD268" i="46"/>
  <c r="AA267" i="46"/>
  <c r="AC267" i="46"/>
  <c r="AG267" i="46" s="1"/>
  <c r="AD267" i="46"/>
  <c r="AA266" i="46"/>
  <c r="AC266" i="46"/>
  <c r="AG266" i="46" s="1"/>
  <c r="AD266" i="46"/>
  <c r="AA265" i="46"/>
  <c r="AC265" i="46"/>
  <c r="AD265" i="46"/>
  <c r="AA264" i="46"/>
  <c r="AC264" i="46"/>
  <c r="AG264" i="46" s="1"/>
  <c r="AD264" i="46"/>
  <c r="AA263" i="46"/>
  <c r="AC263" i="46"/>
  <c r="AD263" i="46"/>
  <c r="AA262" i="46"/>
  <c r="AC262" i="46"/>
  <c r="AD262" i="46"/>
  <c r="AA261" i="46"/>
  <c r="AC261" i="46"/>
  <c r="AD261" i="46"/>
  <c r="AA260" i="46"/>
  <c r="AC260" i="46"/>
  <c r="AD260" i="46"/>
  <c r="AA259" i="46"/>
  <c r="AC259" i="46"/>
  <c r="AD259" i="46"/>
  <c r="AA258" i="46"/>
  <c r="AC258" i="46"/>
  <c r="AG258" i="46" s="1"/>
  <c r="AD258" i="46"/>
  <c r="AA257" i="46"/>
  <c r="AC257" i="46"/>
  <c r="AD257" i="46"/>
  <c r="AA256" i="46"/>
  <c r="AC256" i="46"/>
  <c r="AG256" i="46" s="1"/>
  <c r="AD256" i="46"/>
  <c r="AA255" i="46"/>
  <c r="AC255" i="46"/>
  <c r="AD255" i="46"/>
  <c r="AA254" i="46"/>
  <c r="AC254" i="46"/>
  <c r="AD254" i="46"/>
  <c r="AA253" i="46"/>
  <c r="AC253" i="46"/>
  <c r="AD253" i="46"/>
  <c r="AA252" i="46"/>
  <c r="AC252" i="46"/>
  <c r="AD252" i="46"/>
  <c r="AA251" i="46"/>
  <c r="AC251" i="46"/>
  <c r="AD251" i="46"/>
  <c r="AA250" i="46"/>
  <c r="AC250" i="46"/>
  <c r="AD250" i="46"/>
  <c r="AA249" i="46"/>
  <c r="AC249" i="46"/>
  <c r="AG249" i="46" s="1"/>
  <c r="AD249" i="46"/>
  <c r="AA248" i="46"/>
  <c r="AC248" i="46"/>
  <c r="AD248" i="46"/>
  <c r="AA247" i="46"/>
  <c r="AC247" i="46"/>
  <c r="AD247" i="46"/>
  <c r="AA246" i="46"/>
  <c r="AC246" i="46"/>
  <c r="AG246" i="46" s="1"/>
  <c r="AD246" i="46"/>
  <c r="AA245" i="46"/>
  <c r="AC245" i="46"/>
  <c r="AG245" i="46" s="1"/>
  <c r="AD245" i="46"/>
  <c r="AA244" i="46"/>
  <c r="AC244" i="46"/>
  <c r="AD244" i="46"/>
  <c r="AA243" i="46"/>
  <c r="AC243" i="46"/>
  <c r="AG243" i="46" s="1"/>
  <c r="AD243" i="46"/>
  <c r="AA242" i="46"/>
  <c r="AC242" i="46"/>
  <c r="AD242" i="46"/>
  <c r="AA241" i="46"/>
  <c r="AC241" i="46"/>
  <c r="AD241" i="46"/>
  <c r="AA240" i="46"/>
  <c r="AC240" i="46"/>
  <c r="AG240" i="46" s="1"/>
  <c r="AD240" i="46"/>
  <c r="AA239" i="46"/>
  <c r="AC239" i="46"/>
  <c r="AD239" i="46"/>
  <c r="AA238" i="46"/>
  <c r="AC238" i="46"/>
  <c r="AG238" i="46" s="1"/>
  <c r="AD238" i="46"/>
  <c r="AA237" i="46"/>
  <c r="AC237" i="46"/>
  <c r="AG237" i="46" s="1"/>
  <c r="AD237" i="46"/>
  <c r="AA236" i="46"/>
  <c r="AC236" i="46"/>
  <c r="AD236" i="46"/>
  <c r="AA235" i="46"/>
  <c r="AC235" i="46"/>
  <c r="AG235" i="46" s="1"/>
  <c r="AD235" i="46"/>
  <c r="AA234" i="46"/>
  <c r="AC234" i="46"/>
  <c r="AG234" i="46" s="1"/>
  <c r="AD234" i="46"/>
  <c r="AA233" i="46"/>
  <c r="AC233" i="46"/>
  <c r="AD233" i="46"/>
  <c r="AA232" i="46"/>
  <c r="AC232" i="46"/>
  <c r="AG232" i="46" s="1"/>
  <c r="AD232" i="46"/>
  <c r="AA231" i="46"/>
  <c r="AC231" i="46"/>
  <c r="AD231" i="46"/>
  <c r="AA230" i="46"/>
  <c r="AC230" i="46"/>
  <c r="AD230" i="46"/>
  <c r="AA229" i="46"/>
  <c r="AC229" i="46"/>
  <c r="AD229" i="46"/>
  <c r="AA228" i="46"/>
  <c r="AC228" i="46"/>
  <c r="AD228" i="46"/>
  <c r="AA227" i="46"/>
  <c r="AC227" i="46"/>
  <c r="AG227" i="46" s="1"/>
  <c r="AD227" i="46"/>
  <c r="AA226" i="46"/>
  <c r="AC226" i="46"/>
  <c r="AG226" i="46" s="1"/>
  <c r="AD226" i="46"/>
  <c r="AA225" i="46"/>
  <c r="AC225" i="46"/>
  <c r="AG225" i="46" s="1"/>
  <c r="AD225" i="46"/>
  <c r="AA224" i="46"/>
  <c r="AC224" i="46"/>
  <c r="AF224" i="46" s="1"/>
  <c r="AD224" i="46"/>
  <c r="AA223" i="46"/>
  <c r="AC223" i="46"/>
  <c r="AG223" i="46" s="1"/>
  <c r="AD223" i="46"/>
  <c r="AA222" i="46"/>
  <c r="AC222" i="46"/>
  <c r="AD222" i="46"/>
  <c r="AA221" i="46"/>
  <c r="AC221" i="46"/>
  <c r="AG221" i="46" s="1"/>
  <c r="AD221" i="46"/>
  <c r="AA220" i="46"/>
  <c r="AC220" i="46"/>
  <c r="AD220" i="46"/>
  <c r="AA219" i="46"/>
  <c r="AC219" i="46"/>
  <c r="AG219" i="46" s="1"/>
  <c r="AD219" i="46"/>
  <c r="AA218" i="46"/>
  <c r="AC218" i="46"/>
  <c r="AD218" i="46"/>
  <c r="AA217" i="46"/>
  <c r="AC217" i="46"/>
  <c r="AD217" i="46"/>
  <c r="AA216" i="46"/>
  <c r="AC216" i="46"/>
  <c r="AD216" i="46"/>
  <c r="AA215" i="46"/>
  <c r="AC215" i="46"/>
  <c r="AD215" i="46"/>
  <c r="AA214" i="46"/>
  <c r="AC214" i="46"/>
  <c r="AG214" i="46" s="1"/>
  <c r="AD214" i="46"/>
  <c r="AA213" i="46"/>
  <c r="AC213" i="46"/>
  <c r="AG213" i="46" s="1"/>
  <c r="AD213" i="46"/>
  <c r="AA212" i="46"/>
  <c r="AC212" i="46"/>
  <c r="AD212" i="46"/>
  <c r="AA211" i="46"/>
  <c r="AC211" i="46"/>
  <c r="AG211" i="46" s="1"/>
  <c r="AD211" i="46"/>
  <c r="AA210" i="46"/>
  <c r="AC210" i="46"/>
  <c r="AD210" i="46"/>
  <c r="AA209" i="46"/>
  <c r="AC209" i="46"/>
  <c r="AD209" i="46"/>
  <c r="AA208" i="46"/>
  <c r="AC208" i="46"/>
  <c r="AD208" i="46"/>
  <c r="AA207" i="46"/>
  <c r="AC207" i="46"/>
  <c r="AD207" i="46"/>
  <c r="AA206" i="46"/>
  <c r="AC206" i="46"/>
  <c r="AG206" i="46" s="1"/>
  <c r="AD206" i="46"/>
  <c r="AA205" i="46"/>
  <c r="AC205" i="46"/>
  <c r="AD205" i="46"/>
  <c r="AA204" i="46"/>
  <c r="AC204" i="46"/>
  <c r="AD204" i="46"/>
  <c r="AA203" i="46"/>
  <c r="AC203" i="46"/>
  <c r="AD203" i="46"/>
  <c r="AA202" i="46"/>
  <c r="AC202" i="46"/>
  <c r="AG202" i="46" s="1"/>
  <c r="AD202" i="46"/>
  <c r="AA201" i="46"/>
  <c r="AC201" i="46"/>
  <c r="AD201" i="46"/>
  <c r="AA200" i="46"/>
  <c r="AC200" i="46"/>
  <c r="AD200" i="46"/>
  <c r="AA199" i="46"/>
  <c r="AC199" i="46"/>
  <c r="AG199" i="46" s="1"/>
  <c r="AD199" i="46"/>
  <c r="AA198" i="46"/>
  <c r="AC198" i="46"/>
  <c r="AG198" i="46" s="1"/>
  <c r="AD198" i="46"/>
  <c r="AA197" i="46"/>
  <c r="AC197" i="46"/>
  <c r="AG197" i="46" s="1"/>
  <c r="AD197" i="46"/>
  <c r="AA196" i="46"/>
  <c r="AC196" i="46"/>
  <c r="AD196" i="46"/>
  <c r="AA195" i="46"/>
  <c r="AC195" i="46"/>
  <c r="AD195" i="46"/>
  <c r="AA194" i="46"/>
  <c r="AC194" i="46"/>
  <c r="AG194" i="46" s="1"/>
  <c r="AD194" i="46"/>
  <c r="AA193" i="46"/>
  <c r="AC193" i="46"/>
  <c r="AG193" i="46" s="1"/>
  <c r="AD193" i="46"/>
  <c r="AA192" i="46"/>
  <c r="AC192" i="46"/>
  <c r="AG192" i="46" s="1"/>
  <c r="AD192" i="46"/>
  <c r="AA191" i="46"/>
  <c r="AC191" i="46"/>
  <c r="AG191" i="46" s="1"/>
  <c r="AD191" i="46"/>
  <c r="AA190" i="46"/>
  <c r="AC190" i="46"/>
  <c r="AD190" i="46"/>
  <c r="AA189" i="46"/>
  <c r="AC189" i="46"/>
  <c r="AG189" i="46" s="1"/>
  <c r="AD189" i="46"/>
  <c r="AA188" i="46"/>
  <c r="AC188" i="46"/>
  <c r="AD188" i="46"/>
  <c r="AA187" i="46"/>
  <c r="AC187" i="46"/>
  <c r="AD187" i="46"/>
  <c r="AA186" i="46"/>
  <c r="AC186" i="46"/>
  <c r="AG186" i="46" s="1"/>
  <c r="AD186" i="46"/>
  <c r="AA185" i="46"/>
  <c r="AC185" i="46"/>
  <c r="AD185" i="46"/>
  <c r="AA184" i="46"/>
  <c r="AC184" i="46"/>
  <c r="AD184" i="46"/>
  <c r="AA183" i="46"/>
  <c r="AC183" i="46"/>
  <c r="AF183" i="46" s="1"/>
  <c r="AD183" i="46"/>
  <c r="AA182" i="46"/>
  <c r="AC182" i="46"/>
  <c r="AG182" i="46" s="1"/>
  <c r="AD182" i="46"/>
  <c r="AA181" i="46"/>
  <c r="AC181" i="46"/>
  <c r="AG181" i="46" s="1"/>
  <c r="AD181" i="46"/>
  <c r="AA180" i="46"/>
  <c r="AC180" i="46"/>
  <c r="AD180" i="46"/>
  <c r="AA179" i="46"/>
  <c r="AC179" i="46"/>
  <c r="AD179" i="46"/>
  <c r="AA178" i="46"/>
  <c r="AC178" i="46"/>
  <c r="AG178" i="46" s="1"/>
  <c r="AD178" i="46"/>
  <c r="AA177" i="46"/>
  <c r="AC177" i="46"/>
  <c r="AG177" i="46" s="1"/>
  <c r="AD177" i="46"/>
  <c r="AA176" i="46"/>
  <c r="AC176" i="46"/>
  <c r="AD176" i="46"/>
  <c r="AA175" i="46"/>
  <c r="AC175" i="46"/>
  <c r="AG175" i="46" s="1"/>
  <c r="AD175" i="46"/>
  <c r="AA174" i="46"/>
  <c r="AC174" i="46"/>
  <c r="AG174" i="46" s="1"/>
  <c r="AD174" i="46"/>
  <c r="AA173" i="46"/>
  <c r="AC173" i="46"/>
  <c r="AD173" i="46"/>
  <c r="AA172" i="46"/>
  <c r="AC172" i="46"/>
  <c r="AD172" i="46"/>
  <c r="AA171" i="46"/>
  <c r="AC171" i="46"/>
  <c r="AD171" i="46"/>
  <c r="AA170" i="46"/>
  <c r="AC170" i="46"/>
  <c r="AD170" i="46"/>
  <c r="AA169" i="46"/>
  <c r="AC169" i="46"/>
  <c r="AD169" i="46"/>
  <c r="AA168" i="46"/>
  <c r="AC168" i="46"/>
  <c r="AG168" i="46" s="1"/>
  <c r="AD168" i="46"/>
  <c r="AA167" i="46"/>
  <c r="AC167" i="46"/>
  <c r="AG167" i="46" s="1"/>
  <c r="AD167" i="46"/>
  <c r="AA166" i="46"/>
  <c r="AC166" i="46"/>
  <c r="AD166" i="46"/>
  <c r="AA165" i="46"/>
  <c r="AC165" i="46"/>
  <c r="AD165" i="46"/>
  <c r="AA164" i="46"/>
  <c r="AC164" i="46"/>
  <c r="AD164" i="46"/>
  <c r="AA163" i="46"/>
  <c r="AC163" i="46"/>
  <c r="AG163" i="46" s="1"/>
  <c r="AD163" i="46"/>
  <c r="AA162" i="46"/>
  <c r="AC162" i="46"/>
  <c r="AD162" i="46"/>
  <c r="AA161" i="46"/>
  <c r="AC161" i="46"/>
  <c r="AD161" i="46"/>
  <c r="AA160" i="46"/>
  <c r="AC160" i="46"/>
  <c r="AD160" i="46"/>
  <c r="AA159" i="46"/>
  <c r="AC159" i="46"/>
  <c r="AG159" i="46" s="1"/>
  <c r="AD159" i="46"/>
  <c r="AA158" i="46"/>
  <c r="AC158" i="46"/>
  <c r="AG158" i="46" s="1"/>
  <c r="AD158" i="46"/>
  <c r="AA157" i="46"/>
  <c r="AC157" i="46"/>
  <c r="AG157" i="46" s="1"/>
  <c r="AD157" i="46"/>
  <c r="AA156" i="46"/>
  <c r="AC156" i="46"/>
  <c r="AD156" i="46"/>
  <c r="AA155" i="46"/>
  <c r="AC155" i="46"/>
  <c r="AD155" i="46"/>
  <c r="AA154" i="46"/>
  <c r="AC154" i="46"/>
  <c r="AG154" i="46" s="1"/>
  <c r="AD154" i="46"/>
  <c r="AA153" i="46"/>
  <c r="AC153" i="46"/>
  <c r="AG153" i="46" s="1"/>
  <c r="AD153" i="46"/>
  <c r="AA152" i="46"/>
  <c r="AC152" i="46"/>
  <c r="AF152" i="46" s="1"/>
  <c r="AD152" i="46"/>
  <c r="AA151" i="46"/>
  <c r="AC151" i="46"/>
  <c r="AG151" i="46" s="1"/>
  <c r="AD151" i="46"/>
  <c r="AA150" i="46"/>
  <c r="AC150" i="46"/>
  <c r="AG150" i="46" s="1"/>
  <c r="AD150" i="46"/>
  <c r="AA149" i="46"/>
  <c r="AC149" i="46"/>
  <c r="AD149" i="46"/>
  <c r="AA148" i="46"/>
  <c r="AC148" i="46"/>
  <c r="AD148" i="46"/>
  <c r="AA147" i="46"/>
  <c r="AC147" i="46"/>
  <c r="AD147" i="46"/>
  <c r="AA146" i="46"/>
  <c r="AC146" i="46"/>
  <c r="AG146" i="46" s="1"/>
  <c r="AD146" i="46"/>
  <c r="AA145" i="46"/>
  <c r="AC145" i="46"/>
  <c r="AD145" i="46"/>
  <c r="AA144" i="46"/>
  <c r="AC144" i="46"/>
  <c r="AF144" i="46" s="1"/>
  <c r="AD144" i="46"/>
  <c r="AA143" i="46"/>
  <c r="AC143" i="46"/>
  <c r="AG143" i="46" s="1"/>
  <c r="AD143" i="46"/>
  <c r="AA142" i="46"/>
  <c r="AC142" i="46"/>
  <c r="AD142" i="46"/>
  <c r="AA141" i="46"/>
  <c r="AC141" i="46"/>
  <c r="AG141" i="46" s="1"/>
  <c r="AD141" i="46"/>
  <c r="AA140" i="46"/>
  <c r="AC140" i="46"/>
  <c r="AD140" i="46"/>
  <c r="AA139" i="46"/>
  <c r="AC139" i="46"/>
  <c r="AG139" i="46" s="1"/>
  <c r="AD139" i="46"/>
  <c r="AA138" i="46"/>
  <c r="AC138" i="46"/>
  <c r="AG138" i="46" s="1"/>
  <c r="AD138" i="46"/>
  <c r="AA137" i="46"/>
  <c r="AC137" i="46"/>
  <c r="AG137" i="46" s="1"/>
  <c r="AD137" i="46"/>
  <c r="AA136" i="46"/>
  <c r="AC136" i="46"/>
  <c r="AD136" i="46"/>
  <c r="AA135" i="46"/>
  <c r="AC135" i="46"/>
  <c r="AD135" i="46"/>
  <c r="AA134" i="46"/>
  <c r="AC134" i="46"/>
  <c r="AG134" i="46" s="1"/>
  <c r="AD134" i="46"/>
  <c r="AA133" i="46"/>
  <c r="AC133" i="46"/>
  <c r="AG133" i="46" s="1"/>
  <c r="AD133" i="46"/>
  <c r="AA132" i="46"/>
  <c r="AC132" i="46"/>
  <c r="AG132" i="46" s="1"/>
  <c r="AD132" i="46"/>
  <c r="AA131" i="46"/>
  <c r="AC131" i="46"/>
  <c r="AD131" i="46"/>
  <c r="AA130" i="46"/>
  <c r="AC130" i="46"/>
  <c r="AG130" i="46" s="1"/>
  <c r="AD130" i="46"/>
  <c r="AA129" i="46"/>
  <c r="AC129" i="46"/>
  <c r="AG129" i="46" s="1"/>
  <c r="AD129" i="46"/>
  <c r="AA128" i="46"/>
  <c r="AC128" i="46"/>
  <c r="AG128" i="46" s="1"/>
  <c r="AD128" i="46"/>
  <c r="AA127" i="46"/>
  <c r="AC127" i="46"/>
  <c r="AD127" i="46"/>
  <c r="AA126" i="46"/>
  <c r="AC126" i="46"/>
  <c r="AG126" i="46" s="1"/>
  <c r="AD126" i="46"/>
  <c r="AA125" i="46"/>
  <c r="AC125" i="46"/>
  <c r="AG125" i="46" s="1"/>
  <c r="AD125" i="46"/>
  <c r="AA124" i="46"/>
  <c r="AC124" i="46"/>
  <c r="AG124" i="46" s="1"/>
  <c r="AD124" i="46"/>
  <c r="AA123" i="46"/>
  <c r="AC123" i="46"/>
  <c r="AD123" i="46"/>
  <c r="AA122" i="46"/>
  <c r="AC122" i="46"/>
  <c r="AG122" i="46" s="1"/>
  <c r="AD122" i="46"/>
  <c r="AA121" i="46"/>
  <c r="AC121" i="46"/>
  <c r="AD121" i="46"/>
  <c r="AA120" i="46"/>
  <c r="AC120" i="46"/>
  <c r="AD120" i="46"/>
  <c r="AA119" i="46"/>
  <c r="AC119" i="46"/>
  <c r="AG119" i="46" s="1"/>
  <c r="AD119" i="46"/>
  <c r="AA118" i="46"/>
  <c r="AC118" i="46"/>
  <c r="AG118" i="46" s="1"/>
  <c r="AD118" i="46"/>
  <c r="AA117" i="46"/>
  <c r="AC117" i="46"/>
  <c r="AG117" i="46" s="1"/>
  <c r="AD117" i="46"/>
  <c r="AA116" i="46"/>
  <c r="AC116" i="46"/>
  <c r="AG116" i="46" s="1"/>
  <c r="AD116" i="46"/>
  <c r="AA115" i="46"/>
  <c r="AC115" i="46"/>
  <c r="AD115" i="46"/>
  <c r="AA114" i="46"/>
  <c r="AC114" i="46"/>
  <c r="AD114" i="46"/>
  <c r="AA113" i="46"/>
  <c r="AC113" i="46"/>
  <c r="AG113" i="46" s="1"/>
  <c r="AD113" i="46"/>
  <c r="AA112" i="46"/>
  <c r="AC112" i="46"/>
  <c r="AG112" i="46" s="1"/>
  <c r="AD112" i="46"/>
  <c r="AA111" i="46"/>
  <c r="AC111" i="46"/>
  <c r="AD111" i="46"/>
  <c r="AA110" i="46"/>
  <c r="AC110" i="46"/>
  <c r="AG110" i="46" s="1"/>
  <c r="AD110" i="46"/>
  <c r="AA109" i="46"/>
  <c r="AC109" i="46"/>
  <c r="AG109" i="46" s="1"/>
  <c r="AD109" i="46"/>
  <c r="AA108" i="46"/>
  <c r="AC108" i="46"/>
  <c r="AG108" i="46" s="1"/>
  <c r="AD108" i="46"/>
  <c r="AA107" i="46"/>
  <c r="AC107" i="46"/>
  <c r="AG107" i="46" s="1"/>
  <c r="AD107" i="46"/>
  <c r="AA106" i="46"/>
  <c r="AC106" i="46"/>
  <c r="AD106" i="46"/>
  <c r="AA105" i="46"/>
  <c r="AC105" i="46"/>
  <c r="AD105" i="46"/>
  <c r="AA104" i="46"/>
  <c r="AC104" i="46"/>
  <c r="AD104" i="46"/>
  <c r="AA103" i="46"/>
  <c r="AC103" i="46"/>
  <c r="AD103" i="46"/>
  <c r="AA102" i="46"/>
  <c r="AC102" i="46"/>
  <c r="AG102" i="46" s="1"/>
  <c r="AD102" i="46"/>
  <c r="AA101" i="46"/>
  <c r="AC101" i="46"/>
  <c r="AG101" i="46" s="1"/>
  <c r="AD101" i="46"/>
  <c r="AA100" i="46"/>
  <c r="AC100" i="46"/>
  <c r="AG100" i="46" s="1"/>
  <c r="AD100" i="46"/>
  <c r="AA99" i="46"/>
  <c r="AC99" i="46"/>
  <c r="AG99" i="46" s="1"/>
  <c r="AD99" i="46"/>
  <c r="AA98" i="46"/>
  <c r="AC98" i="46"/>
  <c r="AD98" i="46"/>
  <c r="AA97" i="46"/>
  <c r="AC97" i="46"/>
  <c r="AG97" i="46" s="1"/>
  <c r="AD97" i="46"/>
  <c r="AA96" i="46"/>
  <c r="AC96" i="46"/>
  <c r="AD96" i="46"/>
  <c r="AA95" i="46"/>
  <c r="AC95" i="46"/>
  <c r="AG95" i="46" s="1"/>
  <c r="AD95" i="46"/>
  <c r="AA94" i="46"/>
  <c r="AC94" i="46"/>
  <c r="AG94" i="46" s="1"/>
  <c r="AD94" i="46"/>
  <c r="AA93" i="46"/>
  <c r="AC93" i="46"/>
  <c r="AD93" i="46"/>
  <c r="AA92" i="46"/>
  <c r="AC92" i="46"/>
  <c r="AG92" i="46" s="1"/>
  <c r="AD92" i="46"/>
  <c r="AA91" i="46"/>
  <c r="AC91" i="46"/>
  <c r="AG91" i="46" s="1"/>
  <c r="AD91" i="46"/>
  <c r="AA90" i="46"/>
  <c r="AC90" i="46"/>
  <c r="AG90" i="46" s="1"/>
  <c r="AD90" i="46"/>
  <c r="AA89" i="46"/>
  <c r="AC89" i="46"/>
  <c r="AD89" i="46"/>
  <c r="AA88" i="46"/>
  <c r="AC88" i="46"/>
  <c r="AD88" i="46"/>
  <c r="AA87" i="46"/>
  <c r="AC87" i="46"/>
  <c r="AD87" i="46"/>
  <c r="AA86" i="46"/>
  <c r="AC86" i="46"/>
  <c r="AG86" i="46" s="1"/>
  <c r="AD86" i="46"/>
  <c r="AA85" i="46"/>
  <c r="AC85" i="46"/>
  <c r="AD85" i="46"/>
  <c r="AA84" i="46"/>
  <c r="AC84" i="46"/>
  <c r="AF84" i="46" s="1"/>
  <c r="AD84" i="46"/>
  <c r="AA83" i="46"/>
  <c r="AC83" i="46"/>
  <c r="AD83" i="46"/>
  <c r="AA82" i="46"/>
  <c r="AC82" i="46"/>
  <c r="AD82" i="46"/>
  <c r="AA81" i="46"/>
  <c r="AC81" i="46"/>
  <c r="AD81" i="46"/>
  <c r="AA80" i="46"/>
  <c r="AC80" i="46"/>
  <c r="AD80" i="46"/>
  <c r="AA79" i="46"/>
  <c r="AC79" i="46"/>
  <c r="AG79" i="46" s="1"/>
  <c r="AD79" i="46"/>
  <c r="AA78" i="46"/>
  <c r="AC78" i="46"/>
  <c r="AD78" i="46"/>
  <c r="AA77" i="46"/>
  <c r="AC77" i="46"/>
  <c r="AG77" i="46" s="1"/>
  <c r="AD77" i="46"/>
  <c r="AA76" i="46"/>
  <c r="AC76" i="46"/>
  <c r="AD76" i="46"/>
  <c r="AA75" i="46"/>
  <c r="AC75" i="46"/>
  <c r="AD75" i="46"/>
  <c r="AA74" i="46"/>
  <c r="AC74" i="46"/>
  <c r="AG74" i="46" s="1"/>
  <c r="AD74" i="46"/>
  <c r="AA73" i="46"/>
  <c r="AC73" i="46"/>
  <c r="AG73" i="46" s="1"/>
  <c r="AD73" i="46"/>
  <c r="AA72" i="46"/>
  <c r="AC72" i="46"/>
  <c r="AF72" i="46" s="1"/>
  <c r="AD72" i="46"/>
  <c r="AA71" i="46"/>
  <c r="AC71" i="46"/>
  <c r="AD71" i="46"/>
  <c r="AA70" i="46"/>
  <c r="AC70" i="46"/>
  <c r="AD70" i="46"/>
  <c r="AA69" i="46"/>
  <c r="AC69" i="46"/>
  <c r="AG69" i="46" s="1"/>
  <c r="AD69" i="46"/>
  <c r="AA68" i="46"/>
  <c r="AC68" i="46"/>
  <c r="AD68" i="46"/>
  <c r="AA67" i="46"/>
  <c r="AC67" i="46"/>
  <c r="AD67" i="46"/>
  <c r="AA66" i="46"/>
  <c r="AC66" i="46"/>
  <c r="AG66" i="46" s="1"/>
  <c r="AD66" i="46"/>
  <c r="AA65" i="46"/>
  <c r="AC65" i="46"/>
  <c r="AD65" i="46"/>
  <c r="AA64" i="46"/>
  <c r="AC64" i="46"/>
  <c r="AG64" i="46" s="1"/>
  <c r="AD64" i="46"/>
  <c r="AA63" i="46"/>
  <c r="AC63" i="46"/>
  <c r="AG63" i="46" s="1"/>
  <c r="AD63" i="46"/>
  <c r="AA62" i="46"/>
  <c r="AC62" i="46"/>
  <c r="AG62" i="46" s="1"/>
  <c r="AD62" i="46"/>
  <c r="AA61" i="46"/>
  <c r="AC61" i="46"/>
  <c r="AD61" i="46"/>
  <c r="AA60" i="46"/>
  <c r="AC60" i="46"/>
  <c r="AG60" i="46" s="1"/>
  <c r="AD60" i="46"/>
  <c r="AA59" i="46"/>
  <c r="AC59" i="46"/>
  <c r="AG59" i="46" s="1"/>
  <c r="AD59" i="46"/>
  <c r="AA58" i="46"/>
  <c r="AC58" i="46"/>
  <c r="AG58" i="46" s="1"/>
  <c r="AD58" i="46"/>
  <c r="AA57" i="46"/>
  <c r="AC57" i="46"/>
  <c r="AD57" i="46"/>
  <c r="AA56" i="46"/>
  <c r="AC56" i="46"/>
  <c r="AG56" i="46" s="1"/>
  <c r="AD56" i="46"/>
  <c r="AA55" i="46"/>
  <c r="AC55" i="46"/>
  <c r="AD55" i="46"/>
  <c r="AA54" i="46"/>
  <c r="AC54" i="46"/>
  <c r="AG54" i="46" s="1"/>
  <c r="AD54" i="46"/>
  <c r="AA53" i="46"/>
  <c r="AC53" i="46"/>
  <c r="AG53" i="46" s="1"/>
  <c r="AD53" i="46"/>
  <c r="AA52" i="46"/>
  <c r="AC52" i="46"/>
  <c r="AG52" i="46" s="1"/>
  <c r="AD52" i="46"/>
  <c r="AA51" i="46"/>
  <c r="AC51" i="46"/>
  <c r="AG51" i="46" s="1"/>
  <c r="AD51" i="46"/>
  <c r="AA50" i="46"/>
  <c r="AC50" i="46"/>
  <c r="AG50" i="46" s="1"/>
  <c r="AD50" i="46"/>
  <c r="AA49" i="46"/>
  <c r="AC49" i="46"/>
  <c r="AD49" i="46"/>
  <c r="AA48" i="46"/>
  <c r="AC48" i="46"/>
  <c r="AG48" i="46" s="1"/>
  <c r="AD48" i="46"/>
  <c r="AA47" i="46"/>
  <c r="AC47" i="46"/>
  <c r="AG47" i="46" s="1"/>
  <c r="AD47" i="46"/>
  <c r="AA46" i="46"/>
  <c r="AC46" i="46"/>
  <c r="AG46" i="46" s="1"/>
  <c r="AD46" i="46"/>
  <c r="AA45" i="46"/>
  <c r="AC45" i="46"/>
  <c r="AG45" i="46" s="1"/>
  <c r="AD45" i="46"/>
  <c r="AA44" i="46"/>
  <c r="AC44" i="46"/>
  <c r="AG44" i="46" s="1"/>
  <c r="AD44" i="46"/>
  <c r="AA43" i="46"/>
  <c r="AC43" i="46"/>
  <c r="AD43" i="46"/>
  <c r="AA42" i="46"/>
  <c r="AC42" i="46"/>
  <c r="AD42" i="46"/>
  <c r="AA41" i="46"/>
  <c r="AC41" i="46"/>
  <c r="AD41" i="46"/>
  <c r="AA40" i="46"/>
  <c r="AC40" i="46"/>
  <c r="AD40" i="46"/>
  <c r="AA39" i="46"/>
  <c r="AC39" i="46"/>
  <c r="AD39" i="46"/>
  <c r="AA38" i="46"/>
  <c r="AC38" i="46"/>
  <c r="AG38" i="46" s="1"/>
  <c r="AD38" i="46"/>
  <c r="AA37" i="46"/>
  <c r="AC37" i="46"/>
  <c r="AG37" i="46" s="1"/>
  <c r="AD37" i="46"/>
  <c r="AA36" i="46"/>
  <c r="AC36" i="46"/>
  <c r="AG36" i="46" s="1"/>
  <c r="AD36" i="46"/>
  <c r="AA35" i="46"/>
  <c r="AC35" i="46"/>
  <c r="AD35" i="46"/>
  <c r="AA34" i="46"/>
  <c r="AC34" i="46"/>
  <c r="AG34" i="46" s="1"/>
  <c r="AD34" i="46"/>
  <c r="AA33" i="46"/>
  <c r="AC33" i="46"/>
  <c r="AG33" i="46" s="1"/>
  <c r="AD33" i="46"/>
  <c r="AA32" i="46"/>
  <c r="AC32" i="46"/>
  <c r="AD32" i="46"/>
  <c r="AA31" i="46"/>
  <c r="AC31" i="46"/>
  <c r="AG31" i="46" s="1"/>
  <c r="AD31" i="46"/>
  <c r="AA30" i="46"/>
  <c r="AC30" i="46"/>
  <c r="AD30" i="46"/>
  <c r="AA29" i="46"/>
  <c r="AC29" i="46"/>
  <c r="AD29" i="46"/>
  <c r="AA28" i="46"/>
  <c r="AC28" i="46"/>
  <c r="AG28" i="46" s="1"/>
  <c r="AD28" i="46"/>
  <c r="AA27" i="46"/>
  <c r="AC27" i="46"/>
  <c r="AD27" i="46"/>
  <c r="AA26" i="46"/>
  <c r="AC26" i="46"/>
  <c r="AG26" i="46" s="1"/>
  <c r="AD26" i="46"/>
  <c r="AA25" i="46"/>
  <c r="AC25" i="46"/>
  <c r="AG25" i="46" s="1"/>
  <c r="AD25" i="46"/>
  <c r="AA24" i="46"/>
  <c r="AC24" i="46"/>
  <c r="AD24" i="46"/>
  <c r="AA23" i="46"/>
  <c r="AC23" i="46"/>
  <c r="AG23" i="46" s="1"/>
  <c r="AD23" i="46"/>
  <c r="AA22" i="46"/>
  <c r="AC22" i="46"/>
  <c r="AG22" i="46" s="1"/>
  <c r="AD22" i="46"/>
  <c r="AA21" i="46"/>
  <c r="AC21" i="46"/>
  <c r="AG21" i="46" s="1"/>
  <c r="AD21" i="46"/>
  <c r="AA20" i="46"/>
  <c r="AC20" i="46"/>
  <c r="AD20" i="46"/>
  <c r="AA19" i="46"/>
  <c r="AC19" i="46"/>
  <c r="AG19" i="46" s="1"/>
  <c r="AD19" i="46"/>
  <c r="AJ1015" i="46"/>
  <c r="AJ1014" i="46"/>
  <c r="AJ1013" i="46"/>
  <c r="AJ1012" i="46"/>
  <c r="AJ1011" i="46"/>
  <c r="AJ1010" i="46"/>
  <c r="AJ1009" i="46"/>
  <c r="AJ1008" i="46"/>
  <c r="AJ1007" i="46"/>
  <c r="AJ1006" i="46"/>
  <c r="AJ1005" i="46"/>
  <c r="AJ1004" i="46"/>
  <c r="AJ1003" i="46"/>
  <c r="AJ1002" i="46"/>
  <c r="AJ1001" i="46"/>
  <c r="AF1000" i="46"/>
  <c r="AJ1000" i="46"/>
  <c r="AJ999" i="46"/>
  <c r="AJ998" i="46"/>
  <c r="AF997" i="46"/>
  <c r="AJ997" i="46"/>
  <c r="AJ996" i="46"/>
  <c r="AJ995" i="46"/>
  <c r="AJ994" i="46"/>
  <c r="AF993" i="46"/>
  <c r="AJ993" i="46"/>
  <c r="AJ992" i="46"/>
  <c r="AJ991" i="46"/>
  <c r="AJ990" i="46"/>
  <c r="AF989" i="46"/>
  <c r="AJ989" i="46"/>
  <c r="AJ988" i="46"/>
  <c r="AJ987" i="46"/>
  <c r="AJ986" i="46"/>
  <c r="AJ985" i="46"/>
  <c r="AJ984" i="46"/>
  <c r="AF983" i="46"/>
  <c r="AJ983" i="46"/>
  <c r="AJ982" i="46"/>
  <c r="AJ981" i="46"/>
  <c r="AJ980" i="46"/>
  <c r="AJ979" i="46"/>
  <c r="AJ978" i="46"/>
  <c r="AJ977" i="46"/>
  <c r="AJ976" i="46"/>
  <c r="AJ975" i="46"/>
  <c r="AJ974" i="46"/>
  <c r="AF973" i="46"/>
  <c r="AJ973" i="46"/>
  <c r="AJ972" i="46"/>
  <c r="AJ971" i="46"/>
  <c r="AJ970" i="46"/>
  <c r="AJ969" i="46"/>
  <c r="AJ968" i="46"/>
  <c r="AJ967" i="46"/>
  <c r="AJ966" i="46"/>
  <c r="AJ965" i="46"/>
  <c r="AJ964" i="46"/>
  <c r="AJ963" i="46"/>
  <c r="AJ962" i="46"/>
  <c r="AJ961" i="46"/>
  <c r="AJ960" i="46"/>
  <c r="AJ959" i="46"/>
  <c r="AJ958" i="46"/>
  <c r="AF957" i="46"/>
  <c r="AJ957" i="46"/>
  <c r="AJ956" i="46"/>
  <c r="AJ955" i="46"/>
  <c r="AJ954" i="46"/>
  <c r="AJ953" i="46"/>
  <c r="AJ952" i="46"/>
  <c r="AJ951" i="46"/>
  <c r="AJ950" i="46"/>
  <c r="AJ949" i="46"/>
  <c r="AJ948" i="46"/>
  <c r="AJ947" i="46"/>
  <c r="AJ946" i="46"/>
  <c r="AF945" i="46"/>
  <c r="AJ945" i="46"/>
  <c r="AJ944" i="46"/>
  <c r="AJ943" i="46"/>
  <c r="AJ942" i="46"/>
  <c r="AJ941" i="46"/>
  <c r="AJ940" i="46"/>
  <c r="AJ939" i="46"/>
  <c r="AJ938" i="46"/>
  <c r="AJ937" i="46"/>
  <c r="AJ936" i="46"/>
  <c r="AJ935" i="46"/>
  <c r="AJ934" i="46"/>
  <c r="AJ933" i="46"/>
  <c r="AJ932" i="46"/>
  <c r="AJ931" i="46"/>
  <c r="AJ930" i="46"/>
  <c r="AJ929" i="46"/>
  <c r="AJ928" i="46"/>
  <c r="AF927" i="46"/>
  <c r="AJ927" i="46"/>
  <c r="AJ926" i="46"/>
  <c r="AF925" i="46"/>
  <c r="AJ925" i="46"/>
  <c r="AJ924" i="46"/>
  <c r="AJ923" i="46"/>
  <c r="AF922" i="46"/>
  <c r="AJ922" i="46"/>
  <c r="AJ921" i="46"/>
  <c r="AJ920" i="46"/>
  <c r="AJ919" i="46"/>
  <c r="AJ918" i="46"/>
  <c r="AF917" i="46"/>
  <c r="AJ917" i="46"/>
  <c r="AJ916" i="46"/>
  <c r="AF915" i="46"/>
  <c r="AJ915" i="46"/>
  <c r="AJ914" i="46"/>
  <c r="AF913" i="46"/>
  <c r="AJ913" i="46"/>
  <c r="AJ912" i="46"/>
  <c r="AJ911" i="46"/>
  <c r="AJ910" i="46"/>
  <c r="AJ909" i="46"/>
  <c r="AJ908" i="46"/>
  <c r="AJ907" i="46"/>
  <c r="AJ906" i="46"/>
  <c r="AJ905" i="46"/>
  <c r="AJ904" i="46"/>
  <c r="AJ903" i="46"/>
  <c r="AJ902" i="46"/>
  <c r="AJ901" i="46"/>
  <c r="AJ900" i="46"/>
  <c r="AJ899" i="46"/>
  <c r="AF898" i="46"/>
  <c r="AJ898" i="46"/>
  <c r="AJ897" i="46"/>
  <c r="AJ896" i="46"/>
  <c r="AJ895" i="46"/>
  <c r="AJ894" i="46"/>
  <c r="AJ893" i="46"/>
  <c r="AJ892" i="46"/>
  <c r="AF891" i="46"/>
  <c r="AJ891" i="46"/>
  <c r="AJ890" i="46"/>
  <c r="AJ889" i="46"/>
  <c r="AJ888" i="46"/>
  <c r="AJ887" i="46"/>
  <c r="AJ886" i="46"/>
  <c r="AJ885" i="46"/>
  <c r="AJ884" i="46"/>
  <c r="AF883" i="46"/>
  <c r="AJ883" i="46"/>
  <c r="AJ882" i="46"/>
  <c r="AJ881" i="46"/>
  <c r="AJ880" i="46"/>
  <c r="AJ879" i="46"/>
  <c r="AF878" i="46"/>
  <c r="AJ878" i="46"/>
  <c r="AF877" i="46"/>
  <c r="AJ877" i="46"/>
  <c r="AJ876" i="46"/>
  <c r="AJ875" i="46"/>
  <c r="AJ874" i="46"/>
  <c r="AJ873" i="46"/>
  <c r="AJ872" i="46"/>
  <c r="AJ871" i="46"/>
  <c r="AJ870" i="46"/>
  <c r="AJ869" i="46"/>
  <c r="AF868" i="46"/>
  <c r="AJ868" i="46"/>
  <c r="AJ867" i="46"/>
  <c r="AJ866" i="46"/>
  <c r="AJ865" i="46"/>
  <c r="AJ864" i="46"/>
  <c r="AJ863" i="46"/>
  <c r="AJ862" i="46"/>
  <c r="AF861" i="46"/>
  <c r="AJ861" i="46"/>
  <c r="AJ860" i="46"/>
  <c r="AF859" i="46"/>
  <c r="AJ859" i="46"/>
  <c r="AJ858" i="46"/>
  <c r="AJ857" i="46"/>
  <c r="AJ856" i="46"/>
  <c r="AJ855" i="46"/>
  <c r="AJ854" i="46"/>
  <c r="AF853" i="46"/>
  <c r="AJ853" i="46"/>
  <c r="AJ852" i="46"/>
  <c r="AF851" i="46"/>
  <c r="AJ851" i="46"/>
  <c r="AJ850" i="46"/>
  <c r="AJ849" i="46"/>
  <c r="AJ848" i="46"/>
  <c r="AJ847" i="46"/>
  <c r="AF846" i="46"/>
  <c r="AJ846" i="46"/>
  <c r="AF845" i="46"/>
  <c r="AJ845" i="46"/>
  <c r="AJ844" i="46"/>
  <c r="AF843" i="46"/>
  <c r="AJ843" i="46"/>
  <c r="AJ842" i="46"/>
  <c r="AJ841" i="46"/>
  <c r="AJ840" i="46"/>
  <c r="AJ839" i="46"/>
  <c r="AF838" i="46"/>
  <c r="AJ838" i="46"/>
  <c r="AF837" i="46"/>
  <c r="AJ837" i="46"/>
  <c r="AJ836" i="46"/>
  <c r="AJ835" i="46"/>
  <c r="AJ834" i="46"/>
  <c r="AJ833" i="46"/>
  <c r="AJ832" i="46"/>
  <c r="AJ831" i="46"/>
  <c r="AJ830" i="46"/>
  <c r="AJ829" i="46"/>
  <c r="AJ828" i="46"/>
  <c r="AF827" i="46"/>
  <c r="AJ827" i="46"/>
  <c r="AJ826" i="46"/>
  <c r="AJ825" i="46"/>
  <c r="AJ824" i="46"/>
  <c r="AF823" i="46"/>
  <c r="AJ823" i="46"/>
  <c r="AJ822" i="46"/>
  <c r="AF821" i="46"/>
  <c r="AJ821" i="46"/>
  <c r="AJ820" i="46"/>
  <c r="AF819" i="46"/>
  <c r="AJ819" i="46"/>
  <c r="AJ818" i="46"/>
  <c r="AJ817" i="46"/>
  <c r="AJ816" i="46"/>
  <c r="AJ815" i="46"/>
  <c r="AJ814" i="46"/>
  <c r="AJ813" i="46"/>
  <c r="AJ812" i="46"/>
  <c r="AF811" i="46"/>
  <c r="AJ811" i="46"/>
  <c r="AJ810" i="46"/>
  <c r="AJ809" i="46"/>
  <c r="AJ808" i="46"/>
  <c r="AJ807" i="46"/>
  <c r="AF806" i="46"/>
  <c r="AJ806" i="46"/>
  <c r="AJ805" i="46"/>
  <c r="AJ804" i="46"/>
  <c r="AJ803" i="46"/>
  <c r="AJ802" i="46"/>
  <c r="AJ801" i="46"/>
  <c r="AJ800" i="46"/>
  <c r="AJ799" i="46"/>
  <c r="AF798" i="46"/>
  <c r="AJ798" i="46"/>
  <c r="AJ797" i="46"/>
  <c r="AJ796" i="46"/>
  <c r="AF795" i="46"/>
  <c r="AJ795" i="46"/>
  <c r="AJ794" i="46"/>
  <c r="AJ793" i="46"/>
  <c r="AJ792" i="46"/>
  <c r="AJ791" i="46"/>
  <c r="AJ790" i="46"/>
  <c r="AJ789" i="46"/>
  <c r="AF788" i="46"/>
  <c r="AJ788" i="46"/>
  <c r="AF787" i="46"/>
  <c r="AJ787" i="46"/>
  <c r="AJ786" i="46"/>
  <c r="AF785" i="46"/>
  <c r="AJ785" i="46"/>
  <c r="AJ784" i="46"/>
  <c r="AJ783" i="46"/>
  <c r="AF782" i="46"/>
  <c r="AJ782" i="46"/>
  <c r="AJ781" i="46"/>
  <c r="AJ780" i="46"/>
  <c r="AF779" i="46"/>
  <c r="AJ779" i="46"/>
  <c r="AJ778" i="46"/>
  <c r="AF777" i="46"/>
  <c r="AJ777" i="46"/>
  <c r="AJ776" i="46"/>
  <c r="AJ775" i="46"/>
  <c r="AF774" i="46"/>
  <c r="AJ774" i="46"/>
  <c r="AJ773" i="46"/>
  <c r="AJ772" i="46"/>
  <c r="AF771" i="46"/>
  <c r="AJ771" i="46"/>
  <c r="AJ770" i="46"/>
  <c r="AJ769" i="46"/>
  <c r="AJ768" i="46"/>
  <c r="AJ767" i="46"/>
  <c r="AJ766" i="46"/>
  <c r="AJ765" i="46"/>
  <c r="AJ764" i="46"/>
  <c r="AJ763" i="46"/>
  <c r="AJ762" i="46"/>
  <c r="AJ761" i="46"/>
  <c r="AJ760" i="46"/>
  <c r="AJ759" i="46"/>
  <c r="AF758" i="46"/>
  <c r="AJ758" i="46"/>
  <c r="AJ757" i="46"/>
  <c r="AJ756" i="46"/>
  <c r="AF755" i="46"/>
  <c r="AJ755" i="46"/>
  <c r="AJ754" i="46"/>
  <c r="AF753" i="46"/>
  <c r="AJ753" i="46"/>
  <c r="AJ752" i="46"/>
  <c r="AJ751" i="46"/>
  <c r="AJ750" i="46"/>
  <c r="AJ749" i="46"/>
  <c r="AJ748" i="46"/>
  <c r="AF747" i="46"/>
  <c r="AJ747" i="46"/>
  <c r="AJ746" i="46"/>
  <c r="AJ745" i="46"/>
  <c r="AJ744" i="46"/>
  <c r="AJ743" i="46"/>
  <c r="AF742" i="46"/>
  <c r="AJ742" i="46"/>
  <c r="AJ741" i="46"/>
  <c r="AJ740" i="46"/>
  <c r="AJ739" i="46"/>
  <c r="AJ738" i="46"/>
  <c r="AJ737" i="46"/>
  <c r="AJ736" i="46"/>
  <c r="AJ735" i="46"/>
  <c r="AF734" i="46"/>
  <c r="AJ734" i="46"/>
  <c r="AJ733" i="46"/>
  <c r="AJ732" i="46"/>
  <c r="AF731" i="46"/>
  <c r="AJ731" i="46"/>
  <c r="AJ730" i="46"/>
  <c r="AF729" i="46"/>
  <c r="AJ729" i="46"/>
  <c r="AJ728" i="46"/>
  <c r="AJ727" i="46"/>
  <c r="AF726" i="46"/>
  <c r="AJ726" i="46"/>
  <c r="AJ725" i="46"/>
  <c r="AJ724" i="46"/>
  <c r="AJ723" i="46"/>
  <c r="AJ722" i="46"/>
  <c r="AJ721" i="46"/>
  <c r="AJ720" i="46"/>
  <c r="AJ719" i="46"/>
  <c r="AF718" i="46"/>
  <c r="AJ718" i="46"/>
  <c r="AJ717" i="46"/>
  <c r="AJ716" i="46"/>
  <c r="AJ715" i="46"/>
  <c r="AJ714" i="46"/>
  <c r="AF713" i="46"/>
  <c r="AJ713" i="46"/>
  <c r="AJ712" i="46"/>
  <c r="AJ711" i="46"/>
  <c r="AJ710" i="46"/>
  <c r="AJ709" i="46"/>
  <c r="AJ708" i="46"/>
  <c r="AJ707" i="46"/>
  <c r="AJ706" i="46"/>
  <c r="AF705" i="46"/>
  <c r="AJ705" i="46"/>
  <c r="AJ704" i="46"/>
  <c r="AJ703" i="46"/>
  <c r="AJ702" i="46"/>
  <c r="AJ701" i="46"/>
  <c r="AJ700" i="46"/>
  <c r="AF699" i="46"/>
  <c r="AJ699" i="46"/>
  <c r="AJ698" i="46"/>
  <c r="AF697" i="46"/>
  <c r="AJ697" i="46"/>
  <c r="AJ696" i="46"/>
  <c r="AJ695" i="46"/>
  <c r="AJ694" i="46"/>
  <c r="AJ693" i="46"/>
  <c r="AJ692" i="46"/>
  <c r="AF691" i="46"/>
  <c r="AJ691" i="46"/>
  <c r="AJ690" i="46"/>
  <c r="AF689" i="46"/>
  <c r="AJ689" i="46"/>
  <c r="AJ688" i="46"/>
  <c r="AJ687" i="46"/>
  <c r="AF686" i="46"/>
  <c r="AJ686" i="46"/>
  <c r="AJ685" i="46"/>
  <c r="AJ684" i="46"/>
  <c r="AJ683" i="46"/>
  <c r="AJ682" i="46"/>
  <c r="AF681" i="46"/>
  <c r="AJ681" i="46"/>
  <c r="AJ680" i="46"/>
  <c r="AF679" i="46"/>
  <c r="AJ679" i="46"/>
  <c r="AJ678" i="46"/>
  <c r="AJ677" i="46"/>
  <c r="AJ676" i="46"/>
  <c r="AJ675" i="46"/>
  <c r="AJ674" i="46"/>
  <c r="AJ673" i="46"/>
  <c r="AJ672" i="46"/>
  <c r="AJ671" i="46"/>
  <c r="AF670" i="46"/>
  <c r="AJ670" i="46"/>
  <c r="AJ669" i="46"/>
  <c r="AJ668" i="46"/>
  <c r="AJ667" i="46"/>
  <c r="AJ666" i="46"/>
  <c r="AF665" i="46"/>
  <c r="AJ665" i="46"/>
  <c r="AJ664" i="46"/>
  <c r="AJ663" i="46"/>
  <c r="AJ662" i="46"/>
  <c r="AJ661" i="46"/>
  <c r="AJ660" i="46"/>
  <c r="AF659" i="46"/>
  <c r="AJ659" i="46"/>
  <c r="AJ658" i="46"/>
  <c r="AF657" i="46"/>
  <c r="AJ657" i="46"/>
  <c r="AJ656" i="46"/>
  <c r="AJ655" i="46"/>
  <c r="AJ654" i="46"/>
  <c r="AJ653" i="46"/>
  <c r="AJ652" i="46"/>
  <c r="AJ651" i="46"/>
  <c r="AF650" i="46"/>
  <c r="AJ650" i="46"/>
  <c r="AJ649" i="46"/>
  <c r="AJ648" i="46"/>
  <c r="AF647" i="46"/>
  <c r="AJ647" i="46"/>
  <c r="AJ646" i="46"/>
  <c r="AJ645" i="46"/>
  <c r="AJ644" i="46"/>
  <c r="AJ643" i="46"/>
  <c r="AJ642" i="46"/>
  <c r="AF641" i="46"/>
  <c r="AJ641" i="46"/>
  <c r="AJ640" i="46"/>
  <c r="AJ639" i="46"/>
  <c r="AJ638" i="46"/>
  <c r="AJ637" i="46"/>
  <c r="AJ636" i="46"/>
  <c r="AJ635" i="46"/>
  <c r="AJ634" i="46"/>
  <c r="AF633" i="46"/>
  <c r="AJ633" i="46"/>
  <c r="AJ632" i="46"/>
  <c r="AJ631" i="46"/>
  <c r="AJ630" i="46"/>
  <c r="AJ629" i="46"/>
  <c r="AF628" i="46"/>
  <c r="AJ628" i="46"/>
  <c r="AJ627" i="46"/>
  <c r="AJ626" i="46"/>
  <c r="AF625" i="46"/>
  <c r="AJ625" i="46"/>
  <c r="AJ624" i="46"/>
  <c r="AJ623" i="46"/>
  <c r="AF622" i="46"/>
  <c r="AJ622" i="46"/>
  <c r="AJ621" i="46"/>
  <c r="AF620" i="46"/>
  <c r="AJ620" i="46"/>
  <c r="AJ619" i="46"/>
  <c r="AJ618" i="46"/>
  <c r="AF617" i="46"/>
  <c r="AJ617" i="46"/>
  <c r="AJ616" i="46"/>
  <c r="AF615" i="46"/>
  <c r="AJ615" i="46"/>
  <c r="AJ614" i="46"/>
  <c r="AJ613" i="46"/>
  <c r="AF612" i="46"/>
  <c r="AJ612" i="46"/>
  <c r="AJ611" i="46"/>
  <c r="AJ610" i="46"/>
  <c r="AJ609" i="46"/>
  <c r="AJ608" i="46"/>
  <c r="AF607" i="46"/>
  <c r="AJ607" i="46"/>
  <c r="AJ606" i="46"/>
  <c r="AF605" i="46"/>
  <c r="AJ605" i="46"/>
  <c r="AF604" i="46"/>
  <c r="AJ604" i="46"/>
  <c r="AJ603" i="46"/>
  <c r="AJ602" i="46"/>
  <c r="AF601" i="46"/>
  <c r="AJ601" i="46"/>
  <c r="AF600" i="46"/>
  <c r="AJ600" i="46"/>
  <c r="AF599" i="46"/>
  <c r="AJ599" i="46"/>
  <c r="AJ598" i="46"/>
  <c r="AJ597" i="46"/>
  <c r="AJ596" i="46"/>
  <c r="AJ595" i="46"/>
  <c r="AJ594" i="46"/>
  <c r="AF593" i="46"/>
  <c r="AJ593" i="46"/>
  <c r="AF592" i="46"/>
  <c r="AJ592" i="46"/>
  <c r="AF591" i="46"/>
  <c r="AJ591" i="46"/>
  <c r="AJ590" i="46"/>
  <c r="AF589" i="46"/>
  <c r="AJ589" i="46"/>
  <c r="AF588" i="46"/>
  <c r="AJ588" i="46"/>
  <c r="AJ587" i="46"/>
  <c r="AF586" i="46"/>
  <c r="AJ586" i="46"/>
  <c r="AF585" i="46"/>
  <c r="AJ585" i="46"/>
  <c r="AF584" i="46"/>
  <c r="AJ584" i="46"/>
  <c r="AF583" i="46"/>
  <c r="AJ583" i="46"/>
  <c r="AJ582" i="46"/>
  <c r="AJ581" i="46"/>
  <c r="AF580" i="46"/>
  <c r="AJ580" i="46"/>
  <c r="AJ579" i="46"/>
  <c r="AJ578" i="46"/>
  <c r="AF577" i="46"/>
  <c r="AJ577" i="46"/>
  <c r="AF576" i="46"/>
  <c r="AJ576" i="46"/>
  <c r="AJ575" i="46"/>
  <c r="AJ574" i="46"/>
  <c r="AJ573" i="46"/>
  <c r="AJ572" i="46"/>
  <c r="AJ571" i="46"/>
  <c r="AJ570" i="46"/>
  <c r="AF569" i="46"/>
  <c r="AJ569" i="46"/>
  <c r="AF568" i="46"/>
  <c r="AJ568" i="46"/>
  <c r="AF567" i="46"/>
  <c r="AJ567" i="46"/>
  <c r="AF566" i="46"/>
  <c r="AJ566" i="46"/>
  <c r="AJ565" i="46"/>
  <c r="AJ564" i="46"/>
  <c r="AJ563" i="46"/>
  <c r="AJ562" i="46"/>
  <c r="AJ561" i="46"/>
  <c r="AJ560" i="46"/>
  <c r="AF559" i="46"/>
  <c r="AJ559" i="46"/>
  <c r="AJ558" i="46"/>
  <c r="AJ557" i="46"/>
  <c r="AF556" i="46"/>
  <c r="AJ556" i="46"/>
  <c r="AJ555" i="46"/>
  <c r="AJ554" i="46"/>
  <c r="AJ553" i="46"/>
  <c r="AJ552" i="46"/>
  <c r="AJ551" i="46"/>
  <c r="AJ550" i="46"/>
  <c r="AJ549" i="46"/>
  <c r="AF548" i="46"/>
  <c r="AJ548" i="46"/>
  <c r="AJ547" i="46"/>
  <c r="AJ546" i="46"/>
  <c r="AF545" i="46"/>
  <c r="AJ545" i="46"/>
  <c r="AF544" i="46"/>
  <c r="AJ544" i="46"/>
  <c r="AF543" i="46"/>
  <c r="AJ543" i="46"/>
  <c r="AJ542" i="46"/>
  <c r="AJ541" i="46"/>
  <c r="AF540" i="46"/>
  <c r="AJ540" i="46"/>
  <c r="AJ539" i="46"/>
  <c r="AJ538" i="46"/>
  <c r="AF537" i="46"/>
  <c r="AJ537" i="46"/>
  <c r="AF536" i="46"/>
  <c r="AJ536" i="46"/>
  <c r="AF535" i="46"/>
  <c r="AJ535" i="46"/>
  <c r="AJ534" i="46"/>
  <c r="AF533" i="46"/>
  <c r="AJ533" i="46"/>
  <c r="AJ532" i="46"/>
  <c r="AJ531" i="46"/>
  <c r="AF530" i="46"/>
  <c r="AJ530" i="46"/>
  <c r="AF529" i="46"/>
  <c r="AJ529" i="46"/>
  <c r="AF528" i="46"/>
  <c r="AJ528" i="46"/>
  <c r="AJ527" i="46"/>
  <c r="AJ526" i="46"/>
  <c r="AJ525" i="46"/>
  <c r="AJ524" i="46"/>
  <c r="AJ523" i="46"/>
  <c r="AF522" i="46"/>
  <c r="AJ522" i="46"/>
  <c r="AF521" i="46"/>
  <c r="AJ521" i="46"/>
  <c r="AJ520" i="46"/>
  <c r="AJ519" i="46"/>
  <c r="AJ518" i="46"/>
  <c r="AJ517" i="46"/>
  <c r="AJ516" i="46"/>
  <c r="AJ515" i="46"/>
  <c r="AJ514" i="46"/>
  <c r="AF513" i="46"/>
  <c r="AJ513" i="46"/>
  <c r="AJ512" i="46"/>
  <c r="AJ511" i="46"/>
  <c r="AJ510" i="46"/>
  <c r="AF509" i="46"/>
  <c r="AJ509" i="46"/>
  <c r="AF508" i="46"/>
  <c r="AJ508" i="46"/>
  <c r="AJ507" i="46"/>
  <c r="AJ506" i="46"/>
  <c r="AF505" i="46"/>
  <c r="AJ505" i="46"/>
  <c r="AJ504" i="46"/>
  <c r="AJ503" i="46"/>
  <c r="AJ502" i="46"/>
  <c r="AJ501" i="46"/>
  <c r="AF500" i="46"/>
  <c r="AJ500" i="46"/>
  <c r="AJ499" i="46"/>
  <c r="AJ498" i="46"/>
  <c r="AF497" i="46"/>
  <c r="AJ497" i="46"/>
  <c r="AJ496" i="46"/>
  <c r="AF495" i="46"/>
  <c r="AJ495" i="46"/>
  <c r="AJ494" i="46"/>
  <c r="AJ493" i="46"/>
  <c r="AF492" i="46"/>
  <c r="AJ492" i="46"/>
  <c r="AJ491" i="46"/>
  <c r="AJ490" i="46"/>
  <c r="AJ489" i="46"/>
  <c r="AF488" i="46"/>
  <c r="AJ488" i="46"/>
  <c r="AJ487" i="46"/>
  <c r="AF486" i="46"/>
  <c r="AJ486" i="46"/>
  <c r="AJ485" i="46"/>
  <c r="AJ484" i="46"/>
  <c r="AJ483" i="46"/>
  <c r="AJ482" i="46"/>
  <c r="AJ481" i="46"/>
  <c r="AF480" i="46"/>
  <c r="AJ480" i="46"/>
  <c r="AJ479" i="46"/>
  <c r="AJ478" i="46"/>
  <c r="AJ477" i="46"/>
  <c r="AJ476" i="46"/>
  <c r="AJ475" i="46"/>
  <c r="AF474" i="46"/>
  <c r="AJ474" i="46"/>
  <c r="AJ473" i="46"/>
  <c r="AF472" i="46"/>
  <c r="AJ472" i="46"/>
  <c r="AF471" i="46"/>
  <c r="AJ471" i="46"/>
  <c r="AJ470" i="46"/>
  <c r="AJ469" i="46"/>
  <c r="AJ468" i="46"/>
  <c r="AJ467" i="46"/>
  <c r="AJ466" i="46"/>
  <c r="AJ465" i="46"/>
  <c r="AJ464" i="46"/>
  <c r="AJ463" i="46"/>
  <c r="AJ462" i="46"/>
  <c r="AJ461" i="46"/>
  <c r="AJ460" i="46"/>
  <c r="AJ459" i="46"/>
  <c r="AJ458" i="46"/>
  <c r="AF457" i="46"/>
  <c r="AJ457" i="46"/>
  <c r="AF456" i="46"/>
  <c r="AJ456" i="46"/>
  <c r="AJ455" i="46"/>
  <c r="AJ454" i="46"/>
  <c r="AJ453" i="46"/>
  <c r="AJ452" i="46"/>
  <c r="AJ451" i="46"/>
  <c r="AJ450" i="46"/>
  <c r="AJ449" i="46"/>
  <c r="AJ448" i="46"/>
  <c r="AJ447" i="46"/>
  <c r="AJ446" i="46"/>
  <c r="AJ445" i="46"/>
  <c r="AJ444" i="46"/>
  <c r="AJ443" i="46"/>
  <c r="AJ442" i="46"/>
  <c r="AJ441" i="46"/>
  <c r="AJ440" i="46"/>
  <c r="AJ439" i="46"/>
  <c r="AJ438" i="46"/>
  <c r="AJ437" i="46"/>
  <c r="AJ436" i="46"/>
  <c r="AJ435" i="46"/>
  <c r="AJ434" i="46"/>
  <c r="AJ433" i="46"/>
  <c r="AF432" i="46"/>
  <c r="AJ432" i="46"/>
  <c r="AJ431" i="46"/>
  <c r="AJ430" i="46"/>
  <c r="AJ429" i="46"/>
  <c r="AJ428" i="46"/>
  <c r="AJ427" i="46"/>
  <c r="AJ426" i="46"/>
  <c r="AF425" i="46"/>
  <c r="AJ425" i="46"/>
  <c r="AJ424" i="46"/>
  <c r="AJ423" i="46"/>
  <c r="AJ422" i="46"/>
  <c r="AJ421" i="46"/>
  <c r="AF420" i="46"/>
  <c r="AJ420" i="46"/>
  <c r="AJ419" i="46"/>
  <c r="AJ418" i="46"/>
  <c r="AJ417" i="46"/>
  <c r="AF416" i="46"/>
  <c r="AJ416" i="46"/>
  <c r="AJ415" i="46"/>
  <c r="AF414" i="46"/>
  <c r="AJ414" i="46"/>
  <c r="AJ413" i="46"/>
  <c r="AJ412" i="46"/>
  <c r="AJ411" i="46"/>
  <c r="AJ410" i="46"/>
  <c r="AJ409" i="46"/>
  <c r="AJ408" i="46"/>
  <c r="AJ407" i="46"/>
  <c r="AJ406" i="46"/>
  <c r="AJ405" i="46"/>
  <c r="AF404" i="46"/>
  <c r="AJ404" i="46"/>
  <c r="AJ403" i="46"/>
  <c r="AJ402" i="46"/>
  <c r="AJ401" i="46"/>
  <c r="AF400" i="46"/>
  <c r="AJ400" i="46"/>
  <c r="AF399" i="46"/>
  <c r="AJ399" i="46"/>
  <c r="AJ398" i="46"/>
  <c r="AJ397" i="46"/>
  <c r="AJ396" i="46"/>
  <c r="AJ395" i="46"/>
  <c r="AJ394" i="46"/>
  <c r="AF393" i="46"/>
  <c r="AJ393" i="46"/>
  <c r="AJ392" i="46"/>
  <c r="AJ391" i="46"/>
  <c r="AF390" i="46"/>
  <c r="AJ390" i="46"/>
  <c r="AJ389" i="46"/>
  <c r="AF388" i="46"/>
  <c r="AJ388" i="46"/>
  <c r="AJ387" i="46"/>
  <c r="AJ386" i="46"/>
  <c r="AJ385" i="46"/>
  <c r="AJ384" i="46"/>
  <c r="AJ383" i="46"/>
  <c r="AF382" i="46"/>
  <c r="AJ382" i="46"/>
  <c r="AJ381" i="46"/>
  <c r="AF380" i="46"/>
  <c r="AJ380" i="46"/>
  <c r="AJ379" i="46"/>
  <c r="AJ378" i="46"/>
  <c r="AF377" i="46"/>
  <c r="AJ377" i="46"/>
  <c r="AJ376" i="46"/>
  <c r="AF375" i="46"/>
  <c r="AJ375" i="46"/>
  <c r="AF374" i="46"/>
  <c r="AJ374" i="46"/>
  <c r="AJ373" i="46"/>
  <c r="AJ372" i="46"/>
  <c r="AJ371" i="46"/>
  <c r="AJ370" i="46"/>
  <c r="AJ369" i="46"/>
  <c r="AF368" i="46"/>
  <c r="AJ368" i="46"/>
  <c r="AF367" i="46"/>
  <c r="AJ367" i="46"/>
  <c r="AJ366" i="46"/>
  <c r="AJ365" i="46"/>
  <c r="AF364" i="46"/>
  <c r="AJ364" i="46"/>
  <c r="AJ363" i="46"/>
  <c r="AJ362" i="46"/>
  <c r="AJ361" i="46"/>
  <c r="AJ360" i="46"/>
  <c r="AF359" i="46"/>
  <c r="AJ359" i="46"/>
  <c r="AJ358" i="46"/>
  <c r="AJ357" i="46"/>
  <c r="AJ356" i="46"/>
  <c r="AJ355" i="46"/>
  <c r="AF354" i="46"/>
  <c r="AJ354" i="46"/>
  <c r="AJ353" i="46"/>
  <c r="AJ352" i="46"/>
  <c r="AJ351" i="46"/>
  <c r="AJ350" i="46"/>
  <c r="AJ349" i="46"/>
  <c r="AJ348" i="46"/>
  <c r="AJ347" i="46"/>
  <c r="AF346" i="46"/>
  <c r="AJ346" i="46"/>
  <c r="AF345" i="46"/>
  <c r="AJ345" i="46"/>
  <c r="AJ344" i="46"/>
  <c r="AJ343" i="46"/>
  <c r="AJ342" i="46"/>
  <c r="AJ341" i="46"/>
  <c r="AF340" i="46"/>
  <c r="AJ340" i="46"/>
  <c r="AJ339" i="46"/>
  <c r="AF338" i="46"/>
  <c r="AJ338" i="46"/>
  <c r="AJ337" i="46"/>
  <c r="AJ336" i="46"/>
  <c r="AJ335" i="46"/>
  <c r="AJ334" i="46"/>
  <c r="AJ333" i="46"/>
  <c r="AJ332" i="46"/>
  <c r="AJ331" i="46"/>
  <c r="AJ330" i="46"/>
  <c r="AJ329" i="46"/>
  <c r="AJ328" i="46"/>
  <c r="AJ327" i="46"/>
  <c r="AJ326" i="46"/>
  <c r="AF325" i="46"/>
  <c r="AJ325" i="46"/>
  <c r="AJ324" i="46"/>
  <c r="AJ323" i="46"/>
  <c r="AF322" i="46"/>
  <c r="AJ322" i="46"/>
  <c r="AJ321" i="46"/>
  <c r="AJ320" i="46"/>
  <c r="AF319" i="46"/>
  <c r="AJ319" i="46"/>
  <c r="AJ318" i="46"/>
  <c r="AJ317" i="46"/>
  <c r="AJ316" i="46"/>
  <c r="AJ315" i="46"/>
  <c r="AJ314" i="46"/>
  <c r="AF313" i="46"/>
  <c r="AJ313" i="46"/>
  <c r="AF312" i="46"/>
  <c r="AJ312" i="46"/>
  <c r="AF311" i="46"/>
  <c r="AJ311" i="46"/>
  <c r="AJ310" i="46"/>
  <c r="AJ309" i="46"/>
  <c r="AJ308" i="46"/>
  <c r="AJ307" i="46"/>
  <c r="AJ306" i="46"/>
  <c r="AJ305" i="46"/>
  <c r="AJ304" i="46"/>
  <c r="AJ303" i="46"/>
  <c r="AJ302" i="46"/>
  <c r="AJ301" i="46"/>
  <c r="AJ300" i="46"/>
  <c r="AJ299" i="46"/>
  <c r="AF298" i="46"/>
  <c r="AJ298" i="46"/>
  <c r="AJ297" i="46"/>
  <c r="AJ296" i="46"/>
  <c r="AF295" i="46"/>
  <c r="AJ295" i="46"/>
  <c r="AJ294" i="46"/>
  <c r="AJ293" i="46"/>
  <c r="AJ292" i="46"/>
  <c r="AJ291" i="46"/>
  <c r="AF290" i="46"/>
  <c r="AJ290" i="46"/>
  <c r="AJ289" i="46"/>
  <c r="AJ288" i="46"/>
  <c r="AJ287" i="46"/>
  <c r="AF286" i="46"/>
  <c r="AJ286" i="46"/>
  <c r="AJ285" i="46"/>
  <c r="AJ284" i="46"/>
  <c r="AF283" i="46"/>
  <c r="AJ283" i="46"/>
  <c r="AJ282" i="46"/>
  <c r="AJ281" i="46"/>
  <c r="AJ280" i="46"/>
  <c r="AF279" i="46"/>
  <c r="AJ279" i="46"/>
  <c r="AF278" i="46"/>
  <c r="AJ278" i="46"/>
  <c r="AJ277" i="46"/>
  <c r="AJ276" i="46"/>
  <c r="AJ275" i="46"/>
  <c r="AJ274" i="46"/>
  <c r="AJ273" i="46"/>
  <c r="AJ272" i="46"/>
  <c r="AJ271" i="46"/>
  <c r="AF270" i="46"/>
  <c r="AJ270" i="46"/>
  <c r="AJ269" i="46"/>
  <c r="AJ268" i="46"/>
  <c r="AJ267" i="46"/>
  <c r="AJ266" i="46"/>
  <c r="AJ265" i="46"/>
  <c r="AF264" i="46"/>
  <c r="AJ264" i="46"/>
  <c r="AJ263" i="46"/>
  <c r="AJ262" i="46"/>
  <c r="AJ261" i="46"/>
  <c r="AJ260" i="46"/>
  <c r="AJ259" i="46"/>
  <c r="AJ258" i="46"/>
  <c r="AJ257" i="46"/>
  <c r="AF256" i="46"/>
  <c r="AJ256" i="46"/>
  <c r="AJ255" i="46"/>
  <c r="AJ254" i="46"/>
  <c r="AJ253" i="46"/>
  <c r="AJ252" i="46"/>
  <c r="AJ251" i="46"/>
  <c r="AJ250" i="46"/>
  <c r="AF249" i="46"/>
  <c r="AJ249" i="46"/>
  <c r="AJ248" i="46"/>
  <c r="AJ247" i="46"/>
  <c r="AJ246" i="46"/>
  <c r="AJ245" i="46"/>
  <c r="AJ244" i="46"/>
  <c r="AF243" i="46"/>
  <c r="AJ243" i="46"/>
  <c r="AJ242" i="46"/>
  <c r="AJ241" i="46"/>
  <c r="AF240" i="46"/>
  <c r="AJ240" i="46"/>
  <c r="AJ239" i="46"/>
  <c r="AJ238" i="46"/>
  <c r="AF237" i="46"/>
  <c r="AJ237" i="46"/>
  <c r="AJ236" i="46"/>
  <c r="AJ235" i="46"/>
  <c r="AJ234" i="46"/>
  <c r="AJ233" i="46"/>
  <c r="AF232" i="46"/>
  <c r="AJ232" i="46"/>
  <c r="AJ231" i="46"/>
  <c r="AJ230" i="46"/>
  <c r="AJ229" i="46"/>
  <c r="AJ228" i="46"/>
  <c r="AJ227" i="46"/>
  <c r="AF226" i="46"/>
  <c r="AJ226" i="46"/>
  <c r="AJ225" i="46"/>
  <c r="AJ224" i="46"/>
  <c r="AJ223" i="46"/>
  <c r="AJ222" i="46"/>
  <c r="AJ221" i="46"/>
  <c r="AJ220" i="46"/>
  <c r="AJ219" i="46"/>
  <c r="AJ218" i="46"/>
  <c r="AJ217" i="46"/>
  <c r="AJ216" i="46"/>
  <c r="AJ215" i="46"/>
  <c r="AJ214" i="46"/>
  <c r="AJ213" i="46"/>
  <c r="AJ212" i="46"/>
  <c r="AJ211" i="46"/>
  <c r="AJ210" i="46"/>
  <c r="AJ209" i="46"/>
  <c r="AJ208" i="46"/>
  <c r="AJ207" i="46"/>
  <c r="AF206" i="46"/>
  <c r="AJ206" i="46"/>
  <c r="AJ205" i="46"/>
  <c r="AJ204" i="46"/>
  <c r="AJ203" i="46"/>
  <c r="AJ202" i="46"/>
  <c r="AJ201" i="46"/>
  <c r="AJ200" i="46"/>
  <c r="AJ199" i="46"/>
  <c r="AJ198" i="46"/>
  <c r="AJ197" i="46"/>
  <c r="AJ196" i="46"/>
  <c r="AJ195" i="46"/>
  <c r="AJ194" i="46"/>
  <c r="AJ193" i="46"/>
  <c r="AJ192" i="46"/>
  <c r="AJ191" i="46"/>
  <c r="AJ190" i="46"/>
  <c r="AJ189" i="46"/>
  <c r="AJ188" i="46"/>
  <c r="AJ187" i="46"/>
  <c r="AJ186" i="46"/>
  <c r="AJ185" i="46"/>
  <c r="AJ184" i="46"/>
  <c r="AJ183" i="46"/>
  <c r="AJ182" i="46"/>
  <c r="AJ181" i="46"/>
  <c r="AJ180" i="46"/>
  <c r="AJ179" i="46"/>
  <c r="AJ178" i="46"/>
  <c r="AJ177" i="46"/>
  <c r="AJ176" i="46"/>
  <c r="AJ175" i="46"/>
  <c r="AJ174" i="46"/>
  <c r="AJ173" i="46"/>
  <c r="AJ172" i="46"/>
  <c r="AJ171" i="46"/>
  <c r="AJ170" i="46"/>
  <c r="AJ169" i="46"/>
  <c r="AJ168" i="46"/>
  <c r="AJ167" i="46"/>
  <c r="AJ166" i="46"/>
  <c r="AJ165" i="46"/>
  <c r="AJ164" i="46"/>
  <c r="AJ163" i="46"/>
  <c r="AJ162" i="46"/>
  <c r="AJ161" i="46"/>
  <c r="AJ160" i="46"/>
  <c r="AJ159" i="46"/>
  <c r="AJ158" i="46"/>
  <c r="AJ157" i="46"/>
  <c r="AJ156" i="46"/>
  <c r="AJ155" i="46"/>
  <c r="AJ154" i="46"/>
  <c r="AJ153" i="46"/>
  <c r="AJ152" i="46"/>
  <c r="AJ151" i="46"/>
  <c r="AJ150" i="46"/>
  <c r="AJ149" i="46"/>
  <c r="AJ148" i="46"/>
  <c r="AJ147" i="46"/>
  <c r="AJ146" i="46"/>
  <c r="AJ145" i="46"/>
  <c r="AJ144" i="46"/>
  <c r="AJ143" i="46"/>
  <c r="AJ142" i="46"/>
  <c r="AJ141" i="46"/>
  <c r="AJ140" i="46"/>
  <c r="AJ139" i="46"/>
  <c r="AJ138" i="46"/>
  <c r="AJ137" i="46"/>
  <c r="AJ136" i="46"/>
  <c r="AJ135" i="46"/>
  <c r="AJ134" i="46"/>
  <c r="AJ133" i="46"/>
  <c r="AJ132" i="46"/>
  <c r="AJ131" i="46"/>
  <c r="AJ130" i="46"/>
  <c r="AJ129" i="46"/>
  <c r="AJ128" i="46"/>
  <c r="AJ127" i="46"/>
  <c r="AJ126" i="46"/>
  <c r="AJ125" i="46"/>
  <c r="AJ124" i="46"/>
  <c r="AJ123" i="46"/>
  <c r="AJ122" i="46"/>
  <c r="AJ121" i="46"/>
  <c r="AJ120" i="46"/>
  <c r="AJ119" i="46"/>
  <c r="AJ118" i="46"/>
  <c r="AF194" i="46"/>
  <c r="AF191" i="46"/>
  <c r="AF168" i="46"/>
  <c r="AF159" i="46"/>
  <c r="AF153" i="46"/>
  <c r="AF138" i="46"/>
  <c r="AF137" i="46"/>
  <c r="AF130" i="46"/>
  <c r="AF129" i="46"/>
  <c r="AF128" i="46"/>
  <c r="AF124" i="46"/>
  <c r="AF119" i="46"/>
  <c r="AF108" i="46"/>
  <c r="AJ108" i="46" s="1"/>
  <c r="AF100" i="46"/>
  <c r="AF51" i="46"/>
  <c r="AJ51" i="46" s="1"/>
  <c r="AF19" i="46"/>
  <c r="AJ19" i="46" s="1"/>
  <c r="AV16" i="46"/>
  <c r="AW16" i="46"/>
  <c r="AV17" i="46"/>
  <c r="AW17" i="46"/>
  <c r="AV18" i="46"/>
  <c r="AW18" i="46"/>
  <c r="AV19" i="46"/>
  <c r="AW19" i="46"/>
  <c r="AV20" i="46"/>
  <c r="AW20" i="46"/>
  <c r="AV21" i="46"/>
  <c r="AW21" i="46"/>
  <c r="AV22" i="46"/>
  <c r="AW22" i="46"/>
  <c r="AV23" i="46"/>
  <c r="AW23" i="46"/>
  <c r="AV24" i="46"/>
  <c r="AW24" i="46"/>
  <c r="AV25" i="46"/>
  <c r="AW25" i="46"/>
  <c r="AV26" i="46"/>
  <c r="AW26" i="46"/>
  <c r="AV27" i="46"/>
  <c r="AW27" i="46"/>
  <c r="AV28" i="46"/>
  <c r="AW28" i="46"/>
  <c r="AV29" i="46"/>
  <c r="AW29" i="46"/>
  <c r="AV30" i="46"/>
  <c r="AW30" i="46"/>
  <c r="AV31" i="46"/>
  <c r="AW31" i="46"/>
  <c r="AV32" i="46"/>
  <c r="AW32" i="46"/>
  <c r="AV33" i="46"/>
  <c r="AW33" i="46"/>
  <c r="AV34" i="46"/>
  <c r="AW34" i="46"/>
  <c r="AV35" i="46"/>
  <c r="AW35" i="46"/>
  <c r="AV36" i="46"/>
  <c r="AW36" i="46"/>
  <c r="AV37" i="46"/>
  <c r="AW37" i="46"/>
  <c r="AV38" i="46"/>
  <c r="AW38" i="46"/>
  <c r="AV39" i="46"/>
  <c r="AW39" i="46"/>
  <c r="AV40" i="46"/>
  <c r="AW40" i="46"/>
  <c r="AV41" i="46"/>
  <c r="AW41" i="46"/>
  <c r="AV42" i="46"/>
  <c r="AW42" i="46"/>
  <c r="AV43" i="46"/>
  <c r="AW43" i="46"/>
  <c r="AV44" i="46"/>
  <c r="AW44" i="46"/>
  <c r="AV45" i="46"/>
  <c r="AW45" i="46"/>
  <c r="AV46" i="46"/>
  <c r="AW46" i="46"/>
  <c r="AV47" i="46"/>
  <c r="AW47" i="46"/>
  <c r="AV48" i="46"/>
  <c r="AW48" i="46"/>
  <c r="AV49" i="46"/>
  <c r="AW49" i="46"/>
  <c r="AV50" i="46"/>
  <c r="AW50" i="46"/>
  <c r="AV51" i="46"/>
  <c r="AW51" i="46"/>
  <c r="AV52" i="46"/>
  <c r="AW52" i="46"/>
  <c r="AV53" i="46"/>
  <c r="AW53" i="46"/>
  <c r="AV54" i="46"/>
  <c r="AW54" i="46"/>
  <c r="AV55" i="46"/>
  <c r="AW55" i="46"/>
  <c r="AV56" i="46"/>
  <c r="AW56" i="46"/>
  <c r="AV57" i="46"/>
  <c r="AW57" i="46"/>
  <c r="AV58" i="46"/>
  <c r="AW58" i="46"/>
  <c r="AV59" i="46"/>
  <c r="AW59" i="46"/>
  <c r="AV60" i="46"/>
  <c r="AW60" i="46"/>
  <c r="AV61" i="46"/>
  <c r="AW61" i="46"/>
  <c r="AV62" i="46"/>
  <c r="AW62" i="46"/>
  <c r="AV63" i="46"/>
  <c r="AW63" i="46"/>
  <c r="AV64" i="46"/>
  <c r="AW64" i="46"/>
  <c r="AV65" i="46"/>
  <c r="AW65" i="46"/>
  <c r="AV66" i="46"/>
  <c r="AW66" i="46"/>
  <c r="AV67" i="46"/>
  <c r="AW67" i="46"/>
  <c r="AV68" i="46"/>
  <c r="AW68" i="46"/>
  <c r="AV69" i="46"/>
  <c r="AW69" i="46"/>
  <c r="AV70" i="46"/>
  <c r="AW70" i="46"/>
  <c r="AV71" i="46"/>
  <c r="AW71" i="46"/>
  <c r="AV72" i="46"/>
  <c r="AW72" i="46"/>
  <c r="AV73" i="46"/>
  <c r="AW73" i="46"/>
  <c r="AV74" i="46"/>
  <c r="AW74" i="46"/>
  <c r="AV75" i="46"/>
  <c r="AW75" i="46"/>
  <c r="AV76" i="46"/>
  <c r="AW76" i="46"/>
  <c r="AV77" i="46"/>
  <c r="AW77" i="46"/>
  <c r="AV78" i="46"/>
  <c r="AW78" i="46"/>
  <c r="AV79" i="46"/>
  <c r="AW79" i="46"/>
  <c r="AV80" i="46"/>
  <c r="AW80" i="46"/>
  <c r="AV81" i="46"/>
  <c r="AW81" i="46"/>
  <c r="AV82" i="46"/>
  <c r="AW82" i="46"/>
  <c r="AV83" i="46"/>
  <c r="AW83" i="46"/>
  <c r="AV84" i="46"/>
  <c r="AW84" i="46"/>
  <c r="AV85" i="46"/>
  <c r="AW85" i="46"/>
  <c r="AV86" i="46"/>
  <c r="AW86" i="46"/>
  <c r="AV87" i="46"/>
  <c r="AW87" i="46"/>
  <c r="AV88" i="46"/>
  <c r="AW88" i="46"/>
  <c r="AV89" i="46"/>
  <c r="AW89" i="46"/>
  <c r="AV90" i="46"/>
  <c r="AW90" i="46"/>
  <c r="AV91" i="46"/>
  <c r="AW91" i="46"/>
  <c r="AV92" i="46"/>
  <c r="AW92" i="46"/>
  <c r="AV93" i="46"/>
  <c r="AW93" i="46"/>
  <c r="AV94" i="46"/>
  <c r="AW94" i="46"/>
  <c r="AV95" i="46"/>
  <c r="AW95" i="46"/>
  <c r="AV96" i="46"/>
  <c r="AW96" i="46"/>
  <c r="AV97" i="46"/>
  <c r="AW97" i="46"/>
  <c r="AV98" i="46"/>
  <c r="AW98" i="46"/>
  <c r="AV99" i="46"/>
  <c r="AW99" i="46"/>
  <c r="AV100" i="46"/>
  <c r="AW100" i="46"/>
  <c r="AV101" i="46"/>
  <c r="AW101" i="46"/>
  <c r="AV102" i="46"/>
  <c r="AW102" i="46"/>
  <c r="AV103" i="46"/>
  <c r="AW103" i="46"/>
  <c r="AV104" i="46"/>
  <c r="AW104" i="46"/>
  <c r="AV105" i="46"/>
  <c r="AW105" i="46"/>
  <c r="AV106" i="46"/>
  <c r="AW106" i="46"/>
  <c r="AV107" i="46"/>
  <c r="AW107" i="46"/>
  <c r="AV108" i="46"/>
  <c r="AW108" i="46"/>
  <c r="AX108" i="46" s="1"/>
  <c r="AV109" i="46"/>
  <c r="AW109" i="46"/>
  <c r="AV110" i="46"/>
  <c r="AW110" i="46"/>
  <c r="AV111" i="46"/>
  <c r="AW111" i="46"/>
  <c r="AV112" i="46"/>
  <c r="AW112" i="46"/>
  <c r="AV113" i="46"/>
  <c r="AW113" i="46"/>
  <c r="AV114" i="46"/>
  <c r="AW114" i="46"/>
  <c r="AV115" i="46"/>
  <c r="AW115" i="46"/>
  <c r="AV116" i="46"/>
  <c r="AW116" i="46"/>
  <c r="AV117" i="46"/>
  <c r="AW117" i="46"/>
  <c r="AV118" i="46"/>
  <c r="AW118" i="46"/>
  <c r="AV119" i="46"/>
  <c r="AW119" i="46"/>
  <c r="AV120" i="46"/>
  <c r="AW120" i="46"/>
  <c r="AV121" i="46"/>
  <c r="AW121" i="46"/>
  <c r="AV122" i="46"/>
  <c r="AW122" i="46"/>
  <c r="AV123" i="46"/>
  <c r="AW123" i="46"/>
  <c r="AV124" i="46"/>
  <c r="AW124" i="46"/>
  <c r="AV125" i="46"/>
  <c r="AW125" i="46"/>
  <c r="AV126" i="46"/>
  <c r="AW126" i="46"/>
  <c r="AV127" i="46"/>
  <c r="AW127" i="46"/>
  <c r="AV128" i="46"/>
  <c r="AW128" i="46"/>
  <c r="AV129" i="46"/>
  <c r="AW129" i="46"/>
  <c r="AV130" i="46"/>
  <c r="AW130" i="46"/>
  <c r="AV131" i="46"/>
  <c r="AW131" i="46"/>
  <c r="AV132" i="46"/>
  <c r="AW132" i="46"/>
  <c r="AV133" i="46"/>
  <c r="AW133" i="46"/>
  <c r="AV134" i="46"/>
  <c r="AW134" i="46"/>
  <c r="AV135" i="46"/>
  <c r="AW135" i="46"/>
  <c r="AV136" i="46"/>
  <c r="AW136" i="46"/>
  <c r="AV137" i="46"/>
  <c r="AW137" i="46"/>
  <c r="AV138" i="46"/>
  <c r="AW138" i="46"/>
  <c r="AV139" i="46"/>
  <c r="AW139" i="46"/>
  <c r="AV140" i="46"/>
  <c r="AW140" i="46"/>
  <c r="AV141" i="46"/>
  <c r="AW141" i="46"/>
  <c r="AV142" i="46"/>
  <c r="AW142" i="46"/>
  <c r="AV143" i="46"/>
  <c r="AW143" i="46"/>
  <c r="AV144" i="46"/>
  <c r="AW144" i="46"/>
  <c r="AV145" i="46"/>
  <c r="AW145" i="46"/>
  <c r="AV146" i="46"/>
  <c r="AW146" i="46"/>
  <c r="AV147" i="46"/>
  <c r="AW147" i="46"/>
  <c r="AV148" i="46"/>
  <c r="AW148" i="46"/>
  <c r="AV149" i="46"/>
  <c r="AW149" i="46"/>
  <c r="AV150" i="46"/>
  <c r="AW150" i="46"/>
  <c r="AV151" i="46"/>
  <c r="AW151" i="46"/>
  <c r="AV152" i="46"/>
  <c r="AW152" i="46"/>
  <c r="AV153" i="46"/>
  <c r="AW153" i="46"/>
  <c r="AV154" i="46"/>
  <c r="AW154" i="46"/>
  <c r="AV155" i="46"/>
  <c r="AW155" i="46"/>
  <c r="AV156" i="46"/>
  <c r="AW156" i="46"/>
  <c r="AV157" i="46"/>
  <c r="AW157" i="46"/>
  <c r="AV158" i="46"/>
  <c r="AW158" i="46"/>
  <c r="AV159" i="46"/>
  <c r="AW159" i="46"/>
  <c r="AV160" i="46"/>
  <c r="AW160" i="46"/>
  <c r="AV161" i="46"/>
  <c r="AW161" i="46"/>
  <c r="AV162" i="46"/>
  <c r="AW162" i="46"/>
  <c r="AV163" i="46"/>
  <c r="AW163" i="46"/>
  <c r="AV164" i="46"/>
  <c r="AW164" i="46"/>
  <c r="AV165" i="46"/>
  <c r="AW165" i="46"/>
  <c r="AV166" i="46"/>
  <c r="AW166" i="46"/>
  <c r="AV167" i="46"/>
  <c r="AW167" i="46"/>
  <c r="AV168" i="46"/>
  <c r="AW168" i="46"/>
  <c r="AV169" i="46"/>
  <c r="AW169" i="46"/>
  <c r="AV170" i="46"/>
  <c r="AW170" i="46"/>
  <c r="AV171" i="46"/>
  <c r="AW171" i="46"/>
  <c r="AV172" i="46"/>
  <c r="AW172" i="46"/>
  <c r="AV173" i="46"/>
  <c r="AW173" i="46"/>
  <c r="AV174" i="46"/>
  <c r="AW174" i="46"/>
  <c r="AV175" i="46"/>
  <c r="AW175" i="46"/>
  <c r="AV176" i="46"/>
  <c r="AW176" i="46"/>
  <c r="AV177" i="46"/>
  <c r="AW177" i="46"/>
  <c r="AV178" i="46"/>
  <c r="AW178" i="46"/>
  <c r="AV179" i="46"/>
  <c r="AW179" i="46"/>
  <c r="AV180" i="46"/>
  <c r="AW180" i="46"/>
  <c r="AV181" i="46"/>
  <c r="AW181" i="46"/>
  <c r="AV182" i="46"/>
  <c r="AW182" i="46"/>
  <c r="AV183" i="46"/>
  <c r="AW183" i="46"/>
  <c r="AV184" i="46"/>
  <c r="AW184" i="46"/>
  <c r="AV185" i="46"/>
  <c r="AW185" i="46"/>
  <c r="AV186" i="46"/>
  <c r="AW186" i="46"/>
  <c r="AV187" i="46"/>
  <c r="AW187" i="46"/>
  <c r="AV188" i="46"/>
  <c r="AW188" i="46"/>
  <c r="AV189" i="46"/>
  <c r="AW189" i="46"/>
  <c r="AV190" i="46"/>
  <c r="AW190" i="46"/>
  <c r="AV191" i="46"/>
  <c r="AW191" i="46"/>
  <c r="AV192" i="46"/>
  <c r="AW192" i="46"/>
  <c r="AV193" i="46"/>
  <c r="AW193" i="46"/>
  <c r="AV194" i="46"/>
  <c r="AW194" i="46"/>
  <c r="AV195" i="46"/>
  <c r="AW195" i="46"/>
  <c r="AV196" i="46"/>
  <c r="AW196" i="46"/>
  <c r="AV197" i="46"/>
  <c r="AW197" i="46"/>
  <c r="AV198" i="46"/>
  <c r="AW198" i="46"/>
  <c r="AV199" i="46"/>
  <c r="AW199" i="46"/>
  <c r="AV200" i="46"/>
  <c r="AW200" i="46"/>
  <c r="AV201" i="46"/>
  <c r="AW201" i="46"/>
  <c r="AV202" i="46"/>
  <c r="AW202" i="46"/>
  <c r="AV203" i="46"/>
  <c r="AW203" i="46"/>
  <c r="AV204" i="46"/>
  <c r="AW204" i="46"/>
  <c r="AV205" i="46"/>
  <c r="AW205" i="46"/>
  <c r="AV206" i="46"/>
  <c r="AW206" i="46"/>
  <c r="AV207" i="46"/>
  <c r="AW207" i="46"/>
  <c r="AV208" i="46"/>
  <c r="AW208" i="46"/>
  <c r="AV209" i="46"/>
  <c r="AW209" i="46"/>
  <c r="AV210" i="46"/>
  <c r="AW210" i="46"/>
  <c r="AV211" i="46"/>
  <c r="AW211" i="46"/>
  <c r="AV212" i="46"/>
  <c r="AW212" i="46"/>
  <c r="AV213" i="46"/>
  <c r="AW213" i="46"/>
  <c r="AV214" i="46"/>
  <c r="AW214" i="46"/>
  <c r="AV215" i="46"/>
  <c r="AW215" i="46"/>
  <c r="AV216" i="46"/>
  <c r="AW216" i="46"/>
  <c r="AV217" i="46"/>
  <c r="AW217" i="46"/>
  <c r="AV218" i="46"/>
  <c r="AW218" i="46"/>
  <c r="AV219" i="46"/>
  <c r="AW219" i="46"/>
  <c r="AV220" i="46"/>
  <c r="AW220" i="46"/>
  <c r="AV221" i="46"/>
  <c r="AW221" i="46"/>
  <c r="AV222" i="46"/>
  <c r="AW222" i="46"/>
  <c r="AV223" i="46"/>
  <c r="AW223" i="46"/>
  <c r="AV224" i="46"/>
  <c r="AW224" i="46"/>
  <c r="AV225" i="46"/>
  <c r="AW225" i="46"/>
  <c r="AV226" i="46"/>
  <c r="AW226" i="46"/>
  <c r="AV227" i="46"/>
  <c r="AW227" i="46"/>
  <c r="AV228" i="46"/>
  <c r="AW228" i="46"/>
  <c r="AV229" i="46"/>
  <c r="AW229" i="46"/>
  <c r="AV230" i="46"/>
  <c r="AW230" i="46"/>
  <c r="AV231" i="46"/>
  <c r="AW231" i="46"/>
  <c r="AV232" i="46"/>
  <c r="AW232" i="46"/>
  <c r="AV233" i="46"/>
  <c r="AW233" i="46"/>
  <c r="AV234" i="46"/>
  <c r="AW234" i="46"/>
  <c r="AV235" i="46"/>
  <c r="AW235" i="46"/>
  <c r="AV236" i="46"/>
  <c r="AW236" i="46"/>
  <c r="AV237" i="46"/>
  <c r="AW237" i="46"/>
  <c r="AV238" i="46"/>
  <c r="AW238" i="46"/>
  <c r="AV239" i="46"/>
  <c r="AW239" i="46"/>
  <c r="AV240" i="46"/>
  <c r="AW240" i="46"/>
  <c r="AV241" i="46"/>
  <c r="AW241" i="46"/>
  <c r="AV242" i="46"/>
  <c r="AW242" i="46"/>
  <c r="AV243" i="46"/>
  <c r="AW243" i="46"/>
  <c r="AV244" i="46"/>
  <c r="AW244" i="46"/>
  <c r="AV245" i="46"/>
  <c r="AW245" i="46"/>
  <c r="AV246" i="46"/>
  <c r="AW246" i="46"/>
  <c r="AV247" i="46"/>
  <c r="AW247" i="46"/>
  <c r="AV248" i="46"/>
  <c r="AW248" i="46"/>
  <c r="AV249" i="46"/>
  <c r="AW249" i="46"/>
  <c r="AV250" i="46"/>
  <c r="AW250" i="46"/>
  <c r="AV251" i="46"/>
  <c r="AW251" i="46"/>
  <c r="AV252" i="46"/>
  <c r="AW252" i="46"/>
  <c r="AV253" i="46"/>
  <c r="AW253" i="46"/>
  <c r="AV254" i="46"/>
  <c r="AW254" i="46"/>
  <c r="AV255" i="46"/>
  <c r="AW255" i="46"/>
  <c r="AV256" i="46"/>
  <c r="AW256" i="46"/>
  <c r="AV257" i="46"/>
  <c r="AW257" i="46"/>
  <c r="AV258" i="46"/>
  <c r="AW258" i="46"/>
  <c r="AV259" i="46"/>
  <c r="AW259" i="46"/>
  <c r="AV260" i="46"/>
  <c r="AW260" i="46"/>
  <c r="AV261" i="46"/>
  <c r="AW261" i="46"/>
  <c r="AV262" i="46"/>
  <c r="AW262" i="46"/>
  <c r="AV263" i="46"/>
  <c r="AW263" i="46"/>
  <c r="AV264" i="46"/>
  <c r="AW264" i="46"/>
  <c r="AV265" i="46"/>
  <c r="AW265" i="46"/>
  <c r="AV266" i="46"/>
  <c r="AW266" i="46"/>
  <c r="AV267" i="46"/>
  <c r="AW267" i="46"/>
  <c r="AV268" i="46"/>
  <c r="AW268" i="46"/>
  <c r="AV269" i="46"/>
  <c r="AW269" i="46"/>
  <c r="AV270" i="46"/>
  <c r="AW270" i="46"/>
  <c r="AV271" i="46"/>
  <c r="AW271" i="46"/>
  <c r="AV272" i="46"/>
  <c r="AW272" i="46"/>
  <c r="AV273" i="46"/>
  <c r="AW273" i="46"/>
  <c r="AV274" i="46"/>
  <c r="AW274" i="46"/>
  <c r="AV275" i="46"/>
  <c r="AW275" i="46"/>
  <c r="AV276" i="46"/>
  <c r="AW276" i="46"/>
  <c r="AV277" i="46"/>
  <c r="AW277" i="46"/>
  <c r="AV278" i="46"/>
  <c r="AW278" i="46"/>
  <c r="AV279" i="46"/>
  <c r="AW279" i="46"/>
  <c r="AV280" i="46"/>
  <c r="AW280" i="46"/>
  <c r="AV281" i="46"/>
  <c r="AW281" i="46"/>
  <c r="AV282" i="46"/>
  <c r="AW282" i="46"/>
  <c r="AV283" i="46"/>
  <c r="AW283" i="46"/>
  <c r="AV284" i="46"/>
  <c r="AW284" i="46"/>
  <c r="AV285" i="46"/>
  <c r="AW285" i="46"/>
  <c r="AV286" i="46"/>
  <c r="AW286" i="46"/>
  <c r="AV287" i="46"/>
  <c r="AW287" i="46"/>
  <c r="AV288" i="46"/>
  <c r="AW288" i="46"/>
  <c r="AV289" i="46"/>
  <c r="AW289" i="46"/>
  <c r="AV290" i="46"/>
  <c r="AW290" i="46"/>
  <c r="AV291" i="46"/>
  <c r="AW291" i="46"/>
  <c r="AV292" i="46"/>
  <c r="AW292" i="46"/>
  <c r="AV293" i="46"/>
  <c r="AW293" i="46"/>
  <c r="AV294" i="46"/>
  <c r="AW294" i="46"/>
  <c r="AV295" i="46"/>
  <c r="AW295" i="46"/>
  <c r="AV296" i="46"/>
  <c r="AW296" i="46"/>
  <c r="AV297" i="46"/>
  <c r="AW297" i="46"/>
  <c r="AV298" i="46"/>
  <c r="AW298" i="46"/>
  <c r="AV299" i="46"/>
  <c r="AW299" i="46"/>
  <c r="AV300" i="46"/>
  <c r="AW300" i="46"/>
  <c r="AV301" i="46"/>
  <c r="AW301" i="46"/>
  <c r="AV302" i="46"/>
  <c r="AW302" i="46"/>
  <c r="AV303" i="46"/>
  <c r="AW303" i="46"/>
  <c r="AV304" i="46"/>
  <c r="AW304" i="46"/>
  <c r="AV305" i="46"/>
  <c r="AW305" i="46"/>
  <c r="AV306" i="46"/>
  <c r="AW306" i="46"/>
  <c r="AV307" i="46"/>
  <c r="AW307" i="46"/>
  <c r="AV308" i="46"/>
  <c r="AW308" i="46"/>
  <c r="AV309" i="46"/>
  <c r="AW309" i="46"/>
  <c r="AV310" i="46"/>
  <c r="AW310" i="46"/>
  <c r="AV311" i="46"/>
  <c r="AW311" i="46"/>
  <c r="AV312" i="46"/>
  <c r="AW312" i="46"/>
  <c r="AV313" i="46"/>
  <c r="AW313" i="46"/>
  <c r="AV314" i="46"/>
  <c r="AW314" i="46"/>
  <c r="AV315" i="46"/>
  <c r="AW315" i="46"/>
  <c r="AV316" i="46"/>
  <c r="AW316" i="46"/>
  <c r="AV317" i="46"/>
  <c r="AW317" i="46"/>
  <c r="AV318" i="46"/>
  <c r="AW318" i="46"/>
  <c r="AV319" i="46"/>
  <c r="AW319" i="46"/>
  <c r="AV320" i="46"/>
  <c r="AW320" i="46"/>
  <c r="AV321" i="46"/>
  <c r="AW321" i="46"/>
  <c r="AV322" i="46"/>
  <c r="AW322" i="46"/>
  <c r="AV323" i="46"/>
  <c r="AW323" i="46"/>
  <c r="AV324" i="46"/>
  <c r="AW324" i="46"/>
  <c r="AV325" i="46"/>
  <c r="AW325" i="46"/>
  <c r="AV326" i="46"/>
  <c r="AW326" i="46"/>
  <c r="AV327" i="46"/>
  <c r="AW327" i="46"/>
  <c r="AV328" i="46"/>
  <c r="AW328" i="46"/>
  <c r="AV329" i="46"/>
  <c r="AW329" i="46"/>
  <c r="AV330" i="46"/>
  <c r="AW330" i="46"/>
  <c r="AV331" i="46"/>
  <c r="AW331" i="46"/>
  <c r="AV332" i="46"/>
  <c r="AW332" i="46"/>
  <c r="AV333" i="46"/>
  <c r="AW333" i="46"/>
  <c r="AV334" i="46"/>
  <c r="AW334" i="46"/>
  <c r="AV335" i="46"/>
  <c r="AW335" i="46"/>
  <c r="AV336" i="46"/>
  <c r="AW336" i="46"/>
  <c r="AV337" i="46"/>
  <c r="AW337" i="46"/>
  <c r="AV338" i="46"/>
  <c r="AW338" i="46"/>
  <c r="AV339" i="46"/>
  <c r="AW339" i="46"/>
  <c r="AV340" i="46"/>
  <c r="AW340" i="46"/>
  <c r="AV341" i="46"/>
  <c r="AW341" i="46"/>
  <c r="AV342" i="46"/>
  <c r="AW342" i="46"/>
  <c r="AV343" i="46"/>
  <c r="AW343" i="46"/>
  <c r="AV344" i="46"/>
  <c r="AW344" i="46"/>
  <c r="AV345" i="46"/>
  <c r="AW345" i="46"/>
  <c r="AV346" i="46"/>
  <c r="AW346" i="46"/>
  <c r="AV347" i="46"/>
  <c r="AW347" i="46"/>
  <c r="AV348" i="46"/>
  <c r="AW348" i="46"/>
  <c r="AV349" i="46"/>
  <c r="AW349" i="46"/>
  <c r="AV350" i="46"/>
  <c r="AW350" i="46"/>
  <c r="AV351" i="46"/>
  <c r="AW351" i="46"/>
  <c r="AV352" i="46"/>
  <c r="AW352" i="46"/>
  <c r="AV353" i="46"/>
  <c r="AW353" i="46"/>
  <c r="AV354" i="46"/>
  <c r="AW354" i="46"/>
  <c r="AV355" i="46"/>
  <c r="AW355" i="46"/>
  <c r="AV356" i="46"/>
  <c r="AW356" i="46"/>
  <c r="AV357" i="46"/>
  <c r="AW357" i="46"/>
  <c r="AV358" i="46"/>
  <c r="AW358" i="46"/>
  <c r="AV359" i="46"/>
  <c r="AW359" i="46"/>
  <c r="AV360" i="46"/>
  <c r="AW360" i="46"/>
  <c r="AV361" i="46"/>
  <c r="AW361" i="46"/>
  <c r="AV362" i="46"/>
  <c r="AW362" i="46"/>
  <c r="AV363" i="46"/>
  <c r="AW363" i="46"/>
  <c r="AV364" i="46"/>
  <c r="AW364" i="46"/>
  <c r="AV365" i="46"/>
  <c r="AW365" i="46"/>
  <c r="AV366" i="46"/>
  <c r="AW366" i="46"/>
  <c r="AV367" i="46"/>
  <c r="AW367" i="46"/>
  <c r="AV368" i="46"/>
  <c r="AW368" i="46"/>
  <c r="AV369" i="46"/>
  <c r="AW369" i="46"/>
  <c r="AV370" i="46"/>
  <c r="AW370" i="46"/>
  <c r="AV371" i="46"/>
  <c r="AW371" i="46"/>
  <c r="AV372" i="46"/>
  <c r="AW372" i="46"/>
  <c r="AV373" i="46"/>
  <c r="AW373" i="46"/>
  <c r="AV374" i="46"/>
  <c r="AW374" i="46"/>
  <c r="AV375" i="46"/>
  <c r="AW375" i="46"/>
  <c r="AV376" i="46"/>
  <c r="AW376" i="46"/>
  <c r="AV377" i="46"/>
  <c r="AW377" i="46"/>
  <c r="AV378" i="46"/>
  <c r="AW378" i="46"/>
  <c r="AV379" i="46"/>
  <c r="AW379" i="46"/>
  <c r="AV380" i="46"/>
  <c r="AW380" i="46"/>
  <c r="AV381" i="46"/>
  <c r="AW381" i="46"/>
  <c r="AV382" i="46"/>
  <c r="AW382" i="46"/>
  <c r="AV383" i="46"/>
  <c r="AW383" i="46"/>
  <c r="AV384" i="46"/>
  <c r="AW384" i="46"/>
  <c r="AV385" i="46"/>
  <c r="AW385" i="46"/>
  <c r="AV386" i="46"/>
  <c r="AW386" i="46"/>
  <c r="AV387" i="46"/>
  <c r="AW387" i="46"/>
  <c r="AV388" i="46"/>
  <c r="AW388" i="46"/>
  <c r="AV389" i="46"/>
  <c r="AW389" i="46"/>
  <c r="AV390" i="46"/>
  <c r="AW390" i="46"/>
  <c r="AV391" i="46"/>
  <c r="AW391" i="46"/>
  <c r="AV392" i="46"/>
  <c r="AW392" i="46"/>
  <c r="AV393" i="46"/>
  <c r="AW393" i="46"/>
  <c r="AV394" i="46"/>
  <c r="AW394" i="46"/>
  <c r="AV395" i="46"/>
  <c r="AW395" i="46"/>
  <c r="AV396" i="46"/>
  <c r="AW396" i="46"/>
  <c r="AV397" i="46"/>
  <c r="AW397" i="46"/>
  <c r="AV398" i="46"/>
  <c r="AW398" i="46"/>
  <c r="AV399" i="46"/>
  <c r="AW399" i="46"/>
  <c r="AV400" i="46"/>
  <c r="AW400" i="46"/>
  <c r="AV401" i="46"/>
  <c r="AW401" i="46"/>
  <c r="AV402" i="46"/>
  <c r="AW402" i="46"/>
  <c r="AV403" i="46"/>
  <c r="AW403" i="46"/>
  <c r="AV404" i="46"/>
  <c r="AW404" i="46"/>
  <c r="AV405" i="46"/>
  <c r="AW405" i="46"/>
  <c r="AV406" i="46"/>
  <c r="AW406" i="46"/>
  <c r="AV407" i="46"/>
  <c r="AW407" i="46"/>
  <c r="AV408" i="46"/>
  <c r="AW408" i="46"/>
  <c r="AV409" i="46"/>
  <c r="AW409" i="46"/>
  <c r="AV410" i="46"/>
  <c r="AW410" i="46"/>
  <c r="AV411" i="46"/>
  <c r="AW411" i="46"/>
  <c r="AV412" i="46"/>
  <c r="AW412" i="46"/>
  <c r="AV413" i="46"/>
  <c r="AW413" i="46"/>
  <c r="AV414" i="46"/>
  <c r="AW414" i="46"/>
  <c r="AV415" i="46"/>
  <c r="AW415" i="46"/>
  <c r="AV416" i="46"/>
  <c r="AW416" i="46"/>
  <c r="AV417" i="46"/>
  <c r="AW417" i="46"/>
  <c r="AV418" i="46"/>
  <c r="AW418" i="46"/>
  <c r="AV419" i="46"/>
  <c r="AW419" i="46"/>
  <c r="AV420" i="46"/>
  <c r="AW420" i="46"/>
  <c r="AV421" i="46"/>
  <c r="AW421" i="46"/>
  <c r="AV422" i="46"/>
  <c r="AW422" i="46"/>
  <c r="AV423" i="46"/>
  <c r="AW423" i="46"/>
  <c r="AV424" i="46"/>
  <c r="AW424" i="46"/>
  <c r="AV425" i="46"/>
  <c r="AW425" i="46"/>
  <c r="AV426" i="46"/>
  <c r="AW426" i="46"/>
  <c r="AV427" i="46"/>
  <c r="AW427" i="46"/>
  <c r="AV428" i="46"/>
  <c r="AW428" i="46"/>
  <c r="AV429" i="46"/>
  <c r="AW429" i="46"/>
  <c r="AV430" i="46"/>
  <c r="AW430" i="46"/>
  <c r="AV431" i="46"/>
  <c r="AW431" i="46"/>
  <c r="AV432" i="46"/>
  <c r="AW432" i="46"/>
  <c r="AV433" i="46"/>
  <c r="AW433" i="46"/>
  <c r="AV434" i="46"/>
  <c r="AW434" i="46"/>
  <c r="AV435" i="46"/>
  <c r="AW435" i="46"/>
  <c r="AV436" i="46"/>
  <c r="AW436" i="46"/>
  <c r="AV437" i="46"/>
  <c r="AW437" i="46"/>
  <c r="AV438" i="46"/>
  <c r="AW438" i="46"/>
  <c r="AV439" i="46"/>
  <c r="AW439" i="46"/>
  <c r="AV440" i="46"/>
  <c r="AW440" i="46"/>
  <c r="AV441" i="46"/>
  <c r="AW441" i="46"/>
  <c r="AV442" i="46"/>
  <c r="AW442" i="46"/>
  <c r="AV443" i="46"/>
  <c r="AW443" i="46"/>
  <c r="AV444" i="46"/>
  <c r="AW444" i="46"/>
  <c r="AV445" i="46"/>
  <c r="AW445" i="46"/>
  <c r="AV446" i="46"/>
  <c r="AW446" i="46"/>
  <c r="AV447" i="46"/>
  <c r="AW447" i="46"/>
  <c r="AV448" i="46"/>
  <c r="AW448" i="46"/>
  <c r="AV449" i="46"/>
  <c r="AW449" i="46"/>
  <c r="AV450" i="46"/>
  <c r="AW450" i="46"/>
  <c r="AV451" i="46"/>
  <c r="AW451" i="46"/>
  <c r="AV452" i="46"/>
  <c r="AW452" i="46"/>
  <c r="AV453" i="46"/>
  <c r="AW453" i="46"/>
  <c r="AV454" i="46"/>
  <c r="AW454" i="46"/>
  <c r="AV455" i="46"/>
  <c r="AW455" i="46"/>
  <c r="AV456" i="46"/>
  <c r="AW456" i="46"/>
  <c r="AV457" i="46"/>
  <c r="AW457" i="46"/>
  <c r="AV458" i="46"/>
  <c r="AW458" i="46"/>
  <c r="AV459" i="46"/>
  <c r="AW459" i="46"/>
  <c r="AV460" i="46"/>
  <c r="AW460" i="46"/>
  <c r="AV461" i="46"/>
  <c r="AW461" i="46"/>
  <c r="AV462" i="46"/>
  <c r="AW462" i="46"/>
  <c r="AV463" i="46"/>
  <c r="AW463" i="46"/>
  <c r="AV464" i="46"/>
  <c r="AW464" i="46"/>
  <c r="AV465" i="46"/>
  <c r="AW465" i="46"/>
  <c r="AV466" i="46"/>
  <c r="AW466" i="46"/>
  <c r="AV467" i="46"/>
  <c r="AW467" i="46"/>
  <c r="AV468" i="46"/>
  <c r="AW468" i="46"/>
  <c r="AV469" i="46"/>
  <c r="AW469" i="46"/>
  <c r="AV470" i="46"/>
  <c r="AW470" i="46"/>
  <c r="AV471" i="46"/>
  <c r="AW471" i="46"/>
  <c r="AV472" i="46"/>
  <c r="AW472" i="46"/>
  <c r="AV473" i="46"/>
  <c r="AW473" i="46"/>
  <c r="AV474" i="46"/>
  <c r="AW474" i="46"/>
  <c r="AV475" i="46"/>
  <c r="AW475" i="46"/>
  <c r="AV476" i="46"/>
  <c r="AW476" i="46"/>
  <c r="AV477" i="46"/>
  <c r="AW477" i="46"/>
  <c r="AV478" i="46"/>
  <c r="AW478" i="46"/>
  <c r="AV479" i="46"/>
  <c r="AW479" i="46"/>
  <c r="AV480" i="46"/>
  <c r="AW480" i="46"/>
  <c r="AV481" i="46"/>
  <c r="AW481" i="46"/>
  <c r="AV482" i="46"/>
  <c r="AW482" i="46"/>
  <c r="AV483" i="46"/>
  <c r="AW483" i="46"/>
  <c r="AV484" i="46"/>
  <c r="AW484" i="46"/>
  <c r="AV485" i="46"/>
  <c r="AW485" i="46"/>
  <c r="AV486" i="46"/>
  <c r="AW486" i="46"/>
  <c r="AV487" i="46"/>
  <c r="AW487" i="46"/>
  <c r="AV488" i="46"/>
  <c r="AW488" i="46"/>
  <c r="AV489" i="46"/>
  <c r="AW489" i="46"/>
  <c r="AV490" i="46"/>
  <c r="AW490" i="46"/>
  <c r="AV491" i="46"/>
  <c r="AW491" i="46"/>
  <c r="AV492" i="46"/>
  <c r="AW492" i="46"/>
  <c r="AV493" i="46"/>
  <c r="AW493" i="46"/>
  <c r="AV494" i="46"/>
  <c r="AW494" i="46"/>
  <c r="AV495" i="46"/>
  <c r="AW495" i="46"/>
  <c r="AV496" i="46"/>
  <c r="AW496" i="46"/>
  <c r="AV497" i="46"/>
  <c r="AW497" i="46"/>
  <c r="AV498" i="46"/>
  <c r="AW498" i="46"/>
  <c r="AV499" i="46"/>
  <c r="AW499" i="46"/>
  <c r="AV500" i="46"/>
  <c r="AW500" i="46"/>
  <c r="AV501" i="46"/>
  <c r="AW501" i="46"/>
  <c r="AV502" i="46"/>
  <c r="AW502" i="46"/>
  <c r="AV503" i="46"/>
  <c r="AW503" i="46"/>
  <c r="AV504" i="46"/>
  <c r="AW504" i="46"/>
  <c r="AV505" i="46"/>
  <c r="AW505" i="46"/>
  <c r="AV506" i="46"/>
  <c r="AW506" i="46"/>
  <c r="AV507" i="46"/>
  <c r="AW507" i="46"/>
  <c r="AV508" i="46"/>
  <c r="AW508" i="46"/>
  <c r="AV509" i="46"/>
  <c r="AW509" i="46"/>
  <c r="AV510" i="46"/>
  <c r="AW510" i="46"/>
  <c r="AV511" i="46"/>
  <c r="AW511" i="46"/>
  <c r="AV512" i="46"/>
  <c r="AW512" i="46"/>
  <c r="AV513" i="46"/>
  <c r="AW513" i="46"/>
  <c r="AV514" i="46"/>
  <c r="AW514" i="46"/>
  <c r="AV515" i="46"/>
  <c r="AW515" i="46"/>
  <c r="AV516" i="46"/>
  <c r="AW516" i="46"/>
  <c r="AV517" i="46"/>
  <c r="AW517" i="46"/>
  <c r="AV518" i="46"/>
  <c r="AW518" i="46"/>
  <c r="AV519" i="46"/>
  <c r="AW519" i="46"/>
  <c r="AV520" i="46"/>
  <c r="AW520" i="46"/>
  <c r="AV521" i="46"/>
  <c r="AW521" i="46"/>
  <c r="AV522" i="46"/>
  <c r="AW522" i="46"/>
  <c r="AV523" i="46"/>
  <c r="AW523" i="46"/>
  <c r="AV524" i="46"/>
  <c r="AW524" i="46"/>
  <c r="AV525" i="46"/>
  <c r="AW525" i="46"/>
  <c r="AV526" i="46"/>
  <c r="AW526" i="46"/>
  <c r="AV527" i="46"/>
  <c r="AW527" i="46"/>
  <c r="AX527" i="46" s="1"/>
  <c r="AV528" i="46"/>
  <c r="AW528" i="46"/>
  <c r="AV529" i="46"/>
  <c r="AW529" i="46"/>
  <c r="AV530" i="46"/>
  <c r="AW530" i="46"/>
  <c r="AV531" i="46"/>
  <c r="AW531" i="46"/>
  <c r="AV532" i="46"/>
  <c r="AW532" i="46"/>
  <c r="AV533" i="46"/>
  <c r="AW533" i="46"/>
  <c r="AV534" i="46"/>
  <c r="AW534" i="46"/>
  <c r="AV535" i="46"/>
  <c r="AW535" i="46"/>
  <c r="AV536" i="46"/>
  <c r="AW536" i="46"/>
  <c r="AV537" i="46"/>
  <c r="AW537" i="46"/>
  <c r="AV538" i="46"/>
  <c r="AW538" i="46"/>
  <c r="AV539" i="46"/>
  <c r="AW539" i="46"/>
  <c r="AV540" i="46"/>
  <c r="AW540" i="46"/>
  <c r="AV541" i="46"/>
  <c r="AW541" i="46"/>
  <c r="AV542" i="46"/>
  <c r="AW542" i="46"/>
  <c r="AV543" i="46"/>
  <c r="AW543" i="46"/>
  <c r="AV544" i="46"/>
  <c r="AW544" i="46"/>
  <c r="AV545" i="46"/>
  <c r="AW545" i="46"/>
  <c r="AV546" i="46"/>
  <c r="AW546" i="46"/>
  <c r="AV547" i="46"/>
  <c r="AW547" i="46"/>
  <c r="AV548" i="46"/>
  <c r="AW548" i="46"/>
  <c r="AV549" i="46"/>
  <c r="AW549" i="46"/>
  <c r="AV550" i="46"/>
  <c r="AW550" i="46"/>
  <c r="AV551" i="46"/>
  <c r="AW551" i="46"/>
  <c r="AV552" i="46"/>
  <c r="AW552" i="46"/>
  <c r="AV553" i="46"/>
  <c r="AW553" i="46"/>
  <c r="AV554" i="46"/>
  <c r="AW554" i="46"/>
  <c r="AV555" i="46"/>
  <c r="AW555" i="46"/>
  <c r="AV556" i="46"/>
  <c r="AW556" i="46"/>
  <c r="AV557" i="46"/>
  <c r="AW557" i="46"/>
  <c r="AV558" i="46"/>
  <c r="AW558" i="46"/>
  <c r="AV559" i="46"/>
  <c r="AW559" i="46"/>
  <c r="AV560" i="46"/>
  <c r="AW560" i="46"/>
  <c r="AV561" i="46"/>
  <c r="AW561" i="46"/>
  <c r="AV562" i="46"/>
  <c r="AW562" i="46"/>
  <c r="AV563" i="46"/>
  <c r="AW563" i="46"/>
  <c r="AV564" i="46"/>
  <c r="AW564" i="46"/>
  <c r="AV565" i="46"/>
  <c r="AW565" i="46"/>
  <c r="AV566" i="46"/>
  <c r="AW566" i="46"/>
  <c r="AV567" i="46"/>
  <c r="AW567" i="46"/>
  <c r="AV568" i="46"/>
  <c r="AW568" i="46"/>
  <c r="AV569" i="46"/>
  <c r="AW569" i="46"/>
  <c r="AV570" i="46"/>
  <c r="AW570" i="46"/>
  <c r="AV571" i="46"/>
  <c r="AW571" i="46"/>
  <c r="AV572" i="46"/>
  <c r="AW572" i="46"/>
  <c r="AV573" i="46"/>
  <c r="AW573" i="46"/>
  <c r="AV574" i="46"/>
  <c r="AW574" i="46"/>
  <c r="AV575" i="46"/>
  <c r="AW575" i="46"/>
  <c r="AV576" i="46"/>
  <c r="AW576" i="46"/>
  <c r="AV577" i="46"/>
  <c r="AW577" i="46"/>
  <c r="AV578" i="46"/>
  <c r="AW578" i="46"/>
  <c r="AV579" i="46"/>
  <c r="AW579" i="46"/>
  <c r="AV580" i="46"/>
  <c r="AW580" i="46"/>
  <c r="AV581" i="46"/>
  <c r="AW581" i="46"/>
  <c r="AV582" i="46"/>
  <c r="AW582" i="46"/>
  <c r="AV583" i="46"/>
  <c r="AW583" i="46"/>
  <c r="AV584" i="46"/>
  <c r="AW584" i="46"/>
  <c r="AV585" i="46"/>
  <c r="AW585" i="46"/>
  <c r="AV586" i="46"/>
  <c r="AW586" i="46"/>
  <c r="AV587" i="46"/>
  <c r="AW587" i="46"/>
  <c r="AV588" i="46"/>
  <c r="AW588" i="46"/>
  <c r="AV589" i="46"/>
  <c r="AW589" i="46"/>
  <c r="AV590" i="46"/>
  <c r="AW590" i="46"/>
  <c r="AV591" i="46"/>
  <c r="AW591" i="46"/>
  <c r="AV592" i="46"/>
  <c r="AW592" i="46"/>
  <c r="AV593" i="46"/>
  <c r="AW593" i="46"/>
  <c r="AV594" i="46"/>
  <c r="AW594" i="46"/>
  <c r="AV595" i="46"/>
  <c r="AW595" i="46"/>
  <c r="AV596" i="46"/>
  <c r="AW596" i="46"/>
  <c r="AV597" i="46"/>
  <c r="AW597" i="46"/>
  <c r="AV598" i="46"/>
  <c r="AW598" i="46"/>
  <c r="AV599" i="46"/>
  <c r="AW599" i="46"/>
  <c r="AV600" i="46"/>
  <c r="AW600" i="46"/>
  <c r="AV601" i="46"/>
  <c r="AW601" i="46"/>
  <c r="AV602" i="46"/>
  <c r="AW602" i="46"/>
  <c r="AV603" i="46"/>
  <c r="AW603" i="46"/>
  <c r="AV604" i="46"/>
  <c r="AW604" i="46"/>
  <c r="AV605" i="46"/>
  <c r="AW605" i="46"/>
  <c r="AV606" i="46"/>
  <c r="AW606" i="46"/>
  <c r="AV607" i="46"/>
  <c r="AW607" i="46"/>
  <c r="AV608" i="46"/>
  <c r="AW608" i="46"/>
  <c r="AV609" i="46"/>
  <c r="AW609" i="46"/>
  <c r="AV610" i="46"/>
  <c r="AW610" i="46"/>
  <c r="AV611" i="46"/>
  <c r="AW611" i="46"/>
  <c r="AV612" i="46"/>
  <c r="AW612" i="46"/>
  <c r="AV613" i="46"/>
  <c r="AW613" i="46"/>
  <c r="AV614" i="46"/>
  <c r="AW614" i="46"/>
  <c r="AV615" i="46"/>
  <c r="AW615" i="46"/>
  <c r="AV616" i="46"/>
  <c r="AW616" i="46"/>
  <c r="AV617" i="46"/>
  <c r="AW617" i="46"/>
  <c r="AV618" i="46"/>
  <c r="AW618" i="46"/>
  <c r="AV619" i="46"/>
  <c r="AW619" i="46"/>
  <c r="AV620" i="46"/>
  <c r="AW620" i="46"/>
  <c r="AV621" i="46"/>
  <c r="AW621" i="46"/>
  <c r="AV622" i="46"/>
  <c r="AW622" i="46"/>
  <c r="AV623" i="46"/>
  <c r="AW623" i="46"/>
  <c r="AV624" i="46"/>
  <c r="AW624" i="46"/>
  <c r="AV625" i="46"/>
  <c r="AW625" i="46"/>
  <c r="AV626" i="46"/>
  <c r="AW626" i="46"/>
  <c r="AV627" i="46"/>
  <c r="AW627" i="46"/>
  <c r="AV628" i="46"/>
  <c r="AW628" i="46"/>
  <c r="AV629" i="46"/>
  <c r="AW629" i="46"/>
  <c r="AV630" i="46"/>
  <c r="AW630" i="46"/>
  <c r="AV631" i="46"/>
  <c r="AW631" i="46"/>
  <c r="AV632" i="46"/>
  <c r="AW632" i="46"/>
  <c r="AV633" i="46"/>
  <c r="AW633" i="46"/>
  <c r="AV634" i="46"/>
  <c r="AW634" i="46"/>
  <c r="AV635" i="46"/>
  <c r="AW635" i="46"/>
  <c r="AV636" i="46"/>
  <c r="AW636" i="46"/>
  <c r="AV637" i="46"/>
  <c r="AW637" i="46"/>
  <c r="AV638" i="46"/>
  <c r="AW638" i="46"/>
  <c r="AV639" i="46"/>
  <c r="AW639" i="46"/>
  <c r="AV640" i="46"/>
  <c r="AW640" i="46"/>
  <c r="AV641" i="46"/>
  <c r="AW641" i="46"/>
  <c r="AV642" i="46"/>
  <c r="AW642" i="46"/>
  <c r="AV643" i="46"/>
  <c r="AW643" i="46"/>
  <c r="AV644" i="46"/>
  <c r="AW644" i="46"/>
  <c r="AV645" i="46"/>
  <c r="AW645" i="46"/>
  <c r="AV646" i="46"/>
  <c r="AW646" i="46"/>
  <c r="AV647" i="46"/>
  <c r="AW647" i="46"/>
  <c r="AV648" i="46"/>
  <c r="AW648" i="46"/>
  <c r="AV649" i="46"/>
  <c r="AW649" i="46"/>
  <c r="AV650" i="46"/>
  <c r="AW650" i="46"/>
  <c r="AV651" i="46"/>
  <c r="AW651" i="46"/>
  <c r="AV652" i="46"/>
  <c r="AW652" i="46"/>
  <c r="AV653" i="46"/>
  <c r="AW653" i="46"/>
  <c r="AV654" i="46"/>
  <c r="AW654" i="46"/>
  <c r="AV655" i="46"/>
  <c r="AW655" i="46"/>
  <c r="AV656" i="46"/>
  <c r="AW656" i="46"/>
  <c r="AV657" i="46"/>
  <c r="AW657" i="46"/>
  <c r="AV658" i="46"/>
  <c r="AW658" i="46"/>
  <c r="AV659" i="46"/>
  <c r="AW659" i="46"/>
  <c r="AV660" i="46"/>
  <c r="AW660" i="46"/>
  <c r="AV661" i="46"/>
  <c r="AW661" i="46"/>
  <c r="AV662" i="46"/>
  <c r="AW662" i="46"/>
  <c r="AV663" i="46"/>
  <c r="AW663" i="46"/>
  <c r="AV664" i="46"/>
  <c r="AW664" i="46"/>
  <c r="AV665" i="46"/>
  <c r="AW665" i="46"/>
  <c r="AV666" i="46"/>
  <c r="AW666" i="46"/>
  <c r="AV667" i="46"/>
  <c r="AW667" i="46"/>
  <c r="AV668" i="46"/>
  <c r="AW668" i="46"/>
  <c r="AV669" i="46"/>
  <c r="AW669" i="46"/>
  <c r="AV670" i="46"/>
  <c r="AW670" i="46"/>
  <c r="AV671" i="46"/>
  <c r="AW671" i="46"/>
  <c r="AV672" i="46"/>
  <c r="AW672" i="46"/>
  <c r="AV673" i="46"/>
  <c r="AW673" i="46"/>
  <c r="AV674" i="46"/>
  <c r="AW674" i="46"/>
  <c r="AV675" i="46"/>
  <c r="AW675" i="46"/>
  <c r="AV676" i="46"/>
  <c r="AW676" i="46"/>
  <c r="AV677" i="46"/>
  <c r="AW677" i="46"/>
  <c r="AV678" i="46"/>
  <c r="AW678" i="46"/>
  <c r="AV679" i="46"/>
  <c r="AW679" i="46"/>
  <c r="AV680" i="46"/>
  <c r="AW680" i="46"/>
  <c r="AV681" i="46"/>
  <c r="AW681" i="46"/>
  <c r="AV682" i="46"/>
  <c r="AW682" i="46"/>
  <c r="AV683" i="46"/>
  <c r="AW683" i="46"/>
  <c r="AV684" i="46"/>
  <c r="AW684" i="46"/>
  <c r="AV685" i="46"/>
  <c r="AW685" i="46"/>
  <c r="AV686" i="46"/>
  <c r="AW686" i="46"/>
  <c r="AV687" i="46"/>
  <c r="AW687" i="46"/>
  <c r="AV688" i="46"/>
  <c r="AW688" i="46"/>
  <c r="AV689" i="46"/>
  <c r="AW689" i="46"/>
  <c r="AV690" i="46"/>
  <c r="AW690" i="46"/>
  <c r="AV691" i="46"/>
  <c r="AW691" i="46"/>
  <c r="AV692" i="46"/>
  <c r="AW692" i="46"/>
  <c r="AV693" i="46"/>
  <c r="AW693" i="46"/>
  <c r="AV694" i="46"/>
  <c r="AW694" i="46"/>
  <c r="AV695" i="46"/>
  <c r="AW695" i="46"/>
  <c r="AV696" i="46"/>
  <c r="AW696" i="46"/>
  <c r="AV697" i="46"/>
  <c r="AW697" i="46"/>
  <c r="AV698" i="46"/>
  <c r="AW698" i="46"/>
  <c r="AV699" i="46"/>
  <c r="AW699" i="46"/>
  <c r="AV700" i="46"/>
  <c r="AW700" i="46"/>
  <c r="AV701" i="46"/>
  <c r="AW701" i="46"/>
  <c r="AV702" i="46"/>
  <c r="AW702" i="46"/>
  <c r="AV703" i="46"/>
  <c r="AW703" i="46"/>
  <c r="AV704" i="46"/>
  <c r="AW704" i="46"/>
  <c r="AV705" i="46"/>
  <c r="AW705" i="46"/>
  <c r="AV706" i="46"/>
  <c r="AW706" i="46"/>
  <c r="AV707" i="46"/>
  <c r="AW707" i="46"/>
  <c r="AV708" i="46"/>
  <c r="AW708" i="46"/>
  <c r="AV709" i="46"/>
  <c r="AW709" i="46"/>
  <c r="AV710" i="46"/>
  <c r="AW710" i="46"/>
  <c r="AV711" i="46"/>
  <c r="AW711" i="46"/>
  <c r="AV712" i="46"/>
  <c r="AW712" i="46"/>
  <c r="AV713" i="46"/>
  <c r="AW713" i="46"/>
  <c r="AV714" i="46"/>
  <c r="AW714" i="46"/>
  <c r="AV715" i="46"/>
  <c r="AW715" i="46"/>
  <c r="AV716" i="46"/>
  <c r="AW716" i="46"/>
  <c r="AV717" i="46"/>
  <c r="AW717" i="46"/>
  <c r="AV718" i="46"/>
  <c r="AW718" i="46"/>
  <c r="AV719" i="46"/>
  <c r="AW719" i="46"/>
  <c r="AV720" i="46"/>
  <c r="AW720" i="46"/>
  <c r="AV721" i="46"/>
  <c r="AW721" i="46"/>
  <c r="AV722" i="46"/>
  <c r="AW722" i="46"/>
  <c r="AV723" i="46"/>
  <c r="AW723" i="46"/>
  <c r="AV724" i="46"/>
  <c r="AW724" i="46"/>
  <c r="AV725" i="46"/>
  <c r="AW725" i="46"/>
  <c r="AV726" i="46"/>
  <c r="AW726" i="46"/>
  <c r="AV727" i="46"/>
  <c r="AW727" i="46"/>
  <c r="AV728" i="46"/>
  <c r="AW728" i="46"/>
  <c r="AV729" i="46"/>
  <c r="AW729" i="46"/>
  <c r="AV730" i="46"/>
  <c r="AW730" i="46"/>
  <c r="AV731" i="46"/>
  <c r="AW731" i="46"/>
  <c r="AV732" i="46"/>
  <c r="AW732" i="46"/>
  <c r="AV733" i="46"/>
  <c r="AW733" i="46"/>
  <c r="AV734" i="46"/>
  <c r="AW734" i="46"/>
  <c r="AV735" i="46"/>
  <c r="AW735" i="46"/>
  <c r="AV736" i="46"/>
  <c r="AW736" i="46"/>
  <c r="AV737" i="46"/>
  <c r="AW737" i="46"/>
  <c r="AV738" i="46"/>
  <c r="AW738" i="46"/>
  <c r="AV739" i="46"/>
  <c r="AW739" i="46"/>
  <c r="AV740" i="46"/>
  <c r="AW740" i="46"/>
  <c r="AV741" i="46"/>
  <c r="AW741" i="46"/>
  <c r="AV742" i="46"/>
  <c r="AW742" i="46"/>
  <c r="AV743" i="46"/>
  <c r="AW743" i="46"/>
  <c r="AV744" i="46"/>
  <c r="AW744" i="46"/>
  <c r="AV745" i="46"/>
  <c r="AW745" i="46"/>
  <c r="AV746" i="46"/>
  <c r="AW746" i="46"/>
  <c r="AV747" i="46"/>
  <c r="AW747" i="46"/>
  <c r="AV748" i="46"/>
  <c r="AW748" i="46"/>
  <c r="AV749" i="46"/>
  <c r="AW749" i="46"/>
  <c r="AV750" i="46"/>
  <c r="AW750" i="46"/>
  <c r="AV751" i="46"/>
  <c r="AW751" i="46"/>
  <c r="AV752" i="46"/>
  <c r="AW752" i="46"/>
  <c r="AV753" i="46"/>
  <c r="AW753" i="46"/>
  <c r="AV754" i="46"/>
  <c r="AW754" i="46"/>
  <c r="AV755" i="46"/>
  <c r="AW755" i="46"/>
  <c r="AV756" i="46"/>
  <c r="AW756" i="46"/>
  <c r="AV757" i="46"/>
  <c r="AW757" i="46"/>
  <c r="AV758" i="46"/>
  <c r="AW758" i="46"/>
  <c r="AV759" i="46"/>
  <c r="AW759" i="46"/>
  <c r="AV760" i="46"/>
  <c r="AW760" i="46"/>
  <c r="AV761" i="46"/>
  <c r="AW761" i="46"/>
  <c r="AV762" i="46"/>
  <c r="AW762" i="46"/>
  <c r="AV763" i="46"/>
  <c r="AW763" i="46"/>
  <c r="AV764" i="46"/>
  <c r="AW764" i="46"/>
  <c r="AV765" i="46"/>
  <c r="AW765" i="46"/>
  <c r="AV766" i="46"/>
  <c r="AW766" i="46"/>
  <c r="AV767" i="46"/>
  <c r="AW767" i="46"/>
  <c r="AV768" i="46"/>
  <c r="AW768" i="46"/>
  <c r="AV769" i="46"/>
  <c r="AW769" i="46"/>
  <c r="AV770" i="46"/>
  <c r="AW770" i="46"/>
  <c r="AV771" i="46"/>
  <c r="AW771" i="46"/>
  <c r="AV772" i="46"/>
  <c r="AW772" i="46"/>
  <c r="AV773" i="46"/>
  <c r="AW773" i="46"/>
  <c r="AV774" i="46"/>
  <c r="AW774" i="46"/>
  <c r="AV775" i="46"/>
  <c r="AW775" i="46"/>
  <c r="AV776" i="46"/>
  <c r="AW776" i="46"/>
  <c r="AV777" i="46"/>
  <c r="AW777" i="46"/>
  <c r="AV778" i="46"/>
  <c r="AW778" i="46"/>
  <c r="AV779" i="46"/>
  <c r="AW779" i="46"/>
  <c r="AV780" i="46"/>
  <c r="AW780" i="46"/>
  <c r="AV781" i="46"/>
  <c r="AW781" i="46"/>
  <c r="AV782" i="46"/>
  <c r="AW782" i="46"/>
  <c r="AV783" i="46"/>
  <c r="AW783" i="46"/>
  <c r="AV784" i="46"/>
  <c r="AW784" i="46"/>
  <c r="AV785" i="46"/>
  <c r="AW785" i="46"/>
  <c r="AV786" i="46"/>
  <c r="AW786" i="46"/>
  <c r="AV787" i="46"/>
  <c r="AW787" i="46"/>
  <c r="AV788" i="46"/>
  <c r="AW788" i="46"/>
  <c r="AV789" i="46"/>
  <c r="AW789" i="46"/>
  <c r="AV790" i="46"/>
  <c r="AW790" i="46"/>
  <c r="AV791" i="46"/>
  <c r="AW791" i="46"/>
  <c r="AV792" i="46"/>
  <c r="AW792" i="46"/>
  <c r="AV793" i="46"/>
  <c r="AW793" i="46"/>
  <c r="AV794" i="46"/>
  <c r="AW794" i="46"/>
  <c r="AV795" i="46"/>
  <c r="AW795" i="46"/>
  <c r="AV796" i="46"/>
  <c r="AW796" i="46"/>
  <c r="AV797" i="46"/>
  <c r="AW797" i="46"/>
  <c r="AV798" i="46"/>
  <c r="AW798" i="46"/>
  <c r="AV799" i="46"/>
  <c r="AW799" i="46"/>
  <c r="AV800" i="46"/>
  <c r="AW800" i="46"/>
  <c r="AV801" i="46"/>
  <c r="AW801" i="46"/>
  <c r="AV802" i="46"/>
  <c r="AW802" i="46"/>
  <c r="AV803" i="46"/>
  <c r="AW803" i="46"/>
  <c r="AV804" i="46"/>
  <c r="AW804" i="46"/>
  <c r="AV805" i="46"/>
  <c r="AW805" i="46"/>
  <c r="AV806" i="46"/>
  <c r="AW806" i="46"/>
  <c r="AV807" i="46"/>
  <c r="AW807" i="46"/>
  <c r="AV808" i="46"/>
  <c r="AW808" i="46"/>
  <c r="AV809" i="46"/>
  <c r="AW809" i="46"/>
  <c r="AV810" i="46"/>
  <c r="AW810" i="46"/>
  <c r="AV811" i="46"/>
  <c r="AW811" i="46"/>
  <c r="AV812" i="46"/>
  <c r="AW812" i="46"/>
  <c r="AV813" i="46"/>
  <c r="AW813" i="46"/>
  <c r="AV814" i="46"/>
  <c r="AW814" i="46"/>
  <c r="AV815" i="46"/>
  <c r="AW815" i="46"/>
  <c r="AV816" i="46"/>
  <c r="AW816" i="46"/>
  <c r="AV817" i="46"/>
  <c r="AW817" i="46"/>
  <c r="AV818" i="46"/>
  <c r="AW818" i="46"/>
  <c r="AV819" i="46"/>
  <c r="AW819" i="46"/>
  <c r="AV820" i="46"/>
  <c r="AW820" i="46"/>
  <c r="AV821" i="46"/>
  <c r="AW821" i="46"/>
  <c r="AV822" i="46"/>
  <c r="AW822" i="46"/>
  <c r="AV823" i="46"/>
  <c r="AW823" i="46"/>
  <c r="AV824" i="46"/>
  <c r="AW824" i="46"/>
  <c r="AV825" i="46"/>
  <c r="AW825" i="46"/>
  <c r="AV826" i="46"/>
  <c r="AW826" i="46"/>
  <c r="AV827" i="46"/>
  <c r="AW827" i="46"/>
  <c r="AV828" i="46"/>
  <c r="AW828" i="46"/>
  <c r="AV829" i="46"/>
  <c r="AW829" i="46"/>
  <c r="AV830" i="46"/>
  <c r="AW830" i="46"/>
  <c r="AV831" i="46"/>
  <c r="AW831" i="46"/>
  <c r="AV832" i="46"/>
  <c r="AW832" i="46"/>
  <c r="AV833" i="46"/>
  <c r="AW833" i="46"/>
  <c r="AV834" i="46"/>
  <c r="AW834" i="46"/>
  <c r="AV835" i="46"/>
  <c r="AW835" i="46"/>
  <c r="AV836" i="46"/>
  <c r="AW836" i="46"/>
  <c r="AV837" i="46"/>
  <c r="AW837" i="46"/>
  <c r="AV838" i="46"/>
  <c r="AW838" i="46"/>
  <c r="AV839" i="46"/>
  <c r="AW839" i="46"/>
  <c r="AV840" i="46"/>
  <c r="AW840" i="46"/>
  <c r="AV841" i="46"/>
  <c r="AW841" i="46"/>
  <c r="AV842" i="46"/>
  <c r="AW842" i="46"/>
  <c r="AV843" i="46"/>
  <c r="AW843" i="46"/>
  <c r="AV844" i="46"/>
  <c r="AW844" i="46"/>
  <c r="AV845" i="46"/>
  <c r="AW845" i="46"/>
  <c r="AV846" i="46"/>
  <c r="AW846" i="46"/>
  <c r="AV847" i="46"/>
  <c r="AW847" i="46"/>
  <c r="AV848" i="46"/>
  <c r="AW848" i="46"/>
  <c r="AV849" i="46"/>
  <c r="AW849" i="46"/>
  <c r="AV850" i="46"/>
  <c r="AW850" i="46"/>
  <c r="AV851" i="46"/>
  <c r="AW851" i="46"/>
  <c r="AV852" i="46"/>
  <c r="AW852" i="46"/>
  <c r="AV853" i="46"/>
  <c r="AW853" i="46"/>
  <c r="AV854" i="46"/>
  <c r="AW854" i="46"/>
  <c r="AV855" i="46"/>
  <c r="AW855" i="46"/>
  <c r="AV856" i="46"/>
  <c r="AW856" i="46"/>
  <c r="AV857" i="46"/>
  <c r="AW857" i="46"/>
  <c r="AV858" i="46"/>
  <c r="AW858" i="46"/>
  <c r="AV859" i="46"/>
  <c r="AW859" i="46"/>
  <c r="AV860" i="46"/>
  <c r="AW860" i="46"/>
  <c r="AV861" i="46"/>
  <c r="AW861" i="46"/>
  <c r="AV862" i="46"/>
  <c r="AW862" i="46"/>
  <c r="AV863" i="46"/>
  <c r="AW863" i="46"/>
  <c r="AV864" i="46"/>
  <c r="AW864" i="46"/>
  <c r="AV865" i="46"/>
  <c r="AW865" i="46"/>
  <c r="AV866" i="46"/>
  <c r="AW866" i="46"/>
  <c r="AV867" i="46"/>
  <c r="AW867" i="46"/>
  <c r="AV868" i="46"/>
  <c r="AW868" i="46"/>
  <c r="AV869" i="46"/>
  <c r="AW869" i="46"/>
  <c r="AV870" i="46"/>
  <c r="AW870" i="46"/>
  <c r="AV871" i="46"/>
  <c r="AW871" i="46"/>
  <c r="AV872" i="46"/>
  <c r="AW872" i="46"/>
  <c r="AV873" i="46"/>
  <c r="AW873" i="46"/>
  <c r="AV874" i="46"/>
  <c r="AW874" i="46"/>
  <c r="AV875" i="46"/>
  <c r="AW875" i="46"/>
  <c r="AV876" i="46"/>
  <c r="AW876" i="46"/>
  <c r="AV877" i="46"/>
  <c r="AW877" i="46"/>
  <c r="AV878" i="46"/>
  <c r="AW878" i="46"/>
  <c r="AV879" i="46"/>
  <c r="AW879" i="46"/>
  <c r="AV880" i="46"/>
  <c r="AW880" i="46"/>
  <c r="AV881" i="46"/>
  <c r="AW881" i="46"/>
  <c r="AV882" i="46"/>
  <c r="AW882" i="46"/>
  <c r="AV883" i="46"/>
  <c r="AW883" i="46"/>
  <c r="AV884" i="46"/>
  <c r="AX884" i="46" s="1"/>
  <c r="AW884" i="46"/>
  <c r="AV885" i="46"/>
  <c r="AW885" i="46"/>
  <c r="AV886" i="46"/>
  <c r="AW886" i="46"/>
  <c r="AV887" i="46"/>
  <c r="AW887" i="46"/>
  <c r="AV888" i="46"/>
  <c r="AW888" i="46"/>
  <c r="AV889" i="46"/>
  <c r="AW889" i="46"/>
  <c r="AV890" i="46"/>
  <c r="AW890" i="46"/>
  <c r="AV891" i="46"/>
  <c r="AW891" i="46"/>
  <c r="AV892" i="46"/>
  <c r="AW892" i="46"/>
  <c r="AV893" i="46"/>
  <c r="AW893" i="46"/>
  <c r="AV894" i="46"/>
  <c r="AW894" i="46"/>
  <c r="AV895" i="46"/>
  <c r="AW895" i="46"/>
  <c r="AV896" i="46"/>
  <c r="AW896" i="46"/>
  <c r="AV897" i="46"/>
  <c r="AW897" i="46"/>
  <c r="AV898" i="46"/>
  <c r="AW898" i="46"/>
  <c r="AV899" i="46"/>
  <c r="AW899" i="46"/>
  <c r="AV900" i="46"/>
  <c r="AW900" i="46"/>
  <c r="AV901" i="46"/>
  <c r="AW901" i="46"/>
  <c r="AV902" i="46"/>
  <c r="AW902" i="46"/>
  <c r="AV903" i="46"/>
  <c r="AW903" i="46"/>
  <c r="AV904" i="46"/>
  <c r="AW904" i="46"/>
  <c r="AV905" i="46"/>
  <c r="AW905" i="46"/>
  <c r="AV906" i="46"/>
  <c r="AW906" i="46"/>
  <c r="AV907" i="46"/>
  <c r="AW907" i="46"/>
  <c r="AV908" i="46"/>
  <c r="AW908" i="46"/>
  <c r="AV909" i="46"/>
  <c r="AW909" i="46"/>
  <c r="AV910" i="46"/>
  <c r="AW910" i="46"/>
  <c r="AV911" i="46"/>
  <c r="AW911" i="46"/>
  <c r="AV912" i="46"/>
  <c r="AW912" i="46"/>
  <c r="AV913" i="46"/>
  <c r="AW913" i="46"/>
  <c r="AV914" i="46"/>
  <c r="AW914" i="46"/>
  <c r="AV915" i="46"/>
  <c r="AW915" i="46"/>
  <c r="AV916" i="46"/>
  <c r="AW916" i="46"/>
  <c r="AV917" i="46"/>
  <c r="AW917" i="46"/>
  <c r="AV918" i="46"/>
  <c r="AW918" i="46"/>
  <c r="AV919" i="46"/>
  <c r="AW919" i="46"/>
  <c r="AV920" i="46"/>
  <c r="AW920" i="46"/>
  <c r="AV921" i="46"/>
  <c r="AW921" i="46"/>
  <c r="AV922" i="46"/>
  <c r="AW922" i="46"/>
  <c r="AV923" i="46"/>
  <c r="AW923" i="46"/>
  <c r="AV924" i="46"/>
  <c r="AW924" i="46"/>
  <c r="AV925" i="46"/>
  <c r="AW925" i="46"/>
  <c r="AV926" i="46"/>
  <c r="AW926" i="46"/>
  <c r="AV927" i="46"/>
  <c r="AW927" i="46"/>
  <c r="AV928" i="46"/>
  <c r="AW928" i="46"/>
  <c r="AV929" i="46"/>
  <c r="AW929" i="46"/>
  <c r="AV930" i="46"/>
  <c r="AW930" i="46"/>
  <c r="AV931" i="46"/>
  <c r="AW931" i="46"/>
  <c r="AV932" i="46"/>
  <c r="AW932" i="46"/>
  <c r="AV933" i="46"/>
  <c r="AW933" i="46"/>
  <c r="AV934" i="46"/>
  <c r="AW934" i="46"/>
  <c r="AV935" i="46"/>
  <c r="AW935" i="46"/>
  <c r="AV936" i="46"/>
  <c r="AW936" i="46"/>
  <c r="AV937" i="46"/>
  <c r="AW937" i="46"/>
  <c r="AV938" i="46"/>
  <c r="AW938" i="46"/>
  <c r="AV939" i="46"/>
  <c r="AW939" i="46"/>
  <c r="AV940" i="46"/>
  <c r="AW940" i="46"/>
  <c r="AV941" i="46"/>
  <c r="AW941" i="46"/>
  <c r="AV942" i="46"/>
  <c r="AW942" i="46"/>
  <c r="AV943" i="46"/>
  <c r="AW943" i="46"/>
  <c r="AV944" i="46"/>
  <c r="AW944" i="46"/>
  <c r="AV945" i="46"/>
  <c r="AW945" i="46"/>
  <c r="AV946" i="46"/>
  <c r="AW946" i="46"/>
  <c r="AV947" i="46"/>
  <c r="AW947" i="46"/>
  <c r="AV948" i="46"/>
  <c r="AW948" i="46"/>
  <c r="AV949" i="46"/>
  <c r="AW949" i="46"/>
  <c r="AV950" i="46"/>
  <c r="AW950" i="46"/>
  <c r="AV951" i="46"/>
  <c r="AW951" i="46"/>
  <c r="AV952" i="46"/>
  <c r="AW952" i="46"/>
  <c r="AV953" i="46"/>
  <c r="AW953" i="46"/>
  <c r="AV954" i="46"/>
  <c r="AW954" i="46"/>
  <c r="AV955" i="46"/>
  <c r="AW955" i="46"/>
  <c r="AV956" i="46"/>
  <c r="AW956" i="46"/>
  <c r="AV957" i="46"/>
  <c r="AW957" i="46"/>
  <c r="AV958" i="46"/>
  <c r="AW958" i="46"/>
  <c r="AV959" i="46"/>
  <c r="AW959" i="46"/>
  <c r="AV960" i="46"/>
  <c r="AW960" i="46"/>
  <c r="AV961" i="46"/>
  <c r="AW961" i="46"/>
  <c r="AV962" i="46"/>
  <c r="AW962" i="46"/>
  <c r="AX962" i="46" s="1"/>
  <c r="AV963" i="46"/>
  <c r="AX963" i="46" s="1"/>
  <c r="AW963" i="46"/>
  <c r="AV964" i="46"/>
  <c r="AW964" i="46"/>
  <c r="AV965" i="46"/>
  <c r="AW965" i="46"/>
  <c r="AV966" i="46"/>
  <c r="AW966" i="46"/>
  <c r="AV967" i="46"/>
  <c r="AX967" i="46" s="1"/>
  <c r="AW967" i="46"/>
  <c r="AV968" i="46"/>
  <c r="AW968" i="46"/>
  <c r="AV969" i="46"/>
  <c r="AW969" i="46"/>
  <c r="AV970" i="46"/>
  <c r="AW970" i="46"/>
  <c r="AV971" i="46"/>
  <c r="AX971" i="46" s="1"/>
  <c r="AW971" i="46"/>
  <c r="AV972" i="46"/>
  <c r="AW972" i="46"/>
  <c r="AV973" i="46"/>
  <c r="AW973" i="46"/>
  <c r="AV974" i="46"/>
  <c r="AW974" i="46"/>
  <c r="AV975" i="46"/>
  <c r="AW975" i="46"/>
  <c r="AV976" i="46"/>
  <c r="AW976" i="46"/>
  <c r="AV977" i="46"/>
  <c r="AW977" i="46"/>
  <c r="AV978" i="46"/>
  <c r="AW978" i="46"/>
  <c r="AV979" i="46"/>
  <c r="AW979" i="46"/>
  <c r="AV980" i="46"/>
  <c r="AW980" i="46"/>
  <c r="AV981" i="46"/>
  <c r="AW981" i="46"/>
  <c r="AV982" i="46"/>
  <c r="AW982" i="46"/>
  <c r="AV983" i="46"/>
  <c r="AW983" i="46"/>
  <c r="AV984" i="46"/>
  <c r="AW984" i="46"/>
  <c r="AV985" i="46"/>
  <c r="AW985" i="46"/>
  <c r="AV986" i="46"/>
  <c r="AW986" i="46"/>
  <c r="AV987" i="46"/>
  <c r="AX987" i="46" s="1"/>
  <c r="AW987" i="46"/>
  <c r="AV988" i="46"/>
  <c r="AW988" i="46"/>
  <c r="AV989" i="46"/>
  <c r="AW989" i="46"/>
  <c r="AV990" i="46"/>
  <c r="AW990" i="46"/>
  <c r="AV991" i="46"/>
  <c r="AW991" i="46"/>
  <c r="AV992" i="46"/>
  <c r="AW992" i="46"/>
  <c r="AV993" i="46"/>
  <c r="AW993" i="46"/>
  <c r="AV994" i="46"/>
  <c r="AW994" i="46"/>
  <c r="AV995" i="46"/>
  <c r="AW995" i="46"/>
  <c r="AV996" i="46"/>
  <c r="AW996" i="46"/>
  <c r="AV997" i="46"/>
  <c r="AW997" i="46"/>
  <c r="AV998" i="46"/>
  <c r="AW998" i="46"/>
  <c r="AV999" i="46"/>
  <c r="AW999" i="46"/>
  <c r="AV1000" i="46"/>
  <c r="AW1000" i="46"/>
  <c r="AV1001" i="46"/>
  <c r="AW1001" i="46"/>
  <c r="AV1002" i="46"/>
  <c r="AW1002" i="46"/>
  <c r="AV1003" i="46"/>
  <c r="AW1003" i="46"/>
  <c r="AV1004" i="46"/>
  <c r="AW1004" i="46"/>
  <c r="AV1005" i="46"/>
  <c r="AW1005" i="46"/>
  <c r="AV1006" i="46"/>
  <c r="AW1006" i="46"/>
  <c r="AV1007" i="46"/>
  <c r="AW1007" i="46"/>
  <c r="AV1008" i="46"/>
  <c r="AW1008" i="46"/>
  <c r="AV1009" i="46"/>
  <c r="AW1009" i="46"/>
  <c r="AV1010" i="46"/>
  <c r="AW1010" i="46"/>
  <c r="AV1011" i="46"/>
  <c r="AW1011" i="46"/>
  <c r="AV1012" i="46"/>
  <c r="AW1012" i="46"/>
  <c r="AV1013" i="46"/>
  <c r="AW1013" i="46"/>
  <c r="AV1014" i="46"/>
  <c r="AW1014" i="46"/>
  <c r="AV1015" i="46"/>
  <c r="AW1015" i="46"/>
  <c r="AE16" i="46"/>
  <c r="AE17" i="46"/>
  <c r="AE18" i="46"/>
  <c r="AE19" i="46"/>
  <c r="AE20" i="46"/>
  <c r="AE21" i="46"/>
  <c r="AE22" i="46"/>
  <c r="AE23" i="46"/>
  <c r="AE24" i="46"/>
  <c r="AE25" i="46"/>
  <c r="AE26" i="46"/>
  <c r="AE27" i="46"/>
  <c r="AE28" i="46"/>
  <c r="AE29" i="46"/>
  <c r="AE30" i="46"/>
  <c r="AE31" i="46"/>
  <c r="AE32" i="46"/>
  <c r="AE33" i="46"/>
  <c r="AE34" i="46"/>
  <c r="AE35" i="46"/>
  <c r="AE36" i="46"/>
  <c r="AE37" i="46"/>
  <c r="AE38" i="46"/>
  <c r="AE39" i="46"/>
  <c r="AE40" i="46"/>
  <c r="AE41" i="46"/>
  <c r="AE42" i="46"/>
  <c r="AE43" i="46"/>
  <c r="AE44" i="46"/>
  <c r="AE45" i="46"/>
  <c r="AE46" i="46"/>
  <c r="AE47" i="46"/>
  <c r="AE48" i="46"/>
  <c r="AE49" i="46"/>
  <c r="AE50" i="46"/>
  <c r="AE51" i="46"/>
  <c r="AE52" i="46"/>
  <c r="AE53" i="46"/>
  <c r="AE54" i="46"/>
  <c r="AE55" i="46"/>
  <c r="AE56" i="46"/>
  <c r="AE57" i="46"/>
  <c r="AE58" i="46"/>
  <c r="AE59" i="46"/>
  <c r="AE60" i="46"/>
  <c r="AE61" i="46"/>
  <c r="AE62" i="46"/>
  <c r="AE63" i="46"/>
  <c r="AE64" i="46"/>
  <c r="AE65" i="46"/>
  <c r="AE66" i="46"/>
  <c r="AE67" i="46"/>
  <c r="AE68" i="46"/>
  <c r="AE69" i="46"/>
  <c r="AE70" i="46"/>
  <c r="AE71" i="46"/>
  <c r="AE72" i="46"/>
  <c r="AE73" i="46"/>
  <c r="AE74" i="46"/>
  <c r="AE75" i="46"/>
  <c r="AE76" i="46"/>
  <c r="AE77" i="46"/>
  <c r="AE78" i="46"/>
  <c r="AE79" i="46"/>
  <c r="AE80" i="46"/>
  <c r="AE81" i="46"/>
  <c r="AE82" i="46"/>
  <c r="AE83" i="46"/>
  <c r="AE84" i="46"/>
  <c r="AE85" i="46"/>
  <c r="AE86" i="46"/>
  <c r="AE87" i="46"/>
  <c r="AE88" i="46"/>
  <c r="AE89" i="46"/>
  <c r="AE90" i="46"/>
  <c r="AE91" i="46"/>
  <c r="AE92" i="46"/>
  <c r="AE93" i="46"/>
  <c r="AE94" i="46"/>
  <c r="AE95" i="46"/>
  <c r="AE96" i="46"/>
  <c r="AE97" i="46"/>
  <c r="AE98" i="46"/>
  <c r="AE99" i="46"/>
  <c r="AE100" i="46"/>
  <c r="AE101" i="46"/>
  <c r="AE102" i="46"/>
  <c r="AE103" i="46"/>
  <c r="AE104" i="46"/>
  <c r="AE105" i="46"/>
  <c r="AE106" i="46"/>
  <c r="AE107" i="46"/>
  <c r="AE108" i="46"/>
  <c r="AE109" i="46"/>
  <c r="AE110" i="46"/>
  <c r="AE111" i="46"/>
  <c r="AE112" i="46"/>
  <c r="AE113" i="46"/>
  <c r="AE114" i="46"/>
  <c r="AE115" i="46"/>
  <c r="AE116" i="46"/>
  <c r="AE117" i="46"/>
  <c r="AE118" i="46"/>
  <c r="AE119" i="46"/>
  <c r="AE120" i="46"/>
  <c r="AE121" i="46"/>
  <c r="AE122" i="46"/>
  <c r="AE123" i="46"/>
  <c r="AE124" i="46"/>
  <c r="AE125" i="46"/>
  <c r="AE126" i="46"/>
  <c r="AE127" i="46"/>
  <c r="AE128" i="46"/>
  <c r="AE129" i="46"/>
  <c r="AE130" i="46"/>
  <c r="AE131" i="46"/>
  <c r="AE132" i="46"/>
  <c r="AE133" i="46"/>
  <c r="AE134" i="46"/>
  <c r="AE135" i="46"/>
  <c r="AE136" i="46"/>
  <c r="AE137" i="46"/>
  <c r="AE138" i="46"/>
  <c r="AE139" i="46"/>
  <c r="AE140" i="46"/>
  <c r="AE141" i="46"/>
  <c r="AE142" i="46"/>
  <c r="AE143" i="46"/>
  <c r="AE144" i="46"/>
  <c r="AE145" i="46"/>
  <c r="AE146" i="46"/>
  <c r="AE147" i="46"/>
  <c r="AE148" i="46"/>
  <c r="AE149" i="46"/>
  <c r="AE150" i="46"/>
  <c r="AE151" i="46"/>
  <c r="AE152" i="46"/>
  <c r="AE153" i="46"/>
  <c r="AE154" i="46"/>
  <c r="AE155" i="46"/>
  <c r="AE156" i="46"/>
  <c r="AE157" i="46"/>
  <c r="AE158" i="46"/>
  <c r="AE159" i="46"/>
  <c r="AE160" i="46"/>
  <c r="AE161" i="46"/>
  <c r="AE162" i="46"/>
  <c r="AE163" i="46"/>
  <c r="AE164" i="46"/>
  <c r="AE165" i="46"/>
  <c r="AE166" i="46"/>
  <c r="AE167" i="46"/>
  <c r="AE168" i="46"/>
  <c r="AE169" i="46"/>
  <c r="AE170" i="46"/>
  <c r="AE171" i="46"/>
  <c r="AE172" i="46"/>
  <c r="AE173" i="46"/>
  <c r="AE174" i="46"/>
  <c r="AE175" i="46"/>
  <c r="AE176" i="46"/>
  <c r="AE177" i="46"/>
  <c r="AE178" i="46"/>
  <c r="AE179" i="46"/>
  <c r="AE180" i="46"/>
  <c r="AE181" i="46"/>
  <c r="AE182" i="46"/>
  <c r="AE183" i="46"/>
  <c r="AE184" i="46"/>
  <c r="AE185" i="46"/>
  <c r="AE186" i="46"/>
  <c r="AE187" i="46"/>
  <c r="AE188" i="46"/>
  <c r="AE189" i="46"/>
  <c r="AE190" i="46"/>
  <c r="AE191" i="46"/>
  <c r="AE192" i="46"/>
  <c r="AE193" i="46"/>
  <c r="AE194" i="46"/>
  <c r="AE195" i="46"/>
  <c r="AE196" i="46"/>
  <c r="AE197" i="46"/>
  <c r="AE198" i="46"/>
  <c r="AE199" i="46"/>
  <c r="AE200" i="46"/>
  <c r="AE201" i="46"/>
  <c r="AE202" i="46"/>
  <c r="AE203" i="46"/>
  <c r="AE204" i="46"/>
  <c r="AE205" i="46"/>
  <c r="AE206" i="46"/>
  <c r="AE207" i="46"/>
  <c r="AE208" i="46"/>
  <c r="AE209" i="46"/>
  <c r="AE210" i="46"/>
  <c r="AE211" i="46"/>
  <c r="AE212" i="46"/>
  <c r="AE213" i="46"/>
  <c r="AE214" i="46"/>
  <c r="AE215" i="46"/>
  <c r="AE216" i="46"/>
  <c r="AE217" i="46"/>
  <c r="AE218" i="46"/>
  <c r="AE219" i="46"/>
  <c r="AE220" i="46"/>
  <c r="AE221" i="46"/>
  <c r="AE222" i="46"/>
  <c r="AE223" i="46"/>
  <c r="AE224" i="46"/>
  <c r="AE225" i="46"/>
  <c r="AE226" i="46"/>
  <c r="AE227" i="46"/>
  <c r="AE228" i="46"/>
  <c r="AE229" i="46"/>
  <c r="AE230" i="46"/>
  <c r="AE231" i="46"/>
  <c r="AE232" i="46"/>
  <c r="AE233" i="46"/>
  <c r="AE234" i="46"/>
  <c r="AE235" i="46"/>
  <c r="AE236" i="46"/>
  <c r="AE237" i="46"/>
  <c r="AE238" i="46"/>
  <c r="AE239" i="46"/>
  <c r="AE240" i="46"/>
  <c r="AE241" i="46"/>
  <c r="AE242" i="46"/>
  <c r="AE243" i="46"/>
  <c r="AE244" i="46"/>
  <c r="AE245" i="46"/>
  <c r="AE246" i="46"/>
  <c r="AE247" i="46"/>
  <c r="AE248" i="46"/>
  <c r="AE249" i="46"/>
  <c r="AE250" i="46"/>
  <c r="AE251" i="46"/>
  <c r="AE252" i="46"/>
  <c r="AE253" i="46"/>
  <c r="AE254" i="46"/>
  <c r="AE255" i="46"/>
  <c r="AE256" i="46"/>
  <c r="AE257" i="46"/>
  <c r="AE258" i="46"/>
  <c r="AE259" i="46"/>
  <c r="AE260" i="46"/>
  <c r="AE261" i="46"/>
  <c r="AE262" i="46"/>
  <c r="AE263" i="46"/>
  <c r="AE264" i="46"/>
  <c r="AE265" i="46"/>
  <c r="AE266" i="46"/>
  <c r="AE267" i="46"/>
  <c r="AE268" i="46"/>
  <c r="AE269" i="46"/>
  <c r="AE270" i="46"/>
  <c r="AE271" i="46"/>
  <c r="AE272" i="46"/>
  <c r="AE273" i="46"/>
  <c r="AE274" i="46"/>
  <c r="AE275" i="46"/>
  <c r="AE276" i="46"/>
  <c r="AE277" i="46"/>
  <c r="AE278" i="46"/>
  <c r="AE279" i="46"/>
  <c r="AE280" i="46"/>
  <c r="AE281" i="46"/>
  <c r="AE282" i="46"/>
  <c r="AE283" i="46"/>
  <c r="AE284" i="46"/>
  <c r="AE285" i="46"/>
  <c r="AE286" i="46"/>
  <c r="AE287" i="46"/>
  <c r="AE288" i="46"/>
  <c r="AE289" i="46"/>
  <c r="AE290" i="46"/>
  <c r="AE291" i="46"/>
  <c r="AE292" i="46"/>
  <c r="AE293" i="46"/>
  <c r="AE294" i="46"/>
  <c r="AE295" i="46"/>
  <c r="AE296" i="46"/>
  <c r="AE297" i="46"/>
  <c r="AE298" i="46"/>
  <c r="AE299" i="46"/>
  <c r="AE300" i="46"/>
  <c r="AE301" i="46"/>
  <c r="AE302" i="46"/>
  <c r="AE303" i="46"/>
  <c r="AE304" i="46"/>
  <c r="AE305" i="46"/>
  <c r="AE306" i="46"/>
  <c r="AE307" i="46"/>
  <c r="AE308" i="46"/>
  <c r="AE309" i="46"/>
  <c r="AE310" i="46"/>
  <c r="AE311" i="46"/>
  <c r="AE312" i="46"/>
  <c r="AE313" i="46"/>
  <c r="AE314" i="46"/>
  <c r="AE315" i="46"/>
  <c r="AE316" i="46"/>
  <c r="AE317" i="46"/>
  <c r="AE318" i="46"/>
  <c r="AE319" i="46"/>
  <c r="AE320" i="46"/>
  <c r="AE321" i="46"/>
  <c r="AE322" i="46"/>
  <c r="AE323" i="46"/>
  <c r="AE324" i="46"/>
  <c r="AE325" i="46"/>
  <c r="AE326" i="46"/>
  <c r="AE327" i="46"/>
  <c r="AE328" i="46"/>
  <c r="AE329" i="46"/>
  <c r="AE330" i="46"/>
  <c r="AE331" i="46"/>
  <c r="AE332" i="46"/>
  <c r="AE333" i="46"/>
  <c r="AE334" i="46"/>
  <c r="AE335" i="46"/>
  <c r="AE336" i="46"/>
  <c r="AE337" i="46"/>
  <c r="AE338" i="46"/>
  <c r="AE339" i="46"/>
  <c r="AE340" i="46"/>
  <c r="AE341" i="46"/>
  <c r="AE342" i="46"/>
  <c r="AE343" i="46"/>
  <c r="AE344" i="46"/>
  <c r="AE345" i="46"/>
  <c r="AE346" i="46"/>
  <c r="AE347" i="46"/>
  <c r="AE348" i="46"/>
  <c r="AE349" i="46"/>
  <c r="AE350" i="46"/>
  <c r="AE351" i="46"/>
  <c r="AE352" i="46"/>
  <c r="AE353" i="46"/>
  <c r="AE354" i="46"/>
  <c r="AE355" i="46"/>
  <c r="AE356" i="46"/>
  <c r="AE357" i="46"/>
  <c r="AE358" i="46"/>
  <c r="AE359" i="46"/>
  <c r="AE360" i="46"/>
  <c r="AE361" i="46"/>
  <c r="AE362" i="46"/>
  <c r="AE363" i="46"/>
  <c r="AE364" i="46"/>
  <c r="AE365" i="46"/>
  <c r="AE366" i="46"/>
  <c r="AE367" i="46"/>
  <c r="AE368" i="46"/>
  <c r="AE369" i="46"/>
  <c r="AE370" i="46"/>
  <c r="AE371" i="46"/>
  <c r="AE372" i="46"/>
  <c r="AE373" i="46"/>
  <c r="AE374" i="46"/>
  <c r="AE375" i="46"/>
  <c r="AE376" i="46"/>
  <c r="AE377" i="46"/>
  <c r="AE378" i="46"/>
  <c r="AE379" i="46"/>
  <c r="AE380" i="46"/>
  <c r="AE381" i="46"/>
  <c r="AE382" i="46"/>
  <c r="AE383" i="46"/>
  <c r="AE384" i="46"/>
  <c r="AE385" i="46"/>
  <c r="AE386" i="46"/>
  <c r="AE387" i="46"/>
  <c r="AE388" i="46"/>
  <c r="AE389" i="46"/>
  <c r="AE390" i="46"/>
  <c r="AE391" i="46"/>
  <c r="AE392" i="46"/>
  <c r="AE393" i="46"/>
  <c r="AE394" i="46"/>
  <c r="AE395" i="46"/>
  <c r="AE396" i="46"/>
  <c r="AE397" i="46"/>
  <c r="AE398" i="46"/>
  <c r="AE399" i="46"/>
  <c r="AE400" i="46"/>
  <c r="AE401" i="46"/>
  <c r="AE402" i="46"/>
  <c r="AE403" i="46"/>
  <c r="AE404" i="46"/>
  <c r="AE405" i="46"/>
  <c r="AE406" i="46"/>
  <c r="AE407" i="46"/>
  <c r="AE408" i="46"/>
  <c r="AE409" i="46"/>
  <c r="AE410" i="46"/>
  <c r="AE411" i="46"/>
  <c r="AE412" i="46"/>
  <c r="AE413" i="46"/>
  <c r="AE414" i="46"/>
  <c r="AE415" i="46"/>
  <c r="AE416" i="46"/>
  <c r="AE417" i="46"/>
  <c r="AE418" i="46"/>
  <c r="AE419" i="46"/>
  <c r="AE420" i="46"/>
  <c r="AE421" i="46"/>
  <c r="AE422" i="46"/>
  <c r="AE423" i="46"/>
  <c r="AE424" i="46"/>
  <c r="AE425" i="46"/>
  <c r="AE426" i="46"/>
  <c r="AE427" i="46"/>
  <c r="AE428" i="46"/>
  <c r="AE429" i="46"/>
  <c r="AE430" i="46"/>
  <c r="AE431" i="46"/>
  <c r="AE432" i="46"/>
  <c r="AE433" i="46"/>
  <c r="AE434" i="46"/>
  <c r="AE435" i="46"/>
  <c r="AE436" i="46"/>
  <c r="AE437" i="46"/>
  <c r="AE438" i="46"/>
  <c r="AE439" i="46"/>
  <c r="AE440" i="46"/>
  <c r="AE441" i="46"/>
  <c r="AE442" i="46"/>
  <c r="AE443" i="46"/>
  <c r="AE444" i="46"/>
  <c r="AE445" i="46"/>
  <c r="AE446" i="46"/>
  <c r="AE447" i="46"/>
  <c r="AE448" i="46"/>
  <c r="AE449" i="46"/>
  <c r="AE450" i="46"/>
  <c r="AE451" i="46"/>
  <c r="AE452" i="46"/>
  <c r="AE453" i="46"/>
  <c r="AE454" i="46"/>
  <c r="AE455" i="46"/>
  <c r="AE456" i="46"/>
  <c r="AE457" i="46"/>
  <c r="AE458" i="46"/>
  <c r="AE459" i="46"/>
  <c r="AE460" i="46"/>
  <c r="AE461" i="46"/>
  <c r="AE462" i="46"/>
  <c r="AE463" i="46"/>
  <c r="AE464" i="46"/>
  <c r="AE465" i="46"/>
  <c r="AE466" i="46"/>
  <c r="AE467" i="46"/>
  <c r="AE468" i="46"/>
  <c r="AE469" i="46"/>
  <c r="AE470" i="46"/>
  <c r="AE471" i="46"/>
  <c r="AE472" i="46"/>
  <c r="AE473" i="46"/>
  <c r="AE474" i="46"/>
  <c r="AE475" i="46"/>
  <c r="AE476" i="46"/>
  <c r="AE477" i="46"/>
  <c r="AE478" i="46"/>
  <c r="AE479" i="46"/>
  <c r="AE480" i="46"/>
  <c r="AE481" i="46"/>
  <c r="AE482" i="46"/>
  <c r="AE483" i="46"/>
  <c r="AE484" i="46"/>
  <c r="AE485" i="46"/>
  <c r="AE486" i="46"/>
  <c r="AE487" i="46"/>
  <c r="AE488" i="46"/>
  <c r="AE489" i="46"/>
  <c r="AE490" i="46"/>
  <c r="AE491" i="46"/>
  <c r="AE492" i="46"/>
  <c r="AE493" i="46"/>
  <c r="AE494" i="46"/>
  <c r="AE495" i="46"/>
  <c r="AE496" i="46"/>
  <c r="AE497" i="46"/>
  <c r="AE498" i="46"/>
  <c r="AE499" i="46"/>
  <c r="AE500" i="46"/>
  <c r="AE501" i="46"/>
  <c r="AE502" i="46"/>
  <c r="AE503" i="46"/>
  <c r="AE504" i="46"/>
  <c r="AE505" i="46"/>
  <c r="AE506" i="46"/>
  <c r="AE507" i="46"/>
  <c r="AE508" i="46"/>
  <c r="AE509" i="46"/>
  <c r="AE510" i="46"/>
  <c r="AE511" i="46"/>
  <c r="AE512" i="46"/>
  <c r="AE513" i="46"/>
  <c r="AE514" i="46"/>
  <c r="AE515" i="46"/>
  <c r="AE516" i="46"/>
  <c r="AE517" i="46"/>
  <c r="AE518" i="46"/>
  <c r="AE519" i="46"/>
  <c r="AE520" i="46"/>
  <c r="AE521" i="46"/>
  <c r="AE522" i="46"/>
  <c r="AE523" i="46"/>
  <c r="AE524" i="46"/>
  <c r="AE525" i="46"/>
  <c r="AE526" i="46"/>
  <c r="AE527" i="46"/>
  <c r="AE528" i="46"/>
  <c r="AE529" i="46"/>
  <c r="AE530" i="46"/>
  <c r="AE531" i="46"/>
  <c r="AE532" i="46"/>
  <c r="AE533" i="46"/>
  <c r="AE534" i="46"/>
  <c r="AE535" i="46"/>
  <c r="AE536" i="46"/>
  <c r="AE537" i="46"/>
  <c r="AE538" i="46"/>
  <c r="AE539" i="46"/>
  <c r="AE540" i="46"/>
  <c r="AE541" i="46"/>
  <c r="AE542" i="46"/>
  <c r="AE543" i="46"/>
  <c r="AE544" i="46"/>
  <c r="AE545" i="46"/>
  <c r="AE546" i="46"/>
  <c r="AE547" i="46"/>
  <c r="AE548" i="46"/>
  <c r="AE549" i="46"/>
  <c r="AE550" i="46"/>
  <c r="AE551" i="46"/>
  <c r="AE552" i="46"/>
  <c r="AE553" i="46"/>
  <c r="AE554" i="46"/>
  <c r="AE555" i="46"/>
  <c r="AE556" i="46"/>
  <c r="AE557" i="46"/>
  <c r="AE558" i="46"/>
  <c r="AE559" i="46"/>
  <c r="AE560" i="46"/>
  <c r="AE561" i="46"/>
  <c r="AE562" i="46"/>
  <c r="AE563" i="46"/>
  <c r="AE564" i="46"/>
  <c r="AE565" i="46"/>
  <c r="AE566" i="46"/>
  <c r="AE567" i="46"/>
  <c r="AE568" i="46"/>
  <c r="AE569" i="46"/>
  <c r="AE570" i="46"/>
  <c r="AE571" i="46"/>
  <c r="AE572" i="46"/>
  <c r="AE573" i="46"/>
  <c r="AE574" i="46"/>
  <c r="AE575" i="46"/>
  <c r="AE576" i="46"/>
  <c r="AE577" i="46"/>
  <c r="AE578" i="46"/>
  <c r="AE579" i="46"/>
  <c r="AE580" i="46"/>
  <c r="AE581" i="46"/>
  <c r="AE582" i="46"/>
  <c r="AE583" i="46"/>
  <c r="AE584" i="46"/>
  <c r="AE585" i="46"/>
  <c r="AE586" i="46"/>
  <c r="AE587" i="46"/>
  <c r="AE588" i="46"/>
  <c r="AE589" i="46"/>
  <c r="AE590" i="46"/>
  <c r="AE591" i="46"/>
  <c r="AE592" i="46"/>
  <c r="AE593" i="46"/>
  <c r="AE594" i="46"/>
  <c r="AE595" i="46"/>
  <c r="AE596" i="46"/>
  <c r="AE597" i="46"/>
  <c r="AE598" i="46"/>
  <c r="AE599" i="46"/>
  <c r="AE600" i="46"/>
  <c r="AE601" i="46"/>
  <c r="AE602" i="46"/>
  <c r="AE603" i="46"/>
  <c r="AE604" i="46"/>
  <c r="AE605" i="46"/>
  <c r="AE606" i="46"/>
  <c r="AE607" i="46"/>
  <c r="AE608" i="46"/>
  <c r="AE609" i="46"/>
  <c r="AE610" i="46"/>
  <c r="AE611" i="46"/>
  <c r="AE612" i="46"/>
  <c r="AE613" i="46"/>
  <c r="AE614" i="46"/>
  <c r="AE615" i="46"/>
  <c r="AE616" i="46"/>
  <c r="AE617" i="46"/>
  <c r="AE618" i="46"/>
  <c r="AE619" i="46"/>
  <c r="AE620" i="46"/>
  <c r="AE621" i="46"/>
  <c r="AE622" i="46"/>
  <c r="AE623" i="46"/>
  <c r="AE624" i="46"/>
  <c r="AE625" i="46"/>
  <c r="AE626" i="46"/>
  <c r="AE627" i="46"/>
  <c r="AE628" i="46"/>
  <c r="AE629" i="46"/>
  <c r="AE630" i="46"/>
  <c r="AE631" i="46"/>
  <c r="AE632" i="46"/>
  <c r="AE633" i="46"/>
  <c r="AE634" i="46"/>
  <c r="AE635" i="46"/>
  <c r="AE636" i="46"/>
  <c r="AE637" i="46"/>
  <c r="AE638" i="46"/>
  <c r="AE639" i="46"/>
  <c r="AE640" i="46"/>
  <c r="AE641" i="46"/>
  <c r="AE642" i="46"/>
  <c r="AE643" i="46"/>
  <c r="AE644" i="46"/>
  <c r="AE645" i="46"/>
  <c r="AE646" i="46"/>
  <c r="AE647" i="46"/>
  <c r="AE648" i="46"/>
  <c r="AE649" i="46"/>
  <c r="AE650" i="46"/>
  <c r="AE651" i="46"/>
  <c r="AE652" i="46"/>
  <c r="AE653" i="46"/>
  <c r="AE654" i="46"/>
  <c r="AE655" i="46"/>
  <c r="AE656" i="46"/>
  <c r="AE657" i="46"/>
  <c r="AE658" i="46"/>
  <c r="AE659" i="46"/>
  <c r="AE660" i="46"/>
  <c r="AE661" i="46"/>
  <c r="AE662" i="46"/>
  <c r="AE663" i="46"/>
  <c r="AE664" i="46"/>
  <c r="AE665" i="46"/>
  <c r="AE666" i="46"/>
  <c r="AE667" i="46"/>
  <c r="AE668" i="46"/>
  <c r="AE669" i="46"/>
  <c r="AE670" i="46"/>
  <c r="AE671" i="46"/>
  <c r="AE672" i="46"/>
  <c r="AE673" i="46"/>
  <c r="AE674" i="46"/>
  <c r="AE675" i="46"/>
  <c r="AE676" i="46"/>
  <c r="AE677" i="46"/>
  <c r="AE678" i="46"/>
  <c r="AE679" i="46"/>
  <c r="AE680" i="46"/>
  <c r="AE681" i="46"/>
  <c r="AE682" i="46"/>
  <c r="AE683" i="46"/>
  <c r="AE684" i="46"/>
  <c r="AE685" i="46"/>
  <c r="AE686" i="46"/>
  <c r="AE687" i="46"/>
  <c r="AE688" i="46"/>
  <c r="AE689" i="46"/>
  <c r="AE690" i="46"/>
  <c r="AE691" i="46"/>
  <c r="AE692" i="46"/>
  <c r="AE693" i="46"/>
  <c r="AE694" i="46"/>
  <c r="AE695" i="46"/>
  <c r="AE696" i="46"/>
  <c r="AE697" i="46"/>
  <c r="AE698" i="46"/>
  <c r="AE699" i="46"/>
  <c r="AE700" i="46"/>
  <c r="AE701" i="46"/>
  <c r="AE702" i="46"/>
  <c r="AE703" i="46"/>
  <c r="AE704" i="46"/>
  <c r="AE705" i="46"/>
  <c r="AE706" i="46"/>
  <c r="AE707" i="46"/>
  <c r="AE708" i="46"/>
  <c r="AE709" i="46"/>
  <c r="AE710" i="46"/>
  <c r="AE711" i="46"/>
  <c r="AE712" i="46"/>
  <c r="AE713" i="46"/>
  <c r="AE714" i="46"/>
  <c r="AE715" i="46"/>
  <c r="AE716" i="46"/>
  <c r="AE717" i="46"/>
  <c r="AE718" i="46"/>
  <c r="AE719" i="46"/>
  <c r="AE720" i="46"/>
  <c r="AE721" i="46"/>
  <c r="AE722" i="46"/>
  <c r="AE723" i="46"/>
  <c r="AE724" i="46"/>
  <c r="AE725" i="46"/>
  <c r="AE726" i="46"/>
  <c r="AE727" i="46"/>
  <c r="AE728" i="46"/>
  <c r="AE729" i="46"/>
  <c r="AE730" i="46"/>
  <c r="AE731" i="46"/>
  <c r="AE732" i="46"/>
  <c r="AE733" i="46"/>
  <c r="AE734" i="46"/>
  <c r="AE735" i="46"/>
  <c r="AE736" i="46"/>
  <c r="AE737" i="46"/>
  <c r="AE738" i="46"/>
  <c r="AE739" i="46"/>
  <c r="AE740" i="46"/>
  <c r="AE741" i="46"/>
  <c r="AE742" i="46"/>
  <c r="AE743" i="46"/>
  <c r="AE744" i="46"/>
  <c r="AE745" i="46"/>
  <c r="AE746" i="46"/>
  <c r="AE747" i="46"/>
  <c r="AE748" i="46"/>
  <c r="AE749" i="46"/>
  <c r="AE750" i="46"/>
  <c r="AE751" i="46"/>
  <c r="AE752" i="46"/>
  <c r="AE753" i="46"/>
  <c r="AE754" i="46"/>
  <c r="AE755" i="46"/>
  <c r="AE756" i="46"/>
  <c r="AE757" i="46"/>
  <c r="AE758" i="46"/>
  <c r="AE759" i="46"/>
  <c r="AE760" i="46"/>
  <c r="AE761" i="46"/>
  <c r="AE762" i="46"/>
  <c r="AE763" i="46"/>
  <c r="AE764" i="46"/>
  <c r="AE765" i="46"/>
  <c r="AE766" i="46"/>
  <c r="AE767" i="46"/>
  <c r="AE768" i="46"/>
  <c r="AE769" i="46"/>
  <c r="AE770" i="46"/>
  <c r="AE771" i="46"/>
  <c r="AE772" i="46"/>
  <c r="AE773" i="46"/>
  <c r="AE774" i="46"/>
  <c r="AE775" i="46"/>
  <c r="AE776" i="46"/>
  <c r="AE777" i="46"/>
  <c r="AE778" i="46"/>
  <c r="AE779" i="46"/>
  <c r="AE780" i="46"/>
  <c r="AE781" i="46"/>
  <c r="AE782" i="46"/>
  <c r="AE783" i="46"/>
  <c r="AE784" i="46"/>
  <c r="AE785" i="46"/>
  <c r="AE786" i="46"/>
  <c r="AE787" i="46"/>
  <c r="AE788" i="46"/>
  <c r="AE789" i="46"/>
  <c r="AE790" i="46"/>
  <c r="AE791" i="46"/>
  <c r="AE792" i="46"/>
  <c r="AE793" i="46"/>
  <c r="AE794" i="46"/>
  <c r="AE795" i="46"/>
  <c r="AE796" i="46"/>
  <c r="AE797" i="46"/>
  <c r="AE798" i="46"/>
  <c r="AE799" i="46"/>
  <c r="AE800" i="46"/>
  <c r="AE801" i="46"/>
  <c r="AE802" i="46"/>
  <c r="AE803" i="46"/>
  <c r="AE804" i="46"/>
  <c r="AE805" i="46"/>
  <c r="AE806" i="46"/>
  <c r="AE807" i="46"/>
  <c r="AE808" i="46"/>
  <c r="AE809" i="46"/>
  <c r="AE810" i="46"/>
  <c r="AE811" i="46"/>
  <c r="AE812" i="46"/>
  <c r="AE813" i="46"/>
  <c r="AE814" i="46"/>
  <c r="AE815" i="46"/>
  <c r="AE816" i="46"/>
  <c r="AE817" i="46"/>
  <c r="AE818" i="46"/>
  <c r="AE819" i="46"/>
  <c r="AE820" i="46"/>
  <c r="AE821" i="46"/>
  <c r="AE822" i="46"/>
  <c r="AE823" i="46"/>
  <c r="AE824" i="46"/>
  <c r="AE825" i="46"/>
  <c r="AE826" i="46"/>
  <c r="AE827" i="46"/>
  <c r="AE828" i="46"/>
  <c r="AE829" i="46"/>
  <c r="AE830" i="46"/>
  <c r="AE831" i="46"/>
  <c r="AE832" i="46"/>
  <c r="AE833" i="46"/>
  <c r="AE834" i="46"/>
  <c r="AE835" i="46"/>
  <c r="AE836" i="46"/>
  <c r="AE837" i="46"/>
  <c r="AE838" i="46"/>
  <c r="AE839" i="46"/>
  <c r="AE840" i="46"/>
  <c r="AE841" i="46"/>
  <c r="AE842" i="46"/>
  <c r="AE843" i="46"/>
  <c r="AE844" i="46"/>
  <c r="AE845" i="46"/>
  <c r="AE846" i="46"/>
  <c r="AE847" i="46"/>
  <c r="AE848" i="46"/>
  <c r="AE849" i="46"/>
  <c r="AE850" i="46"/>
  <c r="AE851" i="46"/>
  <c r="AE852" i="46"/>
  <c r="AE853" i="46"/>
  <c r="AE854" i="46"/>
  <c r="AE855" i="46"/>
  <c r="AE856" i="46"/>
  <c r="AE857" i="46"/>
  <c r="AE858" i="46"/>
  <c r="AE859" i="46"/>
  <c r="AE860" i="46"/>
  <c r="AE861" i="46"/>
  <c r="AE862" i="46"/>
  <c r="AE863" i="46"/>
  <c r="AE864" i="46"/>
  <c r="AE865" i="46"/>
  <c r="AE866" i="46"/>
  <c r="AE867" i="46"/>
  <c r="AE868" i="46"/>
  <c r="AE869" i="46"/>
  <c r="AE870" i="46"/>
  <c r="AE871" i="46"/>
  <c r="AE872" i="46"/>
  <c r="AE873" i="46"/>
  <c r="AE874" i="46"/>
  <c r="AE875" i="46"/>
  <c r="AE876" i="46"/>
  <c r="AE877" i="46"/>
  <c r="AE878" i="46"/>
  <c r="AE879" i="46"/>
  <c r="AE880" i="46"/>
  <c r="AE881" i="46"/>
  <c r="AE882" i="46"/>
  <c r="AE883" i="46"/>
  <c r="AE884" i="46"/>
  <c r="AE885" i="46"/>
  <c r="AE886" i="46"/>
  <c r="AE887" i="46"/>
  <c r="AE888" i="46"/>
  <c r="AE889" i="46"/>
  <c r="AE890" i="46"/>
  <c r="AE891" i="46"/>
  <c r="AE892" i="46"/>
  <c r="AE893" i="46"/>
  <c r="AE894" i="46"/>
  <c r="AE895" i="46"/>
  <c r="AE896" i="46"/>
  <c r="AE897" i="46"/>
  <c r="AE898" i="46"/>
  <c r="AE899" i="46"/>
  <c r="AE900" i="46"/>
  <c r="AE901" i="46"/>
  <c r="AE902" i="46"/>
  <c r="AE903" i="46"/>
  <c r="AE904" i="46"/>
  <c r="AE905" i="46"/>
  <c r="AE906" i="46"/>
  <c r="AE907" i="46"/>
  <c r="AE908" i="46"/>
  <c r="AE909" i="46"/>
  <c r="AE910" i="46"/>
  <c r="AE911" i="46"/>
  <c r="AE912" i="46"/>
  <c r="AE913" i="46"/>
  <c r="AE914" i="46"/>
  <c r="AE915" i="46"/>
  <c r="AE916" i="46"/>
  <c r="AE917" i="46"/>
  <c r="AE918" i="46"/>
  <c r="AE919" i="46"/>
  <c r="AE920" i="46"/>
  <c r="AE921" i="46"/>
  <c r="AE922" i="46"/>
  <c r="AE923" i="46"/>
  <c r="AE924" i="46"/>
  <c r="AE925" i="46"/>
  <c r="AE926" i="46"/>
  <c r="AE927" i="46"/>
  <c r="AE928" i="46"/>
  <c r="AE929" i="46"/>
  <c r="AE930" i="46"/>
  <c r="AE931" i="46"/>
  <c r="AE932" i="46"/>
  <c r="AE933" i="46"/>
  <c r="AE934" i="46"/>
  <c r="AE935" i="46"/>
  <c r="AE936" i="46"/>
  <c r="AE937" i="46"/>
  <c r="AE938" i="46"/>
  <c r="AE939" i="46"/>
  <c r="AE940" i="46"/>
  <c r="AE941" i="46"/>
  <c r="AE942" i="46"/>
  <c r="AE943" i="46"/>
  <c r="AE944" i="46"/>
  <c r="AE945" i="46"/>
  <c r="AE946" i="46"/>
  <c r="AE947" i="46"/>
  <c r="AE948" i="46"/>
  <c r="AE949" i="46"/>
  <c r="AE950" i="46"/>
  <c r="AE951" i="46"/>
  <c r="AE952" i="46"/>
  <c r="AE953" i="46"/>
  <c r="AE954" i="46"/>
  <c r="AE955" i="46"/>
  <c r="AE956" i="46"/>
  <c r="AE957" i="46"/>
  <c r="AE958" i="46"/>
  <c r="AE959" i="46"/>
  <c r="AE960" i="46"/>
  <c r="AE961" i="46"/>
  <c r="AE962" i="46"/>
  <c r="AE963" i="46"/>
  <c r="AE964" i="46"/>
  <c r="AE965" i="46"/>
  <c r="AE966" i="46"/>
  <c r="AE967" i="46"/>
  <c r="AE968" i="46"/>
  <c r="AE969" i="46"/>
  <c r="AE970" i="46"/>
  <c r="AE971" i="46"/>
  <c r="AE972" i="46"/>
  <c r="AE973" i="46"/>
  <c r="AE974" i="46"/>
  <c r="AE975" i="46"/>
  <c r="AE976" i="46"/>
  <c r="AE977" i="46"/>
  <c r="AE978" i="46"/>
  <c r="AE979" i="46"/>
  <c r="AE980" i="46"/>
  <c r="AE981" i="46"/>
  <c r="AE982" i="46"/>
  <c r="AE983" i="46"/>
  <c r="AE984" i="46"/>
  <c r="AE985" i="46"/>
  <c r="AE986" i="46"/>
  <c r="AE987" i="46"/>
  <c r="AE988" i="46"/>
  <c r="AE989" i="46"/>
  <c r="AE990" i="46"/>
  <c r="AE991" i="46"/>
  <c r="AE992" i="46"/>
  <c r="AE993" i="46"/>
  <c r="AE994" i="46"/>
  <c r="AE995" i="46"/>
  <c r="AE996" i="46"/>
  <c r="AE997" i="46"/>
  <c r="AE998" i="46"/>
  <c r="AE999" i="46"/>
  <c r="AE1000" i="46"/>
  <c r="AE1001" i="46"/>
  <c r="AE1002" i="46"/>
  <c r="AE1003" i="46"/>
  <c r="AE1004" i="46"/>
  <c r="AE1005" i="46"/>
  <c r="AE1006" i="46"/>
  <c r="AE1007" i="46"/>
  <c r="AE1008" i="46"/>
  <c r="AE1009" i="46"/>
  <c r="AE1010" i="46"/>
  <c r="AE1011" i="46"/>
  <c r="AE1012" i="46"/>
  <c r="AE1013" i="46"/>
  <c r="AE1014" i="46"/>
  <c r="AE1015" i="46"/>
  <c r="AT16" i="46"/>
  <c r="AT17" i="46"/>
  <c r="AT18" i="46"/>
  <c r="AT19" i="46"/>
  <c r="AT20" i="46"/>
  <c r="AT21" i="46"/>
  <c r="AT22" i="46"/>
  <c r="AT23" i="46"/>
  <c r="AT24" i="46"/>
  <c r="AT25" i="46"/>
  <c r="AT26" i="46"/>
  <c r="AT27" i="46"/>
  <c r="AT28" i="46"/>
  <c r="AT29" i="46"/>
  <c r="AT30" i="46"/>
  <c r="AT31" i="46"/>
  <c r="AT32" i="46"/>
  <c r="AT33" i="46"/>
  <c r="AT34" i="46"/>
  <c r="AT35" i="46"/>
  <c r="AT36" i="46"/>
  <c r="AT37" i="46"/>
  <c r="AT38" i="46"/>
  <c r="AT39" i="46"/>
  <c r="AT40" i="46"/>
  <c r="AT41" i="46"/>
  <c r="AT42" i="46"/>
  <c r="AT43" i="46"/>
  <c r="AT44" i="46"/>
  <c r="AT45" i="46"/>
  <c r="AT46" i="46"/>
  <c r="AT47" i="46"/>
  <c r="AT48" i="46"/>
  <c r="AT49" i="46"/>
  <c r="AT50" i="46"/>
  <c r="AT51" i="46"/>
  <c r="AT52" i="46"/>
  <c r="AT53" i="46"/>
  <c r="AT54" i="46"/>
  <c r="AT55" i="46"/>
  <c r="AT56" i="46"/>
  <c r="AT57" i="46"/>
  <c r="AT58" i="46"/>
  <c r="AT59" i="46"/>
  <c r="AT60" i="46"/>
  <c r="AT61" i="46"/>
  <c r="AT62" i="46"/>
  <c r="AT63" i="46"/>
  <c r="AT64" i="46"/>
  <c r="AT65" i="46"/>
  <c r="AT66" i="46"/>
  <c r="AT67" i="46"/>
  <c r="AT68" i="46"/>
  <c r="AT69" i="46"/>
  <c r="AT70" i="46"/>
  <c r="AT71" i="46"/>
  <c r="AT72" i="46"/>
  <c r="AT73" i="46"/>
  <c r="AT74" i="46"/>
  <c r="AT75" i="46"/>
  <c r="AT76" i="46"/>
  <c r="AT77" i="46"/>
  <c r="AT78" i="46"/>
  <c r="AT79" i="46"/>
  <c r="AT80" i="46"/>
  <c r="AT81" i="46"/>
  <c r="AT82" i="46"/>
  <c r="AT83" i="46"/>
  <c r="AT84" i="46"/>
  <c r="AT85" i="46"/>
  <c r="AT86" i="46"/>
  <c r="AT87" i="46"/>
  <c r="AT88" i="46"/>
  <c r="AT89" i="46"/>
  <c r="AT90" i="46"/>
  <c r="AT91" i="46"/>
  <c r="AT92" i="46"/>
  <c r="AT93" i="46"/>
  <c r="AT94" i="46"/>
  <c r="AT95" i="46"/>
  <c r="AT96" i="46"/>
  <c r="AT97" i="46"/>
  <c r="AT98" i="46"/>
  <c r="AT99" i="46"/>
  <c r="AT100" i="46"/>
  <c r="AT101" i="46"/>
  <c r="AT102" i="46"/>
  <c r="AT103" i="46"/>
  <c r="AT104" i="46"/>
  <c r="AT105" i="46"/>
  <c r="AT106" i="46"/>
  <c r="AT107" i="46"/>
  <c r="AT108" i="46"/>
  <c r="AT109" i="46"/>
  <c r="AT110" i="46"/>
  <c r="AT111" i="46"/>
  <c r="AT112" i="46"/>
  <c r="AT113" i="46"/>
  <c r="AT114" i="46"/>
  <c r="AT115" i="46"/>
  <c r="AT116" i="46"/>
  <c r="AT117" i="46"/>
  <c r="AT118" i="46"/>
  <c r="AT119" i="46"/>
  <c r="AT120" i="46"/>
  <c r="AT121" i="46"/>
  <c r="AT122" i="46"/>
  <c r="AT123" i="46"/>
  <c r="AT124" i="46"/>
  <c r="AT125" i="46"/>
  <c r="AT126" i="46"/>
  <c r="AT127" i="46"/>
  <c r="AT128" i="46"/>
  <c r="AT129" i="46"/>
  <c r="AT130" i="46"/>
  <c r="AT131" i="46"/>
  <c r="AT132" i="46"/>
  <c r="AT133" i="46"/>
  <c r="AT134" i="46"/>
  <c r="AT135" i="46"/>
  <c r="AT136" i="46"/>
  <c r="AT137" i="46"/>
  <c r="AT138" i="46"/>
  <c r="AT139" i="46"/>
  <c r="AT140" i="46"/>
  <c r="AT141" i="46"/>
  <c r="AT142" i="46"/>
  <c r="AT143" i="46"/>
  <c r="AT144" i="46"/>
  <c r="AT145" i="46"/>
  <c r="AT146" i="46"/>
  <c r="AT147" i="46"/>
  <c r="AT148" i="46"/>
  <c r="AT149" i="46"/>
  <c r="AT150" i="46"/>
  <c r="AT151" i="46"/>
  <c r="AT152" i="46"/>
  <c r="AT153" i="46"/>
  <c r="AT154" i="46"/>
  <c r="AT155" i="46"/>
  <c r="AT156" i="46"/>
  <c r="AT157" i="46"/>
  <c r="AT158" i="46"/>
  <c r="AT159" i="46"/>
  <c r="AT160" i="46"/>
  <c r="AT161" i="46"/>
  <c r="AT162" i="46"/>
  <c r="AT163" i="46"/>
  <c r="AT164" i="46"/>
  <c r="AT165" i="46"/>
  <c r="AT166" i="46"/>
  <c r="AT167" i="46"/>
  <c r="AT168" i="46"/>
  <c r="AT169" i="46"/>
  <c r="AT170" i="46"/>
  <c r="AT171" i="46"/>
  <c r="AT172" i="46"/>
  <c r="AT173" i="46"/>
  <c r="AT174" i="46"/>
  <c r="AT175" i="46"/>
  <c r="AT176" i="46"/>
  <c r="AT177" i="46"/>
  <c r="AT178" i="46"/>
  <c r="AT179" i="46"/>
  <c r="AT180" i="46"/>
  <c r="AT181" i="46"/>
  <c r="AT182" i="46"/>
  <c r="AT183" i="46"/>
  <c r="AT184" i="46"/>
  <c r="AT185" i="46"/>
  <c r="AT186" i="46"/>
  <c r="AT187" i="46"/>
  <c r="AT188" i="46"/>
  <c r="AT189" i="46"/>
  <c r="AT190" i="46"/>
  <c r="AT191" i="46"/>
  <c r="AT192" i="46"/>
  <c r="AT193" i="46"/>
  <c r="AT194" i="46"/>
  <c r="AT195" i="46"/>
  <c r="AT196" i="46"/>
  <c r="AT197" i="46"/>
  <c r="AT198" i="46"/>
  <c r="AT199" i="46"/>
  <c r="AT200" i="46"/>
  <c r="AT201" i="46"/>
  <c r="AT202" i="46"/>
  <c r="AT203" i="46"/>
  <c r="AT204" i="46"/>
  <c r="AT205" i="46"/>
  <c r="AT206" i="46"/>
  <c r="AT207" i="46"/>
  <c r="AT208" i="46"/>
  <c r="AT209" i="46"/>
  <c r="AT210" i="46"/>
  <c r="AT211" i="46"/>
  <c r="AT212" i="46"/>
  <c r="AT213" i="46"/>
  <c r="AT214" i="46"/>
  <c r="AT215" i="46"/>
  <c r="AT216" i="46"/>
  <c r="AT217" i="46"/>
  <c r="AT218" i="46"/>
  <c r="AT219" i="46"/>
  <c r="AT220" i="46"/>
  <c r="AT221" i="46"/>
  <c r="AT222" i="46"/>
  <c r="AT223" i="46"/>
  <c r="AT224" i="46"/>
  <c r="AT225" i="46"/>
  <c r="AT226" i="46"/>
  <c r="AT227" i="46"/>
  <c r="AT228" i="46"/>
  <c r="AT229" i="46"/>
  <c r="AT230" i="46"/>
  <c r="AT231" i="46"/>
  <c r="AT232" i="46"/>
  <c r="AT233" i="46"/>
  <c r="AT234" i="46"/>
  <c r="AT235" i="46"/>
  <c r="AT236" i="46"/>
  <c r="AT237" i="46"/>
  <c r="AT238" i="46"/>
  <c r="AT239" i="46"/>
  <c r="AT240" i="46"/>
  <c r="AT241" i="46"/>
  <c r="AT242" i="46"/>
  <c r="AT243" i="46"/>
  <c r="AT244" i="46"/>
  <c r="AT245" i="46"/>
  <c r="AT246" i="46"/>
  <c r="AT247" i="46"/>
  <c r="AT248" i="46"/>
  <c r="AT249" i="46"/>
  <c r="AT250" i="46"/>
  <c r="AT251" i="46"/>
  <c r="AT252" i="46"/>
  <c r="AT253" i="46"/>
  <c r="AT254" i="46"/>
  <c r="AT255" i="46"/>
  <c r="AT256" i="46"/>
  <c r="AT257" i="46"/>
  <c r="AT258" i="46"/>
  <c r="AT259" i="46"/>
  <c r="AT260" i="46"/>
  <c r="AT261" i="46"/>
  <c r="AT262" i="46"/>
  <c r="AT263" i="46"/>
  <c r="AT264" i="46"/>
  <c r="AT265" i="46"/>
  <c r="AT266" i="46"/>
  <c r="AT267" i="46"/>
  <c r="AT268" i="46"/>
  <c r="AT269" i="46"/>
  <c r="AT270" i="46"/>
  <c r="AT271" i="46"/>
  <c r="AT272" i="46"/>
  <c r="AT273" i="46"/>
  <c r="AT274" i="46"/>
  <c r="AT275" i="46"/>
  <c r="AT276" i="46"/>
  <c r="AT277" i="46"/>
  <c r="AT278" i="46"/>
  <c r="AT279" i="46"/>
  <c r="AT280" i="46"/>
  <c r="AT281" i="46"/>
  <c r="AT282" i="46"/>
  <c r="AT283" i="46"/>
  <c r="AT284" i="46"/>
  <c r="AT285" i="46"/>
  <c r="AT286" i="46"/>
  <c r="AT287" i="46"/>
  <c r="AT288" i="46"/>
  <c r="AT289" i="46"/>
  <c r="AT290" i="46"/>
  <c r="AT291" i="46"/>
  <c r="AT292" i="46"/>
  <c r="AT293" i="46"/>
  <c r="AT294" i="46"/>
  <c r="AT295" i="46"/>
  <c r="AT296" i="46"/>
  <c r="AT297" i="46"/>
  <c r="AT298" i="46"/>
  <c r="AT299" i="46"/>
  <c r="AT300" i="46"/>
  <c r="AT301" i="46"/>
  <c r="AT302" i="46"/>
  <c r="AT303" i="46"/>
  <c r="AT304" i="46"/>
  <c r="AT305" i="46"/>
  <c r="AT306" i="46"/>
  <c r="AT307" i="46"/>
  <c r="AT308" i="46"/>
  <c r="AT309" i="46"/>
  <c r="AT310" i="46"/>
  <c r="AT311" i="46"/>
  <c r="AT312" i="46"/>
  <c r="AT313" i="46"/>
  <c r="AT314" i="46"/>
  <c r="AT315" i="46"/>
  <c r="AT316" i="46"/>
  <c r="AT317" i="46"/>
  <c r="AT318" i="46"/>
  <c r="AT319" i="46"/>
  <c r="AT320" i="46"/>
  <c r="AT321" i="46"/>
  <c r="AT322" i="46"/>
  <c r="AT323" i="46"/>
  <c r="AT324" i="46"/>
  <c r="AT325" i="46"/>
  <c r="AT326" i="46"/>
  <c r="AT327" i="46"/>
  <c r="AT328" i="46"/>
  <c r="AT329" i="46"/>
  <c r="AT330" i="46"/>
  <c r="AT331" i="46"/>
  <c r="AT332" i="46"/>
  <c r="AT333" i="46"/>
  <c r="AT334" i="46"/>
  <c r="AT335" i="46"/>
  <c r="AT336" i="46"/>
  <c r="AT337" i="46"/>
  <c r="AT338" i="46"/>
  <c r="AT339" i="46"/>
  <c r="AT340" i="46"/>
  <c r="AT341" i="46"/>
  <c r="AT342" i="46"/>
  <c r="AT343" i="46"/>
  <c r="AT344" i="46"/>
  <c r="AT345" i="46"/>
  <c r="AT346" i="46"/>
  <c r="AT347" i="46"/>
  <c r="AT348" i="46"/>
  <c r="AT349" i="46"/>
  <c r="AT350" i="46"/>
  <c r="AT351" i="46"/>
  <c r="AT352" i="46"/>
  <c r="AT353" i="46"/>
  <c r="AT354" i="46"/>
  <c r="AT355" i="46"/>
  <c r="AT356" i="46"/>
  <c r="AT357" i="46"/>
  <c r="AT358" i="46"/>
  <c r="AT359" i="46"/>
  <c r="AT360" i="46"/>
  <c r="AT361" i="46"/>
  <c r="AT362" i="46"/>
  <c r="AT363" i="46"/>
  <c r="AT364" i="46"/>
  <c r="AT365" i="46"/>
  <c r="AT366" i="46"/>
  <c r="AT367" i="46"/>
  <c r="AT368" i="46"/>
  <c r="AT369" i="46"/>
  <c r="AT370" i="46"/>
  <c r="AT371" i="46"/>
  <c r="AT372" i="46"/>
  <c r="AT373" i="46"/>
  <c r="AT374" i="46"/>
  <c r="AT375" i="46"/>
  <c r="AT376" i="46"/>
  <c r="AT377" i="46"/>
  <c r="AT378" i="46"/>
  <c r="AT379" i="46"/>
  <c r="AT380" i="46"/>
  <c r="AT381" i="46"/>
  <c r="AT382" i="46"/>
  <c r="AT383" i="46"/>
  <c r="AT384" i="46"/>
  <c r="AT385" i="46"/>
  <c r="AT386" i="46"/>
  <c r="AT387" i="46"/>
  <c r="AT388" i="46"/>
  <c r="AT389" i="46"/>
  <c r="AT390" i="46"/>
  <c r="AT391" i="46"/>
  <c r="AT392" i="46"/>
  <c r="AT393" i="46"/>
  <c r="AT394" i="46"/>
  <c r="AT395" i="46"/>
  <c r="AT396" i="46"/>
  <c r="AT397" i="46"/>
  <c r="AT398" i="46"/>
  <c r="AT399" i="46"/>
  <c r="AT400" i="46"/>
  <c r="AT401" i="46"/>
  <c r="AT402" i="46"/>
  <c r="AT403" i="46"/>
  <c r="AT404" i="46"/>
  <c r="AT405" i="46"/>
  <c r="AT406" i="46"/>
  <c r="AT407" i="46"/>
  <c r="AT408" i="46"/>
  <c r="AT409" i="46"/>
  <c r="AT410" i="46"/>
  <c r="AT411" i="46"/>
  <c r="AT412" i="46"/>
  <c r="AT413" i="46"/>
  <c r="AT414" i="46"/>
  <c r="AT415" i="46"/>
  <c r="AT416" i="46"/>
  <c r="AT417" i="46"/>
  <c r="AT418" i="46"/>
  <c r="AT419" i="46"/>
  <c r="AT420" i="46"/>
  <c r="AT421" i="46"/>
  <c r="AT422" i="46"/>
  <c r="AT423" i="46"/>
  <c r="AT424" i="46"/>
  <c r="AT425" i="46"/>
  <c r="AT426" i="46"/>
  <c r="AT427" i="46"/>
  <c r="AT428" i="46"/>
  <c r="AT429" i="46"/>
  <c r="AT430" i="46"/>
  <c r="AT431" i="46"/>
  <c r="AT432" i="46"/>
  <c r="AT433" i="46"/>
  <c r="AT434" i="46"/>
  <c r="AT435" i="46"/>
  <c r="AT436" i="46"/>
  <c r="AT437" i="46"/>
  <c r="AT438" i="46"/>
  <c r="AT439" i="46"/>
  <c r="AT440" i="46"/>
  <c r="AT441" i="46"/>
  <c r="AT442" i="46"/>
  <c r="AT443" i="46"/>
  <c r="AT444" i="46"/>
  <c r="AT445" i="46"/>
  <c r="AT446" i="46"/>
  <c r="AT447" i="46"/>
  <c r="AT448" i="46"/>
  <c r="AT449" i="46"/>
  <c r="AT450" i="46"/>
  <c r="AT451" i="46"/>
  <c r="AT452" i="46"/>
  <c r="AT453" i="46"/>
  <c r="AT454" i="46"/>
  <c r="AT455" i="46"/>
  <c r="AT456" i="46"/>
  <c r="AT457" i="46"/>
  <c r="AT458" i="46"/>
  <c r="AT459" i="46"/>
  <c r="AT460" i="46"/>
  <c r="AT461" i="46"/>
  <c r="AT462" i="46"/>
  <c r="AT463" i="46"/>
  <c r="AT464" i="46"/>
  <c r="AT465" i="46"/>
  <c r="AT466" i="46"/>
  <c r="AT467" i="46"/>
  <c r="AT468" i="46"/>
  <c r="AT469" i="46"/>
  <c r="AT470" i="46"/>
  <c r="AT471" i="46"/>
  <c r="AT472" i="46"/>
  <c r="AT473" i="46"/>
  <c r="AT474" i="46"/>
  <c r="AT475" i="46"/>
  <c r="AT476" i="46"/>
  <c r="AT477" i="46"/>
  <c r="AT478" i="46"/>
  <c r="AT479" i="46"/>
  <c r="AT480" i="46"/>
  <c r="AT481" i="46"/>
  <c r="AT482" i="46"/>
  <c r="AT483" i="46"/>
  <c r="AT484" i="46"/>
  <c r="AT485" i="46"/>
  <c r="AT486" i="46"/>
  <c r="AT487" i="46"/>
  <c r="AT488" i="46"/>
  <c r="AT489" i="46"/>
  <c r="AT490" i="46"/>
  <c r="AT491" i="46"/>
  <c r="AT492" i="46"/>
  <c r="AT493" i="46"/>
  <c r="AT494" i="46"/>
  <c r="AT495" i="46"/>
  <c r="AT496" i="46"/>
  <c r="AT497" i="46"/>
  <c r="AT498" i="46"/>
  <c r="AT499" i="46"/>
  <c r="AT500" i="46"/>
  <c r="AT501" i="46"/>
  <c r="AT502" i="46"/>
  <c r="AT503" i="46"/>
  <c r="AT504" i="46"/>
  <c r="AT505" i="46"/>
  <c r="AT506" i="46"/>
  <c r="AT507" i="46"/>
  <c r="AT508" i="46"/>
  <c r="AT509" i="46"/>
  <c r="AT510" i="46"/>
  <c r="AT511" i="46"/>
  <c r="AT512" i="46"/>
  <c r="AT513" i="46"/>
  <c r="AT514" i="46"/>
  <c r="AT515" i="46"/>
  <c r="AT516" i="46"/>
  <c r="AT517" i="46"/>
  <c r="AT518" i="46"/>
  <c r="AT519" i="46"/>
  <c r="AT520" i="46"/>
  <c r="AT521" i="46"/>
  <c r="AT522" i="46"/>
  <c r="AT523" i="46"/>
  <c r="AT524" i="46"/>
  <c r="AT525" i="46"/>
  <c r="AT526" i="46"/>
  <c r="AT527" i="46"/>
  <c r="AT528" i="46"/>
  <c r="AT529" i="46"/>
  <c r="AT530" i="46"/>
  <c r="AT531" i="46"/>
  <c r="AT532" i="46"/>
  <c r="AT533" i="46"/>
  <c r="AT534" i="46"/>
  <c r="AT535" i="46"/>
  <c r="AT536" i="46"/>
  <c r="AT537" i="46"/>
  <c r="AT538" i="46"/>
  <c r="AT539" i="46"/>
  <c r="AT540" i="46"/>
  <c r="AT541" i="46"/>
  <c r="AT542" i="46"/>
  <c r="AT543" i="46"/>
  <c r="AT544" i="46"/>
  <c r="AT545" i="46"/>
  <c r="AT546" i="46"/>
  <c r="AT547" i="46"/>
  <c r="AT548" i="46"/>
  <c r="AT549" i="46"/>
  <c r="AT550" i="46"/>
  <c r="AT551" i="46"/>
  <c r="AT552" i="46"/>
  <c r="AT553" i="46"/>
  <c r="AT554" i="46"/>
  <c r="AT555" i="46"/>
  <c r="AT556" i="46"/>
  <c r="AT557" i="46"/>
  <c r="AT558" i="46"/>
  <c r="AT559" i="46"/>
  <c r="AT560" i="46"/>
  <c r="AT561" i="46"/>
  <c r="AT562" i="46"/>
  <c r="AT563" i="46"/>
  <c r="AT564" i="46"/>
  <c r="AT565" i="46"/>
  <c r="AT566" i="46"/>
  <c r="AT567" i="46"/>
  <c r="AT568" i="46"/>
  <c r="AT569" i="46"/>
  <c r="AT570" i="46"/>
  <c r="AT571" i="46"/>
  <c r="AT572" i="46"/>
  <c r="AT573" i="46"/>
  <c r="AT574" i="46"/>
  <c r="AT575" i="46"/>
  <c r="AT576" i="46"/>
  <c r="AT577" i="46"/>
  <c r="AT578" i="46"/>
  <c r="AT579" i="46"/>
  <c r="AT580" i="46"/>
  <c r="AT581" i="46"/>
  <c r="AT582" i="46"/>
  <c r="AT583" i="46"/>
  <c r="AT584" i="46"/>
  <c r="AT585" i="46"/>
  <c r="AT586" i="46"/>
  <c r="AT587" i="46"/>
  <c r="AT588" i="46"/>
  <c r="AT589" i="46"/>
  <c r="AT590" i="46"/>
  <c r="AT591" i="46"/>
  <c r="AT592" i="46"/>
  <c r="AT593" i="46"/>
  <c r="AT594" i="46"/>
  <c r="AT595" i="46"/>
  <c r="AT596" i="46"/>
  <c r="AT597" i="46"/>
  <c r="AT598" i="46"/>
  <c r="AT599" i="46"/>
  <c r="AT600" i="46"/>
  <c r="AT601" i="46"/>
  <c r="AT602" i="46"/>
  <c r="AT603" i="46"/>
  <c r="AT604" i="46"/>
  <c r="AT605" i="46"/>
  <c r="AT606" i="46"/>
  <c r="AT607" i="46"/>
  <c r="AT608" i="46"/>
  <c r="AT609" i="46"/>
  <c r="AT610" i="46"/>
  <c r="AT611" i="46"/>
  <c r="AT612" i="46"/>
  <c r="AT613" i="46"/>
  <c r="AT614" i="46"/>
  <c r="AT615" i="46"/>
  <c r="AT616" i="46"/>
  <c r="AT617" i="46"/>
  <c r="AT618" i="46"/>
  <c r="AT619" i="46"/>
  <c r="AT620" i="46"/>
  <c r="AT621" i="46"/>
  <c r="AT622" i="46"/>
  <c r="AT623" i="46"/>
  <c r="AT624" i="46"/>
  <c r="AT625" i="46"/>
  <c r="AT626" i="46"/>
  <c r="AT627" i="46"/>
  <c r="AT628" i="46"/>
  <c r="AT629" i="46"/>
  <c r="AT630" i="46"/>
  <c r="AT631" i="46"/>
  <c r="AT632" i="46"/>
  <c r="AT633" i="46"/>
  <c r="AT634" i="46"/>
  <c r="AT635" i="46"/>
  <c r="AT636" i="46"/>
  <c r="AT637" i="46"/>
  <c r="AT638" i="46"/>
  <c r="AT639" i="46"/>
  <c r="AT640" i="46"/>
  <c r="AT641" i="46"/>
  <c r="AT642" i="46"/>
  <c r="AT643" i="46"/>
  <c r="AT644" i="46"/>
  <c r="AT645" i="46"/>
  <c r="AT646" i="46"/>
  <c r="AT647" i="46"/>
  <c r="AT648" i="46"/>
  <c r="AT649" i="46"/>
  <c r="AT650" i="46"/>
  <c r="AT651" i="46"/>
  <c r="AT652" i="46"/>
  <c r="AT653" i="46"/>
  <c r="AT654" i="46"/>
  <c r="AT655" i="46"/>
  <c r="AT656" i="46"/>
  <c r="AT657" i="46"/>
  <c r="AT658" i="46"/>
  <c r="AT659" i="46"/>
  <c r="AT660" i="46"/>
  <c r="AT661" i="46"/>
  <c r="AT662" i="46"/>
  <c r="AT663" i="46"/>
  <c r="AT664" i="46"/>
  <c r="AT665" i="46"/>
  <c r="AT666" i="46"/>
  <c r="AT667" i="46"/>
  <c r="AT668" i="46"/>
  <c r="AT669" i="46"/>
  <c r="AT670" i="46"/>
  <c r="AT671" i="46"/>
  <c r="AT672" i="46"/>
  <c r="AT673" i="46"/>
  <c r="AT674" i="46"/>
  <c r="AT675" i="46"/>
  <c r="AT676" i="46"/>
  <c r="AT677" i="46"/>
  <c r="AT678" i="46"/>
  <c r="AT679" i="46"/>
  <c r="AT680" i="46"/>
  <c r="AT681" i="46"/>
  <c r="AT682" i="46"/>
  <c r="AT683" i="46"/>
  <c r="AT684" i="46"/>
  <c r="AT685" i="46"/>
  <c r="AT686" i="46"/>
  <c r="AT687" i="46"/>
  <c r="AT688" i="46"/>
  <c r="AT689" i="46"/>
  <c r="AT690" i="46"/>
  <c r="AT691" i="46"/>
  <c r="AT692" i="46"/>
  <c r="AT693" i="46"/>
  <c r="AT694" i="46"/>
  <c r="AT695" i="46"/>
  <c r="AT696" i="46"/>
  <c r="AT697" i="46"/>
  <c r="AT698" i="46"/>
  <c r="AT699" i="46"/>
  <c r="AT700" i="46"/>
  <c r="AT701" i="46"/>
  <c r="AT702" i="46"/>
  <c r="AT703" i="46"/>
  <c r="AT704" i="46"/>
  <c r="AT705" i="46"/>
  <c r="AT706" i="46"/>
  <c r="AT707" i="46"/>
  <c r="AT708" i="46"/>
  <c r="AT709" i="46"/>
  <c r="AT710" i="46"/>
  <c r="AT711" i="46"/>
  <c r="AT712" i="46"/>
  <c r="AT713" i="46"/>
  <c r="AT714" i="46"/>
  <c r="AT715" i="46"/>
  <c r="AT716" i="46"/>
  <c r="AT717" i="46"/>
  <c r="AT718" i="46"/>
  <c r="AT719" i="46"/>
  <c r="AT720" i="46"/>
  <c r="AT721" i="46"/>
  <c r="AT722" i="46"/>
  <c r="AT723" i="46"/>
  <c r="AT724" i="46"/>
  <c r="AT725" i="46"/>
  <c r="AT726" i="46"/>
  <c r="AT727" i="46"/>
  <c r="AT728" i="46"/>
  <c r="AT729" i="46"/>
  <c r="AT730" i="46"/>
  <c r="AT731" i="46"/>
  <c r="AT732" i="46"/>
  <c r="AT733" i="46"/>
  <c r="AT734" i="46"/>
  <c r="AT735" i="46"/>
  <c r="AT736" i="46"/>
  <c r="AT737" i="46"/>
  <c r="AT738" i="46"/>
  <c r="AT739" i="46"/>
  <c r="AT740" i="46"/>
  <c r="AT741" i="46"/>
  <c r="AT742" i="46"/>
  <c r="AT743" i="46"/>
  <c r="AT744" i="46"/>
  <c r="AT745" i="46"/>
  <c r="AT746" i="46"/>
  <c r="AT747" i="46"/>
  <c r="AT748" i="46"/>
  <c r="AT749" i="46"/>
  <c r="AT750" i="46"/>
  <c r="AT751" i="46"/>
  <c r="AT752" i="46"/>
  <c r="AT753" i="46"/>
  <c r="AT754" i="46"/>
  <c r="AT755" i="46"/>
  <c r="AT756" i="46"/>
  <c r="AT757" i="46"/>
  <c r="AT758" i="46"/>
  <c r="AT759" i="46"/>
  <c r="AT760" i="46"/>
  <c r="AT761" i="46"/>
  <c r="AT762" i="46"/>
  <c r="AT763" i="46"/>
  <c r="AT764" i="46"/>
  <c r="AT765" i="46"/>
  <c r="AT766" i="46"/>
  <c r="AT767" i="46"/>
  <c r="AT768" i="46"/>
  <c r="AT769" i="46"/>
  <c r="AT770" i="46"/>
  <c r="AT771" i="46"/>
  <c r="AT772" i="46"/>
  <c r="AT773" i="46"/>
  <c r="AT774" i="46"/>
  <c r="AT775" i="46"/>
  <c r="AT776" i="46"/>
  <c r="AT777" i="46"/>
  <c r="AT778" i="46"/>
  <c r="AT779" i="46"/>
  <c r="AT780" i="46"/>
  <c r="AT781" i="46"/>
  <c r="AT782" i="46"/>
  <c r="AT783" i="46"/>
  <c r="AT784" i="46"/>
  <c r="AT785" i="46"/>
  <c r="AT786" i="46"/>
  <c r="AT787" i="46"/>
  <c r="AT788" i="46"/>
  <c r="AT789" i="46"/>
  <c r="AT790" i="46"/>
  <c r="AT791" i="46"/>
  <c r="AT792" i="46"/>
  <c r="AT793" i="46"/>
  <c r="AT794" i="46"/>
  <c r="AT795" i="46"/>
  <c r="AT796" i="46"/>
  <c r="AT797" i="46"/>
  <c r="AT798" i="46"/>
  <c r="AT799" i="46"/>
  <c r="AT800" i="46"/>
  <c r="AT801" i="46"/>
  <c r="AT802" i="46"/>
  <c r="AT803" i="46"/>
  <c r="AT804" i="46"/>
  <c r="AT805" i="46"/>
  <c r="AT806" i="46"/>
  <c r="AT807" i="46"/>
  <c r="AT808" i="46"/>
  <c r="AT809" i="46"/>
  <c r="AT810" i="46"/>
  <c r="AT811" i="46"/>
  <c r="AT812" i="46"/>
  <c r="AT813" i="46"/>
  <c r="AT814" i="46"/>
  <c r="AT815" i="46"/>
  <c r="AT816" i="46"/>
  <c r="AT817" i="46"/>
  <c r="AT818" i="46"/>
  <c r="AT819" i="46"/>
  <c r="AT820" i="46"/>
  <c r="AT821" i="46"/>
  <c r="AT822" i="46"/>
  <c r="AT823" i="46"/>
  <c r="AT824" i="46"/>
  <c r="AT825" i="46"/>
  <c r="AT826" i="46"/>
  <c r="AT827" i="46"/>
  <c r="AT828" i="46"/>
  <c r="AT829" i="46"/>
  <c r="AT830" i="46"/>
  <c r="AT831" i="46"/>
  <c r="AT832" i="46"/>
  <c r="AT833" i="46"/>
  <c r="AT834" i="46"/>
  <c r="AT835" i="46"/>
  <c r="AT836" i="46"/>
  <c r="AT837" i="46"/>
  <c r="AT838" i="46"/>
  <c r="AT839" i="46"/>
  <c r="AT840" i="46"/>
  <c r="AT841" i="46"/>
  <c r="AT842" i="46"/>
  <c r="AT843" i="46"/>
  <c r="AT844" i="46"/>
  <c r="AT845" i="46"/>
  <c r="AT846" i="46"/>
  <c r="AT847" i="46"/>
  <c r="AT848" i="46"/>
  <c r="AT849" i="46"/>
  <c r="AT850" i="46"/>
  <c r="AT851" i="46"/>
  <c r="AT852" i="46"/>
  <c r="AT853" i="46"/>
  <c r="AT854" i="46"/>
  <c r="AT855" i="46"/>
  <c r="AT856" i="46"/>
  <c r="AT857" i="46"/>
  <c r="AT858" i="46"/>
  <c r="AT859" i="46"/>
  <c r="AT860" i="46"/>
  <c r="AT861" i="46"/>
  <c r="AT862" i="46"/>
  <c r="AT863" i="46"/>
  <c r="AT864" i="46"/>
  <c r="AT865" i="46"/>
  <c r="AT866" i="46"/>
  <c r="AT867" i="46"/>
  <c r="AT868" i="46"/>
  <c r="AT869" i="46"/>
  <c r="AT870" i="46"/>
  <c r="AT871" i="46"/>
  <c r="AT872" i="46"/>
  <c r="AT873" i="46"/>
  <c r="AT874" i="46"/>
  <c r="AT875" i="46"/>
  <c r="AT876" i="46"/>
  <c r="AT877" i="46"/>
  <c r="AT878" i="46"/>
  <c r="AT879" i="46"/>
  <c r="AT880" i="46"/>
  <c r="AT881" i="46"/>
  <c r="AT882" i="46"/>
  <c r="AT883" i="46"/>
  <c r="AT884" i="46"/>
  <c r="AT885" i="46"/>
  <c r="AT886" i="46"/>
  <c r="AT887" i="46"/>
  <c r="AT888" i="46"/>
  <c r="AT889" i="46"/>
  <c r="AT890" i="46"/>
  <c r="AT891" i="46"/>
  <c r="AT892" i="46"/>
  <c r="AT893" i="46"/>
  <c r="AT894" i="46"/>
  <c r="AT895" i="46"/>
  <c r="AT896" i="46"/>
  <c r="AT897" i="46"/>
  <c r="AT898" i="46"/>
  <c r="AT899" i="46"/>
  <c r="AT900" i="46"/>
  <c r="AT901" i="46"/>
  <c r="AT902" i="46"/>
  <c r="AT903" i="46"/>
  <c r="AT904" i="46"/>
  <c r="AT905" i="46"/>
  <c r="AT906" i="46"/>
  <c r="AT907" i="46"/>
  <c r="AT908" i="46"/>
  <c r="AT909" i="46"/>
  <c r="AT910" i="46"/>
  <c r="AT911" i="46"/>
  <c r="AT912" i="46"/>
  <c r="AT913" i="46"/>
  <c r="AT914" i="46"/>
  <c r="AT915" i="46"/>
  <c r="AT916" i="46"/>
  <c r="AT917" i="46"/>
  <c r="AT918" i="46"/>
  <c r="AT919" i="46"/>
  <c r="AT920" i="46"/>
  <c r="AT921" i="46"/>
  <c r="AT922" i="46"/>
  <c r="AT923" i="46"/>
  <c r="AT924" i="46"/>
  <c r="AT925" i="46"/>
  <c r="AT926" i="46"/>
  <c r="AT927" i="46"/>
  <c r="AT928" i="46"/>
  <c r="AT929" i="46"/>
  <c r="AT930" i="46"/>
  <c r="AT931" i="46"/>
  <c r="AT932" i="46"/>
  <c r="AT933" i="46"/>
  <c r="AT934" i="46"/>
  <c r="AT935" i="46"/>
  <c r="AT936" i="46"/>
  <c r="AT937" i="46"/>
  <c r="AT938" i="46"/>
  <c r="AT939" i="46"/>
  <c r="AT940" i="46"/>
  <c r="AT941" i="46"/>
  <c r="AT942" i="46"/>
  <c r="AT943" i="46"/>
  <c r="AT944" i="46"/>
  <c r="AT945" i="46"/>
  <c r="AT946" i="46"/>
  <c r="AT947" i="46"/>
  <c r="AT948" i="46"/>
  <c r="AT949" i="46"/>
  <c r="AT950" i="46"/>
  <c r="AT951" i="46"/>
  <c r="AT952" i="46"/>
  <c r="AT953" i="46"/>
  <c r="AT954" i="46"/>
  <c r="AT955" i="46"/>
  <c r="AT956" i="46"/>
  <c r="AT957" i="46"/>
  <c r="AT958" i="46"/>
  <c r="AT959" i="46"/>
  <c r="AT960" i="46"/>
  <c r="AT961" i="46"/>
  <c r="AT962" i="46"/>
  <c r="AT963" i="46"/>
  <c r="AT964" i="46"/>
  <c r="AT965" i="46"/>
  <c r="AT966" i="46"/>
  <c r="AT967" i="46"/>
  <c r="AT968" i="46"/>
  <c r="AT969" i="46"/>
  <c r="AT970" i="46"/>
  <c r="AT971" i="46"/>
  <c r="AT972" i="46"/>
  <c r="AT973" i="46"/>
  <c r="AT974" i="46"/>
  <c r="AT975" i="46"/>
  <c r="AT976" i="46"/>
  <c r="AT977" i="46"/>
  <c r="AT978" i="46"/>
  <c r="AT979" i="46"/>
  <c r="AT980" i="46"/>
  <c r="AT981" i="46"/>
  <c r="AT982" i="46"/>
  <c r="AT983" i="46"/>
  <c r="AT984" i="46"/>
  <c r="AT985" i="46"/>
  <c r="AT986" i="46"/>
  <c r="AT987" i="46"/>
  <c r="AT988" i="46"/>
  <c r="AT989" i="46"/>
  <c r="AT990" i="46"/>
  <c r="AT991" i="46"/>
  <c r="AT992" i="46"/>
  <c r="AT993" i="46"/>
  <c r="AT994" i="46"/>
  <c r="AT995" i="46"/>
  <c r="AT996" i="46"/>
  <c r="AT997" i="46"/>
  <c r="AT998" i="46"/>
  <c r="AT999" i="46"/>
  <c r="AT1000" i="46"/>
  <c r="AT1001" i="46"/>
  <c r="AT1002" i="46"/>
  <c r="AT1003" i="46"/>
  <c r="AT1004" i="46"/>
  <c r="AT1005" i="46"/>
  <c r="AT1006" i="46"/>
  <c r="AT1007" i="46"/>
  <c r="AT1008" i="46"/>
  <c r="AT1009" i="46"/>
  <c r="AT1010" i="46"/>
  <c r="AT1011" i="46"/>
  <c r="AT1012" i="46"/>
  <c r="AT1013" i="46"/>
  <c r="AT1014" i="46"/>
  <c r="AT1015" i="46"/>
  <c r="AB1015" i="46"/>
  <c r="AB1014" i="46"/>
  <c r="AB1013" i="46"/>
  <c r="AB1012" i="46"/>
  <c r="AB1011" i="46"/>
  <c r="AB1010" i="46"/>
  <c r="AB1009" i="46"/>
  <c r="AB1008" i="46"/>
  <c r="AB1007" i="46"/>
  <c r="AB1006" i="46"/>
  <c r="AB1005" i="46"/>
  <c r="AB1004" i="46"/>
  <c r="AB1003" i="46"/>
  <c r="AB1002" i="46"/>
  <c r="AB1001" i="46"/>
  <c r="AB1000" i="46"/>
  <c r="AB999" i="46"/>
  <c r="AB998" i="46"/>
  <c r="AB997" i="46"/>
  <c r="AB996" i="46"/>
  <c r="AB995" i="46"/>
  <c r="AB994" i="46"/>
  <c r="AB993" i="46"/>
  <c r="AB992" i="46"/>
  <c r="AB991" i="46"/>
  <c r="AB990" i="46"/>
  <c r="AB989" i="46"/>
  <c r="AB988" i="46"/>
  <c r="AB987" i="46"/>
  <c r="AB986" i="46"/>
  <c r="AB985" i="46"/>
  <c r="AB984" i="46"/>
  <c r="AB983" i="46"/>
  <c r="AB982" i="46"/>
  <c r="AB981" i="46"/>
  <c r="AB980" i="46"/>
  <c r="AB979" i="46"/>
  <c r="AB978" i="46"/>
  <c r="AB977" i="46"/>
  <c r="AB976" i="46"/>
  <c r="AB975" i="46"/>
  <c r="AB974" i="46"/>
  <c r="AB973" i="46"/>
  <c r="AB972" i="46"/>
  <c r="AB971" i="46"/>
  <c r="AB970" i="46"/>
  <c r="AB969" i="46"/>
  <c r="AB968" i="46"/>
  <c r="AB967" i="46"/>
  <c r="AB966" i="46"/>
  <c r="AB965" i="46"/>
  <c r="AB964" i="46"/>
  <c r="AB963" i="46"/>
  <c r="AB962" i="46"/>
  <c r="AB961" i="46"/>
  <c r="AB960" i="46"/>
  <c r="AB959" i="46"/>
  <c r="AB958" i="46"/>
  <c r="AB957" i="46"/>
  <c r="AB956" i="46"/>
  <c r="AB955" i="46"/>
  <c r="AB954" i="46"/>
  <c r="AB953" i="46"/>
  <c r="AB952" i="46"/>
  <c r="AB951" i="46"/>
  <c r="AB950" i="46"/>
  <c r="AB949" i="46"/>
  <c r="AB948" i="46"/>
  <c r="AB947" i="46"/>
  <c r="AB946" i="46"/>
  <c r="AB945" i="46"/>
  <c r="AB944" i="46"/>
  <c r="AB943" i="46"/>
  <c r="AB942" i="46"/>
  <c r="AB941" i="46"/>
  <c r="AB940" i="46"/>
  <c r="AB939" i="46"/>
  <c r="AB938" i="46"/>
  <c r="AB937" i="46"/>
  <c r="AB936" i="46"/>
  <c r="AB935" i="46"/>
  <c r="AB934" i="46"/>
  <c r="AB933" i="46"/>
  <c r="AB932" i="46"/>
  <c r="AB931" i="46"/>
  <c r="AB930" i="46"/>
  <c r="AB929" i="46"/>
  <c r="AB928" i="46"/>
  <c r="AB927" i="46"/>
  <c r="AB926" i="46"/>
  <c r="AB925" i="46"/>
  <c r="AB924" i="46"/>
  <c r="AB923" i="46"/>
  <c r="AB922" i="46"/>
  <c r="AB921" i="46"/>
  <c r="AB920" i="46"/>
  <c r="AB919" i="46"/>
  <c r="AB918" i="46"/>
  <c r="AB917" i="46"/>
  <c r="AB916" i="46"/>
  <c r="AB915" i="46"/>
  <c r="AB914" i="46"/>
  <c r="AB913" i="46"/>
  <c r="AB912" i="46"/>
  <c r="AB911" i="46"/>
  <c r="AB910" i="46"/>
  <c r="AB909" i="46"/>
  <c r="AB908" i="46"/>
  <c r="AB907" i="46"/>
  <c r="AB906" i="46"/>
  <c r="AB905" i="46"/>
  <c r="AB904" i="46"/>
  <c r="AB903" i="46"/>
  <c r="AB902" i="46"/>
  <c r="AB901" i="46"/>
  <c r="AB900" i="46"/>
  <c r="AB899" i="46"/>
  <c r="AB898" i="46"/>
  <c r="AB897" i="46"/>
  <c r="AB896" i="46"/>
  <c r="AB895" i="46"/>
  <c r="AB894" i="46"/>
  <c r="AB893" i="46"/>
  <c r="AB892" i="46"/>
  <c r="AB891" i="46"/>
  <c r="AB890" i="46"/>
  <c r="AB889" i="46"/>
  <c r="AB888" i="46"/>
  <c r="AB887" i="46"/>
  <c r="AB886" i="46"/>
  <c r="AB885" i="46"/>
  <c r="AB884" i="46"/>
  <c r="AB883" i="46"/>
  <c r="AB882" i="46"/>
  <c r="AB881" i="46"/>
  <c r="AB880" i="46"/>
  <c r="AB879" i="46"/>
  <c r="AB878" i="46"/>
  <c r="AB877" i="46"/>
  <c r="AB876" i="46"/>
  <c r="AB875" i="46"/>
  <c r="AB874" i="46"/>
  <c r="AB873" i="46"/>
  <c r="AB872" i="46"/>
  <c r="AB871" i="46"/>
  <c r="AB870" i="46"/>
  <c r="AB869" i="46"/>
  <c r="AB868" i="46"/>
  <c r="AB867" i="46"/>
  <c r="AB866" i="46"/>
  <c r="AB865" i="46"/>
  <c r="AB864" i="46"/>
  <c r="AB863" i="46"/>
  <c r="AB862" i="46"/>
  <c r="AB861" i="46"/>
  <c r="AB860" i="46"/>
  <c r="AB859" i="46"/>
  <c r="AB858" i="46"/>
  <c r="AB857" i="46"/>
  <c r="AB856" i="46"/>
  <c r="AB855" i="46"/>
  <c r="AB854" i="46"/>
  <c r="AB853" i="46"/>
  <c r="AB852" i="46"/>
  <c r="AB851" i="46"/>
  <c r="AB850" i="46"/>
  <c r="AB849" i="46"/>
  <c r="AB848" i="46"/>
  <c r="AB847" i="46"/>
  <c r="AB846" i="46"/>
  <c r="AB845" i="46"/>
  <c r="AB844" i="46"/>
  <c r="AB843" i="46"/>
  <c r="AB842" i="46"/>
  <c r="AB841" i="46"/>
  <c r="AB840" i="46"/>
  <c r="AB839" i="46"/>
  <c r="AB838" i="46"/>
  <c r="AB837" i="46"/>
  <c r="AB836" i="46"/>
  <c r="AB835" i="46"/>
  <c r="AB834" i="46"/>
  <c r="AB833" i="46"/>
  <c r="AB832" i="46"/>
  <c r="AB831" i="46"/>
  <c r="AB830" i="46"/>
  <c r="AB829" i="46"/>
  <c r="AB828" i="46"/>
  <c r="AB827" i="46"/>
  <c r="AB826" i="46"/>
  <c r="AB825" i="46"/>
  <c r="AB824" i="46"/>
  <c r="AB823" i="46"/>
  <c r="AB822" i="46"/>
  <c r="AB821" i="46"/>
  <c r="AB820" i="46"/>
  <c r="AB819" i="46"/>
  <c r="AB818" i="46"/>
  <c r="AB817" i="46"/>
  <c r="AB816" i="46"/>
  <c r="AB815" i="46"/>
  <c r="AB814" i="46"/>
  <c r="AB813" i="46"/>
  <c r="AB812" i="46"/>
  <c r="AB811" i="46"/>
  <c r="AB810" i="46"/>
  <c r="AB809" i="46"/>
  <c r="AB808" i="46"/>
  <c r="AB807" i="46"/>
  <c r="AB806" i="46"/>
  <c r="AB805" i="46"/>
  <c r="AB804" i="46"/>
  <c r="AB803" i="46"/>
  <c r="AB802" i="46"/>
  <c r="AB801" i="46"/>
  <c r="AB800" i="46"/>
  <c r="AB799" i="46"/>
  <c r="AB798" i="46"/>
  <c r="AB797" i="46"/>
  <c r="AB796" i="46"/>
  <c r="AB795" i="46"/>
  <c r="AB794" i="46"/>
  <c r="AB793" i="46"/>
  <c r="AB792" i="46"/>
  <c r="AB791" i="46"/>
  <c r="AB790" i="46"/>
  <c r="AB789" i="46"/>
  <c r="AB788" i="46"/>
  <c r="AB787" i="46"/>
  <c r="AB786" i="46"/>
  <c r="AB785" i="46"/>
  <c r="AB784" i="46"/>
  <c r="AB783" i="46"/>
  <c r="AB782" i="46"/>
  <c r="AB781" i="46"/>
  <c r="AB780" i="46"/>
  <c r="AB779" i="46"/>
  <c r="AB778" i="46"/>
  <c r="AB777" i="46"/>
  <c r="AB776" i="46"/>
  <c r="AB775" i="46"/>
  <c r="AB774" i="46"/>
  <c r="AB773" i="46"/>
  <c r="AB772" i="46"/>
  <c r="AB771" i="46"/>
  <c r="AB770" i="46"/>
  <c r="AB769" i="46"/>
  <c r="AB768" i="46"/>
  <c r="AB767" i="46"/>
  <c r="AB766" i="46"/>
  <c r="AB765" i="46"/>
  <c r="AB764" i="46"/>
  <c r="AB763" i="46"/>
  <c r="AB762" i="46"/>
  <c r="AB761" i="46"/>
  <c r="AB760" i="46"/>
  <c r="AB759" i="46"/>
  <c r="AB758" i="46"/>
  <c r="AB757" i="46"/>
  <c r="AB756" i="46"/>
  <c r="AB755" i="46"/>
  <c r="AB754" i="46"/>
  <c r="AB753" i="46"/>
  <c r="AB752" i="46"/>
  <c r="AB751" i="46"/>
  <c r="AB750" i="46"/>
  <c r="AB749" i="46"/>
  <c r="AB748" i="46"/>
  <c r="AB747" i="46"/>
  <c r="AB746" i="46"/>
  <c r="AB745" i="46"/>
  <c r="AB744" i="46"/>
  <c r="AB743" i="46"/>
  <c r="AB742" i="46"/>
  <c r="AB741" i="46"/>
  <c r="AB740" i="46"/>
  <c r="AB739" i="46"/>
  <c r="AB738" i="46"/>
  <c r="AB737" i="46"/>
  <c r="AB736" i="46"/>
  <c r="AB735" i="46"/>
  <c r="AB734" i="46"/>
  <c r="AB733" i="46"/>
  <c r="AB732" i="46"/>
  <c r="AB731" i="46"/>
  <c r="AB730" i="46"/>
  <c r="AB729" i="46"/>
  <c r="AB728" i="46"/>
  <c r="AB727" i="46"/>
  <c r="AB726" i="46"/>
  <c r="AB725" i="46"/>
  <c r="AB724" i="46"/>
  <c r="AB723" i="46"/>
  <c r="AB722" i="46"/>
  <c r="AB721" i="46"/>
  <c r="AB720" i="46"/>
  <c r="AB719" i="46"/>
  <c r="AB718" i="46"/>
  <c r="AB717" i="46"/>
  <c r="AB716" i="46"/>
  <c r="AB715" i="46"/>
  <c r="AB714" i="46"/>
  <c r="AB713" i="46"/>
  <c r="AB712" i="46"/>
  <c r="AB711" i="46"/>
  <c r="AB710" i="46"/>
  <c r="AB709" i="46"/>
  <c r="AB708" i="46"/>
  <c r="AB707" i="46"/>
  <c r="AB706" i="46"/>
  <c r="AB705" i="46"/>
  <c r="AB704" i="46"/>
  <c r="AB703" i="46"/>
  <c r="AB702" i="46"/>
  <c r="AB701" i="46"/>
  <c r="AB700" i="46"/>
  <c r="AB699" i="46"/>
  <c r="AB698" i="46"/>
  <c r="AB697" i="46"/>
  <c r="AB696" i="46"/>
  <c r="AB695" i="46"/>
  <c r="AB694" i="46"/>
  <c r="AB693" i="46"/>
  <c r="AB692" i="46"/>
  <c r="AB691" i="46"/>
  <c r="AB690" i="46"/>
  <c r="AB689" i="46"/>
  <c r="AB688" i="46"/>
  <c r="AB687" i="46"/>
  <c r="AB686" i="46"/>
  <c r="AB685" i="46"/>
  <c r="AB684" i="46"/>
  <c r="AB683" i="46"/>
  <c r="AB682" i="46"/>
  <c r="AB681" i="46"/>
  <c r="AB680" i="46"/>
  <c r="AB679" i="46"/>
  <c r="AB678" i="46"/>
  <c r="AB677" i="46"/>
  <c r="AB676" i="46"/>
  <c r="AB675" i="46"/>
  <c r="AB674" i="46"/>
  <c r="AB673" i="46"/>
  <c r="AB672" i="46"/>
  <c r="AB671" i="46"/>
  <c r="AB670" i="46"/>
  <c r="AB669" i="46"/>
  <c r="AB668" i="46"/>
  <c r="AB667" i="46"/>
  <c r="AB666" i="46"/>
  <c r="AB665" i="46"/>
  <c r="AB664" i="46"/>
  <c r="AB663" i="46"/>
  <c r="AB662" i="46"/>
  <c r="AB661" i="46"/>
  <c r="AB660" i="46"/>
  <c r="AB659" i="46"/>
  <c r="AB658" i="46"/>
  <c r="AB657" i="46"/>
  <c r="AB656" i="46"/>
  <c r="AB655" i="46"/>
  <c r="AB654" i="46"/>
  <c r="AB653" i="46"/>
  <c r="AB652" i="46"/>
  <c r="AB651" i="46"/>
  <c r="AB650" i="46"/>
  <c r="AB649" i="46"/>
  <c r="AB648" i="46"/>
  <c r="AB647" i="46"/>
  <c r="AB646" i="46"/>
  <c r="AB645" i="46"/>
  <c r="AB644" i="46"/>
  <c r="AB643" i="46"/>
  <c r="AB642" i="46"/>
  <c r="AB641" i="46"/>
  <c r="AB640" i="46"/>
  <c r="AB639" i="46"/>
  <c r="AB638" i="46"/>
  <c r="AB637" i="46"/>
  <c r="AB636" i="46"/>
  <c r="AB635" i="46"/>
  <c r="AB634" i="46"/>
  <c r="AB633" i="46"/>
  <c r="AB632" i="46"/>
  <c r="AB631" i="46"/>
  <c r="AB630" i="46"/>
  <c r="AB629" i="46"/>
  <c r="AB628" i="46"/>
  <c r="AB627" i="46"/>
  <c r="AB626" i="46"/>
  <c r="AB625" i="46"/>
  <c r="AB624" i="46"/>
  <c r="AB623" i="46"/>
  <c r="AB622" i="46"/>
  <c r="AB621" i="46"/>
  <c r="AB620" i="46"/>
  <c r="AB619" i="46"/>
  <c r="AB618" i="46"/>
  <c r="AB617" i="46"/>
  <c r="AB616" i="46"/>
  <c r="AB615" i="46"/>
  <c r="AB614" i="46"/>
  <c r="AB613" i="46"/>
  <c r="AB612" i="46"/>
  <c r="AB611" i="46"/>
  <c r="AB610" i="46"/>
  <c r="AB609" i="46"/>
  <c r="AB608" i="46"/>
  <c r="AB607" i="46"/>
  <c r="AB606" i="46"/>
  <c r="AB605" i="46"/>
  <c r="AB604" i="46"/>
  <c r="AB603" i="46"/>
  <c r="AB602" i="46"/>
  <c r="AB601" i="46"/>
  <c r="AB600" i="46"/>
  <c r="AB599" i="46"/>
  <c r="AB598" i="46"/>
  <c r="AB597" i="46"/>
  <c r="AB596" i="46"/>
  <c r="AB595" i="46"/>
  <c r="AB594" i="46"/>
  <c r="AB593" i="46"/>
  <c r="AB592" i="46"/>
  <c r="AB591" i="46"/>
  <c r="AB590" i="46"/>
  <c r="AB589" i="46"/>
  <c r="AB588" i="46"/>
  <c r="AB587" i="46"/>
  <c r="AB586" i="46"/>
  <c r="AB585" i="46"/>
  <c r="AB584" i="46"/>
  <c r="AB583" i="46"/>
  <c r="AB582" i="46"/>
  <c r="AB581" i="46"/>
  <c r="AB580" i="46"/>
  <c r="AB579" i="46"/>
  <c r="AB578" i="46"/>
  <c r="AB577" i="46"/>
  <c r="AB576" i="46"/>
  <c r="AB575" i="46"/>
  <c r="AB574" i="46"/>
  <c r="AB573" i="46"/>
  <c r="AB572" i="46"/>
  <c r="AB571" i="46"/>
  <c r="AB570" i="46"/>
  <c r="AB569" i="46"/>
  <c r="AB568" i="46"/>
  <c r="AB567" i="46"/>
  <c r="AB566" i="46"/>
  <c r="AB565" i="46"/>
  <c r="AB564" i="46"/>
  <c r="AB563" i="46"/>
  <c r="AB562" i="46"/>
  <c r="AB561" i="46"/>
  <c r="AB560" i="46"/>
  <c r="AB559" i="46"/>
  <c r="AB558" i="46"/>
  <c r="AB557" i="46"/>
  <c r="AB556" i="46"/>
  <c r="AB555" i="46"/>
  <c r="AB554" i="46"/>
  <c r="AB553" i="46"/>
  <c r="AB552" i="46"/>
  <c r="AB551" i="46"/>
  <c r="AB550" i="46"/>
  <c r="AB549" i="46"/>
  <c r="AB548" i="46"/>
  <c r="AB547" i="46"/>
  <c r="AB546" i="46"/>
  <c r="AB545" i="46"/>
  <c r="AB544" i="46"/>
  <c r="AB543" i="46"/>
  <c r="AB542" i="46"/>
  <c r="AB541" i="46"/>
  <c r="AB540" i="46"/>
  <c r="AB539" i="46"/>
  <c r="AB538" i="46"/>
  <c r="AB537" i="46"/>
  <c r="AB536" i="46"/>
  <c r="AB535" i="46"/>
  <c r="AB534" i="46"/>
  <c r="AB533" i="46"/>
  <c r="AB532" i="46"/>
  <c r="AB531" i="46"/>
  <c r="AB530" i="46"/>
  <c r="AB529" i="46"/>
  <c r="AB528" i="46"/>
  <c r="AB527" i="46"/>
  <c r="AB526" i="46"/>
  <c r="AB525" i="46"/>
  <c r="AB524" i="46"/>
  <c r="AB523" i="46"/>
  <c r="AB522" i="46"/>
  <c r="AB521" i="46"/>
  <c r="AB520" i="46"/>
  <c r="AB519" i="46"/>
  <c r="AB518" i="46"/>
  <c r="AB517" i="46"/>
  <c r="AB516" i="46"/>
  <c r="AB515" i="46"/>
  <c r="AB514" i="46"/>
  <c r="AB513" i="46"/>
  <c r="AB512" i="46"/>
  <c r="AB511" i="46"/>
  <c r="AB510" i="46"/>
  <c r="AB509" i="46"/>
  <c r="AB508" i="46"/>
  <c r="AB507" i="46"/>
  <c r="AB506" i="46"/>
  <c r="AB505" i="46"/>
  <c r="AB504" i="46"/>
  <c r="AB503" i="46"/>
  <c r="AB502" i="46"/>
  <c r="AB501" i="46"/>
  <c r="AB500" i="46"/>
  <c r="AB499" i="46"/>
  <c r="AB498" i="46"/>
  <c r="AB497" i="46"/>
  <c r="AB496" i="46"/>
  <c r="AB495" i="46"/>
  <c r="AB494" i="46"/>
  <c r="AB493" i="46"/>
  <c r="AB492" i="46"/>
  <c r="AB491" i="46"/>
  <c r="AB490" i="46"/>
  <c r="AB489" i="46"/>
  <c r="AB488" i="46"/>
  <c r="AB487" i="46"/>
  <c r="AB486" i="46"/>
  <c r="AB485" i="46"/>
  <c r="AB484" i="46"/>
  <c r="AB483" i="46"/>
  <c r="AB482" i="46"/>
  <c r="AB481" i="46"/>
  <c r="AB480" i="46"/>
  <c r="AB479" i="46"/>
  <c r="AB478" i="46"/>
  <c r="AB477" i="46"/>
  <c r="AB476" i="46"/>
  <c r="AB475" i="46"/>
  <c r="AB474" i="46"/>
  <c r="AB473" i="46"/>
  <c r="AB472" i="46"/>
  <c r="AB471" i="46"/>
  <c r="AB470" i="46"/>
  <c r="AB469" i="46"/>
  <c r="AB468" i="46"/>
  <c r="AB467" i="46"/>
  <c r="AB466" i="46"/>
  <c r="AB465" i="46"/>
  <c r="AB464" i="46"/>
  <c r="AB463" i="46"/>
  <c r="AB462" i="46"/>
  <c r="AB461" i="46"/>
  <c r="AB460" i="46"/>
  <c r="AB459" i="46"/>
  <c r="AB458" i="46"/>
  <c r="AB457" i="46"/>
  <c r="AB456" i="46"/>
  <c r="AB455" i="46"/>
  <c r="AB454" i="46"/>
  <c r="AB453" i="46"/>
  <c r="AB452" i="46"/>
  <c r="AB451" i="46"/>
  <c r="AB450" i="46"/>
  <c r="AB449" i="46"/>
  <c r="AB448" i="46"/>
  <c r="AB447" i="46"/>
  <c r="AB446" i="46"/>
  <c r="AB445" i="46"/>
  <c r="AB444" i="46"/>
  <c r="AB443" i="46"/>
  <c r="AB442" i="46"/>
  <c r="AB441" i="46"/>
  <c r="AB440" i="46"/>
  <c r="AB439" i="46"/>
  <c r="AB438" i="46"/>
  <c r="AB437" i="46"/>
  <c r="AB436" i="46"/>
  <c r="AB435" i="46"/>
  <c r="AB434" i="46"/>
  <c r="AB433" i="46"/>
  <c r="AB432" i="46"/>
  <c r="AB431" i="46"/>
  <c r="AB430" i="46"/>
  <c r="AB429" i="46"/>
  <c r="AB428" i="46"/>
  <c r="AB427" i="46"/>
  <c r="AB426" i="46"/>
  <c r="AB425" i="46"/>
  <c r="AB424" i="46"/>
  <c r="AB423" i="46"/>
  <c r="AB422" i="46"/>
  <c r="AB421" i="46"/>
  <c r="AB420" i="46"/>
  <c r="AB419" i="46"/>
  <c r="AB418" i="46"/>
  <c r="AB417" i="46"/>
  <c r="AB416" i="46"/>
  <c r="AB415" i="46"/>
  <c r="AB414" i="46"/>
  <c r="AB413" i="46"/>
  <c r="AB412" i="46"/>
  <c r="AB411" i="46"/>
  <c r="AB410" i="46"/>
  <c r="AB409" i="46"/>
  <c r="AB408" i="46"/>
  <c r="AB407" i="46"/>
  <c r="AB406" i="46"/>
  <c r="AB405" i="46"/>
  <c r="AB404" i="46"/>
  <c r="AB403" i="46"/>
  <c r="AB402" i="46"/>
  <c r="AB401" i="46"/>
  <c r="AB400" i="46"/>
  <c r="AB399" i="46"/>
  <c r="AB398" i="46"/>
  <c r="AB397" i="46"/>
  <c r="AB396" i="46"/>
  <c r="AB395" i="46"/>
  <c r="AB394" i="46"/>
  <c r="AB393" i="46"/>
  <c r="AB392" i="46"/>
  <c r="AB391" i="46"/>
  <c r="AB390" i="46"/>
  <c r="AB389" i="46"/>
  <c r="AB388" i="46"/>
  <c r="AB387" i="46"/>
  <c r="AB386" i="46"/>
  <c r="AB385" i="46"/>
  <c r="AB384" i="46"/>
  <c r="AB383" i="46"/>
  <c r="AB382" i="46"/>
  <c r="AB381" i="46"/>
  <c r="AB380" i="46"/>
  <c r="AB379" i="46"/>
  <c r="AB378" i="46"/>
  <c r="AB377" i="46"/>
  <c r="AB376" i="46"/>
  <c r="AB375" i="46"/>
  <c r="AB374" i="46"/>
  <c r="AB373" i="46"/>
  <c r="AB372" i="46"/>
  <c r="AB371" i="46"/>
  <c r="AB370" i="46"/>
  <c r="AB369" i="46"/>
  <c r="AB368" i="46"/>
  <c r="AB367" i="46"/>
  <c r="AB366" i="46"/>
  <c r="AB365" i="46"/>
  <c r="AB364" i="46"/>
  <c r="AB363" i="46"/>
  <c r="AB362" i="46"/>
  <c r="AB361" i="46"/>
  <c r="AB360" i="46"/>
  <c r="AB359" i="46"/>
  <c r="AB358" i="46"/>
  <c r="AB357" i="46"/>
  <c r="AB356" i="46"/>
  <c r="AB355" i="46"/>
  <c r="AB354" i="46"/>
  <c r="AB353" i="46"/>
  <c r="AB352" i="46"/>
  <c r="AB351" i="46"/>
  <c r="AB350" i="46"/>
  <c r="AB349" i="46"/>
  <c r="AB348" i="46"/>
  <c r="AB347" i="46"/>
  <c r="AB346" i="46"/>
  <c r="AB345" i="46"/>
  <c r="AB344" i="46"/>
  <c r="AB343" i="46"/>
  <c r="AB342" i="46"/>
  <c r="AB341" i="46"/>
  <c r="AB340" i="46"/>
  <c r="AB339" i="46"/>
  <c r="AB338" i="46"/>
  <c r="AB337" i="46"/>
  <c r="AB336" i="46"/>
  <c r="AB335" i="46"/>
  <c r="AB334" i="46"/>
  <c r="AB333" i="46"/>
  <c r="AB332" i="46"/>
  <c r="AB331" i="46"/>
  <c r="AB330" i="46"/>
  <c r="AB329" i="46"/>
  <c r="AB328" i="46"/>
  <c r="AB327" i="46"/>
  <c r="AB326" i="46"/>
  <c r="AB325" i="46"/>
  <c r="AB324" i="46"/>
  <c r="AB323" i="46"/>
  <c r="AB322" i="46"/>
  <c r="AB321" i="46"/>
  <c r="AB320" i="46"/>
  <c r="AB319" i="46"/>
  <c r="AB318" i="46"/>
  <c r="AB317" i="46"/>
  <c r="AB316" i="46"/>
  <c r="AB315" i="46"/>
  <c r="AB314" i="46"/>
  <c r="AB313" i="46"/>
  <c r="AB312" i="46"/>
  <c r="AB311" i="46"/>
  <c r="AB310" i="46"/>
  <c r="AB309" i="46"/>
  <c r="AB308" i="46"/>
  <c r="AB307" i="46"/>
  <c r="AB306" i="46"/>
  <c r="AB305" i="46"/>
  <c r="AB304" i="46"/>
  <c r="AB303" i="46"/>
  <c r="AB302" i="46"/>
  <c r="AB301" i="46"/>
  <c r="AB300" i="46"/>
  <c r="AB299" i="46"/>
  <c r="AB298" i="46"/>
  <c r="AB297" i="46"/>
  <c r="AB296" i="46"/>
  <c r="AB295" i="46"/>
  <c r="AB294" i="46"/>
  <c r="AB293" i="46"/>
  <c r="AB292" i="46"/>
  <c r="AB291" i="46"/>
  <c r="AB290" i="46"/>
  <c r="AB289" i="46"/>
  <c r="AB288" i="46"/>
  <c r="AB287" i="46"/>
  <c r="AB286" i="46"/>
  <c r="AB285" i="46"/>
  <c r="AB284" i="46"/>
  <c r="AB283" i="46"/>
  <c r="AB282" i="46"/>
  <c r="AB281" i="46"/>
  <c r="AB280" i="46"/>
  <c r="AB279" i="46"/>
  <c r="AB278" i="46"/>
  <c r="AB277" i="46"/>
  <c r="AB276" i="46"/>
  <c r="AB275" i="46"/>
  <c r="AB274" i="46"/>
  <c r="AB273" i="46"/>
  <c r="AB272" i="46"/>
  <c r="AB271" i="46"/>
  <c r="AB270" i="46"/>
  <c r="AB269" i="46"/>
  <c r="AB268" i="46"/>
  <c r="AB267" i="46"/>
  <c r="AB266" i="46"/>
  <c r="AB265" i="46"/>
  <c r="AB264" i="46"/>
  <c r="AB263" i="46"/>
  <c r="AB262" i="46"/>
  <c r="AB261" i="46"/>
  <c r="AB260" i="46"/>
  <c r="AB259" i="46"/>
  <c r="AB258" i="46"/>
  <c r="AB257" i="46"/>
  <c r="AB256" i="46"/>
  <c r="AB255" i="46"/>
  <c r="AB254" i="46"/>
  <c r="AB253" i="46"/>
  <c r="AB252" i="46"/>
  <c r="AB251" i="46"/>
  <c r="AB250" i="46"/>
  <c r="AB249" i="46"/>
  <c r="AB248" i="46"/>
  <c r="AB247" i="46"/>
  <c r="AB246" i="46"/>
  <c r="AB245" i="46"/>
  <c r="AB244" i="46"/>
  <c r="AB243" i="46"/>
  <c r="AB242" i="46"/>
  <c r="AB241" i="46"/>
  <c r="AB240" i="46"/>
  <c r="AB239" i="46"/>
  <c r="AB238" i="46"/>
  <c r="AB237" i="46"/>
  <c r="AB236" i="46"/>
  <c r="AB235" i="46"/>
  <c r="AB234" i="46"/>
  <c r="AB233" i="46"/>
  <c r="AB232" i="46"/>
  <c r="AB231" i="46"/>
  <c r="AB230" i="46"/>
  <c r="AB229" i="46"/>
  <c r="AB228" i="46"/>
  <c r="AB227" i="46"/>
  <c r="AB226" i="46"/>
  <c r="AB225" i="46"/>
  <c r="AB224" i="46"/>
  <c r="AB223" i="46"/>
  <c r="AB222" i="46"/>
  <c r="AB221" i="46"/>
  <c r="AB220" i="46"/>
  <c r="AB219" i="46"/>
  <c r="AB218" i="46"/>
  <c r="AB217" i="46"/>
  <c r="AB216" i="46"/>
  <c r="AB215" i="46"/>
  <c r="AB214" i="46"/>
  <c r="AB213" i="46"/>
  <c r="AB212" i="46"/>
  <c r="AB211" i="46"/>
  <c r="AB210" i="46"/>
  <c r="AB209" i="46"/>
  <c r="AB208" i="46"/>
  <c r="AB207" i="46"/>
  <c r="AB206" i="46"/>
  <c r="AB205" i="46"/>
  <c r="AB204" i="46"/>
  <c r="AB203" i="46"/>
  <c r="AB202" i="46"/>
  <c r="AB201" i="46"/>
  <c r="AB200" i="46"/>
  <c r="AB199" i="46"/>
  <c r="AB198" i="46"/>
  <c r="AB197" i="46"/>
  <c r="AB196" i="46"/>
  <c r="AB195" i="46"/>
  <c r="AB194" i="46"/>
  <c r="AB193" i="46"/>
  <c r="AB192" i="46"/>
  <c r="AB191" i="46"/>
  <c r="AB190" i="46"/>
  <c r="AB189" i="46"/>
  <c r="AB188" i="46"/>
  <c r="AB187" i="46"/>
  <c r="AB186" i="46"/>
  <c r="AB185" i="46"/>
  <c r="AB184" i="46"/>
  <c r="AB183" i="46"/>
  <c r="AB182" i="46"/>
  <c r="AB181" i="46"/>
  <c r="AB180" i="46"/>
  <c r="AB179" i="46"/>
  <c r="AB178" i="46"/>
  <c r="AB177" i="46"/>
  <c r="AB176" i="46"/>
  <c r="AB175" i="46"/>
  <c r="AB174" i="46"/>
  <c r="AB173" i="46"/>
  <c r="AB172" i="46"/>
  <c r="AB171" i="46"/>
  <c r="AB170" i="46"/>
  <c r="AB169" i="46"/>
  <c r="AB168" i="46"/>
  <c r="AB167" i="46"/>
  <c r="AB166" i="46"/>
  <c r="AB165" i="46"/>
  <c r="AB164" i="46"/>
  <c r="AB163" i="46"/>
  <c r="AB162" i="46"/>
  <c r="AB161" i="46"/>
  <c r="AB160" i="46"/>
  <c r="AB159" i="46"/>
  <c r="AB158" i="46"/>
  <c r="AB157" i="46"/>
  <c r="AB156" i="46"/>
  <c r="AB155" i="46"/>
  <c r="AB154" i="46"/>
  <c r="AB153" i="46"/>
  <c r="AB152" i="46"/>
  <c r="AB151" i="46"/>
  <c r="AB150" i="46"/>
  <c r="AB149" i="46"/>
  <c r="AB148" i="46"/>
  <c r="AB147" i="46"/>
  <c r="AB146" i="46"/>
  <c r="AB145" i="46"/>
  <c r="AB144" i="46"/>
  <c r="AB143" i="46"/>
  <c r="AB142" i="46"/>
  <c r="AB141" i="46"/>
  <c r="AB140" i="46"/>
  <c r="AB139" i="46"/>
  <c r="AB138" i="46"/>
  <c r="AB137" i="46"/>
  <c r="AB136" i="46"/>
  <c r="AB135" i="46"/>
  <c r="AB134" i="46"/>
  <c r="AB133" i="46"/>
  <c r="AB132" i="46"/>
  <c r="AB131" i="46"/>
  <c r="AB130" i="46"/>
  <c r="AB129" i="46"/>
  <c r="AB128" i="46"/>
  <c r="AB127" i="46"/>
  <c r="AB126" i="46"/>
  <c r="AB125" i="46"/>
  <c r="AB124" i="46"/>
  <c r="AB123" i="46"/>
  <c r="AB122" i="46"/>
  <c r="AB121" i="46"/>
  <c r="AB120" i="46"/>
  <c r="AB119" i="46"/>
  <c r="AB118" i="46"/>
  <c r="AB117" i="46"/>
  <c r="AB116" i="46"/>
  <c r="AB115" i="46"/>
  <c r="AB114" i="46"/>
  <c r="AB113" i="46"/>
  <c r="AB112" i="46"/>
  <c r="AB111" i="46"/>
  <c r="AB110" i="46"/>
  <c r="AB109" i="46"/>
  <c r="AB108" i="46"/>
  <c r="AB107" i="46"/>
  <c r="AB106" i="46"/>
  <c r="AB105" i="46"/>
  <c r="AB104" i="46"/>
  <c r="AB103" i="46"/>
  <c r="AB102" i="46"/>
  <c r="AB101" i="46"/>
  <c r="AB100" i="46"/>
  <c r="AB99" i="46"/>
  <c r="AB98" i="46"/>
  <c r="AB97" i="46"/>
  <c r="AB96" i="46"/>
  <c r="AB95" i="46"/>
  <c r="AB94" i="46"/>
  <c r="AB93" i="46"/>
  <c r="AB92" i="46"/>
  <c r="AB91" i="46"/>
  <c r="AB90" i="46"/>
  <c r="AB89" i="46"/>
  <c r="AB88" i="46"/>
  <c r="AB87" i="46"/>
  <c r="AB86" i="46"/>
  <c r="AB85" i="46"/>
  <c r="AB84" i="46"/>
  <c r="AB83" i="46"/>
  <c r="AB82" i="46"/>
  <c r="AB81" i="46"/>
  <c r="AB80" i="46"/>
  <c r="AB79" i="46"/>
  <c r="AB78" i="46"/>
  <c r="AB77" i="46"/>
  <c r="AB76" i="46"/>
  <c r="AB75" i="46"/>
  <c r="AB74" i="46"/>
  <c r="AB73" i="46"/>
  <c r="AB72" i="46"/>
  <c r="AB71" i="46"/>
  <c r="AB70" i="46"/>
  <c r="AB69" i="46"/>
  <c r="AB68" i="46"/>
  <c r="AB67" i="46"/>
  <c r="AB66" i="46"/>
  <c r="AB65" i="46"/>
  <c r="AB64" i="46"/>
  <c r="AB63" i="46"/>
  <c r="AB62" i="46"/>
  <c r="AB61" i="46"/>
  <c r="AB60" i="46"/>
  <c r="AB59" i="46"/>
  <c r="AB58" i="46"/>
  <c r="AB57" i="46"/>
  <c r="AB56" i="46"/>
  <c r="AB55" i="46"/>
  <c r="AB54" i="46"/>
  <c r="AB53" i="46"/>
  <c r="AB52" i="46"/>
  <c r="AB51" i="46"/>
  <c r="AB50" i="46"/>
  <c r="AB49" i="46"/>
  <c r="AB48" i="46"/>
  <c r="AB47" i="46"/>
  <c r="AB46" i="46"/>
  <c r="AB45" i="46"/>
  <c r="AB44" i="46"/>
  <c r="AB43" i="46"/>
  <c r="AB42" i="46"/>
  <c r="AB41" i="46"/>
  <c r="AB40" i="46"/>
  <c r="AB39" i="46"/>
  <c r="AB38" i="46"/>
  <c r="AB37" i="46"/>
  <c r="AB36" i="46"/>
  <c r="AB35" i="46"/>
  <c r="AB34" i="46"/>
  <c r="AB33" i="46"/>
  <c r="AB32" i="46"/>
  <c r="AB31" i="46"/>
  <c r="AB30" i="46"/>
  <c r="AB29" i="46"/>
  <c r="AB28" i="46"/>
  <c r="AB27" i="46"/>
  <c r="AB26" i="46"/>
  <c r="AB25" i="46"/>
  <c r="AB24" i="46"/>
  <c r="AB23" i="46"/>
  <c r="AB22" i="46"/>
  <c r="AB21" i="46"/>
  <c r="AB20" i="46"/>
  <c r="AB19" i="46"/>
  <c r="AB18" i="46"/>
  <c r="AB17" i="46"/>
  <c r="AB16" i="46"/>
  <c r="Z19" i="46"/>
  <c r="Z16" i="46"/>
  <c r="Z17" i="46"/>
  <c r="Z18" i="46"/>
  <c r="Z20" i="46"/>
  <c r="Z21" i="46"/>
  <c r="Z22" i="46"/>
  <c r="Z23" i="46"/>
  <c r="Z24" i="46"/>
  <c r="Z25" i="46"/>
  <c r="Z26" i="46"/>
  <c r="Z27" i="46"/>
  <c r="Z28" i="46"/>
  <c r="Z29" i="46"/>
  <c r="Z30" i="46"/>
  <c r="Z31" i="46"/>
  <c r="Z32" i="46"/>
  <c r="Z33" i="46"/>
  <c r="Z34" i="46"/>
  <c r="Z35" i="46"/>
  <c r="Z36" i="46"/>
  <c r="Z37" i="46"/>
  <c r="Z38" i="46"/>
  <c r="Z39" i="46"/>
  <c r="Z40" i="46"/>
  <c r="Z41" i="46"/>
  <c r="Z42" i="46"/>
  <c r="Z43" i="46"/>
  <c r="Z44" i="46"/>
  <c r="Z45" i="46"/>
  <c r="Z46" i="46"/>
  <c r="Z47" i="46"/>
  <c r="Z48" i="46"/>
  <c r="Z49" i="46"/>
  <c r="Z50" i="46"/>
  <c r="Z51" i="46"/>
  <c r="Z52" i="46"/>
  <c r="Z53" i="46"/>
  <c r="Z54" i="46"/>
  <c r="Z55" i="46"/>
  <c r="Z56" i="46"/>
  <c r="Z57" i="46"/>
  <c r="Z58" i="46"/>
  <c r="Z59" i="46"/>
  <c r="Z60" i="46"/>
  <c r="Z61" i="46"/>
  <c r="Z62" i="46"/>
  <c r="Z63" i="46"/>
  <c r="Z64" i="46"/>
  <c r="Z65" i="46"/>
  <c r="Z66" i="46"/>
  <c r="Z67" i="46"/>
  <c r="Z68" i="46"/>
  <c r="Z69" i="46"/>
  <c r="Z70" i="46"/>
  <c r="Z71" i="46"/>
  <c r="Z72" i="46"/>
  <c r="Z73" i="46"/>
  <c r="Z74" i="46"/>
  <c r="Z75" i="46"/>
  <c r="Z76" i="46"/>
  <c r="Z77" i="46"/>
  <c r="Z78" i="46"/>
  <c r="Z79" i="46"/>
  <c r="Z80" i="46"/>
  <c r="Z81" i="46"/>
  <c r="Z82" i="46"/>
  <c r="Z83" i="46"/>
  <c r="Z84" i="46"/>
  <c r="Z85" i="46"/>
  <c r="Z86" i="46"/>
  <c r="Z87" i="46"/>
  <c r="Z88" i="46"/>
  <c r="Z89" i="46"/>
  <c r="Z90" i="46"/>
  <c r="Z91" i="46"/>
  <c r="Z92" i="46"/>
  <c r="Z93" i="46"/>
  <c r="Z94" i="46"/>
  <c r="Z95" i="46"/>
  <c r="Z96" i="46"/>
  <c r="Z97" i="46"/>
  <c r="Z98" i="46"/>
  <c r="Z99" i="46"/>
  <c r="Z100" i="46"/>
  <c r="Z101" i="46"/>
  <c r="Z102" i="46"/>
  <c r="Z103" i="46"/>
  <c r="Z104" i="46"/>
  <c r="Z105" i="46"/>
  <c r="Z106" i="46"/>
  <c r="Z107" i="46"/>
  <c r="Z108" i="46"/>
  <c r="Z109" i="46"/>
  <c r="Z110" i="46"/>
  <c r="Z111" i="46"/>
  <c r="Z112" i="46"/>
  <c r="Z113" i="46"/>
  <c r="Z114" i="46"/>
  <c r="Z115" i="46"/>
  <c r="Z116" i="46"/>
  <c r="Z117" i="46"/>
  <c r="Z118" i="46"/>
  <c r="Z119" i="46"/>
  <c r="Z120" i="46"/>
  <c r="Z121" i="46"/>
  <c r="Z122" i="46"/>
  <c r="Z123" i="46"/>
  <c r="Z124" i="46"/>
  <c r="Z125" i="46"/>
  <c r="Z126" i="46"/>
  <c r="Z127" i="46"/>
  <c r="Z128" i="46"/>
  <c r="Z129" i="46"/>
  <c r="Z130" i="46"/>
  <c r="Z131" i="46"/>
  <c r="Z132" i="46"/>
  <c r="Z133" i="46"/>
  <c r="Z134" i="46"/>
  <c r="Z135" i="46"/>
  <c r="Z136" i="46"/>
  <c r="Z137" i="46"/>
  <c r="Z138" i="46"/>
  <c r="Z139" i="46"/>
  <c r="Z140" i="46"/>
  <c r="Z141" i="46"/>
  <c r="Z142" i="46"/>
  <c r="Z143" i="46"/>
  <c r="Z144" i="46"/>
  <c r="Z145" i="46"/>
  <c r="Z146" i="46"/>
  <c r="Z147" i="46"/>
  <c r="Z148" i="46"/>
  <c r="Z149" i="46"/>
  <c r="Z150" i="46"/>
  <c r="Z151" i="46"/>
  <c r="Z152" i="46"/>
  <c r="Z153" i="46"/>
  <c r="Z154" i="46"/>
  <c r="Z155" i="46"/>
  <c r="Z156" i="46"/>
  <c r="Z157" i="46"/>
  <c r="Z158" i="46"/>
  <c r="Z159" i="46"/>
  <c r="Z160" i="46"/>
  <c r="Z161" i="46"/>
  <c r="Z162" i="46"/>
  <c r="Z163" i="46"/>
  <c r="Z164" i="46"/>
  <c r="Z165" i="46"/>
  <c r="Z166" i="46"/>
  <c r="Z167" i="46"/>
  <c r="Z168" i="46"/>
  <c r="Z169" i="46"/>
  <c r="Z170" i="46"/>
  <c r="Z171" i="46"/>
  <c r="Z172" i="46"/>
  <c r="Z173" i="46"/>
  <c r="Z174" i="46"/>
  <c r="Z175" i="46"/>
  <c r="Z176" i="46"/>
  <c r="Z177" i="46"/>
  <c r="Z178" i="46"/>
  <c r="Z179" i="46"/>
  <c r="Z180" i="46"/>
  <c r="Z181" i="46"/>
  <c r="Z182" i="46"/>
  <c r="Z183" i="46"/>
  <c r="Z184" i="46"/>
  <c r="Z185" i="46"/>
  <c r="Z186" i="46"/>
  <c r="Z187" i="46"/>
  <c r="Z188" i="46"/>
  <c r="Z189" i="46"/>
  <c r="Z190" i="46"/>
  <c r="Z191" i="46"/>
  <c r="Z192" i="46"/>
  <c r="Z193" i="46"/>
  <c r="Z194" i="46"/>
  <c r="Z195" i="46"/>
  <c r="Z196" i="46"/>
  <c r="Z197" i="46"/>
  <c r="Z198" i="46"/>
  <c r="Z199" i="46"/>
  <c r="Z200" i="46"/>
  <c r="Z201" i="46"/>
  <c r="Z202" i="46"/>
  <c r="Z203" i="46"/>
  <c r="Z204" i="46"/>
  <c r="Z205" i="46"/>
  <c r="Z206" i="46"/>
  <c r="Z207" i="46"/>
  <c r="Z208" i="46"/>
  <c r="Z209" i="46"/>
  <c r="Z210" i="46"/>
  <c r="Z211" i="46"/>
  <c r="Z212" i="46"/>
  <c r="Z213" i="46"/>
  <c r="Z214" i="46"/>
  <c r="Z215" i="46"/>
  <c r="Z216" i="46"/>
  <c r="Z217" i="46"/>
  <c r="Z218" i="46"/>
  <c r="Z219" i="46"/>
  <c r="Z220" i="46"/>
  <c r="Z221" i="46"/>
  <c r="Z222" i="46"/>
  <c r="Z223" i="46"/>
  <c r="Z224" i="46"/>
  <c r="Z225" i="46"/>
  <c r="Z226" i="46"/>
  <c r="Z227" i="46"/>
  <c r="Z228" i="46"/>
  <c r="Z229" i="46"/>
  <c r="Z230" i="46"/>
  <c r="Z231" i="46"/>
  <c r="Z232" i="46"/>
  <c r="Z233" i="46"/>
  <c r="Z234" i="46"/>
  <c r="Z235" i="46"/>
  <c r="Z236" i="46"/>
  <c r="Z237" i="46"/>
  <c r="Z238" i="46"/>
  <c r="Z239" i="46"/>
  <c r="Z240" i="46"/>
  <c r="Z241" i="46"/>
  <c r="Z242" i="46"/>
  <c r="Z243" i="46"/>
  <c r="Z244" i="46"/>
  <c r="Z245" i="46"/>
  <c r="Z246" i="46"/>
  <c r="Z247" i="46"/>
  <c r="Z248" i="46"/>
  <c r="Z249" i="46"/>
  <c r="Z250" i="46"/>
  <c r="Z251" i="46"/>
  <c r="Z252" i="46"/>
  <c r="Z253" i="46"/>
  <c r="Z254" i="46"/>
  <c r="Z255" i="46"/>
  <c r="Z256" i="46"/>
  <c r="Z257" i="46"/>
  <c r="Z258" i="46"/>
  <c r="Z259" i="46"/>
  <c r="Z260" i="46"/>
  <c r="Z261" i="46"/>
  <c r="Z262" i="46"/>
  <c r="Z263" i="46"/>
  <c r="Z264" i="46"/>
  <c r="Z265" i="46"/>
  <c r="Z266" i="46"/>
  <c r="Z267" i="46"/>
  <c r="Z268" i="46"/>
  <c r="Z269" i="46"/>
  <c r="Z270" i="46"/>
  <c r="Z271" i="46"/>
  <c r="Z272" i="46"/>
  <c r="Z273" i="46"/>
  <c r="Z274" i="46"/>
  <c r="Z275" i="46"/>
  <c r="Z276" i="46"/>
  <c r="Z277" i="46"/>
  <c r="Z278" i="46"/>
  <c r="Z279" i="46"/>
  <c r="Z280" i="46"/>
  <c r="Z281" i="46"/>
  <c r="Z282" i="46"/>
  <c r="Z283" i="46"/>
  <c r="Z284" i="46"/>
  <c r="Z285" i="46"/>
  <c r="Z286" i="46"/>
  <c r="Z287" i="46"/>
  <c r="Z288" i="46"/>
  <c r="Z289" i="46"/>
  <c r="Z290" i="46"/>
  <c r="Z291" i="46"/>
  <c r="Z292" i="46"/>
  <c r="Z293" i="46"/>
  <c r="Z294" i="46"/>
  <c r="Z295" i="46"/>
  <c r="Z296" i="46"/>
  <c r="Z297" i="46"/>
  <c r="Z298" i="46"/>
  <c r="Z299" i="46"/>
  <c r="Z300" i="46"/>
  <c r="Z301" i="46"/>
  <c r="Z302" i="46"/>
  <c r="Z303" i="46"/>
  <c r="Z304" i="46"/>
  <c r="Z305" i="46"/>
  <c r="Z306" i="46"/>
  <c r="Z307" i="46"/>
  <c r="Z308" i="46"/>
  <c r="Z309" i="46"/>
  <c r="Z310" i="46"/>
  <c r="Z311" i="46"/>
  <c r="Z312" i="46"/>
  <c r="Z313" i="46"/>
  <c r="Z314" i="46"/>
  <c r="Z315" i="46"/>
  <c r="Z316" i="46"/>
  <c r="Z317" i="46"/>
  <c r="Z318" i="46"/>
  <c r="Z319" i="46"/>
  <c r="Z320" i="46"/>
  <c r="Z321" i="46"/>
  <c r="Z322" i="46"/>
  <c r="Z323" i="46"/>
  <c r="Z324" i="46"/>
  <c r="Z325" i="46"/>
  <c r="Z326" i="46"/>
  <c r="Z327" i="46"/>
  <c r="Z328" i="46"/>
  <c r="Z329" i="46"/>
  <c r="Z330" i="46"/>
  <c r="Z331" i="46"/>
  <c r="Z332" i="46"/>
  <c r="Z333" i="46"/>
  <c r="Z334" i="46"/>
  <c r="Z335" i="46"/>
  <c r="Z336" i="46"/>
  <c r="Z337" i="46"/>
  <c r="Z338" i="46"/>
  <c r="Z339" i="46"/>
  <c r="Z340" i="46"/>
  <c r="Z341" i="46"/>
  <c r="Z342" i="46"/>
  <c r="Z343" i="46"/>
  <c r="Z344" i="46"/>
  <c r="Z345" i="46"/>
  <c r="Z346" i="46"/>
  <c r="Z347" i="46"/>
  <c r="Z348" i="46"/>
  <c r="Z349" i="46"/>
  <c r="Z350" i="46"/>
  <c r="Z351" i="46"/>
  <c r="Z352" i="46"/>
  <c r="Z353" i="46"/>
  <c r="Z354" i="46"/>
  <c r="Z355" i="46"/>
  <c r="Z356" i="46"/>
  <c r="Z357" i="46"/>
  <c r="Z358" i="46"/>
  <c r="Z359" i="46"/>
  <c r="Z360" i="46"/>
  <c r="Z361" i="46"/>
  <c r="Z362" i="46"/>
  <c r="Z363" i="46"/>
  <c r="Z364" i="46"/>
  <c r="Z365" i="46"/>
  <c r="Z366" i="46"/>
  <c r="Z367" i="46"/>
  <c r="Z368" i="46"/>
  <c r="Z369" i="46"/>
  <c r="Z370" i="46"/>
  <c r="Z371" i="46"/>
  <c r="Z372" i="46"/>
  <c r="Z373" i="46"/>
  <c r="Z374" i="46"/>
  <c r="Z375" i="46"/>
  <c r="Z376" i="46"/>
  <c r="Z377" i="46"/>
  <c r="Z378" i="46"/>
  <c r="Z379" i="46"/>
  <c r="Z380" i="46"/>
  <c r="Z381" i="46"/>
  <c r="Z382" i="46"/>
  <c r="Z383" i="46"/>
  <c r="Z384" i="46"/>
  <c r="Z385" i="46"/>
  <c r="Z386" i="46"/>
  <c r="Z387" i="46"/>
  <c r="Z388" i="46"/>
  <c r="Z389" i="46"/>
  <c r="Z390" i="46"/>
  <c r="Z391" i="46"/>
  <c r="Z392" i="46"/>
  <c r="Z393" i="46"/>
  <c r="Z394" i="46"/>
  <c r="Z395" i="46"/>
  <c r="Z396" i="46"/>
  <c r="Z397" i="46"/>
  <c r="Z398" i="46"/>
  <c r="Z399" i="46"/>
  <c r="Z400" i="46"/>
  <c r="Z401" i="46"/>
  <c r="Z402" i="46"/>
  <c r="Z403" i="46"/>
  <c r="Z404" i="46"/>
  <c r="Z405" i="46"/>
  <c r="Z406" i="46"/>
  <c r="Z407" i="46"/>
  <c r="Z408" i="46"/>
  <c r="Z409" i="46"/>
  <c r="Z410" i="46"/>
  <c r="Z411" i="46"/>
  <c r="Z412" i="46"/>
  <c r="Z413" i="46"/>
  <c r="Z414" i="46"/>
  <c r="Z415" i="46"/>
  <c r="Z416" i="46"/>
  <c r="Z417" i="46"/>
  <c r="Z418" i="46"/>
  <c r="Z419" i="46"/>
  <c r="Z420" i="46"/>
  <c r="Z421" i="46"/>
  <c r="Z422" i="46"/>
  <c r="Z423" i="46"/>
  <c r="Z424" i="46"/>
  <c r="Z425" i="46"/>
  <c r="Z426" i="46"/>
  <c r="Z427" i="46"/>
  <c r="Z428" i="46"/>
  <c r="Z429" i="46"/>
  <c r="Z430" i="46"/>
  <c r="Z431" i="46"/>
  <c r="Z432" i="46"/>
  <c r="Z433" i="46"/>
  <c r="Z434" i="46"/>
  <c r="Z435" i="46"/>
  <c r="Z436" i="46"/>
  <c r="Z437" i="46"/>
  <c r="Z438" i="46"/>
  <c r="Z439" i="46"/>
  <c r="Z440" i="46"/>
  <c r="Z441" i="46"/>
  <c r="Z442" i="46"/>
  <c r="Z443" i="46"/>
  <c r="Z444" i="46"/>
  <c r="Z445" i="46"/>
  <c r="Z446" i="46"/>
  <c r="Z447" i="46"/>
  <c r="Z448" i="46"/>
  <c r="Z449" i="46"/>
  <c r="Z450" i="46"/>
  <c r="Z451" i="46"/>
  <c r="Z452" i="46"/>
  <c r="Z453" i="46"/>
  <c r="Z454" i="46"/>
  <c r="Z455" i="46"/>
  <c r="Z456" i="46"/>
  <c r="Z457" i="46"/>
  <c r="Z458" i="46"/>
  <c r="Z459" i="46"/>
  <c r="Z460" i="46"/>
  <c r="Z461" i="46"/>
  <c r="Z462" i="46"/>
  <c r="Z463" i="46"/>
  <c r="Z464" i="46"/>
  <c r="Z465" i="46"/>
  <c r="Z466" i="46"/>
  <c r="Z467" i="46"/>
  <c r="Z468" i="46"/>
  <c r="Z469" i="46"/>
  <c r="Z470" i="46"/>
  <c r="Z471" i="46"/>
  <c r="Z472" i="46"/>
  <c r="Z473" i="46"/>
  <c r="Z474" i="46"/>
  <c r="Z475" i="46"/>
  <c r="Z476" i="46"/>
  <c r="Z477" i="46"/>
  <c r="Z478" i="46"/>
  <c r="Z479" i="46"/>
  <c r="Z480" i="46"/>
  <c r="Z481" i="46"/>
  <c r="Z482" i="46"/>
  <c r="Z483" i="46"/>
  <c r="Z484" i="46"/>
  <c r="Z485" i="46"/>
  <c r="Z486" i="46"/>
  <c r="Z487" i="46"/>
  <c r="Z488" i="46"/>
  <c r="Z489" i="46"/>
  <c r="Z490" i="46"/>
  <c r="Z491" i="46"/>
  <c r="Z492" i="46"/>
  <c r="Z493" i="46"/>
  <c r="Z494" i="46"/>
  <c r="Z495" i="46"/>
  <c r="Z496" i="46"/>
  <c r="Z497" i="46"/>
  <c r="Z498" i="46"/>
  <c r="Z499" i="46"/>
  <c r="Z500" i="46"/>
  <c r="Z501" i="46"/>
  <c r="Z502" i="46"/>
  <c r="Z503" i="46"/>
  <c r="Z504" i="46"/>
  <c r="Z505" i="46"/>
  <c r="Z506" i="46"/>
  <c r="Z507" i="46"/>
  <c r="Z508" i="46"/>
  <c r="Z509" i="46"/>
  <c r="Z510" i="46"/>
  <c r="Z511" i="46"/>
  <c r="Z512" i="46"/>
  <c r="Z513" i="46"/>
  <c r="Z514" i="46"/>
  <c r="Z515" i="46"/>
  <c r="Z516" i="46"/>
  <c r="Z517" i="46"/>
  <c r="Z518" i="46"/>
  <c r="Z519" i="46"/>
  <c r="Z520" i="46"/>
  <c r="Z521" i="46"/>
  <c r="Z522" i="46"/>
  <c r="Z523" i="46"/>
  <c r="Z524" i="46"/>
  <c r="Z525" i="46"/>
  <c r="Z526" i="46"/>
  <c r="Z527" i="46"/>
  <c r="Z528" i="46"/>
  <c r="Z529" i="46"/>
  <c r="Z530" i="46"/>
  <c r="Z531" i="46"/>
  <c r="Z532" i="46"/>
  <c r="Z533" i="46"/>
  <c r="Z534" i="46"/>
  <c r="Z535" i="46"/>
  <c r="Z536" i="46"/>
  <c r="Z537" i="46"/>
  <c r="Z538" i="46"/>
  <c r="Z539" i="46"/>
  <c r="Z540" i="46"/>
  <c r="Z541" i="46"/>
  <c r="Z542" i="46"/>
  <c r="Z543" i="46"/>
  <c r="Z544" i="46"/>
  <c r="Z545" i="46"/>
  <c r="Z546" i="46"/>
  <c r="Z547" i="46"/>
  <c r="Z548" i="46"/>
  <c r="Z549" i="46"/>
  <c r="Z550" i="46"/>
  <c r="Z551" i="46"/>
  <c r="Z552" i="46"/>
  <c r="Z553" i="46"/>
  <c r="Z554" i="46"/>
  <c r="Z555" i="46"/>
  <c r="Z556" i="46"/>
  <c r="Z557" i="46"/>
  <c r="Z558" i="46"/>
  <c r="Z559" i="46"/>
  <c r="Z560" i="46"/>
  <c r="Z561" i="46"/>
  <c r="Z562" i="46"/>
  <c r="Z563" i="46"/>
  <c r="Z564" i="46"/>
  <c r="Z565" i="46"/>
  <c r="Z566" i="46"/>
  <c r="Z567" i="46"/>
  <c r="Z568" i="46"/>
  <c r="Z569" i="46"/>
  <c r="Z570" i="46"/>
  <c r="Z571" i="46"/>
  <c r="Z572" i="46"/>
  <c r="Z573" i="46"/>
  <c r="Z574" i="46"/>
  <c r="Z575" i="46"/>
  <c r="Z576" i="46"/>
  <c r="Z577" i="46"/>
  <c r="Z578" i="46"/>
  <c r="Z579" i="46"/>
  <c r="Z580" i="46"/>
  <c r="Z581" i="46"/>
  <c r="Z582" i="46"/>
  <c r="Z583" i="46"/>
  <c r="Z584" i="46"/>
  <c r="Z585" i="46"/>
  <c r="Z586" i="46"/>
  <c r="Z587" i="46"/>
  <c r="Z588" i="46"/>
  <c r="Z589" i="46"/>
  <c r="Z590" i="46"/>
  <c r="Z591" i="46"/>
  <c r="Z592" i="46"/>
  <c r="Z593" i="46"/>
  <c r="Z594" i="46"/>
  <c r="Z595" i="46"/>
  <c r="Z596" i="46"/>
  <c r="Z597" i="46"/>
  <c r="Z598" i="46"/>
  <c r="Z599" i="46"/>
  <c r="Z600" i="46"/>
  <c r="Z601" i="46"/>
  <c r="Z602" i="46"/>
  <c r="Z603" i="46"/>
  <c r="Z604" i="46"/>
  <c r="Z605" i="46"/>
  <c r="Z606" i="46"/>
  <c r="Z607" i="46"/>
  <c r="Z608" i="46"/>
  <c r="Z609" i="46"/>
  <c r="Z610" i="46"/>
  <c r="Z611" i="46"/>
  <c r="Z612" i="46"/>
  <c r="Z613" i="46"/>
  <c r="Z614" i="46"/>
  <c r="Z615" i="46"/>
  <c r="Z616" i="46"/>
  <c r="Z617" i="46"/>
  <c r="Z618" i="46"/>
  <c r="Z619" i="46"/>
  <c r="Z620" i="46"/>
  <c r="Z621" i="46"/>
  <c r="Z622" i="46"/>
  <c r="Z623" i="46"/>
  <c r="Z624" i="46"/>
  <c r="Z625" i="46"/>
  <c r="Z626" i="46"/>
  <c r="Z627" i="46"/>
  <c r="Z628" i="46"/>
  <c r="Z629" i="46"/>
  <c r="Z630" i="46"/>
  <c r="Z631" i="46"/>
  <c r="Z632" i="46"/>
  <c r="Z633" i="46"/>
  <c r="Z634" i="46"/>
  <c r="Z635" i="46"/>
  <c r="Z636" i="46"/>
  <c r="Z637" i="46"/>
  <c r="Z638" i="46"/>
  <c r="Z639" i="46"/>
  <c r="Z640" i="46"/>
  <c r="Z641" i="46"/>
  <c r="Z642" i="46"/>
  <c r="Z643" i="46"/>
  <c r="Z644" i="46"/>
  <c r="Z645" i="46"/>
  <c r="Z646" i="46"/>
  <c r="Z647" i="46"/>
  <c r="Z648" i="46"/>
  <c r="Z649" i="46"/>
  <c r="Z650" i="46"/>
  <c r="Z651" i="46"/>
  <c r="Z652" i="46"/>
  <c r="Z653" i="46"/>
  <c r="Z654" i="46"/>
  <c r="Z655" i="46"/>
  <c r="Z656" i="46"/>
  <c r="Z657" i="46"/>
  <c r="Z658" i="46"/>
  <c r="Z659" i="46"/>
  <c r="Z660" i="46"/>
  <c r="Z661" i="46"/>
  <c r="Z662" i="46"/>
  <c r="Z663" i="46"/>
  <c r="Z664" i="46"/>
  <c r="Z665" i="46"/>
  <c r="Z666" i="46"/>
  <c r="Z667" i="46"/>
  <c r="Z668" i="46"/>
  <c r="Z669" i="46"/>
  <c r="Z670" i="46"/>
  <c r="Z671" i="46"/>
  <c r="Z672" i="46"/>
  <c r="Z673" i="46"/>
  <c r="Z674" i="46"/>
  <c r="Z675" i="46"/>
  <c r="Z676" i="46"/>
  <c r="Z677" i="46"/>
  <c r="Z678" i="46"/>
  <c r="Z679" i="46"/>
  <c r="Z680" i="46"/>
  <c r="Z681" i="46"/>
  <c r="Z682" i="46"/>
  <c r="Z683" i="46"/>
  <c r="Z684" i="46"/>
  <c r="Z685" i="46"/>
  <c r="Z686" i="46"/>
  <c r="Z687" i="46"/>
  <c r="Z688" i="46"/>
  <c r="Z689" i="46"/>
  <c r="Z690" i="46"/>
  <c r="Z691" i="46"/>
  <c r="Z692" i="46"/>
  <c r="Z693" i="46"/>
  <c r="Z694" i="46"/>
  <c r="Z695" i="46"/>
  <c r="Z696" i="46"/>
  <c r="Z697" i="46"/>
  <c r="Z698" i="46"/>
  <c r="Z699" i="46"/>
  <c r="Z700" i="46"/>
  <c r="Z701" i="46"/>
  <c r="Z702" i="46"/>
  <c r="Z703" i="46"/>
  <c r="Z704" i="46"/>
  <c r="Z705" i="46"/>
  <c r="Z706" i="46"/>
  <c r="Z707" i="46"/>
  <c r="Z708" i="46"/>
  <c r="Z709" i="46"/>
  <c r="Z710" i="46"/>
  <c r="Z711" i="46"/>
  <c r="Z712" i="46"/>
  <c r="Z713" i="46"/>
  <c r="Z714" i="46"/>
  <c r="Z715" i="46"/>
  <c r="Z716" i="46"/>
  <c r="Z717" i="46"/>
  <c r="Z718" i="46"/>
  <c r="Z719" i="46"/>
  <c r="Z720" i="46"/>
  <c r="Z721" i="46"/>
  <c r="Z722" i="46"/>
  <c r="Z723" i="46"/>
  <c r="Z724" i="46"/>
  <c r="Z725" i="46"/>
  <c r="Z726" i="46"/>
  <c r="Z727" i="46"/>
  <c r="Z728" i="46"/>
  <c r="Z729" i="46"/>
  <c r="Z730" i="46"/>
  <c r="Z731" i="46"/>
  <c r="Z732" i="46"/>
  <c r="Z733" i="46"/>
  <c r="Z734" i="46"/>
  <c r="Z735" i="46"/>
  <c r="Z736" i="46"/>
  <c r="Z737" i="46"/>
  <c r="Z738" i="46"/>
  <c r="Z739" i="46"/>
  <c r="Z740" i="46"/>
  <c r="Z741" i="46"/>
  <c r="Z742" i="46"/>
  <c r="Z743" i="46"/>
  <c r="Z744" i="46"/>
  <c r="Z745" i="46"/>
  <c r="Z746" i="46"/>
  <c r="Z747" i="46"/>
  <c r="Z748" i="46"/>
  <c r="Z749" i="46"/>
  <c r="Z750" i="46"/>
  <c r="Z751" i="46"/>
  <c r="Z752" i="46"/>
  <c r="Z753" i="46"/>
  <c r="Z754" i="46"/>
  <c r="Z755" i="46"/>
  <c r="Z756" i="46"/>
  <c r="Z757" i="46"/>
  <c r="Z758" i="46"/>
  <c r="Z759" i="46"/>
  <c r="Z760" i="46"/>
  <c r="Z761" i="46"/>
  <c r="Z762" i="46"/>
  <c r="Z763" i="46"/>
  <c r="Z764" i="46"/>
  <c r="Z765" i="46"/>
  <c r="Z766" i="46"/>
  <c r="Z767" i="46"/>
  <c r="Z768" i="46"/>
  <c r="Z769" i="46"/>
  <c r="Z770" i="46"/>
  <c r="Z771" i="46"/>
  <c r="Z772" i="46"/>
  <c r="Z773" i="46"/>
  <c r="Z774" i="46"/>
  <c r="Z775" i="46"/>
  <c r="Z776" i="46"/>
  <c r="Z777" i="46"/>
  <c r="Z778" i="46"/>
  <c r="Z779" i="46"/>
  <c r="Z780" i="46"/>
  <c r="Z781" i="46"/>
  <c r="Z782" i="46"/>
  <c r="Z783" i="46"/>
  <c r="Z784" i="46"/>
  <c r="Z785" i="46"/>
  <c r="Z786" i="46"/>
  <c r="Z787" i="46"/>
  <c r="Z788" i="46"/>
  <c r="Z789" i="46"/>
  <c r="Z790" i="46"/>
  <c r="Z791" i="46"/>
  <c r="Z792" i="46"/>
  <c r="Z793" i="46"/>
  <c r="Z794" i="46"/>
  <c r="Z795" i="46"/>
  <c r="Z796" i="46"/>
  <c r="Z797" i="46"/>
  <c r="Z798" i="46"/>
  <c r="Z799" i="46"/>
  <c r="Z800" i="46"/>
  <c r="Z801" i="46"/>
  <c r="Z802" i="46"/>
  <c r="Z803" i="46"/>
  <c r="Z804" i="46"/>
  <c r="Z805" i="46"/>
  <c r="Z806" i="46"/>
  <c r="Z807" i="46"/>
  <c r="Z808" i="46"/>
  <c r="Z809" i="46"/>
  <c r="Z810" i="46"/>
  <c r="Z811" i="46"/>
  <c r="Z812" i="46"/>
  <c r="Z813" i="46"/>
  <c r="Z814" i="46"/>
  <c r="Z815" i="46"/>
  <c r="Z816" i="46"/>
  <c r="Z817" i="46"/>
  <c r="Z818" i="46"/>
  <c r="Z819" i="46"/>
  <c r="Z820" i="46"/>
  <c r="Z821" i="46"/>
  <c r="Z822" i="46"/>
  <c r="Z823" i="46"/>
  <c r="Z824" i="46"/>
  <c r="Z825" i="46"/>
  <c r="Z826" i="46"/>
  <c r="Z827" i="46"/>
  <c r="Z828" i="46"/>
  <c r="Z829" i="46"/>
  <c r="Z830" i="46"/>
  <c r="Z831" i="46"/>
  <c r="Z832" i="46"/>
  <c r="Z833" i="46"/>
  <c r="Z834" i="46"/>
  <c r="Z835" i="46"/>
  <c r="Z836" i="46"/>
  <c r="Z837" i="46"/>
  <c r="Z838" i="46"/>
  <c r="Z839" i="46"/>
  <c r="Z840" i="46"/>
  <c r="Z841" i="46"/>
  <c r="Z842" i="46"/>
  <c r="Z843" i="46"/>
  <c r="Z844" i="46"/>
  <c r="Z845" i="46"/>
  <c r="Z846" i="46"/>
  <c r="Z847" i="46"/>
  <c r="Z848" i="46"/>
  <c r="Z849" i="46"/>
  <c r="Z850" i="46"/>
  <c r="Z851" i="46"/>
  <c r="Z852" i="46"/>
  <c r="Z853" i="46"/>
  <c r="Z854" i="46"/>
  <c r="Z855" i="46"/>
  <c r="Z856" i="46"/>
  <c r="Z857" i="46"/>
  <c r="Z858" i="46"/>
  <c r="Z859" i="46"/>
  <c r="Z860" i="46"/>
  <c r="Z861" i="46"/>
  <c r="Z862" i="46"/>
  <c r="Z863" i="46"/>
  <c r="Z864" i="46"/>
  <c r="Z865" i="46"/>
  <c r="Z866" i="46"/>
  <c r="Z867" i="46"/>
  <c r="Z868" i="46"/>
  <c r="Z869" i="46"/>
  <c r="Z870" i="46"/>
  <c r="Z871" i="46"/>
  <c r="Z872" i="46"/>
  <c r="Z873" i="46"/>
  <c r="Z874" i="46"/>
  <c r="Z875" i="46"/>
  <c r="Z876" i="46"/>
  <c r="Z877" i="46"/>
  <c r="Z878" i="46"/>
  <c r="Z879" i="46"/>
  <c r="Z880" i="46"/>
  <c r="Z881" i="46"/>
  <c r="Z882" i="46"/>
  <c r="Z883" i="46"/>
  <c r="Z884" i="46"/>
  <c r="Z885" i="46"/>
  <c r="Z886" i="46"/>
  <c r="Z887" i="46"/>
  <c r="Z888" i="46"/>
  <c r="Z889" i="46"/>
  <c r="Z890" i="46"/>
  <c r="Z891" i="46"/>
  <c r="Z892" i="46"/>
  <c r="Z893" i="46"/>
  <c r="Z894" i="46"/>
  <c r="Z895" i="46"/>
  <c r="Z896" i="46"/>
  <c r="Z897" i="46"/>
  <c r="Z898" i="46"/>
  <c r="Z899" i="46"/>
  <c r="Z900" i="46"/>
  <c r="Z901" i="46"/>
  <c r="Z902" i="46"/>
  <c r="Z903" i="46"/>
  <c r="Z904" i="46"/>
  <c r="Z905" i="46"/>
  <c r="Z906" i="46"/>
  <c r="Z907" i="46"/>
  <c r="Z908" i="46"/>
  <c r="Z909" i="46"/>
  <c r="Z910" i="46"/>
  <c r="Z911" i="46"/>
  <c r="Z912" i="46"/>
  <c r="Z913" i="46"/>
  <c r="Z914" i="46"/>
  <c r="Z915" i="46"/>
  <c r="Z916" i="46"/>
  <c r="Z917" i="46"/>
  <c r="Z918" i="46"/>
  <c r="Z919" i="46"/>
  <c r="Z920" i="46"/>
  <c r="Z921" i="46"/>
  <c r="Z922" i="46"/>
  <c r="Z923" i="46"/>
  <c r="Z924" i="46"/>
  <c r="Z925" i="46"/>
  <c r="Z926" i="46"/>
  <c r="Z927" i="46"/>
  <c r="Z928" i="46"/>
  <c r="Z929" i="46"/>
  <c r="Z930" i="46"/>
  <c r="Z931" i="46"/>
  <c r="Z932" i="46"/>
  <c r="Z933" i="46"/>
  <c r="Z934" i="46"/>
  <c r="Z935" i="46"/>
  <c r="Z936" i="46"/>
  <c r="Z937" i="46"/>
  <c r="Z938" i="46"/>
  <c r="Z939" i="46"/>
  <c r="Z940" i="46"/>
  <c r="Z941" i="46"/>
  <c r="Z942" i="46"/>
  <c r="Z943" i="46"/>
  <c r="Z944" i="46"/>
  <c r="Z945" i="46"/>
  <c r="Z946" i="46"/>
  <c r="Z947" i="46"/>
  <c r="Z948" i="46"/>
  <c r="Z949" i="46"/>
  <c r="Z950" i="46"/>
  <c r="Z951" i="46"/>
  <c r="Z952" i="46"/>
  <c r="Z953" i="46"/>
  <c r="Z954" i="46"/>
  <c r="Z955" i="46"/>
  <c r="Z956" i="46"/>
  <c r="Z957" i="46"/>
  <c r="Z958" i="46"/>
  <c r="Z959" i="46"/>
  <c r="Z960" i="46"/>
  <c r="Z961" i="46"/>
  <c r="Z962" i="46"/>
  <c r="Z963" i="46"/>
  <c r="Z964" i="46"/>
  <c r="Z965" i="46"/>
  <c r="Z966" i="46"/>
  <c r="Z967" i="46"/>
  <c r="Z968" i="46"/>
  <c r="Z969" i="46"/>
  <c r="Z970" i="46"/>
  <c r="Z971" i="46"/>
  <c r="Z972" i="46"/>
  <c r="Z973" i="46"/>
  <c r="Z974" i="46"/>
  <c r="Z975" i="46"/>
  <c r="Z976" i="46"/>
  <c r="Z977" i="46"/>
  <c r="Z978" i="46"/>
  <c r="Z979" i="46"/>
  <c r="Z980" i="46"/>
  <c r="Z981" i="46"/>
  <c r="Z982" i="46"/>
  <c r="Z983" i="46"/>
  <c r="Z984" i="46"/>
  <c r="Z985" i="46"/>
  <c r="Z986" i="46"/>
  <c r="Z987" i="46"/>
  <c r="Z988" i="46"/>
  <c r="Z989" i="46"/>
  <c r="Z990" i="46"/>
  <c r="Z991" i="46"/>
  <c r="Z992" i="46"/>
  <c r="Z993" i="46"/>
  <c r="Z994" i="46"/>
  <c r="Z995" i="46"/>
  <c r="Z996" i="46"/>
  <c r="Z997" i="46"/>
  <c r="Z998" i="46"/>
  <c r="Z999" i="46"/>
  <c r="Z1000" i="46"/>
  <c r="Z1001" i="46"/>
  <c r="Z1002" i="46"/>
  <c r="Z1003" i="46"/>
  <c r="Z1004" i="46"/>
  <c r="Z1005" i="46"/>
  <c r="Z1006" i="46"/>
  <c r="Z1007" i="46"/>
  <c r="Z1008" i="46"/>
  <c r="Z1009" i="46"/>
  <c r="Z1010" i="46"/>
  <c r="Z1011" i="46"/>
  <c r="Z1012" i="46"/>
  <c r="Z1013" i="46"/>
  <c r="Z1014" i="46"/>
  <c r="Z1015" i="46"/>
  <c r="AF177" i="46"/>
  <c r="AF186" i="46"/>
  <c r="AF305" i="46"/>
  <c r="AF314" i="46"/>
  <c r="AF433" i="46"/>
  <c r="AF454" i="46"/>
  <c r="AF663" i="46"/>
  <c r="AX964" i="46"/>
  <c r="AX948" i="46"/>
  <c r="AX464" i="46"/>
  <c r="AX368" i="46"/>
  <c r="AF214" i="46"/>
  <c r="AF330" i="46"/>
  <c r="AF449" i="46"/>
  <c r="AF671" i="46"/>
  <c r="AF762" i="46"/>
  <c r="AF866" i="46"/>
  <c r="AF899" i="46"/>
  <c r="AX456" i="46"/>
  <c r="AX328" i="46"/>
  <c r="AX416" i="46"/>
  <c r="AX256" i="46"/>
  <c r="AX224" i="46"/>
  <c r="AX448" i="46"/>
  <c r="AX376" i="46"/>
  <c r="AX360" i="46"/>
  <c r="AX320" i="46"/>
  <c r="AX484" i="46"/>
  <c r="AX468" i="46"/>
  <c r="AX460" i="46"/>
  <c r="AX452" i="46"/>
  <c r="AX444" i="46"/>
  <c r="AX436" i="46"/>
  <c r="AX428" i="46"/>
  <c r="AX420" i="46"/>
  <c r="AX412" i="46"/>
  <c r="AX404" i="46"/>
  <c r="AX396" i="46"/>
  <c r="AX388" i="46"/>
  <c r="AX380" i="46"/>
  <c r="AX372" i="46"/>
  <c r="AX364" i="46"/>
  <c r="AX356" i="46"/>
  <c r="AX340" i="46"/>
  <c r="AX296" i="46"/>
  <c r="AX288" i="46"/>
  <c r="AX280" i="46"/>
  <c r="AX272" i="46"/>
  <c r="AX284" i="46"/>
  <c r="AX260" i="46"/>
  <c r="AX244" i="46"/>
  <c r="AX228" i="46"/>
  <c r="AX220" i="46"/>
  <c r="AX212" i="46"/>
  <c r="AX204" i="46"/>
  <c r="AX188" i="46"/>
  <c r="AX180" i="46"/>
  <c r="AX140" i="46"/>
  <c r="AX132" i="46"/>
  <c r="AF56" i="46" l="1"/>
  <c r="AF58" i="46"/>
  <c r="AJ58" i="46" s="1"/>
  <c r="AF213" i="46"/>
  <c r="AF517" i="46"/>
  <c r="AF227" i="46"/>
  <c r="AF245" i="46"/>
  <c r="AF443" i="46"/>
  <c r="AF656" i="46"/>
  <c r="AF872" i="46"/>
  <c r="AF1002" i="46"/>
  <c r="AF37" i="46"/>
  <c r="AJ37" i="46" s="1"/>
  <c r="AF629" i="46"/>
  <c r="AF826" i="46"/>
  <c r="AF722" i="46"/>
  <c r="AF163" i="46"/>
  <c r="AF317" i="46"/>
  <c r="AF355" i="46"/>
  <c r="AF437" i="46"/>
  <c r="AF682" i="46"/>
  <c r="AF906" i="46"/>
  <c r="AF952" i="46"/>
  <c r="AF557" i="46"/>
  <c r="AF285" i="46"/>
  <c r="AF1015" i="46"/>
  <c r="AX984" i="46"/>
  <c r="AX485" i="46"/>
  <c r="AF59" i="46"/>
  <c r="AJ59" i="46" s="1"/>
  <c r="AF235" i="46"/>
  <c r="AF323" i="46"/>
  <c r="AF501" i="46"/>
  <c r="AF645" i="46"/>
  <c r="AF946" i="46"/>
  <c r="AF986" i="46"/>
  <c r="AF992" i="46"/>
  <c r="AF45" i="46"/>
  <c r="AJ45" i="46" s="1"/>
  <c r="AF962" i="46"/>
  <c r="AF541" i="46"/>
  <c r="AF91" i="46"/>
  <c r="AJ91" i="46" s="1"/>
  <c r="AF275" i="46"/>
  <c r="AF363" i="46"/>
  <c r="AF453" i="46"/>
  <c r="AF621" i="46"/>
  <c r="AF770" i="46"/>
  <c r="AX848" i="46"/>
  <c r="AX800" i="46"/>
  <c r="AX476" i="46"/>
  <c r="AX472" i="46"/>
  <c r="AX400" i="46"/>
  <c r="AX332" i="46"/>
  <c r="AX324" i="46"/>
  <c r="AX316" i="46"/>
  <c r="AX308" i="46"/>
  <c r="AX172" i="46"/>
  <c r="AX160" i="46"/>
  <c r="AF99" i="46"/>
  <c r="AJ99" i="46" s="1"/>
  <c r="AF211" i="46"/>
  <c r="AF800" i="46"/>
  <c r="AF832" i="46"/>
  <c r="AF850" i="46"/>
  <c r="AF954" i="46"/>
  <c r="AF794" i="46"/>
  <c r="AF413" i="46"/>
  <c r="AX998" i="46"/>
  <c r="AX982" i="46"/>
  <c r="AX843" i="46"/>
  <c r="AX815" i="46"/>
  <c r="AX779" i="46"/>
  <c r="AX627" i="46"/>
  <c r="AX623" i="46"/>
  <c r="AF21" i="46"/>
  <c r="AJ21" i="46" s="1"/>
  <c r="AF139" i="46"/>
  <c r="AF219" i="46"/>
  <c r="AF277" i="46"/>
  <c r="AF461" i="46"/>
  <c r="AF493" i="46"/>
  <c r="AF808" i="46"/>
  <c r="AF904" i="46"/>
  <c r="AF944" i="46"/>
  <c r="AF970" i="46"/>
  <c r="AF976" i="46"/>
  <c r="AK800" i="46"/>
  <c r="AI800" i="46" s="1"/>
  <c r="CS800" i="46" s="1"/>
  <c r="AF74" i="46"/>
  <c r="AJ74" i="46" s="1"/>
  <c r="AF52" i="46"/>
  <c r="AJ52" i="46" s="1"/>
  <c r="AF116" i="46"/>
  <c r="AJ116" i="46" s="1"/>
  <c r="AJ84" i="46"/>
  <c r="AF60" i="46"/>
  <c r="AJ60" i="46" s="1"/>
  <c r="AJ100" i="46"/>
  <c r="AF36" i="46"/>
  <c r="AJ36" i="46" s="1"/>
  <c r="AF44" i="46"/>
  <c r="AJ44" i="46" s="1"/>
  <c r="AF92" i="46"/>
  <c r="AJ92" i="46" s="1"/>
  <c r="AX116" i="46"/>
  <c r="AX100" i="46"/>
  <c r="AX92" i="46"/>
  <c r="AX76" i="46"/>
  <c r="AX68" i="46"/>
  <c r="AX52" i="46"/>
  <c r="AX44" i="46"/>
  <c r="AX36" i="46"/>
  <c r="AF33" i="46"/>
  <c r="AJ33" i="46" s="1"/>
  <c r="AF113" i="46"/>
  <c r="AJ113" i="46" s="1"/>
  <c r="AF94" i="46"/>
  <c r="AJ94" i="46" s="1"/>
  <c r="AF38" i="46"/>
  <c r="AJ38" i="46" s="1"/>
  <c r="AF73" i="46"/>
  <c r="AJ73" i="46" s="1"/>
  <c r="AX72" i="46"/>
  <c r="AF97" i="46"/>
  <c r="AJ97" i="46" s="1"/>
  <c r="AJ56" i="46"/>
  <c r="AJ72" i="46"/>
  <c r="AF25" i="46"/>
  <c r="AJ25" i="46" s="1"/>
  <c r="AF223" i="46"/>
  <c r="AF797" i="46"/>
  <c r="AF442" i="46"/>
  <c r="AX972" i="46"/>
  <c r="AF66" i="46"/>
  <c r="AJ66" i="46" s="1"/>
  <c r="AF95" i="46"/>
  <c r="AJ95" i="46" s="1"/>
  <c r="AF134" i="46"/>
  <c r="AF154" i="46"/>
  <c r="AF178" i="46"/>
  <c r="AF246" i="46"/>
  <c r="AF361" i="46"/>
  <c r="AF418" i="46"/>
  <c r="AF594" i="46"/>
  <c r="AF610" i="46"/>
  <c r="AF630" i="46"/>
  <c r="AF684" i="46"/>
  <c r="AF748" i="46"/>
  <c r="AF765" i="46"/>
  <c r="AF781" i="46"/>
  <c r="AF802" i="46"/>
  <c r="AF813" i="46"/>
  <c r="AF907" i="46"/>
  <c r="AF31" i="46"/>
  <c r="AJ31" i="46" s="1"/>
  <c r="AF63" i="46"/>
  <c r="AJ63" i="46" s="1"/>
  <c r="AF175" i="46"/>
  <c r="AF371" i="46"/>
  <c r="AF895" i="46"/>
  <c r="AF894" i="46"/>
  <c r="AF321" i="46"/>
  <c r="AF858" i="46"/>
  <c r="AX983" i="46"/>
  <c r="AF54" i="46"/>
  <c r="AJ54" i="46" s="1"/>
  <c r="AF118" i="46"/>
  <c r="AF158" i="46"/>
  <c r="AF182" i="46"/>
  <c r="AF267" i="46"/>
  <c r="AF303" i="46"/>
  <c r="AF320" i="46"/>
  <c r="AF395" i="46"/>
  <c r="AF478" i="46"/>
  <c r="AF626" i="46"/>
  <c r="AF655" i="46"/>
  <c r="AF680" i="46"/>
  <c r="AF696" i="46"/>
  <c r="AF708" i="46"/>
  <c r="AF720" i="46"/>
  <c r="AF854" i="46"/>
  <c r="AF988" i="46"/>
  <c r="AF1012" i="46"/>
  <c r="AG648" i="46"/>
  <c r="AG847" i="46"/>
  <c r="AG900" i="46"/>
  <c r="AK900" i="46" s="1"/>
  <c r="AI900" i="46" s="1"/>
  <c r="CS900" i="46" s="1"/>
  <c r="AX935" i="46"/>
  <c r="AX863" i="46"/>
  <c r="AX839" i="46"/>
  <c r="AX811" i="46"/>
  <c r="AX703" i="46"/>
  <c r="AX659" i="46"/>
  <c r="AX635" i="46"/>
  <c r="AX591" i="46"/>
  <c r="AX571" i="46"/>
  <c r="AX559" i="46"/>
  <c r="AX543" i="46"/>
  <c r="AX511" i="46"/>
  <c r="AX107" i="46"/>
  <c r="AX782" i="46"/>
  <c r="AX614" i="46"/>
  <c r="AX602" i="46"/>
  <c r="AX450" i="46"/>
  <c r="AX274" i="46"/>
  <c r="AX74" i="46"/>
  <c r="AX34" i="46"/>
  <c r="AF23" i="46"/>
  <c r="AJ23" i="46" s="1"/>
  <c r="AF46" i="46"/>
  <c r="AJ46" i="46" s="1"/>
  <c r="AF86" i="46"/>
  <c r="AJ86" i="46" s="1"/>
  <c r="AF102" i="46"/>
  <c r="AJ102" i="46" s="1"/>
  <c r="AF126" i="46"/>
  <c r="AF143" i="46"/>
  <c r="AF167" i="46"/>
  <c r="AF199" i="46"/>
  <c r="AF238" i="46"/>
  <c r="AF438" i="46"/>
  <c r="AF451" i="46"/>
  <c r="AF462" i="46"/>
  <c r="AF514" i="46"/>
  <c r="AF618" i="46"/>
  <c r="AF651" i="46"/>
  <c r="AF692" i="46"/>
  <c r="AF728" i="46"/>
  <c r="AF733" i="46"/>
  <c r="AF756" i="46"/>
  <c r="AF768" i="46"/>
  <c r="AF773" i="46"/>
  <c r="AF862" i="46"/>
  <c r="AF874" i="46"/>
  <c r="AF935" i="46"/>
  <c r="AF959" i="46"/>
  <c r="AF972" i="46"/>
  <c r="AG335" i="46"/>
  <c r="AF419" i="46"/>
  <c r="AF834" i="46"/>
  <c r="AX947" i="46"/>
  <c r="AX915" i="46"/>
  <c r="AX891" i="46"/>
  <c r="AX867" i="46"/>
  <c r="AX835" i="46"/>
  <c r="AX787" i="46"/>
  <c r="AX759" i="46"/>
  <c r="AX723" i="46"/>
  <c r="AX695" i="46"/>
  <c r="AX639" i="46"/>
  <c r="AX615" i="46"/>
  <c r="AX603" i="46"/>
  <c r="AX595" i="46"/>
  <c r="AX555" i="46"/>
  <c r="AX535" i="46"/>
  <c r="AX503" i="46"/>
  <c r="AX491" i="46"/>
  <c r="AX247" i="46"/>
  <c r="AF79" i="46"/>
  <c r="AJ79" i="46" s="1"/>
  <c r="AF358" i="46"/>
  <c r="AF22" i="46"/>
  <c r="AJ22" i="46" s="1"/>
  <c r="AF570" i="46"/>
  <c r="AF47" i="46"/>
  <c r="AJ47" i="46" s="1"/>
  <c r="AF150" i="46"/>
  <c r="AF202" i="46"/>
  <c r="AF287" i="46"/>
  <c r="AF387" i="46"/>
  <c r="AF398" i="46"/>
  <c r="AF410" i="46"/>
  <c r="AF427" i="46"/>
  <c r="AF475" i="46"/>
  <c r="AF498" i="46"/>
  <c r="AF578" i="46"/>
  <c r="AF603" i="46"/>
  <c r="AF752" i="46"/>
  <c r="AF796" i="46"/>
  <c r="AF829" i="46"/>
  <c r="AF887" i="46"/>
  <c r="AF943" i="46"/>
  <c r="AF967" i="46"/>
  <c r="AX951" i="46"/>
  <c r="AX927" i="46"/>
  <c r="AX831" i="46"/>
  <c r="AX803" i="46"/>
  <c r="AX727" i="46"/>
  <c r="AX715" i="46"/>
  <c r="AX707" i="46"/>
  <c r="AX683" i="46"/>
  <c r="AX655" i="46"/>
  <c r="AX643" i="46"/>
  <c r="AX619" i="46"/>
  <c r="AX607" i="46"/>
  <c r="AX579" i="46"/>
  <c r="AX551" i="46"/>
  <c r="AX539" i="46"/>
  <c r="AX523" i="46"/>
  <c r="AX507" i="46"/>
  <c r="AX495" i="46"/>
  <c r="AX303" i="46"/>
  <c r="AF810" i="46"/>
  <c r="AF198" i="46"/>
  <c r="AX905" i="46"/>
  <c r="AX857" i="46"/>
  <c r="AX769" i="46"/>
  <c r="AX709" i="46"/>
  <c r="AX649" i="46"/>
  <c r="AX481" i="46"/>
  <c r="AX281" i="46"/>
  <c r="AF26" i="46"/>
  <c r="AJ26" i="46" s="1"/>
  <c r="AF50" i="46"/>
  <c r="AJ50" i="46" s="1"/>
  <c r="AF62" i="46"/>
  <c r="AJ62" i="46" s="1"/>
  <c r="AF110" i="46"/>
  <c r="AJ110" i="46" s="1"/>
  <c r="AF151" i="46"/>
  <c r="AF174" i="46"/>
  <c r="AF307" i="46"/>
  <c r="AF329" i="46"/>
  <c r="AF342" i="46"/>
  <c r="AF434" i="46"/>
  <c r="AF446" i="46"/>
  <c r="AF634" i="46"/>
  <c r="AF712" i="46"/>
  <c r="AF724" i="46"/>
  <c r="AF741" i="46"/>
  <c r="AF757" i="46"/>
  <c r="AF801" i="46"/>
  <c r="AF870" i="46"/>
  <c r="AF924" i="46"/>
  <c r="AF991" i="46"/>
  <c r="AF791" i="46"/>
  <c r="AF897" i="46"/>
  <c r="AF730" i="46"/>
  <c r="AX854" i="46"/>
  <c r="AX738" i="46"/>
  <c r="AX646" i="46"/>
  <c r="AX506" i="46"/>
  <c r="AX454" i="46"/>
  <c r="AX422" i="46"/>
  <c r="AX302" i="46"/>
  <c r="AX290" i="46"/>
  <c r="AX286" i="46"/>
  <c r="AX166" i="46"/>
  <c r="AX158" i="46"/>
  <c r="AX138" i="46"/>
  <c r="AX130" i="46"/>
  <c r="AX98" i="46"/>
  <c r="AX78" i="46"/>
  <c r="AX54" i="46"/>
  <c r="AX22" i="46"/>
  <c r="AF117" i="46"/>
  <c r="AJ117" i="46" s="1"/>
  <c r="AF476" i="46"/>
  <c r="AF481" i="46"/>
  <c r="AF534" i="46"/>
  <c r="AF590" i="46"/>
  <c r="AF693" i="46"/>
  <c r="AF711" i="46"/>
  <c r="AF738" i="46"/>
  <c r="AF852" i="46"/>
  <c r="AF998" i="46"/>
  <c r="AG224" i="46"/>
  <c r="AK224" i="46" s="1"/>
  <c r="AF839" i="46"/>
  <c r="AF48" i="46"/>
  <c r="AJ48" i="46" s="1"/>
  <c r="AF234" i="46"/>
  <c r="AF331" i="46"/>
  <c r="AF444" i="46"/>
  <c r="AF539" i="46"/>
  <c r="AF619" i="46"/>
  <c r="AF939" i="46"/>
  <c r="AF786" i="46"/>
  <c r="AF971" i="46"/>
  <c r="AF703" i="46"/>
  <c r="AF759" i="46"/>
  <c r="AF221" i="46"/>
  <c r="AF807" i="46"/>
  <c r="AF698" i="46"/>
  <c r="AF754" i="46"/>
  <c r="AX1000" i="46"/>
  <c r="AX937" i="46"/>
  <c r="AX881" i="46"/>
  <c r="AX825" i="46"/>
  <c r="AX809" i="46"/>
  <c r="AX757" i="46"/>
  <c r="AX705" i="46"/>
  <c r="AX573" i="46"/>
  <c r="AX501" i="46"/>
  <c r="AX449" i="46"/>
  <c r="AX429" i="46"/>
  <c r="AX341" i="46"/>
  <c r="AX333" i="46"/>
  <c r="AX229" i="46"/>
  <c r="AX217" i="46"/>
  <c r="AX145" i="46"/>
  <c r="AX121" i="46"/>
  <c r="AX113" i="46"/>
  <c r="AX97" i="46"/>
  <c r="AX37" i="46"/>
  <c r="AX29" i="46"/>
  <c r="AF181" i="46"/>
  <c r="AF386" i="46"/>
  <c r="AF407" i="46"/>
  <c r="AF423" i="46"/>
  <c r="AF439" i="46"/>
  <c r="AF473" i="46"/>
  <c r="AF499" i="46"/>
  <c r="AF526" i="46"/>
  <c r="AF550" i="46"/>
  <c r="AF587" i="46"/>
  <c r="AF595" i="46"/>
  <c r="AF661" i="46"/>
  <c r="AF674" i="46"/>
  <c r="AF934" i="46"/>
  <c r="AF990" i="46"/>
  <c r="AF571" i="46"/>
  <c r="AF608" i="46"/>
  <c r="AF133" i="46"/>
  <c r="AF931" i="46"/>
  <c r="AF799" i="46"/>
  <c r="AF727" i="46"/>
  <c r="AX892" i="46"/>
  <c r="AX544" i="46"/>
  <c r="AX524" i="46"/>
  <c r="AX392" i="46"/>
  <c r="AX304" i="46"/>
  <c r="AX300" i="46"/>
  <c r="AX292" i="46"/>
  <c r="AX156" i="46"/>
  <c r="AF258" i="46"/>
  <c r="AF360" i="46"/>
  <c r="AF370" i="46"/>
  <c r="AF391" i="46"/>
  <c r="AF510" i="46"/>
  <c r="AF515" i="46"/>
  <c r="AF531" i="46"/>
  <c r="AF574" i="46"/>
  <c r="AF616" i="46"/>
  <c r="AF685" i="46"/>
  <c r="AF746" i="46"/>
  <c r="AF751" i="46"/>
  <c r="AF905" i="46"/>
  <c r="AF995" i="46"/>
  <c r="AF1006" i="46"/>
  <c r="AF125" i="46"/>
  <c r="AF436" i="46"/>
  <c r="AF579" i="46"/>
  <c r="AF719" i="46"/>
  <c r="AF778" i="46"/>
  <c r="AF815" i="46"/>
  <c r="AF860" i="46"/>
  <c r="AF889" i="46"/>
  <c r="AF963" i="46"/>
  <c r="AK578" i="46"/>
  <c r="AI578" i="46" s="1"/>
  <c r="CS578" i="46" s="1"/>
  <c r="AF735" i="46"/>
  <c r="AF460" i="46"/>
  <c r="AF141" i="46"/>
  <c r="AF101" i="46"/>
  <c r="AJ101" i="46" s="1"/>
  <c r="AF926" i="46"/>
  <c r="AF666" i="46"/>
  <c r="AF77" i="46"/>
  <c r="AJ77" i="46" s="1"/>
  <c r="AF69" i="46"/>
  <c r="AJ69" i="46" s="1"/>
  <c r="AF767" i="46"/>
  <c r="AF831" i="46"/>
  <c r="AF690" i="46"/>
  <c r="AF326" i="46"/>
  <c r="AX1003" i="46"/>
  <c r="AX955" i="46"/>
  <c r="AX903" i="46"/>
  <c r="AX819" i="46"/>
  <c r="AX791" i="46"/>
  <c r="AX747" i="46"/>
  <c r="AX699" i="46"/>
  <c r="AX691" i="46"/>
  <c r="AX651" i="46"/>
  <c r="AX483" i="46"/>
  <c r="AX475" i="46"/>
  <c r="AX467" i="46"/>
  <c r="AX431" i="46"/>
  <c r="AF53" i="46"/>
  <c r="AJ53" i="46" s="1"/>
  <c r="AF64" i="46"/>
  <c r="AJ64" i="46" s="1"/>
  <c r="AF112" i="46"/>
  <c r="AJ112" i="46" s="1"/>
  <c r="AF192" i="46"/>
  <c r="AF266" i="46"/>
  <c r="AF271" i="46"/>
  <c r="AF318" i="46"/>
  <c r="AF334" i="46"/>
  <c r="AF352" i="46"/>
  <c r="AF357" i="46"/>
  <c r="AF415" i="46"/>
  <c r="AF463" i="46"/>
  <c r="AF643" i="46"/>
  <c r="AF658" i="46"/>
  <c r="AF942" i="46"/>
  <c r="AF958" i="46"/>
  <c r="AF982" i="46"/>
  <c r="AF1014" i="46"/>
  <c r="AG383" i="46"/>
  <c r="AK708" i="46"/>
  <c r="AI708" i="46" s="1"/>
  <c r="CS708" i="46" s="1"/>
  <c r="AG421" i="46"/>
  <c r="AK421" i="46" s="1"/>
  <c r="AI421" i="46" s="1"/>
  <c r="CS421" i="46" s="1"/>
  <c r="AF421" i="46"/>
  <c r="AG429" i="46"/>
  <c r="AF429" i="46"/>
  <c r="AG485" i="46"/>
  <c r="AF485" i="46"/>
  <c r="AG683" i="46"/>
  <c r="AF683" i="46"/>
  <c r="AF903" i="46"/>
  <c r="AG903" i="46"/>
  <c r="AK903" i="46" s="1"/>
  <c r="AG911" i="46"/>
  <c r="AF911" i="46"/>
  <c r="AG61" i="46"/>
  <c r="AK61" i="46" s="1"/>
  <c r="AF61" i="46"/>
  <c r="AJ61" i="46" s="1"/>
  <c r="AG155" i="46"/>
  <c r="AF155" i="46"/>
  <c r="AG165" i="46"/>
  <c r="AK165" i="46" s="1"/>
  <c r="AI165" i="46" s="1"/>
  <c r="CS165" i="46" s="1"/>
  <c r="AF165" i="46"/>
  <c r="AG242" i="46"/>
  <c r="AF242" i="46"/>
  <c r="AG247" i="46"/>
  <c r="AF247" i="46"/>
  <c r="AG299" i="46"/>
  <c r="AF299" i="46"/>
  <c r="AG564" i="46"/>
  <c r="AK564" i="46" s="1"/>
  <c r="AF564" i="46"/>
  <c r="AG624" i="46"/>
  <c r="AF624" i="46"/>
  <c r="AG632" i="46"/>
  <c r="AF632" i="46"/>
  <c r="AG653" i="46"/>
  <c r="AF653" i="46"/>
  <c r="AG673" i="46"/>
  <c r="AK673" i="46" s="1"/>
  <c r="AF673" i="46"/>
  <c r="AG739" i="46"/>
  <c r="AF739" i="46"/>
  <c r="AG744" i="46"/>
  <c r="AF744" i="46"/>
  <c r="AG836" i="46"/>
  <c r="AF836" i="46"/>
  <c r="AG844" i="46"/>
  <c r="AK844" i="46" s="1"/>
  <c r="AF844" i="46"/>
  <c r="AG849" i="46"/>
  <c r="AF849" i="46"/>
  <c r="AG1001" i="46"/>
  <c r="AF1001" i="46"/>
  <c r="AG71" i="46"/>
  <c r="AF71" i="46"/>
  <c r="AJ71" i="46" s="1"/>
  <c r="AG76" i="46"/>
  <c r="AK76" i="46" s="1"/>
  <c r="AI76" i="46" s="1"/>
  <c r="CS76" i="46" s="1"/>
  <c r="AF76" i="46"/>
  <c r="AJ76" i="46" s="1"/>
  <c r="AG81" i="46"/>
  <c r="AK81" i="46" s="1"/>
  <c r="AF81" i="46"/>
  <c r="AJ81" i="46" s="1"/>
  <c r="AG184" i="46"/>
  <c r="AF184" i="46"/>
  <c r="AF132" i="46"/>
  <c r="AF309" i="46"/>
  <c r="AG49" i="46"/>
  <c r="AK49" i="46" s="1"/>
  <c r="AF49" i="46"/>
  <c r="AJ49" i="46" s="1"/>
  <c r="AG145" i="46"/>
  <c r="AF145" i="46"/>
  <c r="AG200" i="46"/>
  <c r="AF200" i="46"/>
  <c r="AG215" i="46"/>
  <c r="AF215" i="46"/>
  <c r="AG230" i="46"/>
  <c r="AK230" i="46" s="1"/>
  <c r="AF230" i="46"/>
  <c r="AG362" i="46"/>
  <c r="AF362" i="46"/>
  <c r="AG409" i="46"/>
  <c r="AF409" i="46"/>
  <c r="AG455" i="46"/>
  <c r="AF455" i="46"/>
  <c r="AG542" i="46"/>
  <c r="AK542" i="46" s="1"/>
  <c r="AF542" i="46"/>
  <c r="AG552" i="46"/>
  <c r="AF552" i="46"/>
  <c r="AG597" i="46"/>
  <c r="AF597" i="46"/>
  <c r="AG805" i="46"/>
  <c r="AF805" i="46"/>
  <c r="AG87" i="46"/>
  <c r="AK87" i="46" s="1"/>
  <c r="AF87" i="46"/>
  <c r="AJ87" i="46" s="1"/>
  <c r="AG148" i="46"/>
  <c r="AF148" i="46"/>
  <c r="AG161" i="46"/>
  <c r="AF161" i="46"/>
  <c r="AG166" i="46"/>
  <c r="AF166" i="46"/>
  <c r="AG341" i="46"/>
  <c r="AK341" i="46" s="1"/>
  <c r="AF341" i="46"/>
  <c r="AG343" i="46"/>
  <c r="AF343" i="46"/>
  <c r="AG504" i="46"/>
  <c r="AF504" i="46"/>
  <c r="AG565" i="46"/>
  <c r="AF565" i="46"/>
  <c r="AG575" i="46"/>
  <c r="AK575" i="46" s="1"/>
  <c r="AF575" i="46"/>
  <c r="AG694" i="46"/>
  <c r="AF694" i="46"/>
  <c r="AG701" i="46"/>
  <c r="AF701" i="46"/>
  <c r="AG740" i="46"/>
  <c r="AK740" i="46" s="1"/>
  <c r="AF740" i="46"/>
  <c r="AG745" i="46"/>
  <c r="AF745" i="46"/>
  <c r="AG932" i="46"/>
  <c r="AF932" i="46"/>
  <c r="AG940" i="46"/>
  <c r="AF940" i="46"/>
  <c r="AG953" i="46"/>
  <c r="AF953" i="46"/>
  <c r="AG994" i="46"/>
  <c r="AK994" i="46" s="1"/>
  <c r="AF994" i="46"/>
  <c r="AG1010" i="46"/>
  <c r="AF1010" i="46"/>
  <c r="AG114" i="46"/>
  <c r="AK114" i="46" s="1"/>
  <c r="AF114" i="46"/>
  <c r="AJ114" i="46" s="1"/>
  <c r="AG519" i="46"/>
  <c r="AF519" i="46"/>
  <c r="AG524" i="46"/>
  <c r="AK524" i="46" s="1"/>
  <c r="AF524" i="46"/>
  <c r="AG532" i="46"/>
  <c r="AF532" i="46"/>
  <c r="AG308" i="46"/>
  <c r="AF308" i="46"/>
  <c r="AG315" i="46"/>
  <c r="AF315" i="46"/>
  <c r="AG327" i="46"/>
  <c r="AK327" i="46" s="1"/>
  <c r="AF327" i="46"/>
  <c r="AG373" i="46"/>
  <c r="AF373" i="46"/>
  <c r="AG378" i="46"/>
  <c r="AF378" i="46"/>
  <c r="AG402" i="46"/>
  <c r="AF402" i="46"/>
  <c r="AG479" i="46"/>
  <c r="AK479" i="46" s="1"/>
  <c r="AF479" i="46"/>
  <c r="AG484" i="46"/>
  <c r="AF484" i="46"/>
  <c r="AG538" i="46"/>
  <c r="AF538" i="46"/>
  <c r="AG560" i="46"/>
  <c r="AF560" i="46"/>
  <c r="AG764" i="46"/>
  <c r="AK764" i="46" s="1"/>
  <c r="AF764" i="46"/>
  <c r="AG965" i="46"/>
  <c r="AF965" i="46"/>
  <c r="AG978" i="46"/>
  <c r="AF978" i="46"/>
  <c r="AG17" i="46"/>
  <c r="AF17" i="46"/>
  <c r="AJ17" i="46" s="1"/>
  <c r="AG55" i="46"/>
  <c r="AK55" i="46" s="1"/>
  <c r="AF55" i="46"/>
  <c r="AJ55" i="46" s="1"/>
  <c r="AG68" i="46"/>
  <c r="AF68" i="46"/>
  <c r="AJ68" i="46" s="1"/>
  <c r="AG115" i="46"/>
  <c r="AK115" i="46" s="1"/>
  <c r="AF115" i="46"/>
  <c r="AJ115" i="46" s="1"/>
  <c r="AG123" i="46"/>
  <c r="AF123" i="46"/>
  <c r="AG288" i="46"/>
  <c r="AK288" i="46" s="1"/>
  <c r="AF288" i="46"/>
  <c r="AG469" i="46"/>
  <c r="AF469" i="46"/>
  <c r="AG525" i="46"/>
  <c r="AF525" i="46"/>
  <c r="AG623" i="46"/>
  <c r="AF623" i="46"/>
  <c r="AG639" i="46"/>
  <c r="AK639" i="46" s="1"/>
  <c r="AF639" i="46"/>
  <c r="AG652" i="46"/>
  <c r="AF652" i="46"/>
  <c r="AG672" i="46"/>
  <c r="AF672" i="46"/>
  <c r="AG809" i="46"/>
  <c r="AF809" i="46"/>
  <c r="AG825" i="46"/>
  <c r="AK825" i="46" s="1"/>
  <c r="AF825" i="46"/>
  <c r="AG830" i="46"/>
  <c r="AF830" i="46"/>
  <c r="AG848" i="46"/>
  <c r="AF848" i="46"/>
  <c r="AG864" i="46"/>
  <c r="AF864" i="46"/>
  <c r="AG880" i="46"/>
  <c r="AF880" i="46"/>
  <c r="AG979" i="46"/>
  <c r="AF979" i="46"/>
  <c r="AF109" i="46"/>
  <c r="AJ109" i="46" s="1"/>
  <c r="AF582" i="46"/>
  <c r="AF675" i="46"/>
  <c r="AG20" i="46"/>
  <c r="AK20" i="46" s="1"/>
  <c r="AF20" i="46"/>
  <c r="AJ20" i="46" s="1"/>
  <c r="AG30" i="46"/>
  <c r="AK30" i="46" s="1"/>
  <c r="AF30" i="46"/>
  <c r="AJ30" i="46" s="1"/>
  <c r="AG35" i="46"/>
  <c r="AK35" i="46" s="1"/>
  <c r="AF35" i="46"/>
  <c r="AJ35" i="46" s="1"/>
  <c r="AG229" i="46"/>
  <c r="AF229" i="46"/>
  <c r="AG459" i="46"/>
  <c r="AK459" i="46" s="1"/>
  <c r="AI459" i="46" s="1"/>
  <c r="CS459" i="46" s="1"/>
  <c r="AF459" i="46"/>
  <c r="AG596" i="46"/>
  <c r="AF596" i="46"/>
  <c r="AG613" i="46"/>
  <c r="AF613" i="46"/>
  <c r="AF688" i="46"/>
  <c r="AG688" i="46"/>
  <c r="AK688" i="46" s="1"/>
  <c r="AG707" i="46"/>
  <c r="AK707" i="46" s="1"/>
  <c r="AF707" i="46"/>
  <c r="AG775" i="46"/>
  <c r="AF775" i="46"/>
  <c r="AG783" i="46"/>
  <c r="AK783" i="46" s="1"/>
  <c r="AF783" i="46"/>
  <c r="AG804" i="46"/>
  <c r="AF804" i="46"/>
  <c r="AG923" i="46"/>
  <c r="AK923" i="46" s="1"/>
  <c r="AF923" i="46"/>
  <c r="AG933" i="46"/>
  <c r="AF933" i="46"/>
  <c r="AG941" i="46"/>
  <c r="AF941" i="46"/>
  <c r="AG956" i="46"/>
  <c r="AF956" i="46"/>
  <c r="AX991" i="46"/>
  <c r="AX755" i="46"/>
  <c r="AX750" i="46"/>
  <c r="AX640" i="46"/>
  <c r="AX622" i="46"/>
  <c r="AX558" i="46"/>
  <c r="AX536" i="46"/>
  <c r="AX513" i="46"/>
  <c r="AX393" i="46"/>
  <c r="AX178" i="46"/>
  <c r="AX993" i="46"/>
  <c r="AX977" i="46"/>
  <c r="AX949" i="46"/>
  <c r="AX926" i="46"/>
  <c r="AX885" i="46"/>
  <c r="AX821" i="46"/>
  <c r="AX788" i="46"/>
  <c r="AX696" i="46"/>
  <c r="AX675" i="46"/>
  <c r="AX611" i="46"/>
  <c r="AX520" i="46"/>
  <c r="AX413" i="46"/>
  <c r="AX408" i="46"/>
  <c r="AX266" i="46"/>
  <c r="AX263" i="46"/>
  <c r="AX261" i="46"/>
  <c r="AX253" i="46"/>
  <c r="AX154" i="46"/>
  <c r="AX754" i="46"/>
  <c r="AX667" i="46"/>
  <c r="AX634" i="46"/>
  <c r="AX626" i="46"/>
  <c r="AX598" i="46"/>
  <c r="AX575" i="46"/>
  <c r="AX570" i="46"/>
  <c r="AX552" i="46"/>
  <c r="AX545" i="46"/>
  <c r="AX446" i="46"/>
  <c r="AX415" i="46"/>
  <c r="AX410" i="46"/>
  <c r="AX371" i="46"/>
  <c r="AX366" i="46"/>
  <c r="AX358" i="46"/>
  <c r="AX255" i="46"/>
  <c r="AX227" i="46"/>
  <c r="AX206" i="46"/>
  <c r="AX190" i="46"/>
  <c r="AG84" i="46"/>
  <c r="AK84" i="46" s="1"/>
  <c r="AG144" i="46"/>
  <c r="AK144" i="46" s="1"/>
  <c r="AG183" i="46"/>
  <c r="AX979" i="46"/>
  <c r="AX976" i="46"/>
  <c r="AX956" i="46"/>
  <c r="AX902" i="46"/>
  <c r="AX879" i="46"/>
  <c r="AX838" i="46"/>
  <c r="AX664" i="46"/>
  <c r="AX458" i="46"/>
  <c r="AX407" i="46"/>
  <c r="AX347" i="46"/>
  <c r="AX273" i="46"/>
  <c r="AX211" i="46"/>
  <c r="AX195" i="46"/>
  <c r="AX57" i="46"/>
  <c r="AK625" i="46"/>
  <c r="AX953" i="46"/>
  <c r="AX945" i="46"/>
  <c r="AX850" i="46"/>
  <c r="AX789" i="46"/>
  <c r="AX760" i="46"/>
  <c r="AX753" i="46"/>
  <c r="AX745" i="46"/>
  <c r="AX663" i="46"/>
  <c r="AX617" i="46"/>
  <c r="AX521" i="46"/>
  <c r="AX378" i="46"/>
  <c r="AX275" i="46"/>
  <c r="AX239" i="46"/>
  <c r="AX236" i="46"/>
  <c r="AX226" i="46"/>
  <c r="AX176" i="46"/>
  <c r="AX168" i="46"/>
  <c r="AK837" i="46"/>
  <c r="AI837" i="46" s="1"/>
  <c r="CS837" i="46" s="1"/>
  <c r="AG351" i="46"/>
  <c r="AK351" i="46" s="1"/>
  <c r="AF351" i="46"/>
  <c r="AG642" i="46"/>
  <c r="AK642" i="46" s="1"/>
  <c r="AF642" i="46"/>
  <c r="AG863" i="46"/>
  <c r="AK863" i="46" s="1"/>
  <c r="AF863" i="46"/>
  <c r="AG867" i="46"/>
  <c r="AK867" i="46" s="1"/>
  <c r="AF867" i="46"/>
  <c r="AG255" i="46"/>
  <c r="AF255" i="46"/>
  <c r="AG347" i="46"/>
  <c r="AF347" i="46"/>
  <c r="AG553" i="46"/>
  <c r="AF553" i="46"/>
  <c r="AG644" i="46"/>
  <c r="AK644" i="46" s="1"/>
  <c r="AF644" i="46"/>
  <c r="AG869" i="46"/>
  <c r="AK869" i="46" s="1"/>
  <c r="AF869" i="46"/>
  <c r="AF871" i="46"/>
  <c r="AG263" i="46"/>
  <c r="AF263" i="46"/>
  <c r="AG551" i="46"/>
  <c r="AK551" i="46" s="1"/>
  <c r="AF551" i="46"/>
  <c r="AG636" i="46"/>
  <c r="AF636" i="46"/>
  <c r="AG695" i="46"/>
  <c r="AF695" i="46"/>
  <c r="AG873" i="46"/>
  <c r="AK873" i="46" s="1"/>
  <c r="AF873" i="46"/>
  <c r="AG640" i="46"/>
  <c r="AK640" i="46" s="1"/>
  <c r="AF640" i="46"/>
  <c r="AG835" i="46"/>
  <c r="AK835" i="46" s="1"/>
  <c r="AF835" i="46"/>
  <c r="AG1007" i="46"/>
  <c r="AF1007" i="46"/>
  <c r="AG1013" i="46"/>
  <c r="AK1013" i="46" s="1"/>
  <c r="AF1013" i="46"/>
  <c r="AX752" i="46"/>
  <c r="AX742" i="46"/>
  <c r="AX702" i="46"/>
  <c r="AX694" i="46"/>
  <c r="AX686" i="46"/>
  <c r="AX625" i="46"/>
  <c r="AX620" i="46"/>
  <c r="AF32" i="46"/>
  <c r="AJ32" i="46" s="1"/>
  <c r="AG32" i="46"/>
  <c r="AG103" i="46"/>
  <c r="AK103" i="46" s="1"/>
  <c r="AF103" i="46"/>
  <c r="AJ103" i="46" s="1"/>
  <c r="AF131" i="46"/>
  <c r="AG131" i="46"/>
  <c r="AG332" i="46"/>
  <c r="AF332" i="46"/>
  <c r="AG406" i="46"/>
  <c r="AK406" i="46" s="1"/>
  <c r="AF406" i="46"/>
  <c r="AG494" i="46"/>
  <c r="AF494" i="46"/>
  <c r="AG496" i="46"/>
  <c r="AF496" i="46"/>
  <c r="AK666" i="46"/>
  <c r="AI666" i="46" s="1"/>
  <c r="CS666" i="46" s="1"/>
  <c r="AX856" i="46"/>
  <c r="AX920" i="46"/>
  <c r="AX907" i="46"/>
  <c r="AF34" i="46"/>
  <c r="AJ34" i="46" s="1"/>
  <c r="AX443" i="46"/>
  <c r="AF107" i="46"/>
  <c r="AJ107" i="46" s="1"/>
  <c r="AX942" i="46"/>
  <c r="AX836" i="46"/>
  <c r="AX818" i="46"/>
  <c r="AX813" i="46"/>
  <c r="AX496" i="46"/>
  <c r="AX440" i="46"/>
  <c r="AX427" i="46"/>
  <c r="AX326" i="46"/>
  <c r="AX318" i="46"/>
  <c r="AX187" i="46"/>
  <c r="AX164" i="46"/>
  <c r="AX119" i="46"/>
  <c r="AX58" i="46"/>
  <c r="AG222" i="46"/>
  <c r="AF222" i="46"/>
  <c r="AG291" i="46"/>
  <c r="AF291" i="46"/>
  <c r="AG664" i="46"/>
  <c r="AF664" i="46"/>
  <c r="AG964" i="46"/>
  <c r="AK964" i="46" s="1"/>
  <c r="AF964" i="46"/>
  <c r="AG966" i="46"/>
  <c r="AF966" i="46"/>
  <c r="AX914" i="46"/>
  <c r="AX901" i="46"/>
  <c r="AX896" i="46"/>
  <c r="AX876" i="46"/>
  <c r="AX853" i="46"/>
  <c r="AX553" i="46"/>
  <c r="AX516" i="46"/>
  <c r="AX508" i="46"/>
  <c r="AX424" i="46"/>
  <c r="AX386" i="46"/>
  <c r="AX381" i="46"/>
  <c r="AX331" i="46"/>
  <c r="AX315" i="46"/>
  <c r="AX216" i="46"/>
  <c r="AX192" i="46"/>
  <c r="AG78" i="46"/>
  <c r="AK78" i="46" s="1"/>
  <c r="AF78" i="46"/>
  <c r="AJ78" i="46" s="1"/>
  <c r="AG82" i="46"/>
  <c r="AK82" i="46" s="1"/>
  <c r="AF82" i="46"/>
  <c r="AJ82" i="46" s="1"/>
  <c r="AG171" i="46"/>
  <c r="AF171" i="46"/>
  <c r="AG173" i="46"/>
  <c r="AK173" i="46" s="1"/>
  <c r="AF173" i="46"/>
  <c r="AG179" i="46"/>
  <c r="AK179" i="46" s="1"/>
  <c r="AF179" i="46"/>
  <c r="AG379" i="46"/>
  <c r="AF379" i="46"/>
  <c r="AF422" i="46"/>
  <c r="AG422" i="46"/>
  <c r="AK422" i="46" s="1"/>
  <c r="AG426" i="46"/>
  <c r="AK426" i="46" s="1"/>
  <c r="AF426" i="46"/>
  <c r="AG430" i="46"/>
  <c r="AK430" i="46" s="1"/>
  <c r="AF430" i="46"/>
  <c r="AF512" i="46"/>
  <c r="AG512" i="46"/>
  <c r="AG516" i="46"/>
  <c r="AK516" i="46" s="1"/>
  <c r="AF516" i="46"/>
  <c r="AG520" i="46"/>
  <c r="AK520" i="46" s="1"/>
  <c r="AF520" i="46"/>
  <c r="AG609" i="46"/>
  <c r="AK609" i="46" s="1"/>
  <c r="AF609" i="46"/>
  <c r="AG611" i="46"/>
  <c r="AF611" i="46"/>
  <c r="AG772" i="46"/>
  <c r="AK772" i="46" s="1"/>
  <c r="AF772" i="46"/>
  <c r="AG776" i="46"/>
  <c r="AK776" i="46" s="1"/>
  <c r="AI776" i="46" s="1"/>
  <c r="CS776" i="46" s="1"/>
  <c r="AF776" i="46"/>
  <c r="AG780" i="46"/>
  <c r="AF780" i="46"/>
  <c r="AG784" i="46"/>
  <c r="AF784" i="46"/>
  <c r="AG790" i="46"/>
  <c r="AK790" i="46" s="1"/>
  <c r="AF790" i="46"/>
  <c r="AG919" i="46"/>
  <c r="AK919" i="46" s="1"/>
  <c r="AF919" i="46"/>
  <c r="AX1012" i="46"/>
  <c r="AX969" i="46"/>
  <c r="AX944" i="46"/>
  <c r="AX928" i="46"/>
  <c r="AF96" i="46"/>
  <c r="AJ96" i="46" s="1"/>
  <c r="AG96" i="46"/>
  <c r="AK96" i="46" s="1"/>
  <c r="AG98" i="46"/>
  <c r="AK98" i="46" s="1"/>
  <c r="AF98" i="46"/>
  <c r="AJ98" i="46" s="1"/>
  <c r="AG248" i="46"/>
  <c r="AF248" i="46"/>
  <c r="AG250" i="46"/>
  <c r="AF250" i="46"/>
  <c r="AG448" i="46"/>
  <c r="AK448" i="46" s="1"/>
  <c r="AI448" i="46" s="1"/>
  <c r="CS448" i="46" s="1"/>
  <c r="AF448" i="46"/>
  <c r="AG450" i="46"/>
  <c r="AK450" i="46" s="1"/>
  <c r="AF450" i="46"/>
  <c r="AG487" i="46"/>
  <c r="AK487" i="46" s="1"/>
  <c r="AF487" i="46"/>
  <c r="AG491" i="46"/>
  <c r="AF491" i="46"/>
  <c r="AG558" i="46"/>
  <c r="AK558" i="46" s="1"/>
  <c r="AF558" i="46"/>
  <c r="AG627" i="46"/>
  <c r="AK627" i="46" s="1"/>
  <c r="AF627" i="46"/>
  <c r="AG631" i="46"/>
  <c r="AK631" i="46" s="1"/>
  <c r="AF631" i="46"/>
  <c r="AG635" i="46"/>
  <c r="AF635" i="46"/>
  <c r="AG721" i="46"/>
  <c r="AK721" i="46" s="1"/>
  <c r="AF721" i="46"/>
  <c r="AG723" i="46"/>
  <c r="AK723" i="46" s="1"/>
  <c r="AF723" i="46"/>
  <c r="AG725" i="46"/>
  <c r="AF725" i="46"/>
  <c r="AG820" i="46"/>
  <c r="AF820" i="46"/>
  <c r="AG822" i="46"/>
  <c r="AF822" i="46"/>
  <c r="AG824" i="46"/>
  <c r="AK824" i="46" s="1"/>
  <c r="AF824" i="46"/>
  <c r="AX913" i="46"/>
  <c r="AX748" i="46"/>
  <c r="AX616" i="46"/>
  <c r="AX550" i="46"/>
  <c r="AX538" i="46"/>
  <c r="AX457" i="46"/>
  <c r="AX259" i="46"/>
  <c r="AG39" i="46"/>
  <c r="AK39" i="46" s="1"/>
  <c r="AF39" i="46"/>
  <c r="AJ39" i="46" s="1"/>
  <c r="AG41" i="46"/>
  <c r="AK41" i="46" s="1"/>
  <c r="AF41" i="46"/>
  <c r="AJ41" i="46" s="1"/>
  <c r="AG43" i="46"/>
  <c r="AF43" i="46"/>
  <c r="AJ43" i="46" s="1"/>
  <c r="AF136" i="46"/>
  <c r="AG136" i="46"/>
  <c r="AK136" i="46" s="1"/>
  <c r="AF203" i="46"/>
  <c r="AG203" i="46"/>
  <c r="AK203" i="46" s="1"/>
  <c r="AG205" i="46"/>
  <c r="AF205" i="46"/>
  <c r="AG207" i="46"/>
  <c r="AF207" i="46"/>
  <c r="AG356" i="46"/>
  <c r="AK356" i="46" s="1"/>
  <c r="AF356" i="46"/>
  <c r="AG403" i="46"/>
  <c r="AF403" i="46"/>
  <c r="AG405" i="46"/>
  <c r="AF405" i="46"/>
  <c r="AF466" i="46"/>
  <c r="AG466" i="46"/>
  <c r="AK466" i="46" s="1"/>
  <c r="AG468" i="46"/>
  <c r="AK468" i="46" s="1"/>
  <c r="AF468" i="46"/>
  <c r="AG700" i="46"/>
  <c r="AF700" i="46"/>
  <c r="AG702" i="46"/>
  <c r="AF702" i="46"/>
  <c r="AG706" i="46"/>
  <c r="AF706" i="46"/>
  <c r="AG876" i="46"/>
  <c r="AK876" i="46" s="1"/>
  <c r="AF876" i="46"/>
  <c r="AG882" i="46"/>
  <c r="AF882" i="46"/>
  <c r="AG890" i="46"/>
  <c r="AF890" i="46"/>
  <c r="AG892" i="46"/>
  <c r="AK892" i="46" s="1"/>
  <c r="AF892" i="46"/>
  <c r="AG896" i="46"/>
  <c r="AK896" i="46" s="1"/>
  <c r="AF896" i="46"/>
  <c r="AG947" i="46"/>
  <c r="AF947" i="46"/>
  <c r="AG951" i="46"/>
  <c r="AF951" i="46"/>
  <c r="AG955" i="46"/>
  <c r="AK955" i="46" s="1"/>
  <c r="AF955" i="46"/>
  <c r="AG65" i="46"/>
  <c r="AK65" i="46" s="1"/>
  <c r="AF65" i="46"/>
  <c r="AJ65" i="46" s="1"/>
  <c r="AG67" i="46"/>
  <c r="AK67" i="46" s="1"/>
  <c r="AF67" i="46"/>
  <c r="AJ67" i="46" s="1"/>
  <c r="AG598" i="46"/>
  <c r="AF598" i="46"/>
  <c r="AG602" i="46"/>
  <c r="AK602" i="46" s="1"/>
  <c r="AF602" i="46"/>
  <c r="AG761" i="46"/>
  <c r="AK761" i="46" s="1"/>
  <c r="AF761" i="46"/>
  <c r="AG763" i="46"/>
  <c r="AF763" i="46"/>
  <c r="AG769" i="46"/>
  <c r="AF769" i="46"/>
  <c r="AX1009" i="46"/>
  <c r="AX986" i="46"/>
  <c r="AX806" i="46"/>
  <c r="AX710" i="46"/>
  <c r="AX700" i="46"/>
  <c r="AX692" i="46"/>
  <c r="AX618" i="46"/>
  <c r="AG162" i="46"/>
  <c r="AF162" i="46"/>
  <c r="AG296" i="46"/>
  <c r="AK296" i="46" s="1"/>
  <c r="AF296" i="46"/>
  <c r="AG304" i="46"/>
  <c r="AK304" i="46" s="1"/>
  <c r="AF304" i="46"/>
  <c r="AG306" i="46"/>
  <c r="AF306" i="46"/>
  <c r="AF372" i="46"/>
  <c r="AG372" i="46"/>
  <c r="AK372" i="46" s="1"/>
  <c r="AG376" i="46"/>
  <c r="AK376" i="46" s="1"/>
  <c r="AF376" i="46"/>
  <c r="AG431" i="46"/>
  <c r="AK431" i="46" s="1"/>
  <c r="AF431" i="46"/>
  <c r="AG523" i="46"/>
  <c r="AK523" i="46" s="1"/>
  <c r="AF523" i="46"/>
  <c r="AG527" i="46"/>
  <c r="AF527" i="46"/>
  <c r="AG714" i="46"/>
  <c r="AF714" i="46"/>
  <c r="AG716" i="46"/>
  <c r="AK716" i="46" s="1"/>
  <c r="AF716" i="46"/>
  <c r="AG912" i="46"/>
  <c r="AF912" i="46"/>
  <c r="AG914" i="46"/>
  <c r="AF914" i="46"/>
  <c r="AG916" i="46"/>
  <c r="AK916" i="46" s="1"/>
  <c r="AF916" i="46"/>
  <c r="AG918" i="46"/>
  <c r="AK918" i="46" s="1"/>
  <c r="AF918" i="46"/>
  <c r="AK364" i="46"/>
  <c r="AI364" i="46" s="1"/>
  <c r="CS364" i="46" s="1"/>
  <c r="AK395" i="46"/>
  <c r="AK650" i="46"/>
  <c r="AK796" i="46"/>
  <c r="AI796" i="46" s="1"/>
  <c r="CS796" i="46" s="1"/>
  <c r="AK804" i="46"/>
  <c r="AI804" i="46" s="1"/>
  <c r="CS804" i="46" s="1"/>
  <c r="AK845" i="46"/>
  <c r="AK847" i="46"/>
  <c r="AK927" i="46"/>
  <c r="AX276" i="46"/>
  <c r="AX184" i="46"/>
  <c r="AX161" i="46"/>
  <c r="AX148" i="46"/>
  <c r="AX137" i="46"/>
  <c r="AX89" i="46"/>
  <c r="AX84" i="46"/>
  <c r="AX63" i="46"/>
  <c r="AX60" i="46"/>
  <c r="AX28" i="46"/>
  <c r="AK621" i="46"/>
  <c r="AX911" i="46"/>
  <c r="AX908" i="46"/>
  <c r="AX860" i="46"/>
  <c r="AX761" i="46"/>
  <c r="AX721" i="46"/>
  <c r="AX704" i="46"/>
  <c r="AX673" i="46"/>
  <c r="AX653" i="46"/>
  <c r="AX517" i="46"/>
  <c r="AX489" i="46"/>
  <c r="AX426" i="46"/>
  <c r="AX367" i="46"/>
  <c r="AX362" i="46"/>
  <c r="AX349" i="46"/>
  <c r="AX258" i="46"/>
  <c r="AX240" i="46"/>
  <c r="AX235" i="46"/>
  <c r="AX181" i="46"/>
  <c r="AX163" i="46"/>
  <c r="AX142" i="46"/>
  <c r="AX118" i="46"/>
  <c r="AX110" i="46"/>
  <c r="AX73" i="46"/>
  <c r="AX49" i="46"/>
  <c r="AF28" i="46"/>
  <c r="AJ28" i="46" s="1"/>
  <c r="AF269" i="46"/>
  <c r="AF310" i="46"/>
  <c r="AF339" i="46"/>
  <c r="AF366" i="46"/>
  <c r="AK495" i="46"/>
  <c r="AI495" i="46" s="1"/>
  <c r="CS495" i="46" s="1"/>
  <c r="AK773" i="46"/>
  <c r="AI773" i="46" s="1"/>
  <c r="CS773" i="46" s="1"/>
  <c r="AF146" i="46"/>
  <c r="AK486" i="46"/>
  <c r="AI486" i="46" s="1"/>
  <c r="CS486" i="46" s="1"/>
  <c r="AX910" i="46"/>
  <c r="AX897" i="46"/>
  <c r="AX862" i="46"/>
  <c r="AX847" i="46"/>
  <c r="AX817" i="46"/>
  <c r="AX807" i="46"/>
  <c r="AX802" i="46"/>
  <c r="AX797" i="46"/>
  <c r="AX768" i="46"/>
  <c r="AX756" i="46"/>
  <c r="AX693" i="46"/>
  <c r="AX680" i="46"/>
  <c r="AX662" i="46"/>
  <c r="AX650" i="46"/>
  <c r="AX645" i="46"/>
  <c r="AX589" i="46"/>
  <c r="AX566" i="46"/>
  <c r="AX561" i="46"/>
  <c r="AX494" i="46"/>
  <c r="AX390" i="46"/>
  <c r="AX374" i="46"/>
  <c r="AX299" i="46"/>
  <c r="AX291" i="46"/>
  <c r="AX234" i="46"/>
  <c r="AX209" i="46"/>
  <c r="AX201" i="46"/>
  <c r="AX193" i="46"/>
  <c r="AX175" i="46"/>
  <c r="AX167" i="46"/>
  <c r="AX157" i="46"/>
  <c r="AX152" i="46"/>
  <c r="AX136" i="46"/>
  <c r="AX104" i="46"/>
  <c r="AX88" i="46"/>
  <c r="AX51" i="46"/>
  <c r="AX35" i="46"/>
  <c r="AX27" i="46"/>
  <c r="AF389" i="46"/>
  <c r="AK373" i="46"/>
  <c r="AI373" i="46" s="1"/>
  <c r="CS373" i="46" s="1"/>
  <c r="AK463" i="46"/>
  <c r="AK698" i="46"/>
  <c r="AK838" i="46"/>
  <c r="AX267" i="46"/>
  <c r="AX262" i="46"/>
  <c r="AX231" i="46"/>
  <c r="AX53" i="46"/>
  <c r="AX45" i="46"/>
  <c r="T23" i="44"/>
  <c r="E23" i="44" s="1"/>
  <c r="R23" i="44" s="1"/>
  <c r="AX17" i="46"/>
  <c r="AX18" i="46"/>
  <c r="AK331" i="46"/>
  <c r="AI331" i="46" s="1"/>
  <c r="CS331" i="46" s="1"/>
  <c r="AK933" i="46"/>
  <c r="AK756" i="46"/>
  <c r="AK988" i="46"/>
  <c r="AK767" i="46"/>
  <c r="AK820" i="46"/>
  <c r="AK829" i="46"/>
  <c r="AK832" i="46"/>
  <c r="AI832" i="46" s="1"/>
  <c r="CS832" i="46" s="1"/>
  <c r="AK868" i="46"/>
  <c r="AK872" i="46"/>
  <c r="AK1000" i="46"/>
  <c r="AI1000" i="46" s="1"/>
  <c r="CS1000" i="46" s="1"/>
  <c r="AX1010" i="46"/>
  <c r="AX1005" i="46"/>
  <c r="AX1001" i="46"/>
  <c r="AX992" i="46"/>
  <c r="AX959" i="46"/>
  <c r="AX952" i="46"/>
  <c r="AX933" i="46"/>
  <c r="AX916" i="46"/>
  <c r="AX900" i="46"/>
  <c r="AX899" i="46"/>
  <c r="AX886" i="46"/>
  <c r="AX868" i="46"/>
  <c r="AX859" i="46"/>
  <c r="AX849" i="46"/>
  <c r="AX845" i="46"/>
  <c r="AX844" i="46"/>
  <c r="AX832" i="46"/>
  <c r="AX826" i="46"/>
  <c r="AX799" i="46"/>
  <c r="AX785" i="46"/>
  <c r="AX784" i="46"/>
  <c r="AX776" i="46"/>
  <c r="AX743" i="46"/>
  <c r="AX741" i="46"/>
  <c r="AX739" i="46"/>
  <c r="AX734" i="46"/>
  <c r="AX733" i="46"/>
  <c r="AX731" i="46"/>
  <c r="AX725" i="46"/>
  <c r="AX724" i="46"/>
  <c r="AX719" i="46"/>
  <c r="AX713" i="46"/>
  <c r="AX665" i="46"/>
  <c r="AX661" i="46"/>
  <c r="AX654" i="46"/>
  <c r="AX644" i="46"/>
  <c r="AX638" i="46"/>
  <c r="AX637" i="46"/>
  <c r="AX628" i="46"/>
  <c r="AX588" i="46"/>
  <c r="AX583" i="46"/>
  <c r="AX576" i="46"/>
  <c r="AX541" i="46"/>
  <c r="AX997" i="46"/>
  <c r="AX994" i="46"/>
  <c r="AX988" i="46"/>
  <c r="AX934" i="46"/>
  <c r="AX893" i="46"/>
  <c r="AX887" i="46"/>
  <c r="AX883" i="46"/>
  <c r="AX874" i="46"/>
  <c r="AX873" i="46"/>
  <c r="AX804" i="46"/>
  <c r="AX786" i="46"/>
  <c r="AX777" i="46"/>
  <c r="AX728" i="46"/>
  <c r="AX610" i="46"/>
  <c r="AX601" i="46"/>
  <c r="AX600" i="46"/>
  <c r="AX594" i="46"/>
  <c r="AX584" i="46"/>
  <c r="AX568" i="46"/>
  <c r="AX548" i="46"/>
  <c r="AX1015" i="46"/>
  <c r="AX1004" i="46"/>
  <c r="AX999" i="46"/>
  <c r="AX995" i="46"/>
  <c r="AX985" i="46"/>
  <c r="AX975" i="46"/>
  <c r="AX965" i="46"/>
  <c r="AX950" i="46"/>
  <c r="AX930" i="46"/>
  <c r="AX923" i="46"/>
  <c r="AX918" i="46"/>
  <c r="AX895" i="46"/>
  <c r="AX890" i="46"/>
  <c r="AX878" i="46"/>
  <c r="AX877" i="46"/>
  <c r="AX871" i="46"/>
  <c r="AX866" i="46"/>
  <c r="AX865" i="46"/>
  <c r="AX855" i="46"/>
  <c r="AX852" i="46"/>
  <c r="AX830" i="46"/>
  <c r="AX828" i="46"/>
  <c r="AX814" i="46"/>
  <c r="AX812" i="46"/>
  <c r="AX808" i="46"/>
  <c r="AX801" i="46"/>
  <c r="AX795" i="46"/>
  <c r="AX793" i="46"/>
  <c r="AX790" i="46"/>
  <c r="AX780" i="46"/>
  <c r="AX778" i="46"/>
  <c r="AX773" i="46"/>
  <c r="AX764" i="46"/>
  <c r="AX763" i="46"/>
  <c r="AX744" i="46"/>
  <c r="AX720" i="46"/>
  <c r="AX716" i="46"/>
  <c r="AX708" i="46"/>
  <c r="AX674" i="46"/>
  <c r="AX656" i="46"/>
  <c r="AX648" i="46"/>
  <c r="AX641" i="46"/>
  <c r="AX630" i="46"/>
  <c r="AX629" i="46"/>
  <c r="AX606" i="46"/>
  <c r="AX597" i="46"/>
  <c r="AX590" i="46"/>
  <c r="AX586" i="46"/>
  <c r="AX581" i="46"/>
  <c r="AX580" i="46"/>
  <c r="AX563" i="46"/>
  <c r="AX549" i="46"/>
  <c r="AX526" i="46"/>
  <c r="AX504" i="46"/>
  <c r="AX469" i="46"/>
  <c r="AX466" i="46"/>
  <c r="AX465" i="46"/>
  <c r="AX438" i="46"/>
  <c r="AX434" i="46"/>
  <c r="AX417" i="46"/>
  <c r="AX398" i="46"/>
  <c r="AX397" i="46"/>
  <c r="AX357" i="46"/>
  <c r="AX348" i="46"/>
  <c r="AX344" i="46"/>
  <c r="AX342" i="46"/>
  <c r="AX339" i="46"/>
  <c r="AX338" i="46"/>
  <c r="AX330" i="46"/>
  <c r="AX329" i="46"/>
  <c r="AX322" i="46"/>
  <c r="AX319" i="46"/>
  <c r="AX310" i="46"/>
  <c r="AX301" i="46"/>
  <c r="AX270" i="46"/>
  <c r="AX257" i="46"/>
  <c r="AX245" i="46"/>
  <c r="AX237" i="46"/>
  <c r="AX222" i="46"/>
  <c r="AX214" i="46"/>
  <c r="AX213" i="46"/>
  <c r="AX205" i="46"/>
  <c r="AX200" i="46"/>
  <c r="AX199" i="46"/>
  <c r="AX196" i="46"/>
  <c r="AX179" i="46"/>
  <c r="AX170" i="46"/>
  <c r="AX134" i="46"/>
  <c r="AX128" i="46"/>
  <c r="AX124" i="46"/>
  <c r="AX114" i="46"/>
  <c r="AX183" i="46"/>
  <c r="AX556" i="46"/>
  <c r="AX547" i="46"/>
  <c r="AX542" i="46"/>
  <c r="AX540" i="46"/>
  <c r="AX533" i="46"/>
  <c r="AX532" i="46"/>
  <c r="AX519" i="46"/>
  <c r="AX518" i="46"/>
  <c r="AX500" i="46"/>
  <c r="AX499" i="46"/>
  <c r="AX492" i="46"/>
  <c r="AX488" i="46"/>
  <c r="AX477" i="46"/>
  <c r="AX432" i="46"/>
  <c r="AX425" i="46"/>
  <c r="AX411" i="46"/>
  <c r="AX406" i="46"/>
  <c r="AX403" i="46"/>
  <c r="AX401" i="46"/>
  <c r="AX394" i="46"/>
  <c r="AX385" i="46"/>
  <c r="AX384" i="46"/>
  <c r="AX382" i="46"/>
  <c r="AX377" i="46"/>
  <c r="AX354" i="46"/>
  <c r="AX353" i="46"/>
  <c r="AX352" i="46"/>
  <c r="AX350" i="46"/>
  <c r="AX345" i="46"/>
  <c r="AX337" i="46"/>
  <c r="AX336" i="46"/>
  <c r="AX313" i="46"/>
  <c r="AX293" i="46"/>
  <c r="AX285" i="46"/>
  <c r="AX282" i="46"/>
  <c r="AX278" i="46"/>
  <c r="AX268" i="46"/>
  <c r="AX252" i="46"/>
  <c r="AX251" i="46"/>
  <c r="AX249" i="46"/>
  <c r="AX233" i="46"/>
  <c r="AX194" i="46"/>
  <c r="AX173" i="46"/>
  <c r="AX169" i="46"/>
  <c r="AX147" i="46"/>
  <c r="AX141" i="46"/>
  <c r="AF24" i="46"/>
  <c r="AJ24" i="46" s="1"/>
  <c r="AG24" i="46"/>
  <c r="AK24" i="46" s="1"/>
  <c r="AX111" i="46"/>
  <c r="AX106" i="46"/>
  <c r="AX96" i="46"/>
  <c r="AX95" i="46"/>
  <c r="AX93" i="46"/>
  <c r="AX90" i="46"/>
  <c r="AX82" i="46"/>
  <c r="AX70" i="46"/>
  <c r="AX65" i="46"/>
  <c r="AX64" i="46"/>
  <c r="AX43" i="46"/>
  <c r="AX42" i="46"/>
  <c r="AX26" i="46"/>
  <c r="AX16" i="46"/>
  <c r="AK305" i="46"/>
  <c r="AX102" i="46"/>
  <c r="AX101" i="46"/>
  <c r="AX91" i="46"/>
  <c r="AX75" i="46"/>
  <c r="AX56" i="46"/>
  <c r="AX55" i="46"/>
  <c r="AX48" i="46"/>
  <c r="AX47" i="46"/>
  <c r="AX39" i="46"/>
  <c r="AX38" i="46"/>
  <c r="AX33" i="46"/>
  <c r="AX24" i="46"/>
  <c r="AX23" i="46"/>
  <c r="AK69" i="46"/>
  <c r="AK100" i="46"/>
  <c r="AK116" i="46"/>
  <c r="AK400" i="46"/>
  <c r="AK443" i="46"/>
  <c r="AK444" i="46"/>
  <c r="AK469" i="46"/>
  <c r="AK513" i="46"/>
  <c r="AK682" i="46"/>
  <c r="AK765" i="46"/>
  <c r="AK774" i="46"/>
  <c r="AK830" i="46"/>
  <c r="AK943" i="46"/>
  <c r="AK944" i="46"/>
  <c r="AK945" i="46"/>
  <c r="AK976" i="46"/>
  <c r="AK993" i="46"/>
  <c r="AK36" i="46"/>
  <c r="AK37" i="46"/>
  <c r="AK52" i="46"/>
  <c r="AK53" i="46"/>
  <c r="AG72" i="46"/>
  <c r="AK72" i="46" s="1"/>
  <c r="AG152" i="46"/>
  <c r="AK152" i="46" s="1"/>
  <c r="AK186" i="46"/>
  <c r="AK309" i="46"/>
  <c r="AG328" i="46"/>
  <c r="AK360" i="46"/>
  <c r="AI360" i="46" s="1"/>
  <c r="CS360" i="46" s="1"/>
  <c r="AG424" i="46"/>
  <c r="AK424" i="46" s="1"/>
  <c r="AI424" i="46" s="1"/>
  <c r="CS424" i="46" s="1"/>
  <c r="AK437" i="46"/>
  <c r="AK579" i="46"/>
  <c r="AK586" i="46"/>
  <c r="AK605" i="46"/>
  <c r="AK653" i="46"/>
  <c r="AK658" i="46"/>
  <c r="AI658" i="46" s="1"/>
  <c r="CS658" i="46" s="1"/>
  <c r="AK733" i="46"/>
  <c r="AI733" i="46" s="1"/>
  <c r="CS733" i="46" s="1"/>
  <c r="AK741" i="46"/>
  <c r="AK744" i="46"/>
  <c r="AI744" i="46" s="1"/>
  <c r="CS744" i="46" s="1"/>
  <c r="AK788" i="46"/>
  <c r="AK791" i="46"/>
  <c r="AK797" i="46"/>
  <c r="AK805" i="46"/>
  <c r="AK807" i="46"/>
  <c r="AK813" i="46"/>
  <c r="AI813" i="46" s="1"/>
  <c r="CS813" i="46" s="1"/>
  <c r="AK852" i="46"/>
  <c r="AK941" i="46"/>
  <c r="AI941" i="46" s="1"/>
  <c r="CS941" i="46" s="1"/>
  <c r="AK952" i="46"/>
  <c r="AK953" i="46"/>
  <c r="AK997" i="46"/>
  <c r="AK157" i="46"/>
  <c r="AK321" i="46"/>
  <c r="AK357" i="46"/>
  <c r="AI357" i="46" s="1"/>
  <c r="CS357" i="46" s="1"/>
  <c r="AK388" i="46"/>
  <c r="AK389" i="46"/>
  <c r="AK416" i="46"/>
  <c r="AK429" i="46"/>
  <c r="AK491" i="46"/>
  <c r="AI491" i="46" s="1"/>
  <c r="CS491" i="46" s="1"/>
  <c r="AK626" i="46"/>
  <c r="AK651" i="46"/>
  <c r="AK718" i="46"/>
  <c r="AK839" i="46"/>
  <c r="AK877" i="46"/>
  <c r="AK913" i="46"/>
  <c r="AK924" i="46"/>
  <c r="AK925" i="46"/>
  <c r="AK934" i="46"/>
  <c r="AF88" i="46"/>
  <c r="AJ88" i="46" s="1"/>
  <c r="AG88" i="46"/>
  <c r="AK88" i="46" s="1"/>
  <c r="AG89" i="46"/>
  <c r="AK89" i="46" s="1"/>
  <c r="AF89" i="46"/>
  <c r="AJ89" i="46" s="1"/>
  <c r="AG104" i="46"/>
  <c r="AF104" i="46"/>
  <c r="AJ104" i="46" s="1"/>
  <c r="AG105" i="46"/>
  <c r="AK105" i="46" s="1"/>
  <c r="AF105" i="46"/>
  <c r="AJ105" i="46" s="1"/>
  <c r="AG106" i="46"/>
  <c r="AK106" i="46" s="1"/>
  <c r="AF106" i="46"/>
  <c r="AJ106" i="46" s="1"/>
  <c r="AG120" i="46"/>
  <c r="AK120" i="46" s="1"/>
  <c r="AF120" i="46"/>
  <c r="AG121" i="46"/>
  <c r="AK121" i="46" s="1"/>
  <c r="AF121" i="46"/>
  <c r="AG135" i="46"/>
  <c r="AK135" i="46" s="1"/>
  <c r="AF135" i="46"/>
  <c r="AG147" i="46"/>
  <c r="AF147" i="46"/>
  <c r="AK148" i="46"/>
  <c r="AG160" i="46"/>
  <c r="AF160" i="46"/>
  <c r="AG176" i="46"/>
  <c r="AF176" i="46"/>
  <c r="AG195" i="46"/>
  <c r="AF195" i="46"/>
  <c r="AK197" i="46"/>
  <c r="AG216" i="46"/>
  <c r="AF216" i="46"/>
  <c r="AG218" i="46"/>
  <c r="AK218" i="46" s="1"/>
  <c r="AF218" i="46"/>
  <c r="AG239" i="46"/>
  <c r="AF239" i="46"/>
  <c r="AK240" i="46"/>
  <c r="AG259" i="46"/>
  <c r="AK259" i="46" s="1"/>
  <c r="AF259" i="46"/>
  <c r="AG261" i="46"/>
  <c r="AF261" i="46"/>
  <c r="AG262" i="46"/>
  <c r="AF262" i="46"/>
  <c r="AG280" i="46"/>
  <c r="AF280" i="46"/>
  <c r="AG282" i="46"/>
  <c r="AK282" i="46" s="1"/>
  <c r="AF282" i="46"/>
  <c r="AG301" i="46"/>
  <c r="AF301" i="46"/>
  <c r="AG302" i="46"/>
  <c r="AF302" i="46"/>
  <c r="AG324" i="46"/>
  <c r="AF324" i="46"/>
  <c r="AG1011" i="46"/>
  <c r="AK1011" i="46" s="1"/>
  <c r="AF1011" i="46"/>
  <c r="AK1012" i="46"/>
  <c r="AF440" i="46"/>
  <c r="AG440" i="46"/>
  <c r="AG441" i="46"/>
  <c r="AK441" i="46" s="1"/>
  <c r="AF441" i="46"/>
  <c r="AG452" i="46"/>
  <c r="AK452" i="46" s="1"/>
  <c r="AF452" i="46"/>
  <c r="AK453" i="46"/>
  <c r="AG464" i="46"/>
  <c r="AK464" i="46" s="1"/>
  <c r="AF464" i="46"/>
  <c r="AG465" i="46"/>
  <c r="AF465" i="46"/>
  <c r="AG477" i="46"/>
  <c r="AF477" i="46"/>
  <c r="AG489" i="46"/>
  <c r="AF489" i="46"/>
  <c r="AK501" i="46"/>
  <c r="AG503" i="46"/>
  <c r="AF503" i="46"/>
  <c r="AG572" i="46"/>
  <c r="AF572" i="46"/>
  <c r="AK574" i="46"/>
  <c r="AK593" i="46"/>
  <c r="AK641" i="46"/>
  <c r="AG667" i="46"/>
  <c r="AF667" i="46"/>
  <c r="AG668" i="46"/>
  <c r="AF668" i="46"/>
  <c r="AG669" i="46"/>
  <c r="AF669" i="46"/>
  <c r="AK670" i="46"/>
  <c r="AG732" i="46"/>
  <c r="AF732" i="46"/>
  <c r="AG749" i="46"/>
  <c r="AF749" i="46"/>
  <c r="AG750" i="46"/>
  <c r="AF750" i="46"/>
  <c r="AK751" i="46"/>
  <c r="AG855" i="46"/>
  <c r="AF855" i="46"/>
  <c r="AG856" i="46"/>
  <c r="AF856" i="46"/>
  <c r="AG857" i="46"/>
  <c r="AF857" i="46"/>
  <c r="AG884" i="46"/>
  <c r="AF884" i="46"/>
  <c r="AG885" i="46"/>
  <c r="AK885" i="46" s="1"/>
  <c r="AF885" i="46"/>
  <c r="AG886" i="46"/>
  <c r="AF886" i="46"/>
  <c r="AG901" i="46"/>
  <c r="AF901" i="46"/>
  <c r="AG902" i="46"/>
  <c r="AK902" i="46" s="1"/>
  <c r="AF902" i="46"/>
  <c r="AG928" i="46"/>
  <c r="AF928" i="46"/>
  <c r="AG929" i="46"/>
  <c r="AF929" i="46"/>
  <c r="AG930" i="46"/>
  <c r="AK930" i="46" s="1"/>
  <c r="AF930" i="46"/>
  <c r="AK967" i="46"/>
  <c r="AG969" i="46"/>
  <c r="AF969" i="46"/>
  <c r="AG980" i="46"/>
  <c r="AF980" i="46"/>
  <c r="AG981" i="46"/>
  <c r="AF981" i="46"/>
  <c r="AF157" i="46"/>
  <c r="AF90" i="46"/>
  <c r="AJ90" i="46" s="1"/>
  <c r="AF189" i="46"/>
  <c r="AF197" i="46"/>
  <c r="AK584" i="46"/>
  <c r="AK632" i="46"/>
  <c r="AG83" i="46"/>
  <c r="AK83" i="46" s="1"/>
  <c r="AF83" i="46"/>
  <c r="AJ83" i="46" s="1"/>
  <c r="AG111" i="46"/>
  <c r="AK111" i="46" s="1"/>
  <c r="AF111" i="46"/>
  <c r="AJ111" i="46" s="1"/>
  <c r="AG127" i="46"/>
  <c r="AK127" i="46" s="1"/>
  <c r="AF127" i="46"/>
  <c r="AG140" i="46"/>
  <c r="AF140" i="46"/>
  <c r="AG142" i="46"/>
  <c r="AK142" i="46" s="1"/>
  <c r="AF142" i="46"/>
  <c r="AG156" i="46"/>
  <c r="AF156" i="46"/>
  <c r="AK168" i="46"/>
  <c r="AG170" i="46"/>
  <c r="AF170" i="46"/>
  <c r="AG187" i="46"/>
  <c r="AF187" i="46"/>
  <c r="AK189" i="46"/>
  <c r="AG190" i="46"/>
  <c r="AF190" i="46"/>
  <c r="AG208" i="46"/>
  <c r="AF208" i="46"/>
  <c r="AG210" i="46"/>
  <c r="AF210" i="46"/>
  <c r="AK211" i="46"/>
  <c r="AG231" i="46"/>
  <c r="AK231" i="46" s="1"/>
  <c r="AF231" i="46"/>
  <c r="AK232" i="46"/>
  <c r="AI232" i="46" s="1"/>
  <c r="CS232" i="46" s="1"/>
  <c r="AG251" i="46"/>
  <c r="AK251" i="46" s="1"/>
  <c r="AF251" i="46"/>
  <c r="AG253" i="46"/>
  <c r="AF253" i="46"/>
  <c r="AG254" i="46"/>
  <c r="AF254" i="46"/>
  <c r="AG272" i="46"/>
  <c r="AF272" i="46"/>
  <c r="AK275" i="46"/>
  <c r="AG292" i="46"/>
  <c r="AF292" i="46"/>
  <c r="AG293" i="46"/>
  <c r="AF293" i="46"/>
  <c r="AG294" i="46"/>
  <c r="AK294" i="46" s="1"/>
  <c r="AF294" i="46"/>
  <c r="AK308" i="46"/>
  <c r="AK320" i="46"/>
  <c r="AI320" i="46" s="1"/>
  <c r="CS320" i="46" s="1"/>
  <c r="AG1003" i="46"/>
  <c r="AF1003" i="46"/>
  <c r="AG16" i="46"/>
  <c r="AK16" i="46" s="1"/>
  <c r="AF16" i="46"/>
  <c r="AJ16" i="46" s="1"/>
  <c r="AG447" i="46"/>
  <c r="AK447" i="46" s="1"/>
  <c r="AF447" i="46"/>
  <c r="AG482" i="46"/>
  <c r="AF482" i="46"/>
  <c r="AG483" i="46"/>
  <c r="AF483" i="46"/>
  <c r="AK494" i="46"/>
  <c r="AG506" i="46"/>
  <c r="AF506" i="46"/>
  <c r="AG507" i="46"/>
  <c r="AF507" i="46"/>
  <c r="AK617" i="46"/>
  <c r="AK629" i="46"/>
  <c r="AK630" i="46"/>
  <c r="AG649" i="46"/>
  <c r="AF649" i="46"/>
  <c r="AG676" i="46"/>
  <c r="AF676" i="46"/>
  <c r="AG678" i="46"/>
  <c r="AF678" i="46"/>
  <c r="AG743" i="46"/>
  <c r="AF743" i="46"/>
  <c r="AK815" i="46"/>
  <c r="AG816" i="46"/>
  <c r="AF816" i="46"/>
  <c r="AG817" i="46"/>
  <c r="AF817" i="46"/>
  <c r="AG818" i="46"/>
  <c r="AK818" i="46" s="1"/>
  <c r="AF818" i="46"/>
  <c r="AG875" i="46"/>
  <c r="AF875" i="46"/>
  <c r="AG893" i="46"/>
  <c r="AF893" i="46"/>
  <c r="AK895" i="46"/>
  <c r="AG908" i="46"/>
  <c r="AF908" i="46"/>
  <c r="AG909" i="46"/>
  <c r="AK909" i="46" s="1"/>
  <c r="AF909" i="46"/>
  <c r="AG910" i="46"/>
  <c r="AF910" i="46"/>
  <c r="AG936" i="46"/>
  <c r="AF936" i="46"/>
  <c r="AG937" i="46"/>
  <c r="AF937" i="46"/>
  <c r="AG938" i="46"/>
  <c r="AK938" i="46" s="1"/>
  <c r="AF938" i="46"/>
  <c r="AG948" i="46"/>
  <c r="AF948" i="46"/>
  <c r="AG949" i="46"/>
  <c r="AK949" i="46" s="1"/>
  <c r="AF949" i="46"/>
  <c r="AG950" i="46"/>
  <c r="AK950" i="46" s="1"/>
  <c r="AF950" i="46"/>
  <c r="AG974" i="46"/>
  <c r="AK974" i="46" s="1"/>
  <c r="AF974" i="46"/>
  <c r="AG984" i="46"/>
  <c r="AF984" i="46"/>
  <c r="AG985" i="46"/>
  <c r="AK985" i="46" s="1"/>
  <c r="AF985" i="46"/>
  <c r="AK141" i="46"/>
  <c r="AK161" i="46"/>
  <c r="AK177" i="46"/>
  <c r="AK178" i="46"/>
  <c r="AK325" i="46"/>
  <c r="AI325" i="46" s="1"/>
  <c r="CS325" i="46" s="1"/>
  <c r="AK17" i="46"/>
  <c r="J13" i="46"/>
  <c r="AF122" i="46"/>
  <c r="AF274" i="46"/>
  <c r="AK454" i="46"/>
  <c r="AI454" i="46" s="1"/>
  <c r="CS454" i="46" s="1"/>
  <c r="AK582" i="46"/>
  <c r="AI582" i="46" s="1"/>
  <c r="CS582" i="46" s="1"/>
  <c r="AK734" i="46"/>
  <c r="AK759" i="46"/>
  <c r="AG27" i="46"/>
  <c r="AK27" i="46" s="1"/>
  <c r="AF27" i="46"/>
  <c r="AJ27" i="46" s="1"/>
  <c r="AG40" i="46"/>
  <c r="AK40" i="46" s="1"/>
  <c r="AF40" i="46"/>
  <c r="AJ40" i="46" s="1"/>
  <c r="AG42" i="46"/>
  <c r="AK42" i="46" s="1"/>
  <c r="AF42" i="46"/>
  <c r="AJ42" i="46" s="1"/>
  <c r="AG57" i="46"/>
  <c r="AK57" i="46" s="1"/>
  <c r="AF57" i="46"/>
  <c r="AJ57" i="46" s="1"/>
  <c r="AG75" i="46"/>
  <c r="AK75" i="46" s="1"/>
  <c r="AF75" i="46"/>
  <c r="AJ75" i="46" s="1"/>
  <c r="AG336" i="46"/>
  <c r="AF336" i="46"/>
  <c r="AG350" i="46"/>
  <c r="AF350" i="46"/>
  <c r="AG384" i="46"/>
  <c r="AF384" i="46"/>
  <c r="AG411" i="46"/>
  <c r="AF411" i="46"/>
  <c r="AG435" i="46"/>
  <c r="AF435" i="46"/>
  <c r="AG554" i="46"/>
  <c r="AF554" i="46"/>
  <c r="AG555" i="46"/>
  <c r="AF555" i="46"/>
  <c r="AG710" i="46"/>
  <c r="AK710" i="46" s="1"/>
  <c r="AF710" i="46"/>
  <c r="AG828" i="46"/>
  <c r="AF828" i="46"/>
  <c r="AG840" i="46"/>
  <c r="AF840" i="46"/>
  <c r="AG841" i="46"/>
  <c r="AF841" i="46"/>
  <c r="AG842" i="46"/>
  <c r="AF842" i="46"/>
  <c r="AG996" i="46"/>
  <c r="AF996" i="46"/>
  <c r="AX1002" i="46"/>
  <c r="AX974" i="46"/>
  <c r="AX921" i="46"/>
  <c r="AX909" i="46"/>
  <c r="AX864" i="46"/>
  <c r="AX833" i="46"/>
  <c r="AX689" i="46"/>
  <c r="AX564" i="46"/>
  <c r="AX515" i="46"/>
  <c r="AX473" i="46"/>
  <c r="AX462" i="46"/>
  <c r="AX409" i="46"/>
  <c r="AX365" i="46"/>
  <c r="AX334" i="46"/>
  <c r="AX149" i="46"/>
  <c r="AX129" i="46"/>
  <c r="AX103" i="46"/>
  <c r="AX79" i="46"/>
  <c r="AX66" i="46"/>
  <c r="AX30" i="46"/>
  <c r="AX19" i="46"/>
  <c r="AK28" i="46"/>
  <c r="AK413" i="46"/>
  <c r="AK521" i="46"/>
  <c r="AK537" i="46"/>
  <c r="AI537" i="46" s="1"/>
  <c r="CS537" i="46" s="1"/>
  <c r="AK693" i="46"/>
  <c r="AK68" i="46"/>
  <c r="AG70" i="46"/>
  <c r="AK70" i="46" s="1"/>
  <c r="AF70" i="46"/>
  <c r="AJ70" i="46" s="1"/>
  <c r="AG394" i="46"/>
  <c r="AF394" i="46"/>
  <c r="AG511" i="46"/>
  <c r="AF511" i="46"/>
  <c r="AG546" i="46"/>
  <c r="AF546" i="46"/>
  <c r="AG547" i="46"/>
  <c r="AK547" i="46" s="1"/>
  <c r="AF547" i="46"/>
  <c r="AG561" i="46"/>
  <c r="AF561" i="46"/>
  <c r="AG562" i="46"/>
  <c r="AF562" i="46"/>
  <c r="AG563" i="46"/>
  <c r="AF563" i="46"/>
  <c r="AG687" i="46"/>
  <c r="AK687" i="46" s="1"/>
  <c r="AF687" i="46"/>
  <c r="AG766" i="46"/>
  <c r="AK766" i="46" s="1"/>
  <c r="AF766" i="46"/>
  <c r="AG803" i="46"/>
  <c r="AF803" i="46"/>
  <c r="AK991" i="46"/>
  <c r="AX1014" i="46"/>
  <c r="AX989" i="46"/>
  <c r="AX980" i="46"/>
  <c r="AX870" i="46"/>
  <c r="AX775" i="46"/>
  <c r="AX772" i="46"/>
  <c r="AX751" i="46"/>
  <c r="AX749" i="46"/>
  <c r="AX718" i="46"/>
  <c r="AX711" i="46"/>
  <c r="AX697" i="46"/>
  <c r="AX633" i="46"/>
  <c r="AX593" i="46"/>
  <c r="AX569" i="46"/>
  <c r="AX534" i="46"/>
  <c r="AX509" i="46"/>
  <c r="AX502" i="46"/>
  <c r="AX486" i="46"/>
  <c r="AX441" i="46"/>
  <c r="AX389" i="46"/>
  <c r="AX379" i="46"/>
  <c r="AX297" i="46"/>
  <c r="AX289" i="46"/>
  <c r="AX189" i="46"/>
  <c r="AX40" i="46"/>
  <c r="AX25" i="46"/>
  <c r="AG660" i="46"/>
  <c r="AK660" i="46" s="1"/>
  <c r="AF660" i="46"/>
  <c r="AG662" i="46"/>
  <c r="AK662" i="46" s="1"/>
  <c r="AF662" i="46"/>
  <c r="AG715" i="46"/>
  <c r="AK715" i="46" s="1"/>
  <c r="AF715" i="46"/>
  <c r="AG717" i="46"/>
  <c r="AK717" i="46" s="1"/>
  <c r="AF717" i="46"/>
  <c r="AG812" i="46"/>
  <c r="AF812" i="46"/>
  <c r="AG814" i="46"/>
  <c r="AK814" i="46" s="1"/>
  <c r="AF814" i="46"/>
  <c r="AG879" i="46"/>
  <c r="AF879" i="46"/>
  <c r="AG881" i="46"/>
  <c r="AF881" i="46"/>
  <c r="AG975" i="46"/>
  <c r="AF975" i="46"/>
  <c r="AG977" i="46"/>
  <c r="AF977" i="46"/>
  <c r="AG987" i="46"/>
  <c r="AF987" i="46"/>
  <c r="AG999" i="46"/>
  <c r="AF999" i="46"/>
  <c r="AG1008" i="46"/>
  <c r="AF1008" i="46"/>
  <c r="AG1009" i="46"/>
  <c r="AF1009" i="46"/>
  <c r="AX1011" i="46"/>
  <c r="AX1008" i="46"/>
  <c r="AX1007" i="46"/>
  <c r="AX1006" i="46"/>
  <c r="AX996" i="46"/>
  <c r="AX966" i="46"/>
  <c r="AX960" i="46"/>
  <c r="AX958" i="46"/>
  <c r="AX954" i="46"/>
  <c r="AX946" i="46"/>
  <c r="AX943" i="46"/>
  <c r="AX941" i="46"/>
  <c r="AX940" i="46"/>
  <c r="AX932" i="46"/>
  <c r="AX931" i="46"/>
  <c r="AX912" i="46"/>
  <c r="AX904" i="46"/>
  <c r="AX894" i="46"/>
  <c r="AX888" i="46"/>
  <c r="AX851" i="46"/>
  <c r="AX823" i="46"/>
  <c r="AX822" i="46"/>
  <c r="AX810" i="46"/>
  <c r="AX798" i="46"/>
  <c r="AX774" i="46"/>
  <c r="AX740" i="46"/>
  <c r="AX737" i="46"/>
  <c r="AX730" i="46"/>
  <c r="AX726" i="46"/>
  <c r="AX717" i="46"/>
  <c r="AX688" i="46"/>
  <c r="AX685" i="46"/>
  <c r="AX669" i="46"/>
  <c r="AX668" i="46"/>
  <c r="AX658" i="46"/>
  <c r="AX642" i="46"/>
  <c r="AX624" i="46"/>
  <c r="AX613" i="46"/>
  <c r="AX608" i="46"/>
  <c r="AX605" i="46"/>
  <c r="AX596" i="46"/>
  <c r="AX567" i="46"/>
  <c r="AX560" i="46"/>
  <c r="AX557" i="46"/>
  <c r="AX531" i="46"/>
  <c r="AX529" i="46"/>
  <c r="AX525" i="46"/>
  <c r="AX498" i="46"/>
  <c r="AX480" i="46"/>
  <c r="AX478" i="46"/>
  <c r="AX474" i="46"/>
  <c r="AX471" i="46"/>
  <c r="AX463" i="46"/>
  <c r="AX459" i="46"/>
  <c r="AX453" i="46"/>
  <c r="AX421" i="46"/>
  <c r="AX391" i="46"/>
  <c r="AX387" i="46"/>
  <c r="AX383" i="46"/>
  <c r="AX370" i="46"/>
  <c r="AX361" i="46"/>
  <c r="AX346" i="46"/>
  <c r="AX335" i="46"/>
  <c r="AX321" i="46"/>
  <c r="AX312" i="46"/>
  <c r="AX311" i="46"/>
  <c r="AX306" i="46"/>
  <c r="AX298" i="46"/>
  <c r="AX295" i="46"/>
  <c r="AX279" i="46"/>
  <c r="AX250" i="46"/>
  <c r="AX230" i="46"/>
  <c r="AX225" i="46"/>
  <c r="AX219" i="46"/>
  <c r="AX218" i="46"/>
  <c r="AX191" i="46"/>
  <c r="AX182" i="46"/>
  <c r="AX162" i="46"/>
  <c r="AX133" i="46"/>
  <c r="AX126" i="46"/>
  <c r="AX125" i="46"/>
  <c r="AX99" i="46"/>
  <c r="AX94" i="46"/>
  <c r="AX86" i="46"/>
  <c r="AX85" i="46"/>
  <c r="AX61" i="46"/>
  <c r="AX41" i="46"/>
  <c r="AK64" i="46"/>
  <c r="AK92" i="46"/>
  <c r="AK181" i="46"/>
  <c r="AK200" i="46"/>
  <c r="AK243" i="46"/>
  <c r="AK245" i="46"/>
  <c r="AK264" i="46"/>
  <c r="AK267" i="46"/>
  <c r="AK345" i="46"/>
  <c r="AK409" i="46"/>
  <c r="AK432" i="46"/>
  <c r="AK449" i="46"/>
  <c r="AK462" i="46"/>
  <c r="AK474" i="46"/>
  <c r="AK485" i="46"/>
  <c r="AK497" i="46"/>
  <c r="AI497" i="46" s="1"/>
  <c r="CS497" i="46" s="1"/>
  <c r="AK522" i="46"/>
  <c r="AK530" i="46"/>
  <c r="AK545" i="46"/>
  <c r="AK577" i="46"/>
  <c r="AK634" i="46"/>
  <c r="AK645" i="46"/>
  <c r="AK661" i="46"/>
  <c r="AK700" i="46"/>
  <c r="AK702" i="46"/>
  <c r="AK748" i="46"/>
  <c r="AK775" i="46"/>
  <c r="AK799" i="46"/>
  <c r="AK911" i="46"/>
  <c r="AK951" i="46"/>
  <c r="AG654" i="46"/>
  <c r="AF654" i="46"/>
  <c r="AG789" i="46"/>
  <c r="AK789" i="46" s="1"/>
  <c r="AF789" i="46"/>
  <c r="AX978" i="46"/>
  <c r="AX970" i="46"/>
  <c r="AX968" i="46"/>
  <c r="AX939" i="46"/>
  <c r="AX936" i="46"/>
  <c r="AX925" i="46"/>
  <c r="AX924" i="46"/>
  <c r="AX919" i="46"/>
  <c r="AX906" i="46"/>
  <c r="AX898" i="46"/>
  <c r="AX889" i="46"/>
  <c r="AX882" i="46"/>
  <c r="AX880" i="46"/>
  <c r="AX875" i="46"/>
  <c r="AX841" i="46"/>
  <c r="AX834" i="46"/>
  <c r="AX816" i="46"/>
  <c r="AX796" i="46"/>
  <c r="AX794" i="46"/>
  <c r="AX783" i="46"/>
  <c r="AX771" i="46"/>
  <c r="AX770" i="46"/>
  <c r="AX765" i="46"/>
  <c r="AX746" i="46"/>
  <c r="AX736" i="46"/>
  <c r="AX735" i="46"/>
  <c r="AX712" i="46"/>
  <c r="AX690" i="46"/>
  <c r="AX684" i="46"/>
  <c r="AX682" i="46"/>
  <c r="AX678" i="46"/>
  <c r="AX677" i="46"/>
  <c r="AX676" i="46"/>
  <c r="AX672" i="46"/>
  <c r="AX647" i="46"/>
  <c r="AX632" i="46"/>
  <c r="AX612" i="46"/>
  <c r="AX609" i="46"/>
  <c r="AX592" i="46"/>
  <c r="AX587" i="46"/>
  <c r="AX578" i="46"/>
  <c r="AX577" i="46"/>
  <c r="AX574" i="46"/>
  <c r="AX572" i="46"/>
  <c r="AX562" i="46"/>
  <c r="AX546" i="46"/>
  <c r="AX530" i="46"/>
  <c r="AX512" i="46"/>
  <c r="AX497" i="46"/>
  <c r="AX487" i="46"/>
  <c r="AX482" i="46"/>
  <c r="AX479" i="46"/>
  <c r="AX461" i="46"/>
  <c r="AX451" i="46"/>
  <c r="AX445" i="46"/>
  <c r="AX439" i="46"/>
  <c r="AX430" i="46"/>
  <c r="AX418" i="46"/>
  <c r="AX399" i="46"/>
  <c r="AX375" i="46"/>
  <c r="AX369" i="46"/>
  <c r="AX363" i="46"/>
  <c r="AX359" i="46"/>
  <c r="AX355" i="46"/>
  <c r="AX351" i="46"/>
  <c r="AX327" i="46"/>
  <c r="AX325" i="46"/>
  <c r="AX277" i="46"/>
  <c r="AX265" i="46"/>
  <c r="AX254" i="46"/>
  <c r="AX248" i="46"/>
  <c r="AX242" i="46"/>
  <c r="AX241" i="46"/>
  <c r="AX238" i="46"/>
  <c r="AX208" i="46"/>
  <c r="AX203" i="46"/>
  <c r="AX198" i="46"/>
  <c r="AX186" i="46"/>
  <c r="AX177" i="46"/>
  <c r="AX171" i="46"/>
  <c r="AX165" i="46"/>
  <c r="AX151" i="46"/>
  <c r="AX146" i="46"/>
  <c r="AX144" i="46"/>
  <c r="AX131" i="46"/>
  <c r="AX127" i="46"/>
  <c r="AX123" i="46"/>
  <c r="AX122" i="46"/>
  <c r="AX87" i="46"/>
  <c r="AX83" i="46"/>
  <c r="AX81" i="46"/>
  <c r="AX71" i="46"/>
  <c r="AX62" i="46"/>
  <c r="AX59" i="46"/>
  <c r="AX46" i="46"/>
  <c r="AX32" i="46"/>
  <c r="AX21" i="46"/>
  <c r="AK128" i="46"/>
  <c r="AK481" i="46"/>
  <c r="AK589" i="46"/>
  <c r="AK648" i="46"/>
  <c r="AK853" i="46"/>
  <c r="AK860" i="46"/>
  <c r="AK932" i="46"/>
  <c r="AK1015" i="46"/>
  <c r="AF80" i="46"/>
  <c r="AJ80" i="46" s="1"/>
  <c r="AG80" i="46"/>
  <c r="AK60" i="46"/>
  <c r="AK108" i="46"/>
  <c r="AI108" i="46" s="1"/>
  <c r="CS108" i="46" s="1"/>
  <c r="AK192" i="46"/>
  <c r="AK221" i="46"/>
  <c r="AK235" i="46"/>
  <c r="AK274" i="46"/>
  <c r="AK277" i="46"/>
  <c r="AK298" i="46"/>
  <c r="AK312" i="46"/>
  <c r="AK352" i="46"/>
  <c r="AK393" i="46"/>
  <c r="AK433" i="46"/>
  <c r="AK478" i="46"/>
  <c r="AK528" i="46"/>
  <c r="AK533" i="46"/>
  <c r="AK534" i="46"/>
  <c r="AK538" i="46"/>
  <c r="AK565" i="46"/>
  <c r="AK566" i="46"/>
  <c r="AK570" i="46"/>
  <c r="AK585" i="46"/>
  <c r="AK592" i="46"/>
  <c r="AK594" i="46"/>
  <c r="AI594" i="46" s="1"/>
  <c r="CS594" i="46" s="1"/>
  <c r="AK616" i="46"/>
  <c r="AK618" i="46"/>
  <c r="AK643" i="46"/>
  <c r="AK665" i="46"/>
  <c r="AK697" i="46"/>
  <c r="AK720" i="46"/>
  <c r="AK823" i="46"/>
  <c r="AK831" i="46"/>
  <c r="AK846" i="46"/>
  <c r="AK848" i="46"/>
  <c r="AK849" i="46"/>
  <c r="AK871" i="46"/>
  <c r="AK887" i="46"/>
  <c r="AK889" i="46"/>
  <c r="AK894" i="46"/>
  <c r="AK897" i="46"/>
  <c r="AK904" i="46"/>
  <c r="AK905" i="46"/>
  <c r="AK965" i="46"/>
  <c r="AI965" i="46" s="1"/>
  <c r="CS965" i="46" s="1"/>
  <c r="AK44" i="46"/>
  <c r="AK45" i="46"/>
  <c r="AK77" i="46"/>
  <c r="AK124" i="46"/>
  <c r="AK132" i="46"/>
  <c r="AI132" i="46" s="1"/>
  <c r="CS132" i="46" s="1"/>
  <c r="AK133" i="46"/>
  <c r="AK184" i="46"/>
  <c r="AK210" i="46"/>
  <c r="AK213" i="46"/>
  <c r="AI213" i="46" s="1"/>
  <c r="CS213" i="46" s="1"/>
  <c r="AK229" i="46"/>
  <c r="AK256" i="46"/>
  <c r="AI256" i="46" s="1"/>
  <c r="CS256" i="46" s="1"/>
  <c r="AK285" i="46"/>
  <c r="AK329" i="46"/>
  <c r="AK347" i="46"/>
  <c r="AK368" i="46"/>
  <c r="AK379" i="46"/>
  <c r="AK405" i="46"/>
  <c r="AI405" i="46" s="1"/>
  <c r="CS405" i="46" s="1"/>
  <c r="AK436" i="46"/>
  <c r="AK451" i="46"/>
  <c r="AI451" i="46" s="1"/>
  <c r="CS451" i="46" s="1"/>
  <c r="AK510" i="46"/>
  <c r="AK515" i="46"/>
  <c r="AK517" i="46"/>
  <c r="AK525" i="46"/>
  <c r="AK526" i="46"/>
  <c r="AK541" i="46"/>
  <c r="AK550" i="46"/>
  <c r="AK557" i="46"/>
  <c r="AK569" i="46"/>
  <c r="AK587" i="46"/>
  <c r="AK610" i="46"/>
  <c r="AK622" i="46"/>
  <c r="AK684" i="46"/>
  <c r="AK686" i="46"/>
  <c r="AK713" i="46"/>
  <c r="AK727" i="46"/>
  <c r="AK735" i="46"/>
  <c r="AK742" i="46"/>
  <c r="AI742" i="46" s="1"/>
  <c r="CS742" i="46" s="1"/>
  <c r="AK750" i="46"/>
  <c r="AK752" i="46"/>
  <c r="AK753" i="46"/>
  <c r="AK757" i="46"/>
  <c r="AK768" i="46"/>
  <c r="AK769" i="46"/>
  <c r="AK798" i="46"/>
  <c r="AK801" i="46"/>
  <c r="AK806" i="46"/>
  <c r="AK808" i="46"/>
  <c r="AK809" i="46"/>
  <c r="AK836" i="46"/>
  <c r="AK861" i="46"/>
  <c r="AK878" i="46"/>
  <c r="AK917" i="46"/>
  <c r="AK935" i="46"/>
  <c r="AK957" i="46"/>
  <c r="AK959" i="46"/>
  <c r="AK971" i="46"/>
  <c r="AK992" i="46"/>
  <c r="AK1001" i="46"/>
  <c r="AK21" i="46"/>
  <c r="AK101" i="46"/>
  <c r="AK109" i="46"/>
  <c r="AK117" i="46"/>
  <c r="AI117" i="46" s="1"/>
  <c r="CS117" i="46" s="1"/>
  <c r="AK125" i="46"/>
  <c r="AI125" i="46" s="1"/>
  <c r="CS125" i="46" s="1"/>
  <c r="AK193" i="46"/>
  <c r="AI193" i="46" s="1"/>
  <c r="CS193" i="46" s="1"/>
  <c r="AK202" i="46"/>
  <c r="AK205" i="46"/>
  <c r="AK234" i="46"/>
  <c r="AK237" i="46"/>
  <c r="AK266" i="46"/>
  <c r="AK269" i="46"/>
  <c r="AK317" i="46"/>
  <c r="AI317" i="46" s="1"/>
  <c r="CS317" i="46" s="1"/>
  <c r="AK380" i="46"/>
  <c r="AK499" i="46"/>
  <c r="AK536" i="46"/>
  <c r="AI536" i="46" s="1"/>
  <c r="CS536" i="46" s="1"/>
  <c r="AK552" i="46"/>
  <c r="AK590" i="46"/>
  <c r="AK595" i="46"/>
  <c r="AI595" i="46" s="1"/>
  <c r="CS595" i="46" s="1"/>
  <c r="AK597" i="46"/>
  <c r="AI597" i="46" s="1"/>
  <c r="CS597" i="46" s="1"/>
  <c r="AK598" i="46"/>
  <c r="AK611" i="46"/>
  <c r="AK619" i="46"/>
  <c r="AK656" i="46"/>
  <c r="AI656" i="46" s="1"/>
  <c r="CS656" i="46" s="1"/>
  <c r="AK681" i="46"/>
  <c r="AK701" i="46"/>
  <c r="AK705" i="46"/>
  <c r="AK725" i="46"/>
  <c r="AK728" i="46"/>
  <c r="AK729" i="46"/>
  <c r="AK777" i="46"/>
  <c r="AK781" i="46"/>
  <c r="AK784" i="46"/>
  <c r="AK785" i="46"/>
  <c r="AK821" i="46"/>
  <c r="AK862" i="46"/>
  <c r="AK864" i="46"/>
  <c r="AK870" i="46"/>
  <c r="AK926" i="46"/>
  <c r="AK958" i="46"/>
  <c r="AK972" i="46"/>
  <c r="AK973" i="46"/>
  <c r="AK981" i="46"/>
  <c r="AK989" i="46"/>
  <c r="AK225" i="46"/>
  <c r="AK227" i="46"/>
  <c r="AG289" i="46"/>
  <c r="AF289" i="46"/>
  <c r="AK291" i="46"/>
  <c r="AG353" i="46"/>
  <c r="AF353" i="46"/>
  <c r="AK363" i="46"/>
  <c r="AI586" i="46"/>
  <c r="CS586" i="46" s="1"/>
  <c r="AK633" i="46"/>
  <c r="AK56" i="46"/>
  <c r="AK391" i="46"/>
  <c r="AK601" i="46"/>
  <c r="AG637" i="46"/>
  <c r="AF637" i="46"/>
  <c r="AG638" i="46"/>
  <c r="AF638" i="46"/>
  <c r="AG18" i="46"/>
  <c r="AF18" i="46"/>
  <c r="AJ18" i="46" s="1"/>
  <c r="AF172" i="46"/>
  <c r="AG172" i="46"/>
  <c r="AG180" i="46"/>
  <c r="AF180" i="46"/>
  <c r="AF204" i="46"/>
  <c r="AG204" i="46"/>
  <c r="AG212" i="46"/>
  <c r="AF212" i="46"/>
  <c r="AF236" i="46"/>
  <c r="AG236" i="46"/>
  <c r="AF244" i="46"/>
  <c r="AG244" i="46"/>
  <c r="AF268" i="46"/>
  <c r="AG268" i="46"/>
  <c r="AF276" i="46"/>
  <c r="AG276" i="46"/>
  <c r="AG300" i="46"/>
  <c r="AF300" i="46"/>
  <c r="AG396" i="46"/>
  <c r="AF396" i="46"/>
  <c r="AG397" i="46"/>
  <c r="AF397" i="46"/>
  <c r="AK407" i="46"/>
  <c r="AI513" i="46"/>
  <c r="CS513" i="46" s="1"/>
  <c r="AK672" i="46"/>
  <c r="AI784" i="46"/>
  <c r="CS784" i="46" s="1"/>
  <c r="AG792" i="46"/>
  <c r="AF792" i="46"/>
  <c r="AG793" i="46"/>
  <c r="AF793" i="46"/>
  <c r="AG458" i="46"/>
  <c r="AK600" i="46"/>
  <c r="AF193" i="46"/>
  <c r="AK249" i="46"/>
  <c r="AK250" i="46"/>
  <c r="AK328" i="46"/>
  <c r="AG392" i="46"/>
  <c r="AG490" i="46"/>
  <c r="AK498" i="46"/>
  <c r="AK163" i="46"/>
  <c r="AK195" i="46"/>
  <c r="AG257" i="46"/>
  <c r="AF257" i="46"/>
  <c r="AK420" i="46"/>
  <c r="AK457" i="46"/>
  <c r="AG581" i="46"/>
  <c r="AF581" i="46"/>
  <c r="AI148" i="46"/>
  <c r="CS148" i="46" s="1"/>
  <c r="AG185" i="46"/>
  <c r="AF185" i="46"/>
  <c r="AK187" i="46"/>
  <c r="AG217" i="46"/>
  <c r="AF217" i="46"/>
  <c r="AK219" i="46"/>
  <c r="AG281" i="46"/>
  <c r="AF281" i="46"/>
  <c r="AK283" i="46"/>
  <c r="AK332" i="46"/>
  <c r="AG333" i="46"/>
  <c r="AF333" i="46"/>
  <c r="AK343" i="46"/>
  <c r="AG417" i="46"/>
  <c r="AF417" i="46"/>
  <c r="AK427" i="46"/>
  <c r="AK529" i="46"/>
  <c r="AK692" i="46"/>
  <c r="AG704" i="46"/>
  <c r="AF704" i="46"/>
  <c r="AI917" i="46"/>
  <c r="CS917" i="46" s="1"/>
  <c r="AG920" i="46"/>
  <c r="AF920" i="46"/>
  <c r="AG921" i="46"/>
  <c r="AF921" i="46"/>
  <c r="AK940" i="46"/>
  <c r="AX917" i="46"/>
  <c r="AX840" i="46"/>
  <c r="AX287" i="46"/>
  <c r="AX202" i="46"/>
  <c r="AF225" i="46"/>
  <c r="AK691" i="46"/>
  <c r="AK48" i="46"/>
  <c r="AI48" i="46" s="1"/>
  <c r="AK112" i="46"/>
  <c r="AG169" i="46"/>
  <c r="AF169" i="46"/>
  <c r="AK171" i="46"/>
  <c r="AF188" i="46"/>
  <c r="AG188" i="46"/>
  <c r="AG201" i="46"/>
  <c r="AF201" i="46"/>
  <c r="AF220" i="46"/>
  <c r="AG220" i="46"/>
  <c r="AG233" i="46"/>
  <c r="AF233" i="46"/>
  <c r="AF252" i="46"/>
  <c r="AG252" i="46"/>
  <c r="AG265" i="46"/>
  <c r="AF265" i="46"/>
  <c r="AF284" i="46"/>
  <c r="AG284" i="46"/>
  <c r="AG297" i="46"/>
  <c r="AF297" i="46"/>
  <c r="AK299" i="46"/>
  <c r="AK340" i="46"/>
  <c r="AG348" i="46"/>
  <c r="AF348" i="46"/>
  <c r="AG349" i="46"/>
  <c r="AF349" i="46"/>
  <c r="AK404" i="46"/>
  <c r="AG412" i="46"/>
  <c r="AF412" i="46"/>
  <c r="AI661" i="46"/>
  <c r="CS661" i="46" s="1"/>
  <c r="AK724" i="46"/>
  <c r="AG736" i="46"/>
  <c r="AF736" i="46"/>
  <c r="AG737" i="46"/>
  <c r="AF737" i="46"/>
  <c r="AG1004" i="46"/>
  <c r="AF1004" i="46"/>
  <c r="AG1005" i="46"/>
  <c r="AF1005" i="46"/>
  <c r="AX1013" i="46"/>
  <c r="AX981" i="46"/>
  <c r="AX973" i="46"/>
  <c r="AX957" i="46"/>
  <c r="AX938" i="46"/>
  <c r="AX929" i="46"/>
  <c r="AX869" i="46"/>
  <c r="AX861" i="46"/>
  <c r="AX846" i="46"/>
  <c r="AX824" i="46"/>
  <c r="AX679" i="46"/>
  <c r="AX621" i="46"/>
  <c r="AX493" i="46"/>
  <c r="AX405" i="46"/>
  <c r="AX343" i="46"/>
  <c r="AX153" i="46"/>
  <c r="AX109" i="46"/>
  <c r="AK162" i="46"/>
  <c r="AK194" i="46"/>
  <c r="AK226" i="46"/>
  <c r="AK258" i="46"/>
  <c r="AK290" i="46"/>
  <c r="AK314" i="46"/>
  <c r="AK342" i="46"/>
  <c r="AK362" i="46"/>
  <c r="AK378" i="46"/>
  <c r="AK442" i="46"/>
  <c r="AK477" i="46"/>
  <c r="AK509" i="46"/>
  <c r="AK563" i="46"/>
  <c r="AI124" i="46"/>
  <c r="CS124" i="46" s="1"/>
  <c r="AG164" i="46"/>
  <c r="AF164" i="46"/>
  <c r="AF196" i="46"/>
  <c r="AG196" i="46"/>
  <c r="AI197" i="46"/>
  <c r="CS197" i="46" s="1"/>
  <c r="AG209" i="46"/>
  <c r="AF209" i="46"/>
  <c r="AF228" i="46"/>
  <c r="AG228" i="46"/>
  <c r="AG241" i="46"/>
  <c r="AF241" i="46"/>
  <c r="AF260" i="46"/>
  <c r="AG260" i="46"/>
  <c r="AG273" i="46"/>
  <c r="AF273" i="46"/>
  <c r="AG344" i="46"/>
  <c r="AF344" i="46"/>
  <c r="AG369" i="46"/>
  <c r="AF369" i="46"/>
  <c r="AG408" i="46"/>
  <c r="AF408" i="46"/>
  <c r="AI444" i="46"/>
  <c r="CS444" i="46" s="1"/>
  <c r="AG467" i="46"/>
  <c r="AF467" i="46"/>
  <c r="AK613" i="46"/>
  <c r="AG614" i="46"/>
  <c r="AF614" i="46"/>
  <c r="AK657" i="46"/>
  <c r="AG709" i="46"/>
  <c r="AF709" i="46"/>
  <c r="AG960" i="46"/>
  <c r="AF960" i="46"/>
  <c r="AG961" i="46"/>
  <c r="AF961" i="46"/>
  <c r="AX990" i="46"/>
  <c r="AX961" i="46"/>
  <c r="AX922" i="46"/>
  <c r="AX872" i="46"/>
  <c r="AX858" i="46"/>
  <c r="AX842" i="46"/>
  <c r="AX837" i="46"/>
  <c r="AX829" i="46"/>
  <c r="AX758" i="46"/>
  <c r="AX732" i="46"/>
  <c r="AX706" i="46"/>
  <c r="AX660" i="46"/>
  <c r="AX435" i="46"/>
  <c r="AX210" i="46"/>
  <c r="AX185" i="46"/>
  <c r="AX135" i="46"/>
  <c r="AX115" i="46"/>
  <c r="AK358" i="46"/>
  <c r="AK942" i="46"/>
  <c r="AK982" i="46"/>
  <c r="AG365" i="46"/>
  <c r="AF365" i="46"/>
  <c r="AG385" i="46"/>
  <c r="AF385" i="46"/>
  <c r="AG428" i="46"/>
  <c r="AF428" i="46"/>
  <c r="AG470" i="46"/>
  <c r="AF470" i="46"/>
  <c r="AG502" i="46"/>
  <c r="AF502" i="46"/>
  <c r="AG549" i="46"/>
  <c r="AF549" i="46"/>
  <c r="AG606" i="46"/>
  <c r="AF606" i="46"/>
  <c r="AI629" i="46"/>
  <c r="CS629" i="46" s="1"/>
  <c r="AG677" i="46"/>
  <c r="AF677" i="46"/>
  <c r="AG833" i="46"/>
  <c r="AF833" i="46"/>
  <c r="AG888" i="46"/>
  <c r="AF888" i="46"/>
  <c r="AX827" i="46"/>
  <c r="AX820" i="46"/>
  <c r="AX792" i="46"/>
  <c r="AX767" i="46"/>
  <c r="AX762" i="46"/>
  <c r="AX729" i="46"/>
  <c r="AX722" i="46"/>
  <c r="AX701" i="46"/>
  <c r="AX687" i="46"/>
  <c r="AX671" i="46"/>
  <c r="AX666" i="46"/>
  <c r="AX652" i="46"/>
  <c r="AX636" i="46"/>
  <c r="AX631" i="46"/>
  <c r="AX604" i="46"/>
  <c r="AX599" i="46"/>
  <c r="AX585" i="46"/>
  <c r="AX537" i="46"/>
  <c r="AX528" i="46"/>
  <c r="AX522" i="46"/>
  <c r="AX510" i="46"/>
  <c r="AX505" i="46"/>
  <c r="AX490" i="46"/>
  <c r="AX470" i="46"/>
  <c r="AX447" i="46"/>
  <c r="AX419" i="46"/>
  <c r="AX373" i="46"/>
  <c r="AX323" i="46"/>
  <c r="AX314" i="46"/>
  <c r="AX309" i="46"/>
  <c r="AX305" i="46"/>
  <c r="AX271" i="46"/>
  <c r="AX264" i="46"/>
  <c r="AX246" i="46"/>
  <c r="AX243" i="46"/>
  <c r="AX232" i="46"/>
  <c r="AX223" i="46"/>
  <c r="AX207" i="46"/>
  <c r="AX197" i="46"/>
  <c r="AX174" i="46"/>
  <c r="AX155" i="46"/>
  <c r="AX150" i="46"/>
  <c r="AX139" i="46"/>
  <c r="AX120" i="46"/>
  <c r="AX80" i="46"/>
  <c r="AX69" i="46"/>
  <c r="AX20" i="46"/>
  <c r="AK22" i="46"/>
  <c r="AK38" i="46"/>
  <c r="AK46" i="46"/>
  <c r="AK54" i="46"/>
  <c r="AK62" i="46"/>
  <c r="AK86" i="46"/>
  <c r="AK94" i="46"/>
  <c r="AK102" i="46"/>
  <c r="AK110" i="46"/>
  <c r="AK118" i="46"/>
  <c r="AK126" i="46"/>
  <c r="AK134" i="46"/>
  <c r="AK150" i="46"/>
  <c r="AK310" i="46"/>
  <c r="AK330" i="46"/>
  <c r="AK359" i="46"/>
  <c r="AK361" i="46"/>
  <c r="AK374" i="46"/>
  <c r="AK394" i="46"/>
  <c r="AK423" i="46"/>
  <c r="AK425" i="46"/>
  <c r="AK438" i="46"/>
  <c r="AK460" i="46"/>
  <c r="AK471" i="46"/>
  <c r="AK492" i="46"/>
  <c r="AK503" i="46"/>
  <c r="AK531" i="46"/>
  <c r="AK568" i="46"/>
  <c r="AK659" i="46"/>
  <c r="AK669" i="46"/>
  <c r="AG29" i="46"/>
  <c r="AF29" i="46"/>
  <c r="AJ29" i="46" s="1"/>
  <c r="AG85" i="46"/>
  <c r="AF85" i="46"/>
  <c r="AJ85" i="46" s="1"/>
  <c r="AG93" i="46"/>
  <c r="AF93" i="46"/>
  <c r="AJ93" i="46" s="1"/>
  <c r="AG149" i="46"/>
  <c r="AF149" i="46"/>
  <c r="AI240" i="46"/>
  <c r="CS240" i="46" s="1"/>
  <c r="AI264" i="46"/>
  <c r="CS264" i="46" s="1"/>
  <c r="AG316" i="46"/>
  <c r="AF316" i="46"/>
  <c r="AG337" i="46"/>
  <c r="AF337" i="46"/>
  <c r="AG381" i="46"/>
  <c r="AF381" i="46"/>
  <c r="AG401" i="46"/>
  <c r="AF401" i="46"/>
  <c r="AG445" i="46"/>
  <c r="AF445" i="46"/>
  <c r="AG518" i="46"/>
  <c r="AF518" i="46"/>
  <c r="AG573" i="46"/>
  <c r="AF573" i="46"/>
  <c r="AI574" i="46"/>
  <c r="CS574" i="46" s="1"/>
  <c r="AI626" i="46"/>
  <c r="CS626" i="46" s="1"/>
  <c r="AG646" i="46"/>
  <c r="AF646" i="46"/>
  <c r="AI757" i="46"/>
  <c r="CS757" i="46" s="1"/>
  <c r="AG760" i="46"/>
  <c r="AF760" i="46"/>
  <c r="AG865" i="46"/>
  <c r="AF865" i="46"/>
  <c r="AF968" i="46"/>
  <c r="AG968" i="46"/>
  <c r="AX805" i="46"/>
  <c r="AX781" i="46"/>
  <c r="AX766" i="46"/>
  <c r="AX714" i="46"/>
  <c r="AX698" i="46"/>
  <c r="AX681" i="46"/>
  <c r="AX670" i="46"/>
  <c r="AX657" i="46"/>
  <c r="AX582" i="46"/>
  <c r="AX565" i="46"/>
  <c r="AX554" i="46"/>
  <c r="AX514" i="46"/>
  <c r="AX455" i="46"/>
  <c r="AX442" i="46"/>
  <c r="AX437" i="46"/>
  <c r="AX433" i="46"/>
  <c r="AX423" i="46"/>
  <c r="AX414" i="46"/>
  <c r="AX402" i="46"/>
  <c r="AX395" i="46"/>
  <c r="AX317" i="46"/>
  <c r="AX307" i="46"/>
  <c r="AX294" i="46"/>
  <c r="AX283" i="46"/>
  <c r="AX269" i="46"/>
  <c r="AX221" i="46"/>
  <c r="AX215" i="46"/>
  <c r="AX159" i="46"/>
  <c r="AX143" i="46"/>
  <c r="AX117" i="46"/>
  <c r="AX112" i="46"/>
  <c r="AX105" i="46"/>
  <c r="AX77" i="46"/>
  <c r="AX67" i="46"/>
  <c r="AX50" i="46"/>
  <c r="AX31" i="46"/>
  <c r="AK23" i="46"/>
  <c r="AK25" i="46"/>
  <c r="AK31" i="46"/>
  <c r="AK33" i="46"/>
  <c r="AK47" i="46"/>
  <c r="AK63" i="46"/>
  <c r="AK73" i="46"/>
  <c r="AK79" i="46"/>
  <c r="AK95" i="46"/>
  <c r="AK97" i="46"/>
  <c r="AK113" i="46"/>
  <c r="AK119" i="46"/>
  <c r="AK129" i="46"/>
  <c r="AK137" i="46"/>
  <c r="AK143" i="46"/>
  <c r="AK145" i="46"/>
  <c r="AK151" i="46"/>
  <c r="AK153" i="46"/>
  <c r="AK311" i="46"/>
  <c r="AK313" i="46"/>
  <c r="AK326" i="46"/>
  <c r="AK346" i="46"/>
  <c r="AK375" i="46"/>
  <c r="AK377" i="46"/>
  <c r="AK390" i="46"/>
  <c r="AK410" i="46"/>
  <c r="AK439" i="46"/>
  <c r="AK456" i="46"/>
  <c r="AK488" i="46"/>
  <c r="AK999" i="46"/>
  <c r="AK19" i="46"/>
  <c r="AK26" i="46"/>
  <c r="AK34" i="46"/>
  <c r="AK43" i="46"/>
  <c r="AK50" i="46"/>
  <c r="AK51" i="46"/>
  <c r="AK58" i="46"/>
  <c r="AK59" i="46"/>
  <c r="AK66" i="46"/>
  <c r="AK74" i="46"/>
  <c r="AK90" i="46"/>
  <c r="AK91" i="46"/>
  <c r="AK99" i="46"/>
  <c r="AK107" i="46"/>
  <c r="AK122" i="46"/>
  <c r="AK123" i="46"/>
  <c r="AK130" i="46"/>
  <c r="AK131" i="46"/>
  <c r="AK138" i="46"/>
  <c r="AK139" i="46"/>
  <c r="AK146" i="46"/>
  <c r="AK147" i="46"/>
  <c r="AK154" i="46"/>
  <c r="AK155" i="46"/>
  <c r="AK166" i="46"/>
  <c r="AK167" i="46"/>
  <c r="AK174" i="46"/>
  <c r="AK175" i="46"/>
  <c r="AK182" i="46"/>
  <c r="AK183" i="46"/>
  <c r="AK190" i="46"/>
  <c r="AK191" i="46"/>
  <c r="AK198" i="46"/>
  <c r="AK199" i="46"/>
  <c r="AK206" i="46"/>
  <c r="AK207" i="46"/>
  <c r="AK214" i="46"/>
  <c r="AK215" i="46"/>
  <c r="AK222" i="46"/>
  <c r="AK223" i="46"/>
  <c r="AK238" i="46"/>
  <c r="AK239" i="46"/>
  <c r="AK246" i="46"/>
  <c r="AK247" i="46"/>
  <c r="AK254" i="46"/>
  <c r="AK255" i="46"/>
  <c r="AK262" i="46"/>
  <c r="AK263" i="46"/>
  <c r="AK270" i="46"/>
  <c r="AK271" i="46"/>
  <c r="AK278" i="46"/>
  <c r="AK279" i="46"/>
  <c r="AK286" i="46"/>
  <c r="AK287" i="46"/>
  <c r="AK295" i="46"/>
  <c r="AK302" i="46"/>
  <c r="AK303" i="46"/>
  <c r="AK318" i="46"/>
  <c r="AK319" i="46"/>
  <c r="AK334" i="46"/>
  <c r="AK335" i="46"/>
  <c r="AK350" i="46"/>
  <c r="AK366" i="46"/>
  <c r="AK367" i="46"/>
  <c r="AK382" i="46"/>
  <c r="AK383" i="46"/>
  <c r="AK398" i="46"/>
  <c r="AK399" i="46"/>
  <c r="AK414" i="46"/>
  <c r="AK415" i="46"/>
  <c r="AK446" i="46"/>
  <c r="AK455" i="46"/>
  <c r="AK461" i="46"/>
  <c r="AK472" i="46"/>
  <c r="AK473" i="46"/>
  <c r="AK475" i="46"/>
  <c r="AK493" i="46"/>
  <c r="AK504" i="46"/>
  <c r="AK505" i="46"/>
  <c r="AK507" i="46"/>
  <c r="AK539" i="46"/>
  <c r="AK544" i="46"/>
  <c r="AK571" i="46"/>
  <c r="AK576" i="46"/>
  <c r="AK603" i="46"/>
  <c r="AK608" i="46"/>
  <c r="AK635" i="46"/>
  <c r="AK685" i="46"/>
  <c r="AK782" i="46"/>
  <c r="AK910" i="46"/>
  <c r="AK986" i="46"/>
  <c r="AK158" i="46"/>
  <c r="AK159" i="46"/>
  <c r="AK306" i="46"/>
  <c r="AK307" i="46"/>
  <c r="AK322" i="46"/>
  <c r="AK323" i="46"/>
  <c r="AK338" i="46"/>
  <c r="AK339" i="46"/>
  <c r="AK354" i="46"/>
  <c r="AK355" i="46"/>
  <c r="AK370" i="46"/>
  <c r="AK371" i="46"/>
  <c r="AK386" i="46"/>
  <c r="AK387" i="46"/>
  <c r="AK402" i="46"/>
  <c r="AK403" i="46"/>
  <c r="AK418" i="46"/>
  <c r="AK419" i="46"/>
  <c r="AK434" i="46"/>
  <c r="AK435" i="46"/>
  <c r="AK476" i="46"/>
  <c r="AK482" i="46"/>
  <c r="AK508" i="46"/>
  <c r="AK514" i="46"/>
  <c r="AK675" i="46"/>
  <c r="AK689" i="46"/>
  <c r="AK484" i="46"/>
  <c r="AK500" i="46"/>
  <c r="AK663" i="46"/>
  <c r="AK678" i="46"/>
  <c r="AK679" i="46"/>
  <c r="AK694" i="46"/>
  <c r="AK695" i="46"/>
  <c r="AK711" i="46"/>
  <c r="AK726" i="46"/>
  <c r="AK758" i="46"/>
  <c r="AK822" i="46"/>
  <c r="AK854" i="46"/>
  <c r="AK886" i="46"/>
  <c r="AK970" i="46"/>
  <c r="AK983" i="46"/>
  <c r="AK1002" i="46"/>
  <c r="AK1014" i="46"/>
  <c r="AK480" i="46"/>
  <c r="AK496" i="46"/>
  <c r="AK512" i="46"/>
  <c r="AK519" i="46"/>
  <c r="AK527" i="46"/>
  <c r="AK532" i="46"/>
  <c r="AK535" i="46"/>
  <c r="AK540" i="46"/>
  <c r="AK543" i="46"/>
  <c r="AK548" i="46"/>
  <c r="AK556" i="46"/>
  <c r="AK559" i="46"/>
  <c r="AK567" i="46"/>
  <c r="AK572" i="46"/>
  <c r="AK580" i="46"/>
  <c r="AK583" i="46"/>
  <c r="AK588" i="46"/>
  <c r="AK591" i="46"/>
  <c r="AK596" i="46"/>
  <c r="AK599" i="46"/>
  <c r="AK604" i="46"/>
  <c r="AK607" i="46"/>
  <c r="AK612" i="46"/>
  <c r="AK615" i="46"/>
  <c r="AK620" i="46"/>
  <c r="AK623" i="46"/>
  <c r="AK628" i="46"/>
  <c r="AK636" i="46"/>
  <c r="AK647" i="46"/>
  <c r="AK652" i="46"/>
  <c r="AK655" i="46"/>
  <c r="AK664" i="46"/>
  <c r="AK674" i="46"/>
  <c r="AK680" i="46"/>
  <c r="AK690" i="46"/>
  <c r="AK696" i="46"/>
  <c r="AK706" i="46"/>
  <c r="AK712" i="46"/>
  <c r="AK722" i="46"/>
  <c r="AK966" i="46"/>
  <c r="AK998" i="46"/>
  <c r="AK671" i="46"/>
  <c r="AK703" i="46"/>
  <c r="AK719" i="46"/>
  <c r="AK990" i="46"/>
  <c r="AK1006" i="46"/>
  <c r="AK667" i="46"/>
  <c r="AK683" i="46"/>
  <c r="AK699" i="46"/>
  <c r="AK730" i="46"/>
  <c r="AK731" i="46"/>
  <c r="AK738" i="46"/>
  <c r="AK739" i="46"/>
  <c r="AK746" i="46"/>
  <c r="AK747" i="46"/>
  <c r="AK754" i="46"/>
  <c r="AK755" i="46"/>
  <c r="AK762" i="46"/>
  <c r="AK763" i="46"/>
  <c r="AK770" i="46"/>
  <c r="AK771" i="46"/>
  <c r="AK778" i="46"/>
  <c r="AK779" i="46"/>
  <c r="AK786" i="46"/>
  <c r="AK787" i="46"/>
  <c r="AK794" i="46"/>
  <c r="AK795" i="46"/>
  <c r="AK802" i="46"/>
  <c r="AK803" i="46"/>
  <c r="AK810" i="46"/>
  <c r="AK811" i="46"/>
  <c r="AK819" i="46"/>
  <c r="AK826" i="46"/>
  <c r="AK827" i="46"/>
  <c r="AK834" i="46"/>
  <c r="AK842" i="46"/>
  <c r="AK843" i="46"/>
  <c r="AK850" i="46"/>
  <c r="AK851" i="46"/>
  <c r="AK858" i="46"/>
  <c r="AK859" i="46"/>
  <c r="AK866" i="46"/>
  <c r="AK874" i="46"/>
  <c r="AK875" i="46"/>
  <c r="AK882" i="46"/>
  <c r="AK883" i="46"/>
  <c r="AK890" i="46"/>
  <c r="AK891" i="46"/>
  <c r="AK898" i="46"/>
  <c r="AK899" i="46"/>
  <c r="AK906" i="46"/>
  <c r="AK907" i="46"/>
  <c r="AK914" i="46"/>
  <c r="AK915" i="46"/>
  <c r="AK922" i="46"/>
  <c r="AK931" i="46"/>
  <c r="AK939" i="46"/>
  <c r="AK946" i="46"/>
  <c r="AK947" i="46"/>
  <c r="AK954" i="46"/>
  <c r="AK962" i="46"/>
  <c r="AK963" i="46"/>
  <c r="AK978" i="46"/>
  <c r="AK979" i="46"/>
  <c r="AK995" i="46"/>
  <c r="AK1010" i="46"/>
  <c r="C40" i="43" l="1"/>
  <c r="M39" i="43"/>
  <c r="T40" i="43"/>
  <c r="I45" i="43"/>
  <c r="O42" i="43"/>
  <c r="D40" i="43"/>
  <c r="AI602" i="46"/>
  <c r="CS602" i="46" s="1"/>
  <c r="AK71" i="46"/>
  <c r="AI71" i="46" s="1"/>
  <c r="CS71" i="46" s="1"/>
  <c r="AK745" i="46"/>
  <c r="AI745" i="46" s="1"/>
  <c r="CS745" i="46" s="1"/>
  <c r="AK315" i="46"/>
  <c r="AI393" i="46"/>
  <c r="CS393" i="46" s="1"/>
  <c r="AK242" i="46"/>
  <c r="AI242" i="46" s="1"/>
  <c r="CS242" i="46" s="1"/>
  <c r="AI21" i="46"/>
  <c r="CS21" i="46" s="1"/>
  <c r="AK956" i="46"/>
  <c r="AK624" i="46"/>
  <c r="AK880" i="46"/>
  <c r="AI880" i="46" s="1"/>
  <c r="CS880" i="46" s="1"/>
  <c r="AK560" i="46"/>
  <c r="AI625" i="46"/>
  <c r="CS625" i="46" s="1"/>
  <c r="AI650" i="46"/>
  <c r="CS650" i="46" s="1"/>
  <c r="AI469" i="46"/>
  <c r="CS469" i="46" s="1"/>
  <c r="AI243" i="46"/>
  <c r="CS243" i="46" s="1"/>
  <c r="AI189" i="46"/>
  <c r="CS189" i="46" s="1"/>
  <c r="AI944" i="46"/>
  <c r="CS944" i="46" s="1"/>
  <c r="AI181" i="46"/>
  <c r="CS181" i="46" s="1"/>
  <c r="AI161" i="46"/>
  <c r="CS161" i="46" s="1"/>
  <c r="AI783" i="46"/>
  <c r="CS783" i="46" s="1"/>
  <c r="AI651" i="46"/>
  <c r="CS651" i="46" s="1"/>
  <c r="AI967" i="46"/>
  <c r="CS967" i="46" s="1"/>
  <c r="AI389" i="46"/>
  <c r="CS389" i="46" s="1"/>
  <c r="AI909" i="46"/>
  <c r="CS909" i="46" s="1"/>
  <c r="M42" i="43"/>
  <c r="AI229" i="46"/>
  <c r="CS229" i="46" s="1"/>
  <c r="D45" i="43"/>
  <c r="E43" i="43"/>
  <c r="C45" i="43"/>
  <c r="N40" i="43"/>
  <c r="AK812" i="46"/>
  <c r="AK743" i="46"/>
  <c r="AI838" i="46"/>
  <c r="CS838" i="46" s="1"/>
  <c r="AI927" i="46"/>
  <c r="CS927" i="46" s="1"/>
  <c r="U39" i="43"/>
  <c r="N37" i="43"/>
  <c r="B42" i="43"/>
  <c r="P43" i="43"/>
  <c r="C36" i="43"/>
  <c r="V39" i="43"/>
  <c r="B36" i="43"/>
  <c r="AI847" i="46"/>
  <c r="CS847" i="46" s="1"/>
  <c r="G39" i="43"/>
  <c r="AI645" i="46"/>
  <c r="CS645" i="46" s="1"/>
  <c r="AI698" i="46"/>
  <c r="CS698" i="46" s="1"/>
  <c r="AI463" i="46"/>
  <c r="CS463" i="46" s="1"/>
  <c r="AI740" i="46"/>
  <c r="CS740" i="46" s="1"/>
  <c r="AI845" i="46"/>
  <c r="CS845" i="46" s="1"/>
  <c r="J38" i="43"/>
  <c r="F44" i="43"/>
  <c r="T37" i="43"/>
  <c r="AI700" i="46"/>
  <c r="CS700" i="46" s="1"/>
  <c r="AI587" i="46"/>
  <c r="CS587" i="46" s="1"/>
  <c r="S41" i="43"/>
  <c r="F37" i="43"/>
  <c r="H40" i="43"/>
  <c r="AI345" i="46"/>
  <c r="CS345" i="46" s="1"/>
  <c r="O36" i="43"/>
  <c r="O44" i="43"/>
  <c r="L37" i="43"/>
  <c r="AK912" i="46"/>
  <c r="AK780" i="46"/>
  <c r="AI780" i="46" s="1"/>
  <c r="CS780" i="46" s="1"/>
  <c r="AK714" i="46"/>
  <c r="P44" i="43"/>
  <c r="AI621" i="46"/>
  <c r="CS621" i="46" s="1"/>
  <c r="AK32" i="46"/>
  <c r="V42" i="43"/>
  <c r="M40" i="43"/>
  <c r="H37" i="43"/>
  <c r="AI479" i="46"/>
  <c r="CS479" i="46" s="1"/>
  <c r="B43" i="43"/>
  <c r="J41" i="43"/>
  <c r="G38" i="43"/>
  <c r="R44" i="43"/>
  <c r="AI237" i="46"/>
  <c r="CS237" i="46" s="1"/>
  <c r="AK248" i="46"/>
  <c r="AK1007" i="46"/>
  <c r="AK553" i="46"/>
  <c r="AI553" i="46" s="1"/>
  <c r="CS553" i="46" s="1"/>
  <c r="AI395" i="46"/>
  <c r="CS395" i="46" s="1"/>
  <c r="R45" i="43"/>
  <c r="E38" i="43"/>
  <c r="G36" i="43"/>
  <c r="T42" i="43"/>
  <c r="Q45" i="43"/>
  <c r="F40" i="43"/>
  <c r="E42" i="43"/>
  <c r="J40" i="43"/>
  <c r="E45" i="43"/>
  <c r="Q37" i="43"/>
  <c r="L44" i="43"/>
  <c r="C44" i="43"/>
  <c r="T39" i="43"/>
  <c r="F39" i="43"/>
  <c r="J42" i="43"/>
  <c r="E41" i="43"/>
  <c r="S45" i="43"/>
  <c r="O40" i="43"/>
  <c r="N38" i="43"/>
  <c r="J39" i="43"/>
  <c r="O39" i="43"/>
  <c r="J45" i="43"/>
  <c r="V41" i="43"/>
  <c r="R36" i="43"/>
  <c r="V38" i="43"/>
  <c r="C38" i="43"/>
  <c r="P42" i="43"/>
  <c r="N41" i="43"/>
  <c r="G40" i="43"/>
  <c r="T44" i="43"/>
  <c r="K45" i="43"/>
  <c r="B39" i="43"/>
  <c r="F42" i="43"/>
  <c r="L39" i="43"/>
  <c r="S40" i="43"/>
  <c r="M37" i="43"/>
  <c r="P39" i="43"/>
  <c r="J36" i="43"/>
  <c r="L43" i="43"/>
  <c r="Q43" i="43"/>
  <c r="V40" i="43"/>
  <c r="J44" i="43"/>
  <c r="P37" i="43"/>
  <c r="K37" i="43"/>
  <c r="K42" i="43"/>
  <c r="B38" i="43"/>
  <c r="E39" i="43"/>
  <c r="R39" i="43"/>
  <c r="T38" i="43"/>
  <c r="V44" i="43"/>
  <c r="Q40" i="43"/>
  <c r="K40" i="43"/>
  <c r="U45" i="43"/>
  <c r="P41" i="43"/>
  <c r="I41" i="43"/>
  <c r="L40" i="43"/>
  <c r="C42" i="43"/>
  <c r="U43" i="43"/>
  <c r="E36" i="43"/>
  <c r="M36" i="43"/>
  <c r="Q41" i="43"/>
  <c r="C41" i="43"/>
  <c r="H38" i="43"/>
  <c r="K43" i="43"/>
  <c r="C43" i="43"/>
  <c r="E37" i="43"/>
  <c r="G44" i="43"/>
  <c r="S36" i="43"/>
  <c r="M44" i="43"/>
  <c r="D36" i="43"/>
  <c r="R37" i="43"/>
  <c r="L45" i="43"/>
  <c r="B37" i="43"/>
  <c r="E44" i="43"/>
  <c r="R42" i="43"/>
  <c r="C37" i="43"/>
  <c r="I39" i="43"/>
  <c r="M45" i="43"/>
  <c r="Q38" i="43"/>
  <c r="L41" i="43"/>
  <c r="F43" i="43"/>
  <c r="V45" i="43"/>
  <c r="I44" i="43"/>
  <c r="D38" i="43"/>
  <c r="O43" i="43"/>
  <c r="P40" i="43"/>
  <c r="T45" i="43"/>
  <c r="G41" i="43"/>
  <c r="T43" i="43"/>
  <c r="R43" i="43"/>
  <c r="I36" i="43"/>
  <c r="K36" i="43"/>
  <c r="D39" i="43"/>
  <c r="N36" i="43"/>
  <c r="B45" i="43"/>
  <c r="L42" i="43"/>
  <c r="R38" i="43"/>
  <c r="U37" i="43"/>
  <c r="H43" i="43"/>
  <c r="G45" i="43"/>
  <c r="S44" i="43"/>
  <c r="E40" i="43"/>
  <c r="M41" i="43"/>
  <c r="S38" i="43"/>
  <c r="I42" i="43"/>
  <c r="K39" i="43"/>
  <c r="C39" i="43"/>
  <c r="N39" i="43"/>
  <c r="P38" i="43"/>
  <c r="U40" i="43"/>
  <c r="P36" i="43"/>
  <c r="H44" i="43"/>
  <c r="T41" i="43"/>
  <c r="O37" i="43"/>
  <c r="F45" i="43"/>
  <c r="N43" i="43"/>
  <c r="S39" i="43"/>
  <c r="J43" i="43"/>
  <c r="M43" i="43"/>
  <c r="U36" i="43"/>
  <c r="H36" i="43"/>
  <c r="N45" i="43"/>
  <c r="N42" i="43"/>
  <c r="F38" i="43"/>
  <c r="I43" i="43"/>
  <c r="S43" i="43"/>
  <c r="U42" i="43"/>
  <c r="B40" i="43"/>
  <c r="Q44" i="43"/>
  <c r="L36" i="43"/>
  <c r="V37" i="43"/>
  <c r="P45" i="43"/>
  <c r="J37" i="43"/>
  <c r="O38" i="43"/>
  <c r="H41" i="43"/>
  <c r="F41" i="43"/>
  <c r="D44" i="43"/>
  <c r="V43" i="43"/>
  <c r="D42" i="43"/>
  <c r="V36" i="43"/>
  <c r="O45" i="43"/>
  <c r="U38" i="43"/>
  <c r="I38" i="43"/>
  <c r="D43" i="43"/>
  <c r="S42" i="43"/>
  <c r="Q36" i="43"/>
  <c r="U41" i="43"/>
  <c r="H45" i="43"/>
  <c r="D41" i="43"/>
  <c r="G42" i="43"/>
  <c r="B44" i="43"/>
  <c r="I37" i="43"/>
  <c r="K44" i="43"/>
  <c r="T36" i="43"/>
  <c r="N44" i="43"/>
  <c r="F36" i="43"/>
  <c r="S37" i="43"/>
  <c r="D37" i="43"/>
  <c r="G37" i="43"/>
  <c r="K38" i="43"/>
  <c r="B41" i="43"/>
  <c r="R40" i="43"/>
  <c r="K41" i="43"/>
  <c r="L38" i="43"/>
  <c r="G43" i="43"/>
  <c r="Q42" i="43"/>
  <c r="U44" i="43"/>
  <c r="I40" i="43"/>
  <c r="O41" i="43"/>
  <c r="Q39" i="43"/>
  <c r="M38" i="43"/>
  <c r="H42" i="43"/>
  <c r="R41" i="43"/>
  <c r="H39" i="43"/>
  <c r="AI872" i="46"/>
  <c r="CS872" i="46" s="1"/>
  <c r="AI820" i="46"/>
  <c r="CS820" i="46" s="1"/>
  <c r="AI988" i="46"/>
  <c r="CS988" i="46" s="1"/>
  <c r="AI933" i="46"/>
  <c r="CS933" i="46" s="1"/>
  <c r="AI868" i="46"/>
  <c r="CS868" i="46" s="1"/>
  <c r="AI756" i="46"/>
  <c r="CS756" i="46" s="1"/>
  <c r="AI767" i="46"/>
  <c r="CS767" i="46" s="1"/>
  <c r="AI829" i="46"/>
  <c r="CS829" i="46" s="1"/>
  <c r="AI789" i="46"/>
  <c r="CS789" i="46" s="1"/>
  <c r="AI433" i="46"/>
  <c r="CS433" i="46" s="1"/>
  <c r="AI924" i="46"/>
  <c r="CS924" i="46" s="1"/>
  <c r="AI839" i="46"/>
  <c r="CS839" i="46" s="1"/>
  <c r="AI376" i="46"/>
  <c r="CS376" i="46" s="1"/>
  <c r="AI997" i="46"/>
  <c r="CS997" i="46" s="1"/>
  <c r="AI852" i="46"/>
  <c r="CS852" i="46" s="1"/>
  <c r="AI797" i="46"/>
  <c r="CS797" i="46" s="1"/>
  <c r="AI741" i="46"/>
  <c r="CS741" i="46" s="1"/>
  <c r="AI605" i="46"/>
  <c r="CS605" i="46" s="1"/>
  <c r="AI186" i="46"/>
  <c r="CS186" i="46" s="1"/>
  <c r="AI52" i="46"/>
  <c r="CS52" i="46" s="1"/>
  <c r="AI976" i="46"/>
  <c r="CS976" i="46" s="1"/>
  <c r="AI765" i="46"/>
  <c r="CS765" i="46" s="1"/>
  <c r="AI116" i="46"/>
  <c r="CS116" i="46" s="1"/>
  <c r="AI68" i="46"/>
  <c r="CS68" i="46" s="1"/>
  <c r="AI913" i="46"/>
  <c r="CS913" i="46" s="1"/>
  <c r="AI718" i="46"/>
  <c r="CS718" i="46" s="1"/>
  <c r="AI416" i="46"/>
  <c r="CS416" i="46" s="1"/>
  <c r="AI953" i="46"/>
  <c r="CS953" i="46" s="1"/>
  <c r="AI791" i="46"/>
  <c r="CS791" i="46" s="1"/>
  <c r="AI37" i="46"/>
  <c r="CS37" i="46" s="1"/>
  <c r="AI945" i="46"/>
  <c r="CS945" i="46" s="1"/>
  <c r="AI830" i="46"/>
  <c r="CS830" i="46" s="1"/>
  <c r="AI682" i="46"/>
  <c r="CS682" i="46" s="1"/>
  <c r="AI100" i="46"/>
  <c r="CS100" i="46" s="1"/>
  <c r="AI642" i="46"/>
  <c r="CS642" i="46" s="1"/>
  <c r="AI934" i="46"/>
  <c r="CS934" i="46" s="1"/>
  <c r="AI716" i="46"/>
  <c r="CS716" i="46" s="1"/>
  <c r="AI321" i="46"/>
  <c r="CS321" i="46" s="1"/>
  <c r="AI952" i="46"/>
  <c r="CS952" i="46" s="1"/>
  <c r="AI807" i="46"/>
  <c r="CS807" i="46" s="1"/>
  <c r="AI788" i="46"/>
  <c r="CS788" i="46" s="1"/>
  <c r="AI579" i="46"/>
  <c r="CS579" i="46" s="1"/>
  <c r="AI36" i="46"/>
  <c r="CS36" i="46" s="1"/>
  <c r="AI443" i="46"/>
  <c r="CS443" i="46" s="1"/>
  <c r="AI69" i="46"/>
  <c r="CS69" i="46" s="1"/>
  <c r="AI305" i="46"/>
  <c r="CS305" i="46" s="1"/>
  <c r="AI269" i="46"/>
  <c r="CS269" i="46" s="1"/>
  <c r="AI925" i="46"/>
  <c r="CS925" i="46" s="1"/>
  <c r="AI877" i="46"/>
  <c r="CS877" i="46" s="1"/>
  <c r="AI429" i="46"/>
  <c r="CS429" i="46" s="1"/>
  <c r="AI388" i="46"/>
  <c r="CS388" i="46" s="1"/>
  <c r="AI157" i="46"/>
  <c r="CS157" i="46" s="1"/>
  <c r="AI805" i="46"/>
  <c r="CS805" i="46" s="1"/>
  <c r="AI653" i="46"/>
  <c r="CS653" i="46" s="1"/>
  <c r="AI437" i="46"/>
  <c r="CS437" i="46" s="1"/>
  <c r="AI309" i="46"/>
  <c r="CS309" i="46" s="1"/>
  <c r="AI53" i="46"/>
  <c r="CS53" i="46" s="1"/>
  <c r="AI993" i="46"/>
  <c r="CS993" i="46" s="1"/>
  <c r="AI943" i="46"/>
  <c r="CS943" i="46" s="1"/>
  <c r="AI774" i="46"/>
  <c r="CS774" i="46" s="1"/>
  <c r="AI400" i="46"/>
  <c r="CS400" i="46" s="1"/>
  <c r="AI985" i="46"/>
  <c r="CS985" i="46" s="1"/>
  <c r="AI981" i="46"/>
  <c r="CS981" i="46" s="1"/>
  <c r="AI926" i="46"/>
  <c r="CS926" i="46" s="1"/>
  <c r="AI825" i="46"/>
  <c r="CS825" i="46" s="1"/>
  <c r="AI785" i="46"/>
  <c r="CS785" i="46" s="1"/>
  <c r="AI729" i="46"/>
  <c r="CS729" i="46" s="1"/>
  <c r="AI701" i="46"/>
  <c r="CS701" i="46" s="1"/>
  <c r="AI611" i="46"/>
  <c r="CS611" i="46" s="1"/>
  <c r="AI520" i="46"/>
  <c r="CS520" i="46" s="1"/>
  <c r="AI971" i="46"/>
  <c r="CS971" i="46" s="1"/>
  <c r="AI861" i="46"/>
  <c r="CS861" i="46" s="1"/>
  <c r="AI769" i="46"/>
  <c r="CS769" i="46" s="1"/>
  <c r="AI713" i="46"/>
  <c r="CS713" i="46" s="1"/>
  <c r="AI627" i="46"/>
  <c r="CS627" i="46" s="1"/>
  <c r="AI569" i="46"/>
  <c r="CS569" i="46" s="1"/>
  <c r="AI550" i="46"/>
  <c r="CS550" i="46" s="1"/>
  <c r="AI526" i="46"/>
  <c r="CS526" i="46" s="1"/>
  <c r="AI515" i="46"/>
  <c r="CS515" i="46" s="1"/>
  <c r="AI44" i="46"/>
  <c r="CS44" i="46" s="1"/>
  <c r="AI904" i="46"/>
  <c r="CS904" i="46" s="1"/>
  <c r="AI894" i="46"/>
  <c r="CS894" i="46" s="1"/>
  <c r="AI869" i="46"/>
  <c r="CS869" i="46" s="1"/>
  <c r="AI831" i="46"/>
  <c r="CS831" i="46" s="1"/>
  <c r="AI697" i="46"/>
  <c r="CS697" i="46" s="1"/>
  <c r="AI618" i="46"/>
  <c r="CS618" i="46" s="1"/>
  <c r="AI585" i="46"/>
  <c r="CS585" i="46" s="1"/>
  <c r="AI560" i="46"/>
  <c r="CS560" i="46" s="1"/>
  <c r="AI372" i="46"/>
  <c r="CS372" i="46" s="1"/>
  <c r="AI221" i="46"/>
  <c r="CS221" i="46" s="1"/>
  <c r="AI60" i="46"/>
  <c r="CS60" i="46" s="1"/>
  <c r="AI1015" i="46"/>
  <c r="CS1015" i="46" s="1"/>
  <c r="AI853" i="46"/>
  <c r="CS853" i="46" s="1"/>
  <c r="AI128" i="46"/>
  <c r="CS128" i="46" s="1"/>
  <c r="AI911" i="46"/>
  <c r="CS911" i="46" s="1"/>
  <c r="AI702" i="46"/>
  <c r="CS702" i="46" s="1"/>
  <c r="AI522" i="46"/>
  <c r="CS522" i="46" s="1"/>
  <c r="AI462" i="46"/>
  <c r="CS462" i="46" s="1"/>
  <c r="AI267" i="46"/>
  <c r="CS267" i="46" s="1"/>
  <c r="AI224" i="46"/>
  <c r="CS224" i="46" s="1"/>
  <c r="AI179" i="46"/>
  <c r="CS179" i="46" s="1"/>
  <c r="AI413" i="46"/>
  <c r="CS413" i="46" s="1"/>
  <c r="AK411" i="46"/>
  <c r="AI734" i="46"/>
  <c r="CS734" i="46" s="1"/>
  <c r="AI17" i="46"/>
  <c r="CS17" i="46" s="1"/>
  <c r="AI177" i="46"/>
  <c r="CS177" i="46" s="1"/>
  <c r="AK984" i="46"/>
  <c r="AI308" i="46"/>
  <c r="CS308" i="46" s="1"/>
  <c r="AK293" i="46"/>
  <c r="AI275" i="46"/>
  <c r="CS275" i="46" s="1"/>
  <c r="AK253" i="46"/>
  <c r="AI211" i="46"/>
  <c r="CS211" i="46" s="1"/>
  <c r="AK208" i="46"/>
  <c r="AK156" i="46"/>
  <c r="AI84" i="46"/>
  <c r="CS84" i="46" s="1"/>
  <c r="AI949" i="46"/>
  <c r="CS949" i="46" s="1"/>
  <c r="AK465" i="46"/>
  <c r="AI989" i="46"/>
  <c r="CS989" i="46" s="1"/>
  <c r="AI958" i="46"/>
  <c r="CS958" i="46" s="1"/>
  <c r="AI862" i="46"/>
  <c r="CS862" i="46" s="1"/>
  <c r="AI777" i="46"/>
  <c r="CS777" i="46" s="1"/>
  <c r="AI705" i="46"/>
  <c r="CS705" i="46" s="1"/>
  <c r="AI619" i="46"/>
  <c r="CS619" i="46" s="1"/>
  <c r="AI234" i="46"/>
  <c r="CS234" i="46" s="1"/>
  <c r="AI101" i="46"/>
  <c r="CS101" i="46" s="1"/>
  <c r="AI992" i="46"/>
  <c r="CS992" i="46" s="1"/>
  <c r="AI935" i="46"/>
  <c r="CS935" i="46" s="1"/>
  <c r="AI863" i="46"/>
  <c r="CS863" i="46" s="1"/>
  <c r="AI809" i="46"/>
  <c r="CS809" i="46" s="1"/>
  <c r="AI798" i="46"/>
  <c r="CS798" i="46" s="1"/>
  <c r="AI761" i="46"/>
  <c r="CS761" i="46" s="1"/>
  <c r="AI750" i="46"/>
  <c r="CS750" i="46" s="1"/>
  <c r="AI727" i="46"/>
  <c r="CS727" i="46" s="1"/>
  <c r="AI673" i="46"/>
  <c r="CS673" i="46" s="1"/>
  <c r="AI541" i="46"/>
  <c r="CS541" i="46" s="1"/>
  <c r="AI517" i="46"/>
  <c r="CS517" i="46" s="1"/>
  <c r="AI436" i="46"/>
  <c r="CS436" i="46" s="1"/>
  <c r="AI347" i="46"/>
  <c r="CS347" i="46" s="1"/>
  <c r="AI184" i="46"/>
  <c r="CS184" i="46" s="1"/>
  <c r="AI133" i="46"/>
  <c r="CS133" i="46" s="1"/>
  <c r="AI45" i="46"/>
  <c r="CS45" i="46" s="1"/>
  <c r="AI905" i="46"/>
  <c r="CS905" i="46" s="1"/>
  <c r="AI896" i="46"/>
  <c r="CS896" i="46" s="1"/>
  <c r="AI871" i="46"/>
  <c r="CS871" i="46" s="1"/>
  <c r="AI846" i="46"/>
  <c r="CS846" i="46" s="1"/>
  <c r="AI720" i="46"/>
  <c r="CS720" i="46" s="1"/>
  <c r="AI592" i="46"/>
  <c r="CS592" i="46" s="1"/>
  <c r="AI565" i="46"/>
  <c r="CS565" i="46" s="1"/>
  <c r="AI533" i="46"/>
  <c r="CS533" i="46" s="1"/>
  <c r="AI298" i="46"/>
  <c r="CS298" i="46" s="1"/>
  <c r="AI235" i="46"/>
  <c r="CS235" i="46" s="1"/>
  <c r="AI61" i="46"/>
  <c r="CS61" i="46" s="1"/>
  <c r="AI860" i="46"/>
  <c r="CS860" i="46" s="1"/>
  <c r="AI481" i="46"/>
  <c r="CS481" i="46" s="1"/>
  <c r="AI951" i="46"/>
  <c r="CS951" i="46" s="1"/>
  <c r="AI748" i="46"/>
  <c r="CS748" i="46" s="1"/>
  <c r="AI530" i="46"/>
  <c r="CS530" i="46" s="1"/>
  <c r="AI474" i="46"/>
  <c r="CS474" i="46" s="1"/>
  <c r="AI409" i="46"/>
  <c r="CS409" i="46" s="1"/>
  <c r="AI288" i="46"/>
  <c r="CS288" i="46" s="1"/>
  <c r="AK1009" i="46"/>
  <c r="AK977" i="46"/>
  <c r="AK881" i="46"/>
  <c r="AK561" i="46"/>
  <c r="AK546" i="46"/>
  <c r="AI772" i="46"/>
  <c r="CS772" i="46" s="1"/>
  <c r="AI521" i="46"/>
  <c r="CS521" i="46" s="1"/>
  <c r="AK840" i="46"/>
  <c r="AI759" i="46"/>
  <c r="CS759" i="46" s="1"/>
  <c r="AI178" i="46"/>
  <c r="CS178" i="46" s="1"/>
  <c r="AK948" i="46"/>
  <c r="AK937" i="46"/>
  <c r="AI895" i="46"/>
  <c r="CS895" i="46" s="1"/>
  <c r="AI876" i="46"/>
  <c r="CS876" i="46" s="1"/>
  <c r="AK816" i="46"/>
  <c r="AK676" i="46"/>
  <c r="AI630" i="46"/>
  <c r="CS630" i="46" s="1"/>
  <c r="AI617" i="46"/>
  <c r="CS617" i="46" s="1"/>
  <c r="AK506" i="46"/>
  <c r="AI494" i="46"/>
  <c r="CS494" i="46" s="1"/>
  <c r="AK483" i="46"/>
  <c r="AI584" i="46"/>
  <c r="CS584" i="46" s="1"/>
  <c r="AI956" i="46"/>
  <c r="CS956" i="46" s="1"/>
  <c r="AK929" i="46"/>
  <c r="AK884" i="46"/>
  <c r="AK856" i="46"/>
  <c r="AI751" i="46"/>
  <c r="CS751" i="46" s="1"/>
  <c r="AK749" i="46"/>
  <c r="AI670" i="46"/>
  <c r="CS670" i="46" s="1"/>
  <c r="AK668" i="46"/>
  <c r="AI641" i="46"/>
  <c r="CS641" i="46" s="1"/>
  <c r="AI593" i="46"/>
  <c r="CS593" i="46" s="1"/>
  <c r="AK440" i="46"/>
  <c r="AK301" i="46"/>
  <c r="AK261" i="46"/>
  <c r="AI528" i="46"/>
  <c r="CS528" i="46" s="1"/>
  <c r="AI277" i="46"/>
  <c r="CS277" i="46" s="1"/>
  <c r="AK104" i="46"/>
  <c r="AK555" i="46"/>
  <c r="AI972" i="46"/>
  <c r="CS972" i="46" s="1"/>
  <c r="AI864" i="46"/>
  <c r="CS864" i="46" s="1"/>
  <c r="AI821" i="46"/>
  <c r="CS821" i="46" s="1"/>
  <c r="AI781" i="46"/>
  <c r="CS781" i="46" s="1"/>
  <c r="AI725" i="46"/>
  <c r="CS725" i="46" s="1"/>
  <c r="AI598" i="46"/>
  <c r="CS598" i="46" s="1"/>
  <c r="AI552" i="46"/>
  <c r="CS552" i="46" s="1"/>
  <c r="AI380" i="46"/>
  <c r="CS380" i="46" s="1"/>
  <c r="AI109" i="46"/>
  <c r="CS109" i="46" s="1"/>
  <c r="AI1001" i="46"/>
  <c r="CS1001" i="46" s="1"/>
  <c r="AI957" i="46"/>
  <c r="CS957" i="46" s="1"/>
  <c r="AI873" i="46"/>
  <c r="CS873" i="46" s="1"/>
  <c r="AI836" i="46"/>
  <c r="CS836" i="46" s="1"/>
  <c r="AI801" i="46"/>
  <c r="CS801" i="46" s="1"/>
  <c r="AI766" i="46"/>
  <c r="CS766" i="46" s="1"/>
  <c r="AI752" i="46"/>
  <c r="CS752" i="46" s="1"/>
  <c r="AI735" i="46"/>
  <c r="CS735" i="46" s="1"/>
  <c r="AI684" i="46"/>
  <c r="CS684" i="46" s="1"/>
  <c r="AI610" i="46"/>
  <c r="CS610" i="46" s="1"/>
  <c r="AI557" i="46"/>
  <c r="CS557" i="46" s="1"/>
  <c r="AI542" i="46"/>
  <c r="CS542" i="46" s="1"/>
  <c r="AI523" i="46"/>
  <c r="CS523" i="46" s="1"/>
  <c r="AI368" i="46"/>
  <c r="CS368" i="46" s="1"/>
  <c r="AI285" i="46"/>
  <c r="CS285" i="46" s="1"/>
  <c r="AI210" i="46"/>
  <c r="CS210" i="46" s="1"/>
  <c r="AI144" i="46"/>
  <c r="CS144" i="46" s="1"/>
  <c r="AI77" i="46"/>
  <c r="CS77" i="46" s="1"/>
  <c r="AI916" i="46"/>
  <c r="CS916" i="46" s="1"/>
  <c r="AI897" i="46"/>
  <c r="CS897" i="46" s="1"/>
  <c r="AI887" i="46"/>
  <c r="CS887" i="46" s="1"/>
  <c r="AI848" i="46"/>
  <c r="CS848" i="46" s="1"/>
  <c r="AI764" i="46"/>
  <c r="CS764" i="46" s="1"/>
  <c r="AI643" i="46"/>
  <c r="CS643" i="46" s="1"/>
  <c r="AI566" i="46"/>
  <c r="CS566" i="46" s="1"/>
  <c r="AI534" i="46"/>
  <c r="CS534" i="46" s="1"/>
  <c r="AI312" i="46"/>
  <c r="CS312" i="46" s="1"/>
  <c r="AK80" i="46"/>
  <c r="AI892" i="46"/>
  <c r="CS892" i="46" s="1"/>
  <c r="AI589" i="46"/>
  <c r="CS589" i="46" s="1"/>
  <c r="AI1007" i="46"/>
  <c r="CS1007" i="46" s="1"/>
  <c r="AI775" i="46"/>
  <c r="CS775" i="46" s="1"/>
  <c r="AI545" i="46"/>
  <c r="CS545" i="46" s="1"/>
  <c r="AI485" i="46"/>
  <c r="CS485" i="46" s="1"/>
  <c r="AI432" i="46"/>
  <c r="CS432" i="46" s="1"/>
  <c r="AI304" i="46"/>
  <c r="CS304" i="46" s="1"/>
  <c r="AI200" i="46"/>
  <c r="CS200" i="46" s="1"/>
  <c r="AI64" i="46"/>
  <c r="CS64" i="46" s="1"/>
  <c r="AI28" i="46"/>
  <c r="CS28" i="46" s="1"/>
  <c r="AK554" i="46"/>
  <c r="AK384" i="46"/>
  <c r="AK336" i="46"/>
  <c r="AI885" i="46"/>
  <c r="CS885" i="46" s="1"/>
  <c r="AI141" i="46"/>
  <c r="CS141" i="46" s="1"/>
  <c r="AK1003" i="46"/>
  <c r="AK292" i="46"/>
  <c r="AK272" i="46"/>
  <c r="AI168" i="46"/>
  <c r="CS168" i="46" s="1"/>
  <c r="AK140" i="46"/>
  <c r="AI96" i="46"/>
  <c r="CS96" i="46" s="1"/>
  <c r="AI632" i="46"/>
  <c r="CS632" i="46" s="1"/>
  <c r="AK980" i="46"/>
  <c r="AK489" i="46"/>
  <c r="AI453" i="46"/>
  <c r="CS453" i="46" s="1"/>
  <c r="AK216" i="46"/>
  <c r="AK176" i="46"/>
  <c r="AK160" i="46"/>
  <c r="AI808" i="46"/>
  <c r="CS808" i="46" s="1"/>
  <c r="AI329" i="46"/>
  <c r="CS329" i="46" s="1"/>
  <c r="AI205" i="46"/>
  <c r="CS205" i="46" s="1"/>
  <c r="AI173" i="46"/>
  <c r="CS173" i="46" s="1"/>
  <c r="AI973" i="46"/>
  <c r="CS973" i="46" s="1"/>
  <c r="AI870" i="46"/>
  <c r="CS870" i="46" s="1"/>
  <c r="AI824" i="46"/>
  <c r="CS824" i="46" s="1"/>
  <c r="AI728" i="46"/>
  <c r="CS728" i="46" s="1"/>
  <c r="AI681" i="46"/>
  <c r="CS681" i="46" s="1"/>
  <c r="AI590" i="46"/>
  <c r="CS590" i="46" s="1"/>
  <c r="AI499" i="46"/>
  <c r="CS499" i="46" s="1"/>
  <c r="AI266" i="46"/>
  <c r="CS266" i="46" s="1"/>
  <c r="AI202" i="46"/>
  <c r="CS202" i="46" s="1"/>
  <c r="AI1013" i="46"/>
  <c r="CS1013" i="46" s="1"/>
  <c r="AI959" i="46"/>
  <c r="CS959" i="46" s="1"/>
  <c r="AI878" i="46"/>
  <c r="CS878" i="46" s="1"/>
  <c r="AI844" i="46"/>
  <c r="CS844" i="46" s="1"/>
  <c r="AI806" i="46"/>
  <c r="CS806" i="46" s="1"/>
  <c r="AI768" i="46"/>
  <c r="CS768" i="46" s="1"/>
  <c r="AI753" i="46"/>
  <c r="CS753" i="46" s="1"/>
  <c r="AI686" i="46"/>
  <c r="CS686" i="46" s="1"/>
  <c r="AI622" i="46"/>
  <c r="CS622" i="46" s="1"/>
  <c r="AI558" i="46"/>
  <c r="CS558" i="46" s="1"/>
  <c r="AI547" i="46"/>
  <c r="CS547" i="46" s="1"/>
  <c r="AI525" i="46"/>
  <c r="CS525" i="46" s="1"/>
  <c r="AI510" i="46"/>
  <c r="CS510" i="46" s="1"/>
  <c r="AI379" i="46"/>
  <c r="CS379" i="46" s="1"/>
  <c r="AI296" i="46"/>
  <c r="CS296" i="46" s="1"/>
  <c r="AI902" i="46"/>
  <c r="CS902" i="46" s="1"/>
  <c r="AI889" i="46"/>
  <c r="CS889" i="46" s="1"/>
  <c r="AI849" i="46"/>
  <c r="CS849" i="46" s="1"/>
  <c r="AI823" i="46"/>
  <c r="CS823" i="46" s="1"/>
  <c r="AI665" i="46"/>
  <c r="CS665" i="46" s="1"/>
  <c r="AI616" i="46"/>
  <c r="CS616" i="46" s="1"/>
  <c r="AI570" i="46"/>
  <c r="CS570" i="46" s="1"/>
  <c r="AI538" i="46"/>
  <c r="CS538" i="46" s="1"/>
  <c r="AI478" i="46"/>
  <c r="CS478" i="46" s="1"/>
  <c r="AI352" i="46"/>
  <c r="CS352" i="46" s="1"/>
  <c r="AI274" i="46"/>
  <c r="CS274" i="46" s="1"/>
  <c r="AI192" i="46"/>
  <c r="CS192" i="46" s="1"/>
  <c r="AI20" i="46"/>
  <c r="CS20" i="46" s="1"/>
  <c r="AI932" i="46"/>
  <c r="CS932" i="46" s="1"/>
  <c r="AI648" i="46"/>
  <c r="CS648" i="46" s="1"/>
  <c r="AK654" i="46"/>
  <c r="AI799" i="46"/>
  <c r="CS799" i="46" s="1"/>
  <c r="AI577" i="46"/>
  <c r="CS577" i="46" s="1"/>
  <c r="AI449" i="46"/>
  <c r="CS449" i="46" s="1"/>
  <c r="AI315" i="46"/>
  <c r="CS315" i="46" s="1"/>
  <c r="AI203" i="46"/>
  <c r="CS203" i="46" s="1"/>
  <c r="AI92" i="46"/>
  <c r="CS92" i="46" s="1"/>
  <c r="AK1008" i="46"/>
  <c r="AK987" i="46"/>
  <c r="AK975" i="46"/>
  <c r="AK879" i="46"/>
  <c r="AI991" i="46"/>
  <c r="CS991" i="46" s="1"/>
  <c r="AK511" i="46"/>
  <c r="AI341" i="46"/>
  <c r="CS341" i="46" s="1"/>
  <c r="AK996" i="46"/>
  <c r="AK841" i="46"/>
  <c r="AK828" i="46"/>
  <c r="AI964" i="46"/>
  <c r="CS964" i="46" s="1"/>
  <c r="AK936" i="46"/>
  <c r="AK908" i="46"/>
  <c r="AK893" i="46"/>
  <c r="AK817" i="46"/>
  <c r="AI815" i="46"/>
  <c r="CS815" i="46" s="1"/>
  <c r="AK649" i="46"/>
  <c r="AK928" i="46"/>
  <c r="AI919" i="46"/>
  <c r="CS919" i="46" s="1"/>
  <c r="AI903" i="46"/>
  <c r="CS903" i="46" s="1"/>
  <c r="AK901" i="46"/>
  <c r="AK857" i="46"/>
  <c r="AK855" i="46"/>
  <c r="AK732" i="46"/>
  <c r="AI609" i="46"/>
  <c r="CS609" i="46" s="1"/>
  <c r="AI501" i="46"/>
  <c r="CS501" i="46" s="1"/>
  <c r="AI1012" i="46"/>
  <c r="CS1012" i="46" s="1"/>
  <c r="AK324" i="46"/>
  <c r="AK280" i="46"/>
  <c r="AI693" i="46"/>
  <c r="CS693" i="46" s="1"/>
  <c r="AI245" i="46"/>
  <c r="CS245" i="46" s="1"/>
  <c r="AI634" i="46"/>
  <c r="CS634" i="46" s="1"/>
  <c r="AK170" i="46"/>
  <c r="AK562" i="46"/>
  <c r="AK969" i="46"/>
  <c r="AI1011" i="46"/>
  <c r="CS1011" i="46" s="1"/>
  <c r="AI1010" i="46"/>
  <c r="CS1010" i="46" s="1"/>
  <c r="AI995" i="46"/>
  <c r="CS995" i="46" s="1"/>
  <c r="AI994" i="46"/>
  <c r="CS994" i="46" s="1"/>
  <c r="AI979" i="46"/>
  <c r="CS979" i="46" s="1"/>
  <c r="AI978" i="46"/>
  <c r="CS978" i="46" s="1"/>
  <c r="AI963" i="46"/>
  <c r="CS963" i="46" s="1"/>
  <c r="AI962" i="46"/>
  <c r="CS962" i="46" s="1"/>
  <c r="AI955" i="46"/>
  <c r="CS955" i="46" s="1"/>
  <c r="AI954" i="46"/>
  <c r="CS954" i="46" s="1"/>
  <c r="AI947" i="46"/>
  <c r="CS947" i="46" s="1"/>
  <c r="AI946" i="46"/>
  <c r="CS946" i="46" s="1"/>
  <c r="AI939" i="46"/>
  <c r="CS939" i="46" s="1"/>
  <c r="AI938" i="46"/>
  <c r="CS938" i="46" s="1"/>
  <c r="AI931" i="46"/>
  <c r="CS931" i="46" s="1"/>
  <c r="AI930" i="46"/>
  <c r="CS930" i="46" s="1"/>
  <c r="AI923" i="46"/>
  <c r="CS923" i="46" s="1"/>
  <c r="AI922" i="46"/>
  <c r="CS922" i="46" s="1"/>
  <c r="AI915" i="46"/>
  <c r="CS915" i="46" s="1"/>
  <c r="AI914" i="46"/>
  <c r="CS914" i="46" s="1"/>
  <c r="AI907" i="46"/>
  <c r="CS907" i="46" s="1"/>
  <c r="AI906" i="46"/>
  <c r="CS906" i="46" s="1"/>
  <c r="AI899" i="46"/>
  <c r="CS899" i="46" s="1"/>
  <c r="AI898" i="46"/>
  <c r="CS898" i="46" s="1"/>
  <c r="AI891" i="46"/>
  <c r="CS891" i="46" s="1"/>
  <c r="AI890" i="46"/>
  <c r="CS890" i="46" s="1"/>
  <c r="AI883" i="46"/>
  <c r="CS883" i="46" s="1"/>
  <c r="AI882" i="46"/>
  <c r="CS882" i="46" s="1"/>
  <c r="AI875" i="46"/>
  <c r="CS875" i="46" s="1"/>
  <c r="AI874" i="46"/>
  <c r="CS874" i="46" s="1"/>
  <c r="AI867" i="46"/>
  <c r="CS867" i="46" s="1"/>
  <c r="AI866" i="46"/>
  <c r="CS866" i="46" s="1"/>
  <c r="AI859" i="46"/>
  <c r="CS859" i="46" s="1"/>
  <c r="AI858" i="46"/>
  <c r="CS858" i="46" s="1"/>
  <c r="AI851" i="46"/>
  <c r="CS851" i="46" s="1"/>
  <c r="AI850" i="46"/>
  <c r="CS850" i="46" s="1"/>
  <c r="AI843" i="46"/>
  <c r="CS843" i="46" s="1"/>
  <c r="AI842" i="46"/>
  <c r="CS842" i="46" s="1"/>
  <c r="AI835" i="46"/>
  <c r="CS835" i="46" s="1"/>
  <c r="AI834" i="46"/>
  <c r="CS834" i="46" s="1"/>
  <c r="AI827" i="46"/>
  <c r="CS827" i="46" s="1"/>
  <c r="AI826" i="46"/>
  <c r="CS826" i="46" s="1"/>
  <c r="AI819" i="46"/>
  <c r="CS819" i="46" s="1"/>
  <c r="AI818" i="46"/>
  <c r="CS818" i="46" s="1"/>
  <c r="AI811" i="46"/>
  <c r="CS811" i="46" s="1"/>
  <c r="AI810" i="46"/>
  <c r="CS810" i="46" s="1"/>
  <c r="AI803" i="46"/>
  <c r="CS803" i="46" s="1"/>
  <c r="AI802" i="46"/>
  <c r="CS802" i="46" s="1"/>
  <c r="AI795" i="46"/>
  <c r="CS795" i="46" s="1"/>
  <c r="AI794" i="46"/>
  <c r="CS794" i="46" s="1"/>
  <c r="AI787" i="46"/>
  <c r="CS787" i="46" s="1"/>
  <c r="AI786" i="46"/>
  <c r="CS786" i="46" s="1"/>
  <c r="AI779" i="46"/>
  <c r="CS779" i="46" s="1"/>
  <c r="AI778" i="46"/>
  <c r="CS778" i="46" s="1"/>
  <c r="AI771" i="46"/>
  <c r="CS771" i="46" s="1"/>
  <c r="AI770" i="46"/>
  <c r="CS770" i="46" s="1"/>
  <c r="AI763" i="46"/>
  <c r="CS763" i="46" s="1"/>
  <c r="AI762" i="46"/>
  <c r="CS762" i="46" s="1"/>
  <c r="AI755" i="46"/>
  <c r="CS755" i="46" s="1"/>
  <c r="AI754" i="46"/>
  <c r="CS754" i="46" s="1"/>
  <c r="AI747" i="46"/>
  <c r="CS747" i="46" s="1"/>
  <c r="AI746" i="46"/>
  <c r="CS746" i="46" s="1"/>
  <c r="AI739" i="46"/>
  <c r="CS739" i="46" s="1"/>
  <c r="AI738" i="46"/>
  <c r="CS738" i="46" s="1"/>
  <c r="AI731" i="46"/>
  <c r="CS731" i="46" s="1"/>
  <c r="AI730" i="46"/>
  <c r="CS730" i="46" s="1"/>
  <c r="AI715" i="46"/>
  <c r="CS715" i="46" s="1"/>
  <c r="AI699" i="46"/>
  <c r="CS699" i="46" s="1"/>
  <c r="AI683" i="46"/>
  <c r="CS683" i="46" s="1"/>
  <c r="AI667" i="46"/>
  <c r="CS667" i="46" s="1"/>
  <c r="AI16" i="46"/>
  <c r="CS16" i="46" s="1"/>
  <c r="AI1006" i="46"/>
  <c r="CS1006" i="46" s="1"/>
  <c r="AI990" i="46"/>
  <c r="CS990" i="46" s="1"/>
  <c r="AI974" i="46"/>
  <c r="CS974" i="46" s="1"/>
  <c r="AI719" i="46"/>
  <c r="CS719" i="46" s="1"/>
  <c r="AI703" i="46"/>
  <c r="CS703" i="46" s="1"/>
  <c r="AI687" i="46"/>
  <c r="CS687" i="46" s="1"/>
  <c r="AI671" i="46"/>
  <c r="CS671" i="46" s="1"/>
  <c r="AI998" i="46"/>
  <c r="CS998" i="46" s="1"/>
  <c r="AI966" i="46"/>
  <c r="CS966" i="46" s="1"/>
  <c r="AI722" i="46"/>
  <c r="CS722" i="46" s="1"/>
  <c r="AI712" i="46"/>
  <c r="CS712" i="46" s="1"/>
  <c r="AI706" i="46"/>
  <c r="CS706" i="46" s="1"/>
  <c r="AI696" i="46"/>
  <c r="CS696" i="46" s="1"/>
  <c r="AI690" i="46"/>
  <c r="CS690" i="46" s="1"/>
  <c r="AI680" i="46"/>
  <c r="CS680" i="46" s="1"/>
  <c r="AI674" i="46"/>
  <c r="CS674" i="46" s="1"/>
  <c r="AI664" i="46"/>
  <c r="CS664" i="46" s="1"/>
  <c r="AI660" i="46"/>
  <c r="CS660" i="46" s="1"/>
  <c r="AI655" i="46"/>
  <c r="CS655" i="46" s="1"/>
  <c r="AI652" i="46"/>
  <c r="CS652" i="46" s="1"/>
  <c r="AI647" i="46"/>
  <c r="CS647" i="46" s="1"/>
  <c r="AI644" i="46"/>
  <c r="CS644" i="46" s="1"/>
  <c r="AI639" i="46"/>
  <c r="CS639" i="46" s="1"/>
  <c r="AI636" i="46"/>
  <c r="CS636" i="46" s="1"/>
  <c r="AI631" i="46"/>
  <c r="CS631" i="46" s="1"/>
  <c r="AI628" i="46"/>
  <c r="CS628" i="46" s="1"/>
  <c r="AI623" i="46"/>
  <c r="CS623" i="46" s="1"/>
  <c r="AI620" i="46"/>
  <c r="CS620" i="46" s="1"/>
  <c r="AI615" i="46"/>
  <c r="CS615" i="46" s="1"/>
  <c r="AI612" i="46"/>
  <c r="CS612" i="46" s="1"/>
  <c r="AI607" i="46"/>
  <c r="CS607" i="46" s="1"/>
  <c r="AI604" i="46"/>
  <c r="CS604" i="46" s="1"/>
  <c r="AI599" i="46"/>
  <c r="CS599" i="46" s="1"/>
  <c r="AI596" i="46"/>
  <c r="CS596" i="46" s="1"/>
  <c r="AI591" i="46"/>
  <c r="CS591" i="46" s="1"/>
  <c r="AI588" i="46"/>
  <c r="CS588" i="46" s="1"/>
  <c r="AI583" i="46"/>
  <c r="CS583" i="46" s="1"/>
  <c r="AI580" i="46"/>
  <c r="CS580" i="46" s="1"/>
  <c r="AI575" i="46"/>
  <c r="CS575" i="46" s="1"/>
  <c r="AI572" i="46"/>
  <c r="CS572" i="46" s="1"/>
  <c r="AI567" i="46"/>
  <c r="CS567" i="46" s="1"/>
  <c r="AI564" i="46"/>
  <c r="CS564" i="46" s="1"/>
  <c r="AI559" i="46"/>
  <c r="CS559" i="46" s="1"/>
  <c r="AI556" i="46"/>
  <c r="CS556" i="46" s="1"/>
  <c r="AI551" i="46"/>
  <c r="CS551" i="46" s="1"/>
  <c r="AI548" i="46"/>
  <c r="CS548" i="46" s="1"/>
  <c r="AI543" i="46"/>
  <c r="CS543" i="46" s="1"/>
  <c r="AI540" i="46"/>
  <c r="CS540" i="46" s="1"/>
  <c r="AI535" i="46"/>
  <c r="CS535" i="46" s="1"/>
  <c r="AI532" i="46"/>
  <c r="CS532" i="46" s="1"/>
  <c r="AI527" i="46"/>
  <c r="CS527" i="46" s="1"/>
  <c r="AI524" i="46"/>
  <c r="CS524" i="46" s="1"/>
  <c r="AI519" i="46"/>
  <c r="CS519" i="46" s="1"/>
  <c r="AI516" i="46"/>
  <c r="CS516" i="46" s="1"/>
  <c r="AI512" i="46"/>
  <c r="CS512" i="46" s="1"/>
  <c r="AI496" i="46"/>
  <c r="CS496" i="46" s="1"/>
  <c r="AI480" i="46"/>
  <c r="CS480" i="46" s="1"/>
  <c r="AI464" i="46"/>
  <c r="CS464" i="46" s="1"/>
  <c r="AI1014" i="46"/>
  <c r="CS1014" i="46" s="1"/>
  <c r="AI1002" i="46"/>
  <c r="CS1002" i="46" s="1"/>
  <c r="AI983" i="46"/>
  <c r="CS983" i="46" s="1"/>
  <c r="AI970" i="46"/>
  <c r="CS970" i="46" s="1"/>
  <c r="AI950" i="46"/>
  <c r="CS950" i="46" s="1"/>
  <c r="AI918" i="46"/>
  <c r="CS918" i="46" s="1"/>
  <c r="AI886" i="46"/>
  <c r="CS886" i="46" s="1"/>
  <c r="AI854" i="46"/>
  <c r="CS854" i="46" s="1"/>
  <c r="AI822" i="46"/>
  <c r="CS822" i="46" s="1"/>
  <c r="AI790" i="46"/>
  <c r="CS790" i="46" s="1"/>
  <c r="AI758" i="46"/>
  <c r="CS758" i="46" s="1"/>
  <c r="AI726" i="46"/>
  <c r="CS726" i="46" s="1"/>
  <c r="AI711" i="46"/>
  <c r="CS711" i="46" s="1"/>
  <c r="AI710" i="46"/>
  <c r="CS710" i="46" s="1"/>
  <c r="AI695" i="46"/>
  <c r="CS695" i="46" s="1"/>
  <c r="AI694" i="46"/>
  <c r="CS694" i="46" s="1"/>
  <c r="AI679" i="46"/>
  <c r="CS679" i="46" s="1"/>
  <c r="AI678" i="46"/>
  <c r="CS678" i="46" s="1"/>
  <c r="AI663" i="46"/>
  <c r="CS663" i="46" s="1"/>
  <c r="AI662" i="46"/>
  <c r="CS662" i="46" s="1"/>
  <c r="AI500" i="46"/>
  <c r="CS500" i="46" s="1"/>
  <c r="AI484" i="46"/>
  <c r="CS484" i="46" s="1"/>
  <c r="AI468" i="46"/>
  <c r="CS468" i="46" s="1"/>
  <c r="AI452" i="46"/>
  <c r="CS452" i="46" s="1"/>
  <c r="AI721" i="46"/>
  <c r="CS721" i="46" s="1"/>
  <c r="AI707" i="46"/>
  <c r="CS707" i="46" s="1"/>
  <c r="AI689" i="46"/>
  <c r="CS689" i="46" s="1"/>
  <c r="AI675" i="46"/>
  <c r="CS675" i="46" s="1"/>
  <c r="AI514" i="46"/>
  <c r="CS514" i="46" s="1"/>
  <c r="AI508" i="46"/>
  <c r="CS508" i="46" s="1"/>
  <c r="AI482" i="46"/>
  <c r="CS482" i="46" s="1"/>
  <c r="AI476" i="46"/>
  <c r="CS476" i="46" s="1"/>
  <c r="AI450" i="46"/>
  <c r="CS450" i="46" s="1"/>
  <c r="AI435" i="46"/>
  <c r="CS435" i="46" s="1"/>
  <c r="AI434" i="46"/>
  <c r="CS434" i="46" s="1"/>
  <c r="AI419" i="46"/>
  <c r="CS419" i="46" s="1"/>
  <c r="AI418" i="46"/>
  <c r="CS418" i="46" s="1"/>
  <c r="AI403" i="46"/>
  <c r="CS403" i="46" s="1"/>
  <c r="AI402" i="46"/>
  <c r="CS402" i="46" s="1"/>
  <c r="AI387" i="46"/>
  <c r="CS387" i="46" s="1"/>
  <c r="AI386" i="46"/>
  <c r="CS386" i="46" s="1"/>
  <c r="AI371" i="46"/>
  <c r="CS371" i="46" s="1"/>
  <c r="AI370" i="46"/>
  <c r="CS370" i="46" s="1"/>
  <c r="AI355" i="46"/>
  <c r="CS355" i="46" s="1"/>
  <c r="AI354" i="46"/>
  <c r="CS354" i="46" s="1"/>
  <c r="AI339" i="46"/>
  <c r="CS339" i="46" s="1"/>
  <c r="AI338" i="46"/>
  <c r="CS338" i="46" s="1"/>
  <c r="AI323" i="46"/>
  <c r="CS323" i="46" s="1"/>
  <c r="AI322" i="46"/>
  <c r="CS322" i="46" s="1"/>
  <c r="AI307" i="46"/>
  <c r="CS307" i="46" s="1"/>
  <c r="AI306" i="46"/>
  <c r="CS306" i="46" s="1"/>
  <c r="AI159" i="46"/>
  <c r="CS159" i="46" s="1"/>
  <c r="AI158" i="46"/>
  <c r="CS158" i="46" s="1"/>
  <c r="AI986" i="46"/>
  <c r="CS986" i="46" s="1"/>
  <c r="AI910" i="46"/>
  <c r="CS910" i="46" s="1"/>
  <c r="AI782" i="46"/>
  <c r="CS782" i="46" s="1"/>
  <c r="AI717" i="46"/>
  <c r="CS717" i="46" s="1"/>
  <c r="AI685" i="46"/>
  <c r="CS685" i="46" s="1"/>
  <c r="AI640" i="46"/>
  <c r="CS640" i="46" s="1"/>
  <c r="AI635" i="46"/>
  <c r="CS635" i="46" s="1"/>
  <c r="AI608" i="46"/>
  <c r="CS608" i="46" s="1"/>
  <c r="AI603" i="46"/>
  <c r="CS603" i="46" s="1"/>
  <c r="AI576" i="46"/>
  <c r="CS576" i="46" s="1"/>
  <c r="AI571" i="46"/>
  <c r="CS571" i="46" s="1"/>
  <c r="AI544" i="46"/>
  <c r="CS544" i="46" s="1"/>
  <c r="AI539" i="46"/>
  <c r="CS539" i="46" s="1"/>
  <c r="AI507" i="46"/>
  <c r="CS507" i="46" s="1"/>
  <c r="AI505" i="46"/>
  <c r="CS505" i="46" s="1"/>
  <c r="AI504" i="46"/>
  <c r="CS504" i="46" s="1"/>
  <c r="AI493" i="46"/>
  <c r="CS493" i="46" s="1"/>
  <c r="AI487" i="46"/>
  <c r="CS487" i="46" s="1"/>
  <c r="AI475" i="46"/>
  <c r="CS475" i="46" s="1"/>
  <c r="AI473" i="46"/>
  <c r="CS473" i="46" s="1"/>
  <c r="AI472" i="46"/>
  <c r="CS472" i="46" s="1"/>
  <c r="AI461" i="46"/>
  <c r="CS461" i="46" s="1"/>
  <c r="AI455" i="46"/>
  <c r="CS455" i="46" s="1"/>
  <c r="AI447" i="46"/>
  <c r="CS447" i="46" s="1"/>
  <c r="AI446" i="46"/>
  <c r="CS446" i="46" s="1"/>
  <c r="AI431" i="46"/>
  <c r="CS431" i="46" s="1"/>
  <c r="AI430" i="46"/>
  <c r="CS430" i="46" s="1"/>
  <c r="AI415" i="46"/>
  <c r="CS415" i="46" s="1"/>
  <c r="AI414" i="46"/>
  <c r="CS414" i="46" s="1"/>
  <c r="AI399" i="46"/>
  <c r="CS399" i="46" s="1"/>
  <c r="AI398" i="46"/>
  <c r="CS398" i="46" s="1"/>
  <c r="AI383" i="46"/>
  <c r="CS383" i="46" s="1"/>
  <c r="AI382" i="46"/>
  <c r="CS382" i="46" s="1"/>
  <c r="AI367" i="46"/>
  <c r="CS367" i="46" s="1"/>
  <c r="AI366" i="46"/>
  <c r="CS366" i="46" s="1"/>
  <c r="AI351" i="46"/>
  <c r="CS351" i="46" s="1"/>
  <c r="AI350" i="46"/>
  <c r="CS350" i="46" s="1"/>
  <c r="AI335" i="46"/>
  <c r="CS335" i="46" s="1"/>
  <c r="AI334" i="46"/>
  <c r="CS334" i="46" s="1"/>
  <c r="AI319" i="46"/>
  <c r="CS319" i="46" s="1"/>
  <c r="AI318" i="46"/>
  <c r="CS318" i="46" s="1"/>
  <c r="AI303" i="46"/>
  <c r="CS303" i="46" s="1"/>
  <c r="AI302" i="46"/>
  <c r="CS302" i="46" s="1"/>
  <c r="AI295" i="46"/>
  <c r="CS295" i="46" s="1"/>
  <c r="AI294" i="46"/>
  <c r="CS294" i="46" s="1"/>
  <c r="AI287" i="46"/>
  <c r="CS287" i="46" s="1"/>
  <c r="AI286" i="46"/>
  <c r="CS286" i="46" s="1"/>
  <c r="AI279" i="46"/>
  <c r="CS279" i="46" s="1"/>
  <c r="AI278" i="46"/>
  <c r="CS278" i="46" s="1"/>
  <c r="AI271" i="46"/>
  <c r="CS271" i="46" s="1"/>
  <c r="AI270" i="46"/>
  <c r="CS270" i="46" s="1"/>
  <c r="AI263" i="46"/>
  <c r="CS263" i="46" s="1"/>
  <c r="AI262" i="46"/>
  <c r="CS262" i="46" s="1"/>
  <c r="AI255" i="46"/>
  <c r="CS255" i="46" s="1"/>
  <c r="AI254" i="46"/>
  <c r="CS254" i="46" s="1"/>
  <c r="AI247" i="46"/>
  <c r="CS247" i="46" s="1"/>
  <c r="AI246" i="46"/>
  <c r="CS246" i="46" s="1"/>
  <c r="AI239" i="46"/>
  <c r="CS239" i="46" s="1"/>
  <c r="AI238" i="46"/>
  <c r="CS238" i="46" s="1"/>
  <c r="AI231" i="46"/>
  <c r="CS231" i="46" s="1"/>
  <c r="AI230" i="46"/>
  <c r="CS230" i="46" s="1"/>
  <c r="AI223" i="46"/>
  <c r="CS223" i="46" s="1"/>
  <c r="AI222" i="46"/>
  <c r="CS222" i="46" s="1"/>
  <c r="AI215" i="46"/>
  <c r="CS215" i="46" s="1"/>
  <c r="AI214" i="46"/>
  <c r="CS214" i="46" s="1"/>
  <c r="AI207" i="46"/>
  <c r="CS207" i="46" s="1"/>
  <c r="AI206" i="46"/>
  <c r="CS206" i="46" s="1"/>
  <c r="AI199" i="46"/>
  <c r="CS199" i="46" s="1"/>
  <c r="AI198" i="46"/>
  <c r="CS198" i="46" s="1"/>
  <c r="AI191" i="46"/>
  <c r="CS191" i="46" s="1"/>
  <c r="AI190" i="46"/>
  <c r="CS190" i="46" s="1"/>
  <c r="AI183" i="46"/>
  <c r="CS183" i="46" s="1"/>
  <c r="AI182" i="46"/>
  <c r="CS182" i="46" s="1"/>
  <c r="AI175" i="46"/>
  <c r="CS175" i="46" s="1"/>
  <c r="AI174" i="46"/>
  <c r="CS174" i="46" s="1"/>
  <c r="AI167" i="46"/>
  <c r="CS167" i="46" s="1"/>
  <c r="AI166" i="46"/>
  <c r="CS166" i="46" s="1"/>
  <c r="AI155" i="46"/>
  <c r="CS155" i="46" s="1"/>
  <c r="AI154" i="46"/>
  <c r="CS154" i="46" s="1"/>
  <c r="AI147" i="46"/>
  <c r="CS147" i="46" s="1"/>
  <c r="AI146" i="46"/>
  <c r="CS146" i="46" s="1"/>
  <c r="AI139" i="46"/>
  <c r="CS139" i="46" s="1"/>
  <c r="AI138" i="46"/>
  <c r="CS138" i="46" s="1"/>
  <c r="AI131" i="46"/>
  <c r="CS131" i="46" s="1"/>
  <c r="AI130" i="46"/>
  <c r="CS130" i="46" s="1"/>
  <c r="AI123" i="46"/>
  <c r="CS123" i="46" s="1"/>
  <c r="AI122" i="46"/>
  <c r="CS122" i="46" s="1"/>
  <c r="AI115" i="46"/>
  <c r="CS115" i="46" s="1"/>
  <c r="AI114" i="46"/>
  <c r="CS114" i="46" s="1"/>
  <c r="AI107" i="46"/>
  <c r="CS107" i="46" s="1"/>
  <c r="AI106" i="46"/>
  <c r="CS106" i="46" s="1"/>
  <c r="AI99" i="46"/>
  <c r="CS99" i="46" s="1"/>
  <c r="AI98" i="46"/>
  <c r="CS98" i="46" s="1"/>
  <c r="AI91" i="46"/>
  <c r="CS91" i="46" s="1"/>
  <c r="AI90" i="46"/>
  <c r="CS90" i="46" s="1"/>
  <c r="AI83" i="46"/>
  <c r="CS83" i="46" s="1"/>
  <c r="AI82" i="46"/>
  <c r="CS82" i="46" s="1"/>
  <c r="AI75" i="46"/>
  <c r="CS75" i="46" s="1"/>
  <c r="AI74" i="46"/>
  <c r="CS74" i="46" s="1"/>
  <c r="AI67" i="46"/>
  <c r="CS67" i="46" s="1"/>
  <c r="AI66" i="46"/>
  <c r="CS66" i="46" s="1"/>
  <c r="AI59" i="46"/>
  <c r="CS59" i="46" s="1"/>
  <c r="AI58" i="46"/>
  <c r="CS58" i="46" s="1"/>
  <c r="AI51" i="46"/>
  <c r="CS51" i="46" s="1"/>
  <c r="AI50" i="46"/>
  <c r="CS50" i="46" s="1"/>
  <c r="AI43" i="46"/>
  <c r="CS43" i="46" s="1"/>
  <c r="AI42" i="46"/>
  <c r="CS42" i="46" s="1"/>
  <c r="AI35" i="46"/>
  <c r="CS35" i="46" s="1"/>
  <c r="AI34" i="46"/>
  <c r="CS34" i="46" s="1"/>
  <c r="AI27" i="46"/>
  <c r="CS27" i="46" s="1"/>
  <c r="AI26" i="46"/>
  <c r="CS26" i="46" s="1"/>
  <c r="AI19" i="46"/>
  <c r="CS19" i="46" s="1"/>
  <c r="AI999" i="46"/>
  <c r="CS999" i="46" s="1"/>
  <c r="AI488" i="46"/>
  <c r="CS488" i="46" s="1"/>
  <c r="AI456" i="46"/>
  <c r="CS456" i="46" s="1"/>
  <c r="AI441" i="46"/>
  <c r="CS441" i="46" s="1"/>
  <c r="AI439" i="46"/>
  <c r="CS439" i="46" s="1"/>
  <c r="AI410" i="46"/>
  <c r="CS410" i="46" s="1"/>
  <c r="AI390" i="46"/>
  <c r="CS390" i="46" s="1"/>
  <c r="AI377" i="46"/>
  <c r="CS377" i="46" s="1"/>
  <c r="AI375" i="46"/>
  <c r="CS375" i="46" s="1"/>
  <c r="AI346" i="46"/>
  <c r="CS346" i="46" s="1"/>
  <c r="AI326" i="46"/>
  <c r="CS326" i="46" s="1"/>
  <c r="AI313" i="46"/>
  <c r="CS313" i="46" s="1"/>
  <c r="AI311" i="46"/>
  <c r="CS311" i="46" s="1"/>
  <c r="AI153" i="46"/>
  <c r="CS153" i="46" s="1"/>
  <c r="AI151" i="46"/>
  <c r="CS151" i="46" s="1"/>
  <c r="AI145" i="46"/>
  <c r="CS145" i="46" s="1"/>
  <c r="AI143" i="46"/>
  <c r="CS143" i="46" s="1"/>
  <c r="AI137" i="46"/>
  <c r="CS137" i="46" s="1"/>
  <c r="AI135" i="46"/>
  <c r="CS135" i="46" s="1"/>
  <c r="AI129" i="46"/>
  <c r="CS129" i="46" s="1"/>
  <c r="AI127" i="46"/>
  <c r="CS127" i="46" s="1"/>
  <c r="AI121" i="46"/>
  <c r="CS121" i="46" s="1"/>
  <c r="AI119" i="46"/>
  <c r="CS119" i="46" s="1"/>
  <c r="AI113" i="46"/>
  <c r="CS113" i="46" s="1"/>
  <c r="AI111" i="46"/>
  <c r="CS111" i="46" s="1"/>
  <c r="AI105" i="46"/>
  <c r="CS105" i="46" s="1"/>
  <c r="AI103" i="46"/>
  <c r="CS103" i="46" s="1"/>
  <c r="AI97" i="46"/>
  <c r="CS97" i="46" s="1"/>
  <c r="AI95" i="46"/>
  <c r="CS95" i="46" s="1"/>
  <c r="AI89" i="46"/>
  <c r="CS89" i="46" s="1"/>
  <c r="AI87" i="46"/>
  <c r="CS87" i="46" s="1"/>
  <c r="AI81" i="46"/>
  <c r="CS81" i="46" s="1"/>
  <c r="AI79" i="46"/>
  <c r="CS79" i="46" s="1"/>
  <c r="AI73" i="46"/>
  <c r="CS73" i="46" s="1"/>
  <c r="AI65" i="46"/>
  <c r="CS65" i="46" s="1"/>
  <c r="AI63" i="46"/>
  <c r="CS63" i="46" s="1"/>
  <c r="AI57" i="46"/>
  <c r="CS57" i="46" s="1"/>
  <c r="AI55" i="46"/>
  <c r="CS55" i="46" s="1"/>
  <c r="AI49" i="46"/>
  <c r="CS49" i="46" s="1"/>
  <c r="AI47" i="46"/>
  <c r="CS47" i="46" s="1"/>
  <c r="AI41" i="46"/>
  <c r="CS41" i="46" s="1"/>
  <c r="AI39" i="46"/>
  <c r="CS39" i="46" s="1"/>
  <c r="AI33" i="46"/>
  <c r="CS33" i="46" s="1"/>
  <c r="AI31" i="46"/>
  <c r="CS31" i="46" s="1"/>
  <c r="AI25" i="46"/>
  <c r="CS25" i="46" s="1"/>
  <c r="AI23" i="46"/>
  <c r="CS23" i="46" s="1"/>
  <c r="AK968" i="46"/>
  <c r="AK865" i="46"/>
  <c r="AK760" i="46"/>
  <c r="AK646" i="46"/>
  <c r="AK573" i="46"/>
  <c r="AK518" i="46"/>
  <c r="AK445" i="46"/>
  <c r="AK401" i="46"/>
  <c r="AK381" i="46"/>
  <c r="AK337" i="46"/>
  <c r="AK316" i="46"/>
  <c r="AK149" i="46"/>
  <c r="AK93" i="46"/>
  <c r="AK85" i="46"/>
  <c r="AK29" i="46"/>
  <c r="AI814" i="46"/>
  <c r="CS814" i="46" s="1"/>
  <c r="AI669" i="46"/>
  <c r="CS669" i="46" s="1"/>
  <c r="AI659" i="46"/>
  <c r="CS659" i="46" s="1"/>
  <c r="AI568" i="46"/>
  <c r="CS568" i="46" s="1"/>
  <c r="AI531" i="46"/>
  <c r="CS531" i="46" s="1"/>
  <c r="AI503" i="46"/>
  <c r="CS503" i="46" s="1"/>
  <c r="AI492" i="46"/>
  <c r="CS492" i="46" s="1"/>
  <c r="AI471" i="46"/>
  <c r="CS471" i="46" s="1"/>
  <c r="AI460" i="46"/>
  <c r="CS460" i="46" s="1"/>
  <c r="AI438" i="46"/>
  <c r="CS438" i="46" s="1"/>
  <c r="AI425" i="46"/>
  <c r="CS425" i="46" s="1"/>
  <c r="AI423" i="46"/>
  <c r="CS423" i="46" s="1"/>
  <c r="AI394" i="46"/>
  <c r="CS394" i="46" s="1"/>
  <c r="AI374" i="46"/>
  <c r="CS374" i="46" s="1"/>
  <c r="AI361" i="46"/>
  <c r="CS361" i="46" s="1"/>
  <c r="AI359" i="46"/>
  <c r="CS359" i="46" s="1"/>
  <c r="AI330" i="46"/>
  <c r="CS330" i="46" s="1"/>
  <c r="AI310" i="46"/>
  <c r="CS310" i="46" s="1"/>
  <c r="AI150" i="46"/>
  <c r="CS150" i="46" s="1"/>
  <c r="AI142" i="46"/>
  <c r="CS142" i="46" s="1"/>
  <c r="AI134" i="46"/>
  <c r="CS134" i="46" s="1"/>
  <c r="AI126" i="46"/>
  <c r="CS126" i="46" s="1"/>
  <c r="AI118" i="46"/>
  <c r="CS118" i="46" s="1"/>
  <c r="AI110" i="46"/>
  <c r="CS110" i="46" s="1"/>
  <c r="AI102" i="46"/>
  <c r="CS102" i="46" s="1"/>
  <c r="AI94" i="46"/>
  <c r="CS94" i="46" s="1"/>
  <c r="AI86" i="46"/>
  <c r="CS86" i="46" s="1"/>
  <c r="AI78" i="46"/>
  <c r="CS78" i="46" s="1"/>
  <c r="AI70" i="46"/>
  <c r="CS70" i="46" s="1"/>
  <c r="AI62" i="46"/>
  <c r="CS62" i="46" s="1"/>
  <c r="AI54" i="46"/>
  <c r="CS54" i="46" s="1"/>
  <c r="AI46" i="46"/>
  <c r="CS46" i="46" s="1"/>
  <c r="AI38" i="46"/>
  <c r="CS38" i="46" s="1"/>
  <c r="AI30" i="46"/>
  <c r="CS30" i="46" s="1"/>
  <c r="AI22" i="46"/>
  <c r="CS22" i="46" s="1"/>
  <c r="AK888" i="46"/>
  <c r="AK833" i="46"/>
  <c r="AK677" i="46"/>
  <c r="AK606" i="46"/>
  <c r="AK549" i="46"/>
  <c r="AK502" i="46"/>
  <c r="AK470" i="46"/>
  <c r="AK428" i="46"/>
  <c r="AK385" i="46"/>
  <c r="AK365" i="46"/>
  <c r="AI982" i="46"/>
  <c r="CS982" i="46" s="1"/>
  <c r="AI942" i="46"/>
  <c r="CS942" i="46" s="1"/>
  <c r="AI723" i="46"/>
  <c r="CS723" i="46" s="1"/>
  <c r="AI422" i="46"/>
  <c r="CS422" i="46" s="1"/>
  <c r="AI358" i="46"/>
  <c r="CS358" i="46" s="1"/>
  <c r="AK961" i="46"/>
  <c r="AK960" i="46"/>
  <c r="AK709" i="46"/>
  <c r="AI657" i="46"/>
  <c r="CS657" i="46" s="1"/>
  <c r="AK614" i="46"/>
  <c r="AI613" i="46"/>
  <c r="CS613" i="46" s="1"/>
  <c r="AK467" i="46"/>
  <c r="AK408" i="46"/>
  <c r="AK369" i="46"/>
  <c r="AK344" i="46"/>
  <c r="AK273" i="46"/>
  <c r="AK260" i="46"/>
  <c r="AK241" i="46"/>
  <c r="AK228" i="46"/>
  <c r="AK209" i="46"/>
  <c r="AK196" i="46"/>
  <c r="AK164" i="46"/>
  <c r="AI563" i="46"/>
  <c r="CS563" i="46" s="1"/>
  <c r="AI509" i="46"/>
  <c r="CS509" i="46" s="1"/>
  <c r="AI477" i="46"/>
  <c r="CS477" i="46" s="1"/>
  <c r="AI442" i="46"/>
  <c r="CS442" i="46" s="1"/>
  <c r="AI426" i="46"/>
  <c r="CS426" i="46" s="1"/>
  <c r="AI406" i="46"/>
  <c r="CS406" i="46" s="1"/>
  <c r="AI378" i="46"/>
  <c r="CS378" i="46" s="1"/>
  <c r="AI362" i="46"/>
  <c r="CS362" i="46" s="1"/>
  <c r="AI342" i="46"/>
  <c r="CS342" i="46" s="1"/>
  <c r="AI314" i="46"/>
  <c r="CS314" i="46" s="1"/>
  <c r="AI290" i="46"/>
  <c r="CS290" i="46" s="1"/>
  <c r="AI258" i="46"/>
  <c r="CS258" i="46" s="1"/>
  <c r="AI226" i="46"/>
  <c r="CS226" i="46" s="1"/>
  <c r="AI194" i="46"/>
  <c r="CS194" i="46" s="1"/>
  <c r="AI162" i="46"/>
  <c r="CS162" i="46" s="1"/>
  <c r="AK1005" i="46"/>
  <c r="AK1004" i="46"/>
  <c r="AK737" i="46"/>
  <c r="AK736" i="46"/>
  <c r="AI724" i="46"/>
  <c r="CS724" i="46" s="1"/>
  <c r="AK412" i="46"/>
  <c r="AI404" i="46"/>
  <c r="CS404" i="46" s="1"/>
  <c r="AK349" i="46"/>
  <c r="AK348" i="46"/>
  <c r="AI340" i="46"/>
  <c r="CS340" i="46" s="1"/>
  <c r="AI299" i="46"/>
  <c r="CS299" i="46" s="1"/>
  <c r="AK297" i="46"/>
  <c r="AK284" i="46"/>
  <c r="AK265" i="46"/>
  <c r="AK252" i="46"/>
  <c r="AK233" i="46"/>
  <c r="AK220" i="46"/>
  <c r="AK201" i="46"/>
  <c r="AK188" i="46"/>
  <c r="AI171" i="46"/>
  <c r="CS171" i="46" s="1"/>
  <c r="AK169" i="46"/>
  <c r="AI112" i="46"/>
  <c r="CS112" i="46" s="1"/>
  <c r="CS48" i="46"/>
  <c r="AI691" i="46"/>
  <c r="CS691" i="46" s="1"/>
  <c r="AI940" i="46"/>
  <c r="CS940" i="46" s="1"/>
  <c r="AK921" i="46"/>
  <c r="AK920" i="46"/>
  <c r="AK704" i="46"/>
  <c r="AI692" i="46"/>
  <c r="CS692" i="46" s="1"/>
  <c r="AI529" i="46"/>
  <c r="CS529" i="46" s="1"/>
  <c r="AI427" i="46"/>
  <c r="CS427" i="46" s="1"/>
  <c r="AK417" i="46"/>
  <c r="AI343" i="46"/>
  <c r="CS343" i="46" s="1"/>
  <c r="AK333" i="46"/>
  <c r="AI332" i="46"/>
  <c r="CS332" i="46" s="1"/>
  <c r="AI283" i="46"/>
  <c r="CS283" i="46" s="1"/>
  <c r="AK281" i="46"/>
  <c r="AI251" i="46"/>
  <c r="CS251" i="46" s="1"/>
  <c r="AI219" i="46"/>
  <c r="CS219" i="46" s="1"/>
  <c r="AK217" i="46"/>
  <c r="AI187" i="46"/>
  <c r="CS187" i="46" s="1"/>
  <c r="AK185" i="46"/>
  <c r="AI136" i="46"/>
  <c r="CS136" i="46" s="1"/>
  <c r="AI88" i="46"/>
  <c r="CS88" i="46" s="1"/>
  <c r="AI40" i="46"/>
  <c r="CS40" i="46" s="1"/>
  <c r="AK581" i="46"/>
  <c r="AI457" i="46"/>
  <c r="CS457" i="46" s="1"/>
  <c r="AI420" i="46"/>
  <c r="CS420" i="46" s="1"/>
  <c r="AI259" i="46"/>
  <c r="CS259" i="46" s="1"/>
  <c r="AK257" i="46"/>
  <c r="AI195" i="46"/>
  <c r="CS195" i="46" s="1"/>
  <c r="AI163" i="46"/>
  <c r="CS163" i="46" s="1"/>
  <c r="AI152" i="46"/>
  <c r="CS152" i="46" s="1"/>
  <c r="AI498" i="46"/>
  <c r="CS498" i="46" s="1"/>
  <c r="AK490" i="46"/>
  <c r="AK392" i="46"/>
  <c r="AI328" i="46"/>
  <c r="CS328" i="46" s="1"/>
  <c r="AI282" i="46"/>
  <c r="CS282" i="46" s="1"/>
  <c r="AI250" i="46"/>
  <c r="CS250" i="46" s="1"/>
  <c r="AI249" i="46"/>
  <c r="CS249" i="46" s="1"/>
  <c r="AI218" i="46"/>
  <c r="CS218" i="46" s="1"/>
  <c r="AI600" i="46"/>
  <c r="CS600" i="46" s="1"/>
  <c r="AI466" i="46"/>
  <c r="CS466" i="46" s="1"/>
  <c r="AK458" i="46"/>
  <c r="AK793" i="46"/>
  <c r="AK792" i="46"/>
  <c r="AI743" i="46"/>
  <c r="CS743" i="46" s="1"/>
  <c r="AI688" i="46"/>
  <c r="CS688" i="46" s="1"/>
  <c r="AI672" i="46"/>
  <c r="CS672" i="46" s="1"/>
  <c r="AI407" i="46"/>
  <c r="CS407" i="46" s="1"/>
  <c r="AK397" i="46"/>
  <c r="AK396" i="46"/>
  <c r="AI327" i="46"/>
  <c r="CS327" i="46" s="1"/>
  <c r="AK300" i="46"/>
  <c r="AK276" i="46"/>
  <c r="AK268" i="46"/>
  <c r="AK244" i="46"/>
  <c r="AK236" i="46"/>
  <c r="AK212" i="46"/>
  <c r="AK204" i="46"/>
  <c r="AK180" i="46"/>
  <c r="AK172" i="46"/>
  <c r="AI120" i="46"/>
  <c r="CS120" i="46" s="1"/>
  <c r="AI72" i="46"/>
  <c r="CS72" i="46" s="1"/>
  <c r="AI24" i="46"/>
  <c r="CS24" i="46" s="1"/>
  <c r="AK18" i="46"/>
  <c r="AK638" i="46"/>
  <c r="AK637" i="46"/>
  <c r="AI601" i="46"/>
  <c r="CS601" i="46" s="1"/>
  <c r="AI391" i="46"/>
  <c r="CS391" i="46" s="1"/>
  <c r="AI356" i="46"/>
  <c r="CS356" i="46" s="1"/>
  <c r="AI56" i="46"/>
  <c r="CS56" i="46" s="1"/>
  <c r="AI633" i="46"/>
  <c r="CS633" i="46" s="1"/>
  <c r="AI363" i="46"/>
  <c r="CS363" i="46" s="1"/>
  <c r="AK353" i="46"/>
  <c r="AI291" i="46"/>
  <c r="CS291" i="46" s="1"/>
  <c r="AK289" i="46"/>
  <c r="AI227" i="46"/>
  <c r="CS227" i="46" s="1"/>
  <c r="AI225" i="46"/>
  <c r="CS225" i="46" s="1"/>
  <c r="K49" i="43" l="1"/>
  <c r="V46" i="43"/>
  <c r="L30" i="43" s="1"/>
  <c r="O46" i="43"/>
  <c r="J23" i="43" s="1"/>
  <c r="N46" i="43"/>
  <c r="G22" i="43" s="1"/>
  <c r="AI624" i="46"/>
  <c r="CS624" i="46" s="1"/>
  <c r="AI812" i="46"/>
  <c r="CS812" i="46" s="1"/>
  <c r="M46" i="43"/>
  <c r="H21" i="43" s="1"/>
  <c r="W44" i="43"/>
  <c r="C46" i="43"/>
  <c r="N11" i="43" s="1"/>
  <c r="K46" i="43"/>
  <c r="N19" i="43" s="1"/>
  <c r="W38" i="43"/>
  <c r="I46" i="43"/>
  <c r="M17" i="43" s="1"/>
  <c r="D46" i="43"/>
  <c r="O12" i="43" s="1"/>
  <c r="F46" i="43"/>
  <c r="L14" i="43" s="1"/>
  <c r="L46" i="43"/>
  <c r="J20" i="43" s="1"/>
  <c r="E46" i="43"/>
  <c r="J13" i="43" s="1"/>
  <c r="J46" i="43"/>
  <c r="H18" i="43" s="1"/>
  <c r="P46" i="43"/>
  <c r="O24" i="43" s="1"/>
  <c r="W45" i="43"/>
  <c r="AI912" i="46"/>
  <c r="CS912" i="46" s="1"/>
  <c r="U46" i="43"/>
  <c r="J29" i="43" s="1"/>
  <c r="W39" i="43"/>
  <c r="R46" i="43"/>
  <c r="K26" i="43" s="1"/>
  <c r="G46" i="43"/>
  <c r="M15" i="43" s="1"/>
  <c r="S46" i="43"/>
  <c r="N27" i="43" s="1"/>
  <c r="M30" i="43"/>
  <c r="AI248" i="46"/>
  <c r="CS248" i="46" s="1"/>
  <c r="AI32" i="46"/>
  <c r="CS32" i="46" s="1"/>
  <c r="AI714" i="46"/>
  <c r="CS714" i="46" s="1"/>
  <c r="T46" i="43"/>
  <c r="L28" i="43" s="1"/>
  <c r="W36" i="43"/>
  <c r="Q46" i="43"/>
  <c r="N25" i="43" s="1"/>
  <c r="W42" i="43"/>
  <c r="W40" i="43"/>
  <c r="W37" i="43"/>
  <c r="W41" i="43"/>
  <c r="H46" i="43"/>
  <c r="G16" i="43" s="1"/>
  <c r="W43" i="43"/>
  <c r="B46" i="43"/>
  <c r="K10" i="43" s="1"/>
  <c r="P30" i="43"/>
  <c r="AI104" i="46"/>
  <c r="CS104" i="46" s="1"/>
  <c r="AI928" i="46"/>
  <c r="CS928" i="46" s="1"/>
  <c r="AI336" i="46"/>
  <c r="CS336" i="46" s="1"/>
  <c r="AI80" i="46"/>
  <c r="CS80" i="46" s="1"/>
  <c r="AI170" i="46"/>
  <c r="CS170" i="46" s="1"/>
  <c r="AI280" i="46"/>
  <c r="CS280" i="46" s="1"/>
  <c r="AI857" i="46"/>
  <c r="CS857" i="46" s="1"/>
  <c r="AI817" i="46"/>
  <c r="CS817" i="46" s="1"/>
  <c r="AI996" i="46"/>
  <c r="CS996" i="46" s="1"/>
  <c r="AI975" i="46"/>
  <c r="CS975" i="46" s="1"/>
  <c r="AI176" i="46"/>
  <c r="CS176" i="46" s="1"/>
  <c r="AI140" i="46"/>
  <c r="CS140" i="46" s="1"/>
  <c r="AI272" i="46"/>
  <c r="CS272" i="46" s="1"/>
  <c r="AI1003" i="46"/>
  <c r="CS1003" i="46" s="1"/>
  <c r="AI554" i="46"/>
  <c r="CS554" i="46" s="1"/>
  <c r="AI301" i="46"/>
  <c r="CS301" i="46" s="1"/>
  <c r="AI668" i="46"/>
  <c r="CS668" i="46" s="1"/>
  <c r="AI929" i="46"/>
  <c r="CS929" i="46" s="1"/>
  <c r="AI937" i="46"/>
  <c r="CS937" i="46" s="1"/>
  <c r="AI561" i="46"/>
  <c r="CS561" i="46" s="1"/>
  <c r="AI156" i="46"/>
  <c r="CS156" i="46" s="1"/>
  <c r="AI208" i="46"/>
  <c r="CS208" i="46" s="1"/>
  <c r="AI293" i="46"/>
  <c r="CS293" i="46" s="1"/>
  <c r="AI411" i="46"/>
  <c r="CS411" i="46" s="1"/>
  <c r="AI969" i="46"/>
  <c r="CS969" i="46" s="1"/>
  <c r="AI828" i="46"/>
  <c r="CS828" i="46" s="1"/>
  <c r="AI489" i="46"/>
  <c r="CS489" i="46" s="1"/>
  <c r="AI856" i="46"/>
  <c r="CS856" i="46" s="1"/>
  <c r="AI506" i="46"/>
  <c r="CS506" i="46" s="1"/>
  <c r="AI562" i="46"/>
  <c r="CS562" i="46" s="1"/>
  <c r="AI855" i="46"/>
  <c r="CS855" i="46" s="1"/>
  <c r="AI649" i="46"/>
  <c r="CS649" i="46" s="1"/>
  <c r="AI936" i="46"/>
  <c r="CS936" i="46" s="1"/>
  <c r="AI841" i="46"/>
  <c r="CS841" i="46" s="1"/>
  <c r="AI511" i="46"/>
  <c r="CS511" i="46" s="1"/>
  <c r="AI879" i="46"/>
  <c r="CS879" i="46" s="1"/>
  <c r="AI654" i="46"/>
  <c r="CS654" i="46" s="1"/>
  <c r="AI160" i="46"/>
  <c r="CS160" i="46" s="1"/>
  <c r="AI980" i="46"/>
  <c r="CS980" i="46" s="1"/>
  <c r="AI384" i="46"/>
  <c r="CS384" i="46" s="1"/>
  <c r="AI261" i="46"/>
  <c r="CS261" i="46" s="1"/>
  <c r="AI884" i="46"/>
  <c r="CS884" i="46" s="1"/>
  <c r="AI676" i="46"/>
  <c r="CS676" i="46" s="1"/>
  <c r="AI816" i="46"/>
  <c r="CS816" i="46" s="1"/>
  <c r="AI546" i="46"/>
  <c r="CS546" i="46" s="1"/>
  <c r="AI1009" i="46"/>
  <c r="CS1009" i="46" s="1"/>
  <c r="AI465" i="46"/>
  <c r="CS465" i="46" s="1"/>
  <c r="AI253" i="46"/>
  <c r="CS253" i="46" s="1"/>
  <c r="AI984" i="46"/>
  <c r="CS984" i="46" s="1"/>
  <c r="AI732" i="46"/>
  <c r="CS732" i="46" s="1"/>
  <c r="AI908" i="46"/>
  <c r="CS908" i="46" s="1"/>
  <c r="AI1008" i="46"/>
  <c r="CS1008" i="46" s="1"/>
  <c r="AI840" i="46"/>
  <c r="CS840" i="46" s="1"/>
  <c r="AI977" i="46"/>
  <c r="CS977" i="46" s="1"/>
  <c r="AI324" i="46"/>
  <c r="CS324" i="46" s="1"/>
  <c r="AI901" i="46"/>
  <c r="CS901" i="46" s="1"/>
  <c r="AI893" i="46"/>
  <c r="CS893" i="46" s="1"/>
  <c r="AI987" i="46"/>
  <c r="CS987" i="46" s="1"/>
  <c r="AI216" i="46"/>
  <c r="CS216" i="46" s="1"/>
  <c r="AI292" i="46"/>
  <c r="CS292" i="46" s="1"/>
  <c r="AI555" i="46"/>
  <c r="CS555" i="46" s="1"/>
  <c r="AI440" i="46"/>
  <c r="CS440" i="46" s="1"/>
  <c r="AI749" i="46"/>
  <c r="CS749" i="46" s="1"/>
  <c r="AI483" i="46"/>
  <c r="CS483" i="46" s="1"/>
  <c r="AI948" i="46"/>
  <c r="CS948" i="46" s="1"/>
  <c r="AI881" i="46"/>
  <c r="CS881" i="46" s="1"/>
  <c r="AI289" i="46"/>
  <c r="CS289" i="46" s="1"/>
  <c r="AI353" i="46"/>
  <c r="CS353" i="46" s="1"/>
  <c r="AI637" i="46"/>
  <c r="CS637" i="46" s="1"/>
  <c r="AI638" i="46"/>
  <c r="CS638" i="46" s="1"/>
  <c r="AI18" i="46"/>
  <c r="CS18" i="46" s="1"/>
  <c r="AI172" i="46"/>
  <c r="CS172" i="46" s="1"/>
  <c r="AI180" i="46"/>
  <c r="CS180" i="46" s="1"/>
  <c r="AI204" i="46"/>
  <c r="CS204" i="46" s="1"/>
  <c r="AI212" i="46"/>
  <c r="CS212" i="46" s="1"/>
  <c r="AI236" i="46"/>
  <c r="CS236" i="46" s="1"/>
  <c r="AI244" i="46"/>
  <c r="CS244" i="46" s="1"/>
  <c r="AI268" i="46"/>
  <c r="CS268" i="46" s="1"/>
  <c r="AI276" i="46"/>
  <c r="CS276" i="46" s="1"/>
  <c r="AI300" i="46"/>
  <c r="CS300" i="46" s="1"/>
  <c r="AI396" i="46"/>
  <c r="CS396" i="46" s="1"/>
  <c r="AI397" i="46"/>
  <c r="CS397" i="46" s="1"/>
  <c r="AI792" i="46"/>
  <c r="CS792" i="46" s="1"/>
  <c r="AI793" i="46"/>
  <c r="CS793" i="46" s="1"/>
  <c r="AI458" i="46"/>
  <c r="CS458" i="46" s="1"/>
  <c r="AI392" i="46"/>
  <c r="CS392" i="46" s="1"/>
  <c r="AI490" i="46"/>
  <c r="CS490" i="46" s="1"/>
  <c r="AI257" i="46"/>
  <c r="CS257" i="46" s="1"/>
  <c r="AI581" i="46"/>
  <c r="CS581" i="46" s="1"/>
  <c r="AI185" i="46"/>
  <c r="CS185" i="46" s="1"/>
  <c r="AI217" i="46"/>
  <c r="CS217" i="46" s="1"/>
  <c r="AI281" i="46"/>
  <c r="CS281" i="46" s="1"/>
  <c r="AI333" i="46"/>
  <c r="CS333" i="46" s="1"/>
  <c r="AI417" i="46"/>
  <c r="CS417" i="46" s="1"/>
  <c r="AI704" i="46"/>
  <c r="CS704" i="46" s="1"/>
  <c r="AI920" i="46"/>
  <c r="CS920" i="46" s="1"/>
  <c r="AI921" i="46"/>
  <c r="CS921" i="46" s="1"/>
  <c r="AI169" i="46"/>
  <c r="CS169" i="46" s="1"/>
  <c r="AI188" i="46"/>
  <c r="CS188" i="46" s="1"/>
  <c r="AI201" i="46"/>
  <c r="CS201" i="46" s="1"/>
  <c r="AI220" i="46"/>
  <c r="CS220" i="46" s="1"/>
  <c r="AI233" i="46"/>
  <c r="CS233" i="46" s="1"/>
  <c r="AI252" i="46"/>
  <c r="CS252" i="46" s="1"/>
  <c r="AI265" i="46"/>
  <c r="CS265" i="46" s="1"/>
  <c r="AI284" i="46"/>
  <c r="CS284" i="46" s="1"/>
  <c r="AI297" i="46"/>
  <c r="CS297" i="46" s="1"/>
  <c r="AI348" i="46"/>
  <c r="CS348" i="46" s="1"/>
  <c r="AI349" i="46"/>
  <c r="CS349" i="46" s="1"/>
  <c r="AI412" i="46"/>
  <c r="CS412" i="46" s="1"/>
  <c r="AI736" i="46"/>
  <c r="CS736" i="46" s="1"/>
  <c r="AI737" i="46"/>
  <c r="CS737" i="46" s="1"/>
  <c r="AI1004" i="46"/>
  <c r="CS1004" i="46" s="1"/>
  <c r="AI1005" i="46"/>
  <c r="CS1005" i="46" s="1"/>
  <c r="AI164" i="46"/>
  <c r="CS164" i="46" s="1"/>
  <c r="AI196" i="46"/>
  <c r="CS196" i="46" s="1"/>
  <c r="AI209" i="46"/>
  <c r="CS209" i="46" s="1"/>
  <c r="AI228" i="46"/>
  <c r="CS228" i="46" s="1"/>
  <c r="AI241" i="46"/>
  <c r="CS241" i="46" s="1"/>
  <c r="AI260" i="46"/>
  <c r="CS260" i="46" s="1"/>
  <c r="AI273" i="46"/>
  <c r="CS273" i="46" s="1"/>
  <c r="AI344" i="46"/>
  <c r="CS344" i="46" s="1"/>
  <c r="AI369" i="46"/>
  <c r="CS369" i="46" s="1"/>
  <c r="AI408" i="46"/>
  <c r="CS408" i="46" s="1"/>
  <c r="AI467" i="46"/>
  <c r="CS467" i="46" s="1"/>
  <c r="AI614" i="46"/>
  <c r="CS614" i="46" s="1"/>
  <c r="AI709" i="46"/>
  <c r="CS709" i="46" s="1"/>
  <c r="AI960" i="46"/>
  <c r="CS960" i="46" s="1"/>
  <c r="AI961" i="46"/>
  <c r="CS961" i="46" s="1"/>
  <c r="AI365" i="46"/>
  <c r="CS365" i="46" s="1"/>
  <c r="AI385" i="46"/>
  <c r="CS385" i="46" s="1"/>
  <c r="AI428" i="46"/>
  <c r="CS428" i="46" s="1"/>
  <c r="AI470" i="46"/>
  <c r="CS470" i="46" s="1"/>
  <c r="AI502" i="46"/>
  <c r="CS502" i="46" s="1"/>
  <c r="AI549" i="46"/>
  <c r="CS549" i="46" s="1"/>
  <c r="AI606" i="46"/>
  <c r="CS606" i="46" s="1"/>
  <c r="AI677" i="46"/>
  <c r="CS677" i="46" s="1"/>
  <c r="AI833" i="46"/>
  <c r="CS833" i="46" s="1"/>
  <c r="AI888" i="46"/>
  <c r="CS888" i="46" s="1"/>
  <c r="AI29" i="46"/>
  <c r="CS29" i="46" s="1"/>
  <c r="AI85" i="46"/>
  <c r="CS85" i="46" s="1"/>
  <c r="AI93" i="46"/>
  <c r="CS93" i="46" s="1"/>
  <c r="AI149" i="46"/>
  <c r="CS149" i="46" s="1"/>
  <c r="AI316" i="46"/>
  <c r="CS316" i="46" s="1"/>
  <c r="AI337" i="46"/>
  <c r="CS337" i="46" s="1"/>
  <c r="AI381" i="46"/>
  <c r="CS381" i="46" s="1"/>
  <c r="AI401" i="46"/>
  <c r="CS401" i="46" s="1"/>
  <c r="AI445" i="46"/>
  <c r="CS445" i="46" s="1"/>
  <c r="AI518" i="46"/>
  <c r="CS518" i="46" s="1"/>
  <c r="AI573" i="46"/>
  <c r="CS573" i="46" s="1"/>
  <c r="AI646" i="46"/>
  <c r="CS646" i="46" s="1"/>
  <c r="AI760" i="46"/>
  <c r="CS760" i="46" s="1"/>
  <c r="AI865" i="46"/>
  <c r="CS865" i="46" s="1"/>
  <c r="AI968" i="46"/>
  <c r="CS968" i="46" s="1"/>
  <c r="H23" i="43" l="1"/>
  <c r="O22" i="43"/>
  <c r="M23" i="43"/>
  <c r="G23" i="43"/>
  <c r="N23" i="43"/>
  <c r="O23" i="43"/>
  <c r="I23" i="43"/>
  <c r="P23" i="43"/>
  <c r="G21" i="43"/>
  <c r="K23" i="43"/>
  <c r="L23" i="43"/>
  <c r="K21" i="43"/>
  <c r="P21" i="43"/>
  <c r="M21" i="43"/>
  <c r="K28" i="43"/>
  <c r="O14" i="43"/>
  <c r="P19" i="43"/>
  <c r="P17" i="43"/>
  <c r="P22" i="43"/>
  <c r="N30" i="43"/>
  <c r="J17" i="43"/>
  <c r="L22" i="43"/>
  <c r="H30" i="43"/>
  <c r="H24" i="43"/>
  <c r="G17" i="43"/>
  <c r="K22" i="43"/>
  <c r="I11" i="43"/>
  <c r="H28" i="43"/>
  <c r="O29" i="43"/>
  <c r="J18" i="43"/>
  <c r="G28" i="43"/>
  <c r="P18" i="43"/>
  <c r="H11" i="43"/>
  <c r="I18" i="43"/>
  <c r="N10" i="43"/>
  <c r="K18" i="43"/>
  <c r="M11" i="43"/>
  <c r="O13" i="43"/>
  <c r="K17" i="43"/>
  <c r="H13" i="43"/>
  <c r="M13" i="43"/>
  <c r="L17" i="43"/>
  <c r="L15" i="43"/>
  <c r="N13" i="43"/>
  <c r="K12" i="43"/>
  <c r="M12" i="43"/>
  <c r="P12" i="43"/>
  <c r="O17" i="43"/>
  <c r="I17" i="43"/>
  <c r="H17" i="43"/>
  <c r="K13" i="43"/>
  <c r="L12" i="43"/>
  <c r="I12" i="43"/>
  <c r="N12" i="43"/>
  <c r="H12" i="43"/>
  <c r="J12" i="43"/>
  <c r="N15" i="43"/>
  <c r="J15" i="43"/>
  <c r="G15" i="43"/>
  <c r="O15" i="43"/>
  <c r="P20" i="43"/>
  <c r="H15" i="43"/>
  <c r="G12" i="43"/>
  <c r="O27" i="43"/>
  <c r="I13" i="43"/>
  <c r="I25" i="43"/>
  <c r="I27" i="43"/>
  <c r="O18" i="43"/>
  <c r="I30" i="43"/>
  <c r="O30" i="43"/>
  <c r="O20" i="43"/>
  <c r="I22" i="43"/>
  <c r="M20" i="43"/>
  <c r="I15" i="43"/>
  <c r="M18" i="43"/>
  <c r="H20" i="43"/>
  <c r="I21" i="43"/>
  <c r="L18" i="43"/>
  <c r="P15" i="43"/>
  <c r="O11" i="43"/>
  <c r="J11" i="43"/>
  <c r="M22" i="43"/>
  <c r="J14" i="43"/>
  <c r="M28" i="43"/>
  <c r="O21" i="43"/>
  <c r="J21" i="43"/>
  <c r="N28" i="43"/>
  <c r="K15" i="43"/>
  <c r="G11" i="43"/>
  <c r="P11" i="43"/>
  <c r="I20" i="43"/>
  <c r="N22" i="43"/>
  <c r="G30" i="43"/>
  <c r="L11" i="43"/>
  <c r="L20" i="43"/>
  <c r="N20" i="43"/>
  <c r="K14" i="43"/>
  <c r="L21" i="43"/>
  <c r="N18" i="43"/>
  <c r="K30" i="43"/>
  <c r="J30" i="43"/>
  <c r="H14" i="43"/>
  <c r="N21" i="43"/>
  <c r="K20" i="43"/>
  <c r="H22" i="43"/>
  <c r="J22" i="43"/>
  <c r="G20" i="43"/>
  <c r="N24" i="43"/>
  <c r="H19" i="43"/>
  <c r="G19" i="43"/>
  <c r="M24" i="43"/>
  <c r="J24" i="43"/>
  <c r="H26" i="43"/>
  <c r="K11" i="43"/>
  <c r="L24" i="43"/>
  <c r="M19" i="43"/>
  <c r="O26" i="43"/>
  <c r="G26" i="43"/>
  <c r="I24" i="43"/>
  <c r="I19" i="43"/>
  <c r="N26" i="43"/>
  <c r="L26" i="43"/>
  <c r="L19" i="43"/>
  <c r="O19" i="43"/>
  <c r="P26" i="43"/>
  <c r="G24" i="43"/>
  <c r="W46" i="43"/>
  <c r="J19" i="43"/>
  <c r="G18" i="43"/>
  <c r="H27" i="43"/>
  <c r="H29" i="43"/>
  <c r="P27" i="43"/>
  <c r="I29" i="43"/>
  <c r="P24" i="43"/>
  <c r="G29" i="43"/>
  <c r="P29" i="43"/>
  <c r="L29" i="43"/>
  <c r="L27" i="43"/>
  <c r="N29" i="43"/>
  <c r="K29" i="43"/>
  <c r="M29" i="43"/>
  <c r="L13" i="43"/>
  <c r="O28" i="43"/>
  <c r="J28" i="43"/>
  <c r="I26" i="43"/>
  <c r="J26" i="43"/>
  <c r="M27" i="43"/>
  <c r="K24" i="43"/>
  <c r="G27" i="43"/>
  <c r="G14" i="43"/>
  <c r="P25" i="43"/>
  <c r="K19" i="43"/>
  <c r="N14" i="43"/>
  <c r="M26" i="43"/>
  <c r="J27" i="43"/>
  <c r="G13" i="43"/>
  <c r="N17" i="43"/>
  <c r="I28" i="43"/>
  <c r="P13" i="43"/>
  <c r="P14" i="43"/>
  <c r="K27" i="43"/>
  <c r="I14" i="43"/>
  <c r="M14" i="43"/>
  <c r="N16" i="43"/>
  <c r="P16" i="43"/>
  <c r="M16" i="43"/>
  <c r="O25" i="43"/>
  <c r="P28" i="43"/>
  <c r="G10" i="43"/>
  <c r="I10" i="43"/>
  <c r="J10" i="43"/>
  <c r="H10" i="43"/>
  <c r="J16" i="43"/>
  <c r="M10" i="43"/>
  <c r="L16" i="43"/>
  <c r="L10" i="43"/>
  <c r="O10" i="43"/>
  <c r="P10" i="43"/>
  <c r="M25" i="43"/>
  <c r="G25" i="43"/>
  <c r="J25" i="43"/>
  <c r="H25" i="43"/>
  <c r="L25" i="43"/>
  <c r="K25" i="43"/>
  <c r="T10" i="44"/>
  <c r="E10" i="44" s="1"/>
  <c r="R10" i="44" s="1"/>
  <c r="T18" i="44"/>
  <c r="E18" i="44" s="1"/>
  <c r="R18" i="44" s="1"/>
  <c r="T9" i="44"/>
  <c r="E9" i="44" s="1"/>
  <c r="R9" i="44" s="1"/>
  <c r="T15" i="44"/>
  <c r="E15" i="44" s="1"/>
  <c r="R15" i="44" s="1"/>
  <c r="T6" i="44"/>
  <c r="E6" i="44" s="1"/>
  <c r="T8" i="44"/>
  <c r="E8" i="44" s="1"/>
  <c r="R8" i="44" s="1"/>
  <c r="T11" i="44"/>
  <c r="E11" i="44" s="1"/>
  <c r="R11" i="44" s="1"/>
  <c r="T20" i="44"/>
  <c r="E20" i="44" s="1"/>
  <c r="R20" i="44" s="1"/>
  <c r="T16" i="44"/>
  <c r="E16" i="44" s="1"/>
  <c r="R16" i="44" s="1"/>
  <c r="H16" i="43"/>
  <c r="I16" i="43"/>
  <c r="O16" i="43"/>
  <c r="K16" i="43"/>
  <c r="T19" i="44"/>
  <c r="E19" i="44" s="1"/>
  <c r="R19" i="44" s="1"/>
  <c r="T17" i="44"/>
  <c r="E17" i="44" s="1"/>
  <c r="R17" i="44" s="1"/>
  <c r="T13" i="44"/>
  <c r="E13" i="44" s="1"/>
  <c r="R13" i="44" s="1"/>
  <c r="T14" i="44"/>
  <c r="E14" i="44" s="1"/>
  <c r="R14" i="44" s="1"/>
  <c r="T12" i="44"/>
  <c r="E12" i="44" s="1"/>
  <c r="R12" i="44" s="1"/>
  <c r="T7" i="44"/>
  <c r="E7" i="44" s="1"/>
  <c r="R7" i="44" s="1"/>
  <c r="E23" i="43" l="1"/>
  <c r="E20" i="43"/>
  <c r="E15" i="43"/>
  <c r="E21" i="43"/>
  <c r="E17" i="43"/>
  <c r="E12" i="43"/>
  <c r="E30" i="43"/>
  <c r="E22" i="43"/>
  <c r="M31" i="43"/>
  <c r="M48" i="43" s="1"/>
  <c r="M49" i="43" s="1"/>
  <c r="E18" i="43"/>
  <c r="E11" i="43"/>
  <c r="E10" i="43"/>
  <c r="E26" i="43"/>
  <c r="E28" i="43"/>
  <c r="E24" i="43"/>
  <c r="E19" i="43"/>
  <c r="N31" i="43"/>
  <c r="N48" i="43" s="1"/>
  <c r="N49" i="43" s="1"/>
  <c r="E29" i="43"/>
  <c r="J31" i="43"/>
  <c r="J48" i="43" s="1"/>
  <c r="J49" i="43" s="1"/>
  <c r="E27" i="43"/>
  <c r="G31" i="43"/>
  <c r="G48" i="43" s="1"/>
  <c r="H31" i="43"/>
  <c r="H48" i="43" s="1"/>
  <c r="H49" i="43" s="1"/>
  <c r="P31" i="43"/>
  <c r="P48" i="43" s="1"/>
  <c r="P49" i="43" s="1"/>
  <c r="E13" i="43"/>
  <c r="L31" i="43"/>
  <c r="L48" i="43" s="1"/>
  <c r="L49" i="43" s="1"/>
  <c r="E14" i="43"/>
  <c r="I31" i="43"/>
  <c r="I48" i="43" s="1"/>
  <c r="I49" i="43" s="1"/>
  <c r="K31" i="43"/>
  <c r="O31" i="43"/>
  <c r="O48" i="43" s="1"/>
  <c r="O49" i="43" s="1"/>
  <c r="E25" i="43"/>
  <c r="E16" i="43"/>
  <c r="E21" i="44"/>
  <c r="R6" i="44"/>
  <c r="R22" i="44" s="1"/>
  <c r="E22" i="44"/>
  <c r="E48" i="43" l="1"/>
  <c r="G49" i="43"/>
  <c r="E49" i="43" s="1"/>
  <c r="AA23" i="55" s="1"/>
  <c r="AB23" i="55" s="1"/>
  <c r="B2" i="41" s="1"/>
  <c r="E31" i="43"/>
  <c r="J24" i="41" s="1"/>
  <c r="R21" i="44"/>
  <c r="I26" i="55" l="1"/>
  <c r="I19" i="55"/>
  <c r="M29" i="55"/>
  <c r="M13" i="55"/>
  <c r="M28" i="55"/>
  <c r="M9" i="55"/>
  <c r="M12" i="55"/>
  <c r="U4" i="55" l="1"/>
  <c r="M32" i="55"/>
  <c r="M31" i="55"/>
  <c r="S32" i="55"/>
  <c r="M30" i="55"/>
  <c r="T25" i="55"/>
  <c r="I25" i="55" s="1"/>
  <c r="M11" i="55"/>
  <c r="J21" i="55"/>
  <c r="M8" i="55"/>
  <c r="M21" i="55"/>
  <c r="W4" i="55"/>
  <c r="I23" i="55"/>
  <c r="U2" i="55"/>
  <c r="S4" i="55"/>
  <c r="I22" i="55"/>
  <c r="P8"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50E2349B-AEF5-483C-BFFD-462007A9C792}">
      <text>
        <r>
          <rPr>
            <b/>
            <sz val="14"/>
            <color indexed="10"/>
            <rFont val="メイリオ"/>
            <family val="3"/>
            <charset val="128"/>
          </rPr>
          <t>エコドライブの実施</t>
        </r>
        <r>
          <rPr>
            <b/>
            <sz val="14"/>
            <color indexed="81"/>
            <rFont val="メイリオ"/>
            <family val="3"/>
            <charset val="128"/>
          </rPr>
          <t>をすることにより、燃料の削減になります。</t>
        </r>
      </text>
    </comment>
    <comment ref="E6" authorId="0" shapeId="0" xr:uid="{876EB45E-BFC3-43AE-96F9-3018994304AB}">
      <text>
        <r>
          <rPr>
            <b/>
            <sz val="14"/>
            <color indexed="10"/>
            <rFont val="メイリオ"/>
            <family val="3"/>
            <charset val="128"/>
          </rPr>
          <t>千葉県環境保全条例では、</t>
        </r>
        <r>
          <rPr>
            <b/>
            <sz val="14"/>
            <color indexed="81"/>
            <rFont val="メイリオ"/>
            <family val="3"/>
            <charset val="128"/>
          </rPr>
          <t>運転者に「自動車を駐車または停車するときにエンジンを停止（</t>
        </r>
        <r>
          <rPr>
            <b/>
            <sz val="14"/>
            <color indexed="10"/>
            <rFont val="メイリオ"/>
            <family val="3"/>
            <charset val="128"/>
          </rPr>
          <t>アイドリングストップ</t>
        </r>
        <r>
          <rPr>
            <b/>
            <sz val="14"/>
            <color indexed="81"/>
            <rFont val="メイリオ"/>
            <family val="3"/>
            <charset val="128"/>
          </rPr>
          <t>）」を義務付けています。</t>
        </r>
      </text>
    </comment>
  </commentList>
</comments>
</file>

<file path=xl/sharedStrings.xml><?xml version="1.0" encoding="utf-8"?>
<sst xmlns="http://schemas.openxmlformats.org/spreadsheetml/2006/main" count="15390" uniqueCount="1831">
  <si>
    <t>LCA</t>
  </si>
  <si>
    <t>LDA</t>
  </si>
  <si>
    <t>LMA</t>
  </si>
  <si>
    <t>MCA</t>
  </si>
  <si>
    <t>MDA</t>
  </si>
  <si>
    <t>MMA</t>
  </si>
  <si>
    <t>RCA</t>
  </si>
  <si>
    <t>RDA</t>
  </si>
  <si>
    <t>RMA</t>
  </si>
  <si>
    <t>H21</t>
  </si>
  <si>
    <t>新☆☆☆(優先),ハイブリット</t>
    <rPh sb="0" eb="1">
      <t>シン</t>
    </rPh>
    <rPh sb="5" eb="7">
      <t>ユウセン</t>
    </rPh>
    <phoneticPr fontId="4"/>
  </si>
  <si>
    <t>新☆☆☆☆(優先),ハイブリット</t>
    <rPh sb="0" eb="1">
      <t>シン</t>
    </rPh>
    <rPh sb="6" eb="8">
      <t>ユウセン</t>
    </rPh>
    <phoneticPr fontId="4"/>
  </si>
  <si>
    <t>新☆☆☆（優先）,ハイブリット</t>
    <rPh sb="0" eb="1">
      <t>シン</t>
    </rPh>
    <rPh sb="5" eb="7">
      <t>ユウセン</t>
    </rPh>
    <phoneticPr fontId="4"/>
  </si>
  <si>
    <t>新☆☆☆☆（優先）,ハイブリット</t>
    <rPh sb="0" eb="1">
      <t>シン</t>
    </rPh>
    <rPh sb="6" eb="8">
      <t>ユウセン</t>
    </rPh>
    <phoneticPr fontId="4"/>
  </si>
  <si>
    <t>☆☆☆☆(優先),ハイブリット</t>
    <rPh sb="5" eb="7">
      <t>ユウセン</t>
    </rPh>
    <phoneticPr fontId="4"/>
  </si>
  <si>
    <t>新☆(優先）、ハイブリット</t>
    <rPh sb="0" eb="1">
      <t>シン</t>
    </rPh>
    <rPh sb="3" eb="5">
      <t>ユウセン</t>
    </rPh>
    <phoneticPr fontId="4"/>
  </si>
  <si>
    <t>新PM☆(優先）、ハイブリット</t>
    <rPh sb="0" eb="1">
      <t>シン</t>
    </rPh>
    <rPh sb="5" eb="7">
      <t>ユウセン</t>
    </rPh>
    <phoneticPr fontId="4"/>
  </si>
  <si>
    <t>新PM☆</t>
    <rPh sb="0" eb="1">
      <t>シン</t>
    </rPh>
    <phoneticPr fontId="4"/>
  </si>
  <si>
    <t>新☆☆☆☆(優先）,ハイブリット</t>
    <rPh sb="0" eb="1">
      <t>シン</t>
    </rPh>
    <rPh sb="6" eb="8">
      <t>ユウセン</t>
    </rPh>
    <phoneticPr fontId="4"/>
  </si>
  <si>
    <t>H22</t>
  </si>
  <si>
    <t>新☆☆☆(優先）,ハイブリット</t>
    <rPh sb="0" eb="1">
      <t>シン</t>
    </rPh>
    <rPh sb="5" eb="7">
      <t>ユウセン</t>
    </rPh>
    <phoneticPr fontId="4"/>
  </si>
  <si>
    <t>新☆（優先）、ハイブリット</t>
    <rPh sb="0" eb="1">
      <t>シン</t>
    </rPh>
    <rPh sb="3" eb="5">
      <t>ユウセン</t>
    </rPh>
    <phoneticPr fontId="4"/>
  </si>
  <si>
    <t>新☆☆☆,ハイブリット</t>
    <rPh sb="0" eb="1">
      <t>シン</t>
    </rPh>
    <phoneticPr fontId="4"/>
  </si>
  <si>
    <t>新☆☆☆☆,ハイブリット</t>
    <rPh sb="0" eb="1">
      <t>シン</t>
    </rPh>
    <phoneticPr fontId="4"/>
  </si>
  <si>
    <t>☆☆☆(優先),プラグインハイブリット</t>
    <rPh sb="4" eb="6">
      <t>ユウセン</t>
    </rPh>
    <phoneticPr fontId="4"/>
  </si>
  <si>
    <t>☆☆☆☆(優先),プラグインハイブリット</t>
    <rPh sb="5" eb="7">
      <t>ユウセン</t>
    </rPh>
    <phoneticPr fontId="4"/>
  </si>
  <si>
    <t>ポスト新長期</t>
    <rPh sb="3" eb="4">
      <t>シン</t>
    </rPh>
    <rPh sb="4" eb="6">
      <t>チョウキ</t>
    </rPh>
    <phoneticPr fontId="4"/>
  </si>
  <si>
    <t>メタノール</t>
    <phoneticPr fontId="4"/>
  </si>
  <si>
    <t>物資の集荷、仕分け業務の共同化（積載効率、輸送効率の向上）</t>
    <rPh sb="0" eb="2">
      <t>ブッシ</t>
    </rPh>
    <rPh sb="3" eb="5">
      <t>シュウカ</t>
    </rPh>
    <rPh sb="6" eb="8">
      <t>シワ</t>
    </rPh>
    <rPh sb="9" eb="11">
      <t>ギョウム</t>
    </rPh>
    <rPh sb="12" eb="14">
      <t>キョウドウ</t>
    </rPh>
    <rPh sb="14" eb="15">
      <t>カ</t>
    </rPh>
    <rPh sb="16" eb="18">
      <t>セキサイ</t>
    </rPh>
    <rPh sb="18" eb="20">
      <t>コウリツ</t>
    </rPh>
    <rPh sb="21" eb="23">
      <t>ユソウ</t>
    </rPh>
    <rPh sb="23" eb="25">
      <t>コウリツ</t>
    </rPh>
    <rPh sb="26" eb="28">
      <t>コウジョウ</t>
    </rPh>
    <phoneticPr fontId="4"/>
  </si>
  <si>
    <t>配送業務の共同化（輸送距離、使用車両の削減）</t>
    <rPh sb="0" eb="2">
      <t>ハイソウ</t>
    </rPh>
    <rPh sb="2" eb="4">
      <t>ギョウム</t>
    </rPh>
    <rPh sb="5" eb="7">
      <t>キョウドウ</t>
    </rPh>
    <rPh sb="7" eb="8">
      <t>カ</t>
    </rPh>
    <rPh sb="9" eb="11">
      <t>ユソウ</t>
    </rPh>
    <rPh sb="11" eb="13">
      <t>キョリ</t>
    </rPh>
    <rPh sb="14" eb="16">
      <t>シヨウ</t>
    </rPh>
    <rPh sb="16" eb="18">
      <t>シャリョウ</t>
    </rPh>
    <rPh sb="19" eb="21">
      <t>サクゲン</t>
    </rPh>
    <phoneticPr fontId="4"/>
  </si>
  <si>
    <t>配送と集荷を１台で実施できるように工夫</t>
    <rPh sb="0" eb="2">
      <t>ハイソウ</t>
    </rPh>
    <rPh sb="3" eb="5">
      <t>シュウカ</t>
    </rPh>
    <rPh sb="7" eb="8">
      <t>ダイ</t>
    </rPh>
    <rPh sb="9" eb="11">
      <t>ジッシ</t>
    </rPh>
    <rPh sb="17" eb="19">
      <t>クフウ</t>
    </rPh>
    <phoneticPr fontId="4"/>
  </si>
  <si>
    <t>時間指定配送の回数の低減を要請</t>
    <rPh sb="0" eb="2">
      <t>ジカン</t>
    </rPh>
    <rPh sb="2" eb="4">
      <t>シテイ</t>
    </rPh>
    <rPh sb="4" eb="6">
      <t>ハイソウ</t>
    </rPh>
    <rPh sb="7" eb="9">
      <t>カイスウ</t>
    </rPh>
    <rPh sb="10" eb="12">
      <t>テイゲン</t>
    </rPh>
    <rPh sb="13" eb="15">
      <t>ヨウセイ</t>
    </rPh>
    <phoneticPr fontId="4"/>
  </si>
  <si>
    <t>受注時間と配送時間の設定（ルール化）</t>
    <rPh sb="0" eb="2">
      <t>ジュチュウ</t>
    </rPh>
    <rPh sb="2" eb="4">
      <t>ジカン</t>
    </rPh>
    <rPh sb="5" eb="7">
      <t>ハイソウ</t>
    </rPh>
    <rPh sb="7" eb="9">
      <t>ジカン</t>
    </rPh>
    <rPh sb="10" eb="12">
      <t>セッテイ</t>
    </rPh>
    <rPh sb="16" eb="17">
      <t>カ</t>
    </rPh>
    <phoneticPr fontId="4"/>
  </si>
  <si>
    <t>緊急配送をできるだけ避ける（随時配送の廃止）</t>
    <rPh sb="0" eb="2">
      <t>キンキュウ</t>
    </rPh>
    <rPh sb="2" eb="4">
      <t>ハイソウ</t>
    </rPh>
    <rPh sb="10" eb="11">
      <t>サ</t>
    </rPh>
    <rPh sb="14" eb="16">
      <t>ズイジ</t>
    </rPh>
    <rPh sb="16" eb="18">
      <t>ハイソウ</t>
    </rPh>
    <rPh sb="19" eb="21">
      <t>ハイシ</t>
    </rPh>
    <phoneticPr fontId="4"/>
  </si>
  <si>
    <t>検品のルーチン化による時間の短縮</t>
    <rPh sb="0" eb="1">
      <t>ケン</t>
    </rPh>
    <rPh sb="1" eb="2">
      <t>ヒン</t>
    </rPh>
    <rPh sb="7" eb="8">
      <t>カ</t>
    </rPh>
    <rPh sb="11" eb="13">
      <t>ジカン</t>
    </rPh>
    <rPh sb="14" eb="16">
      <t>タンシュク</t>
    </rPh>
    <phoneticPr fontId="4"/>
  </si>
  <si>
    <t>朝夕ラッシュ時の配送を昼間配送に振替</t>
    <rPh sb="0" eb="2">
      <t>アサユウ</t>
    </rPh>
    <rPh sb="6" eb="7">
      <t>ジ</t>
    </rPh>
    <rPh sb="8" eb="10">
      <t>ハイソウ</t>
    </rPh>
    <rPh sb="11" eb="13">
      <t>ヒルマ</t>
    </rPh>
    <rPh sb="13" eb="15">
      <t>ハイソウ</t>
    </rPh>
    <rPh sb="16" eb="18">
      <t>フリカエ</t>
    </rPh>
    <phoneticPr fontId="4"/>
  </si>
  <si>
    <t>積載効率が低い土曜日、日曜日の車両使用の削減</t>
    <rPh sb="0" eb="2">
      <t>セキサイ</t>
    </rPh>
    <rPh sb="2" eb="4">
      <t>コウリツ</t>
    </rPh>
    <rPh sb="5" eb="6">
      <t>ヒク</t>
    </rPh>
    <rPh sb="7" eb="10">
      <t>ドヨウビ</t>
    </rPh>
    <rPh sb="11" eb="14">
      <t>ニチヨウビ</t>
    </rPh>
    <rPh sb="15" eb="17">
      <t>シャリョウ</t>
    </rPh>
    <rPh sb="17" eb="19">
      <t>シヨウ</t>
    </rPh>
    <rPh sb="20" eb="22">
      <t>サクゲン</t>
    </rPh>
    <phoneticPr fontId="4"/>
  </si>
  <si>
    <t>積み合わせを容易にするため商品荷姿を標準化</t>
    <rPh sb="0" eb="1">
      <t>ツ</t>
    </rPh>
    <rPh sb="2" eb="3">
      <t>ア</t>
    </rPh>
    <rPh sb="6" eb="8">
      <t>ヨウイ</t>
    </rPh>
    <rPh sb="13" eb="15">
      <t>ショウヒン</t>
    </rPh>
    <rPh sb="15" eb="16">
      <t>ニ</t>
    </rPh>
    <rPh sb="16" eb="17">
      <t>スガタ</t>
    </rPh>
    <rPh sb="18" eb="20">
      <t>ヒョウジュン</t>
    </rPh>
    <rPh sb="20" eb="21">
      <t>カ</t>
    </rPh>
    <phoneticPr fontId="4"/>
  </si>
  <si>
    <t>鉄道輸送の活用</t>
    <rPh sb="0" eb="2">
      <t>テツドウ</t>
    </rPh>
    <rPh sb="2" eb="4">
      <t>ユソウ</t>
    </rPh>
    <rPh sb="5" eb="7">
      <t>カツヨウ</t>
    </rPh>
    <phoneticPr fontId="4"/>
  </si>
  <si>
    <t>海運の活用</t>
    <rPh sb="0" eb="2">
      <t>カイウン</t>
    </rPh>
    <rPh sb="3" eb="5">
      <t>カツヨウ</t>
    </rPh>
    <phoneticPr fontId="4"/>
  </si>
  <si>
    <t>鉄道、バス等の公共交通機関の利用</t>
    <rPh sb="0" eb="2">
      <t>テツドウ</t>
    </rPh>
    <rPh sb="5" eb="6">
      <t>トウ</t>
    </rPh>
    <rPh sb="7" eb="9">
      <t>コウキョウ</t>
    </rPh>
    <rPh sb="9" eb="11">
      <t>コウツウ</t>
    </rPh>
    <rPh sb="11" eb="13">
      <t>キカン</t>
    </rPh>
    <rPh sb="14" eb="16">
      <t>リヨウ</t>
    </rPh>
    <phoneticPr fontId="4"/>
  </si>
  <si>
    <t>自転車、徒歩による移動</t>
    <rPh sb="0" eb="3">
      <t>ジテンシャ</t>
    </rPh>
    <rPh sb="4" eb="6">
      <t>トホ</t>
    </rPh>
    <rPh sb="9" eb="11">
      <t>イドウ</t>
    </rPh>
    <phoneticPr fontId="4"/>
  </si>
  <si>
    <t>マイカー通勤の禁止</t>
    <rPh sb="4" eb="6">
      <t>ツウキン</t>
    </rPh>
    <rPh sb="7" eb="9">
      <t>キンシ</t>
    </rPh>
    <phoneticPr fontId="4"/>
  </si>
  <si>
    <t>車載端末、パソコンによる配車システムの導入・拡大</t>
    <rPh sb="0" eb="2">
      <t>シャサイ</t>
    </rPh>
    <rPh sb="2" eb="4">
      <t>タンマツ</t>
    </rPh>
    <rPh sb="12" eb="14">
      <t>ハイシャ</t>
    </rPh>
    <rPh sb="19" eb="21">
      <t>ドウニュウ</t>
    </rPh>
    <rPh sb="22" eb="24">
      <t>カクダイ</t>
    </rPh>
    <phoneticPr fontId="4"/>
  </si>
  <si>
    <t>燃費等の記録管理</t>
    <rPh sb="0" eb="2">
      <t>ネンピ</t>
    </rPh>
    <rPh sb="2" eb="3">
      <t>トウ</t>
    </rPh>
    <rPh sb="4" eb="6">
      <t>キロク</t>
    </rPh>
    <rPh sb="6" eb="8">
      <t>カンリ</t>
    </rPh>
    <phoneticPr fontId="4"/>
  </si>
  <si>
    <t>既存施設の機械化・自動化など</t>
    <rPh sb="0" eb="2">
      <t>キゾン</t>
    </rPh>
    <rPh sb="2" eb="4">
      <t>シセツ</t>
    </rPh>
    <rPh sb="5" eb="7">
      <t>キカイ</t>
    </rPh>
    <rPh sb="7" eb="8">
      <t>カ</t>
    </rPh>
    <rPh sb="9" eb="12">
      <t>ジドウカ</t>
    </rPh>
    <phoneticPr fontId="4"/>
  </si>
  <si>
    <t>荷受け、仕分け業務の効率化のための物流拠点の整備</t>
    <rPh sb="0" eb="2">
      <t>ニウ</t>
    </rPh>
    <rPh sb="4" eb="6">
      <t>シワ</t>
    </rPh>
    <rPh sb="7" eb="9">
      <t>ギョウム</t>
    </rPh>
    <rPh sb="10" eb="13">
      <t>コウリツカ</t>
    </rPh>
    <rPh sb="17" eb="19">
      <t>ブツリュウ</t>
    </rPh>
    <rPh sb="19" eb="21">
      <t>キョテン</t>
    </rPh>
    <rPh sb="22" eb="24">
      <t>セイビ</t>
    </rPh>
    <phoneticPr fontId="4"/>
  </si>
  <si>
    <t>荷捌き場、駐停車場所、運転手控室などの整備</t>
    <rPh sb="0" eb="1">
      <t>ニ</t>
    </rPh>
    <rPh sb="1" eb="2">
      <t>サバ</t>
    </rPh>
    <rPh sb="3" eb="4">
      <t>ジョウ</t>
    </rPh>
    <rPh sb="5" eb="8">
      <t>チュウテイシャ</t>
    </rPh>
    <rPh sb="8" eb="10">
      <t>バショ</t>
    </rPh>
    <rPh sb="11" eb="14">
      <t>ウンテンシュ</t>
    </rPh>
    <rPh sb="14" eb="16">
      <t>ヒカエシツ</t>
    </rPh>
    <rPh sb="19" eb="21">
      <t>セイビ</t>
    </rPh>
    <phoneticPr fontId="4"/>
  </si>
  <si>
    <t>路上駐停車の自粛</t>
    <rPh sb="0" eb="2">
      <t>ロジョウ</t>
    </rPh>
    <rPh sb="2" eb="5">
      <t>チュウテイシャ</t>
    </rPh>
    <rPh sb="6" eb="8">
      <t>ジシュク</t>
    </rPh>
    <phoneticPr fontId="4"/>
  </si>
  <si>
    <t>ISO14001の認証を取得</t>
    <rPh sb="9" eb="11">
      <t>ニンショウ</t>
    </rPh>
    <rPh sb="12" eb="14">
      <t>シュトク</t>
    </rPh>
    <phoneticPr fontId="4"/>
  </si>
  <si>
    <t>エコアクション21等の環境マネジメントシステムの認証を取得</t>
    <rPh sb="9" eb="10">
      <t>トウ</t>
    </rPh>
    <rPh sb="11" eb="13">
      <t>カンキョウ</t>
    </rPh>
    <rPh sb="24" eb="26">
      <t>ニンショウ</t>
    </rPh>
    <rPh sb="27" eb="29">
      <t>シュトク</t>
    </rPh>
    <phoneticPr fontId="4"/>
  </si>
  <si>
    <t>グリーン経営認証の取得</t>
    <rPh sb="4" eb="6">
      <t>ケイエイ</t>
    </rPh>
    <rPh sb="6" eb="8">
      <t>ニンショウ</t>
    </rPh>
    <rPh sb="9" eb="11">
      <t>シュトク</t>
    </rPh>
    <phoneticPr fontId="4"/>
  </si>
  <si>
    <t>環境報告書の作成</t>
    <rPh sb="0" eb="2">
      <t>カンキョウ</t>
    </rPh>
    <rPh sb="2" eb="5">
      <t>ホウコクショ</t>
    </rPh>
    <rPh sb="6" eb="8">
      <t>サクセイ</t>
    </rPh>
    <phoneticPr fontId="4"/>
  </si>
  <si>
    <t>計画事項</t>
    <rPh sb="0" eb="2">
      <t>ケイカク</t>
    </rPh>
    <rPh sb="2" eb="4">
      <t>ジコウ</t>
    </rPh>
    <phoneticPr fontId="4"/>
  </si>
  <si>
    <t>計画の有無</t>
    <rPh sb="0" eb="2">
      <t>ケイカク</t>
    </rPh>
    <rPh sb="3" eb="5">
      <t>ウム</t>
    </rPh>
    <phoneticPr fontId="4"/>
  </si>
  <si>
    <t>計画項目</t>
    <rPh sb="0" eb="2">
      <t>ケイカク</t>
    </rPh>
    <rPh sb="2" eb="4">
      <t>コウモク</t>
    </rPh>
    <phoneticPr fontId="4"/>
  </si>
  <si>
    <t>日</t>
    <rPh sb="0" eb="1">
      <t>ニチ</t>
    </rPh>
    <phoneticPr fontId="4"/>
  </si>
  <si>
    <t>月</t>
    <rPh sb="0" eb="1">
      <t>ガツ</t>
    </rPh>
    <phoneticPr fontId="4"/>
  </si>
  <si>
    <t>アイドリングストップの徹底</t>
    <phoneticPr fontId="4"/>
  </si>
  <si>
    <t>ＥＴＣの導入　</t>
  </si>
  <si>
    <t>日現在</t>
    <rPh sb="0" eb="1">
      <t>ニチ</t>
    </rPh>
    <phoneticPr fontId="4"/>
  </si>
  <si>
    <t>その他（</t>
    <rPh sb="2" eb="3">
      <t>タ</t>
    </rPh>
    <phoneticPr fontId="4"/>
  </si>
  <si>
    <t>上記についての特記事項
（独自の取組について記載してください）</t>
    <rPh sb="0" eb="2">
      <t>ジョウキ</t>
    </rPh>
    <rPh sb="7" eb="9">
      <t>トッキ</t>
    </rPh>
    <rPh sb="9" eb="11">
      <t>ジコウ</t>
    </rPh>
    <rPh sb="13" eb="15">
      <t>ドクジ</t>
    </rPh>
    <rPh sb="16" eb="18">
      <t>トリクミ</t>
    </rPh>
    <rPh sb="22" eb="24">
      <t>キサイ</t>
    </rPh>
    <phoneticPr fontId="4"/>
  </si>
  <si>
    <t>真排出係数（ＰＭ）</t>
    <rPh sb="0" eb="1">
      <t>シン</t>
    </rPh>
    <rPh sb="1" eb="3">
      <t>ハイシュツ</t>
    </rPh>
    <rPh sb="3" eb="5">
      <t>ケイスウ</t>
    </rPh>
    <phoneticPr fontId="4"/>
  </si>
  <si>
    <t>排出係数表（ＰＭ）</t>
    <rPh sb="0" eb="2">
      <t>ハイシュツ</t>
    </rPh>
    <rPh sb="2" eb="4">
      <t>ケイスウ</t>
    </rPh>
    <rPh sb="4" eb="5">
      <t>ヒョウ</t>
    </rPh>
    <phoneticPr fontId="4"/>
  </si>
  <si>
    <t>貨1L</t>
    <rPh sb="0" eb="1">
      <t>カ</t>
    </rPh>
    <phoneticPr fontId="4"/>
  </si>
  <si>
    <t>貨2L</t>
    <rPh sb="0" eb="1">
      <t>カ</t>
    </rPh>
    <phoneticPr fontId="4"/>
  </si>
  <si>
    <t>貨3L</t>
    <rPh sb="0" eb="1">
      <t>カ</t>
    </rPh>
    <phoneticPr fontId="4"/>
  </si>
  <si>
    <t>貨4L</t>
    <rPh sb="0" eb="1">
      <t>カ</t>
    </rPh>
    <phoneticPr fontId="4"/>
  </si>
  <si>
    <t>乗0L</t>
    <rPh sb="0" eb="1">
      <t>ジョウ</t>
    </rPh>
    <phoneticPr fontId="4"/>
  </si>
  <si>
    <t>☆(優先),CNG</t>
    <rPh sb="2" eb="4">
      <t>ユウセン</t>
    </rPh>
    <phoneticPr fontId="4"/>
  </si>
  <si>
    <t>☆(優先),CNG,ハイブリット</t>
    <rPh sb="2" eb="4">
      <t>ユウセン</t>
    </rPh>
    <phoneticPr fontId="4"/>
  </si>
  <si>
    <t>☆☆☆(優先),CNG</t>
    <rPh sb="4" eb="6">
      <t>ユウセン</t>
    </rPh>
    <phoneticPr fontId="4"/>
  </si>
  <si>
    <t>☆☆☆(優先),CNG,ハイブリット</t>
    <rPh sb="4" eb="6">
      <t>ユウセン</t>
    </rPh>
    <phoneticPr fontId="4"/>
  </si>
  <si>
    <t>注意事項(☆は車両の規制値に対して)</t>
    <rPh sb="0" eb="2">
      <t>チュウイ</t>
    </rPh>
    <rPh sb="2" eb="4">
      <t>ジコウ</t>
    </rPh>
    <rPh sb="7" eb="9">
      <t>シャリョウ</t>
    </rPh>
    <rPh sb="10" eb="12">
      <t>キセイ</t>
    </rPh>
    <rPh sb="12" eb="13">
      <t>チ</t>
    </rPh>
    <rPh sb="14" eb="15">
      <t>タイ</t>
    </rPh>
    <phoneticPr fontId="4"/>
  </si>
  <si>
    <t>☆(優先),メタノール</t>
    <rPh sb="2" eb="4">
      <t>ユウセン</t>
    </rPh>
    <phoneticPr fontId="4"/>
  </si>
  <si>
    <t>☆(優先),メタノール,ハイブリット</t>
    <rPh sb="2" eb="4">
      <t>ユウセン</t>
    </rPh>
    <phoneticPr fontId="4"/>
  </si>
  <si>
    <t>セルの色で記載すべき場所を表しています。</t>
    <rPh sb="3" eb="4">
      <t>イロ</t>
    </rPh>
    <rPh sb="5" eb="7">
      <t>キサイ</t>
    </rPh>
    <rPh sb="10" eb="12">
      <t>バショ</t>
    </rPh>
    <rPh sb="13" eb="14">
      <t>アラワ</t>
    </rPh>
    <phoneticPr fontId="4"/>
  </si>
  <si>
    <t>例）</t>
    <rPh sb="0" eb="1">
      <t>レイ</t>
    </rPh>
    <phoneticPr fontId="4"/>
  </si>
  <si>
    <t>初度登録年月</t>
    <rPh sb="0" eb="1">
      <t>ショ</t>
    </rPh>
    <rPh sb="1" eb="2">
      <t>ド</t>
    </rPh>
    <rPh sb="2" eb="4">
      <t>トウロク</t>
    </rPh>
    <rPh sb="4" eb="6">
      <t>ネンゲツ</t>
    </rPh>
    <phoneticPr fontId="4"/>
  </si>
  <si>
    <t>特種車(それ以外)</t>
    <rPh sb="0" eb="2">
      <t>トクシュ</t>
    </rPh>
    <rPh sb="2" eb="3">
      <t>クルマ</t>
    </rPh>
    <rPh sb="6" eb="8">
      <t>イガイ</t>
    </rPh>
    <phoneticPr fontId="4"/>
  </si>
  <si>
    <t>NOx・PM低減</t>
    <rPh sb="6" eb="8">
      <t>テイゲン</t>
    </rPh>
    <phoneticPr fontId="4"/>
  </si>
  <si>
    <t>PM低減</t>
    <rPh sb="2" eb="4">
      <t>テイゲン</t>
    </rPh>
    <phoneticPr fontId="4"/>
  </si>
  <si>
    <t>あり(H17なし)</t>
  </si>
  <si>
    <t>あり(H17あり)</t>
  </si>
  <si>
    <t>☆☆☆(優先),メタノール</t>
    <rPh sb="4" eb="6">
      <t>ユウセン</t>
    </rPh>
    <phoneticPr fontId="4"/>
  </si>
  <si>
    <t>☆☆☆(優先),メタノール,ハイブリット</t>
    <rPh sb="4" eb="6">
      <t>ユウセン</t>
    </rPh>
    <phoneticPr fontId="4"/>
  </si>
  <si>
    <t>乗用車</t>
    <rPh sb="0" eb="3">
      <t>ジョウヨウシャ</t>
    </rPh>
    <phoneticPr fontId="4"/>
  </si>
  <si>
    <t>燃電</t>
    <rPh sb="0" eb="1">
      <t>ネン</t>
    </rPh>
    <rPh sb="1" eb="2">
      <t>デン</t>
    </rPh>
    <phoneticPr fontId="4"/>
  </si>
  <si>
    <t>燃料電池(圧縮水素)</t>
    <rPh sb="0" eb="2">
      <t>ネンリョウ</t>
    </rPh>
    <rPh sb="2" eb="4">
      <t>デンチ</t>
    </rPh>
    <rPh sb="5" eb="7">
      <t>アッシュク</t>
    </rPh>
    <rPh sb="7" eb="9">
      <t>スイソ</t>
    </rPh>
    <phoneticPr fontId="4"/>
  </si>
  <si>
    <t>種別2</t>
    <rPh sb="0" eb="2">
      <t>シュベツ</t>
    </rPh>
    <phoneticPr fontId="4"/>
  </si>
  <si>
    <t>軽3</t>
    <rPh sb="0" eb="1">
      <t>ケイ</t>
    </rPh>
    <phoneticPr fontId="4"/>
  </si>
  <si>
    <t>燃料電池</t>
    <rPh sb="0" eb="2">
      <t>ネンリョウ</t>
    </rPh>
    <rPh sb="2" eb="4">
      <t>デンチ</t>
    </rPh>
    <phoneticPr fontId="4"/>
  </si>
  <si>
    <t>液化石油ガス(ＬＰＧ)</t>
    <rPh sb="0" eb="2">
      <t>エキカ</t>
    </rPh>
    <rPh sb="2" eb="4">
      <t>セキユ</t>
    </rPh>
    <phoneticPr fontId="4"/>
  </si>
  <si>
    <t>天然ガス(ＣＮＧ)</t>
    <rPh sb="0" eb="2">
      <t>テンネン</t>
    </rPh>
    <phoneticPr fontId="4"/>
  </si>
  <si>
    <t>燃料記号2</t>
    <rPh sb="0" eb="2">
      <t>ネンリョウ</t>
    </rPh>
    <rPh sb="2" eb="4">
      <t>キゴウ</t>
    </rPh>
    <phoneticPr fontId="4"/>
  </si>
  <si>
    <t>乗用車(軽乗用を除く)</t>
    <rPh sb="0" eb="3">
      <t>ジョウヨウシャ</t>
    </rPh>
    <rPh sb="4" eb="5">
      <t>ケイ</t>
    </rPh>
    <rPh sb="5" eb="7">
      <t>ジョウヨウ</t>
    </rPh>
    <rPh sb="8" eb="9">
      <t>ノゾ</t>
    </rPh>
    <phoneticPr fontId="4"/>
  </si>
  <si>
    <t>H17</t>
  </si>
  <si>
    <t>貨1ガ</t>
    <rPh sb="0" eb="1">
      <t>カ</t>
    </rPh>
    <phoneticPr fontId="4"/>
  </si>
  <si>
    <t>CAE</t>
  </si>
  <si>
    <t>CBE</t>
  </si>
  <si>
    <t>DAE</t>
  </si>
  <si>
    <t>DBE</t>
  </si>
  <si>
    <t>貨2ガ</t>
    <rPh sb="0" eb="1">
      <t>カ</t>
    </rPh>
    <phoneticPr fontId="4"/>
  </si>
  <si>
    <t>年度</t>
    <rPh sb="0" eb="2">
      <t>ネンド</t>
    </rPh>
    <phoneticPr fontId="4"/>
  </si>
  <si>
    <t>CAF</t>
  </si>
  <si>
    <t>CBF</t>
  </si>
  <si>
    <t>DAF</t>
  </si>
  <si>
    <t>DBF</t>
  </si>
  <si>
    <t>H6,H10</t>
  </si>
  <si>
    <t>貨3ガ</t>
    <rPh sb="0" eb="1">
      <t>カ</t>
    </rPh>
    <phoneticPr fontId="4"/>
  </si>
  <si>
    <t>区分</t>
    <rPh sb="0" eb="2">
      <t>クブン</t>
    </rPh>
    <phoneticPr fontId="4"/>
  </si>
  <si>
    <t>H4</t>
  </si>
  <si>
    <t>H7,H10</t>
  </si>
  <si>
    <t>貨4ガ</t>
    <rPh sb="0" eb="1">
      <t>カ</t>
    </rPh>
    <phoneticPr fontId="4"/>
  </si>
  <si>
    <t>BAG</t>
  </si>
  <si>
    <t>BBG</t>
  </si>
  <si>
    <t>名称</t>
    <rPh sb="0" eb="2">
      <t>メイショウ</t>
    </rPh>
    <phoneticPr fontId="4"/>
  </si>
  <si>
    <t>バス貨物～1.7t(ガソリン・LPG)</t>
    <rPh sb="2" eb="4">
      <t>カモツ</t>
    </rPh>
    <phoneticPr fontId="4"/>
  </si>
  <si>
    <t>バス貨物1.7～2.5t(ガソリン・LPG)</t>
    <rPh sb="2" eb="4">
      <t>カモツ</t>
    </rPh>
    <phoneticPr fontId="4"/>
  </si>
  <si>
    <t>使用の本拠</t>
    <rPh sb="0" eb="2">
      <t>シヨウ</t>
    </rPh>
    <rPh sb="3" eb="5">
      <t>ホンキョ</t>
    </rPh>
    <phoneticPr fontId="4"/>
  </si>
  <si>
    <t>分類番号</t>
    <rPh sb="0" eb="2">
      <t>ブンルイ</t>
    </rPh>
    <rPh sb="2" eb="4">
      <t>バンゴウ</t>
    </rPh>
    <phoneticPr fontId="4"/>
  </si>
  <si>
    <t>文字</t>
    <rPh sb="0" eb="2">
      <t>モジ</t>
    </rPh>
    <phoneticPr fontId="4"/>
  </si>
  <si>
    <t>指定番号</t>
    <rPh sb="0" eb="2">
      <t>シテイ</t>
    </rPh>
    <rPh sb="2" eb="4">
      <t>バンゴウ</t>
    </rPh>
    <phoneticPr fontId="4"/>
  </si>
  <si>
    <t>使用の本拠、分類番号、文字、指定番号と４つの項目がありますが、以下を参考に記入してください。</t>
    <rPh sb="0" eb="2">
      <t>シヨウ</t>
    </rPh>
    <rPh sb="3" eb="5">
      <t>ホンキョ</t>
    </rPh>
    <rPh sb="6" eb="8">
      <t>ブンルイ</t>
    </rPh>
    <rPh sb="8" eb="10">
      <t>バンゴウ</t>
    </rPh>
    <rPh sb="11" eb="13">
      <t>モジ</t>
    </rPh>
    <rPh sb="14" eb="16">
      <t>シテイ</t>
    </rPh>
    <rPh sb="16" eb="18">
      <t>バンゴウ</t>
    </rPh>
    <rPh sb="22" eb="24">
      <t>コウモク</t>
    </rPh>
    <rPh sb="31" eb="33">
      <t>イカ</t>
    </rPh>
    <rPh sb="34" eb="36">
      <t>サンコウ</t>
    </rPh>
    <rPh sb="37" eb="39">
      <t>キニュウ</t>
    </rPh>
    <phoneticPr fontId="4"/>
  </si>
  <si>
    <t>車種A</t>
    <rPh sb="0" eb="2">
      <t>シャシュ</t>
    </rPh>
    <phoneticPr fontId="4"/>
  </si>
  <si>
    <t>車種B</t>
    <rPh sb="0" eb="2">
      <t>シャシュ</t>
    </rPh>
    <phoneticPr fontId="4"/>
  </si>
  <si>
    <t>車種C</t>
    <rPh sb="0" eb="2">
      <t>シャシュ</t>
    </rPh>
    <phoneticPr fontId="4"/>
  </si>
  <si>
    <t>車種D</t>
    <rPh sb="0" eb="2">
      <t>シャシュ</t>
    </rPh>
    <phoneticPr fontId="4"/>
  </si>
  <si>
    <t>バス貨物2.5～3.5t(ガソリン・LPG)</t>
    <rPh sb="2" eb="4">
      <t>カモツ</t>
    </rPh>
    <phoneticPr fontId="4"/>
  </si>
  <si>
    <t>バス貨物3.5t～(ガソリン・LPG)</t>
    <rPh sb="2" eb="4">
      <t>カモツ</t>
    </rPh>
    <phoneticPr fontId="4"/>
  </si>
  <si>
    <t>H5</t>
  </si>
  <si>
    <t>H9</t>
  </si>
  <si>
    <t>CCE</t>
  </si>
  <si>
    <t>CDE</t>
  </si>
  <si>
    <t>DCE</t>
  </si>
  <si>
    <t>DDE</t>
  </si>
  <si>
    <t>貨1軽</t>
    <rPh sb="0" eb="1">
      <t>カ</t>
    </rPh>
    <rPh sb="2" eb="3">
      <t>ケイ</t>
    </rPh>
    <phoneticPr fontId="4"/>
  </si>
  <si>
    <t>バス貨物3.5t～(軽油)</t>
    <rPh sb="2" eb="4">
      <t>カモツ</t>
    </rPh>
    <rPh sb="10" eb="12">
      <t>ケイユ</t>
    </rPh>
    <phoneticPr fontId="4"/>
  </si>
  <si>
    <t>バス貨物～1.7t(軽油)</t>
    <rPh sb="2" eb="4">
      <t>カモツ</t>
    </rPh>
    <rPh sb="10" eb="12">
      <t>ケイユ</t>
    </rPh>
    <phoneticPr fontId="4"/>
  </si>
  <si>
    <t>H9・H10</t>
  </si>
  <si>
    <t>CCF</t>
  </si>
  <si>
    <t>CDF</t>
  </si>
  <si>
    <t>DCF</t>
  </si>
  <si>
    <t>DDF</t>
  </si>
  <si>
    <t>貨2軽</t>
    <rPh sb="0" eb="1">
      <t>カ</t>
    </rPh>
    <rPh sb="2" eb="3">
      <t>ケイ</t>
    </rPh>
    <phoneticPr fontId="4"/>
  </si>
  <si>
    <t>バス貨物1.7～2.5t(軽油)</t>
    <rPh sb="2" eb="4">
      <t>カモツ</t>
    </rPh>
    <rPh sb="13" eb="15">
      <t>ケイユ</t>
    </rPh>
    <phoneticPr fontId="4"/>
  </si>
  <si>
    <t>乗0電</t>
    <rPh sb="0" eb="1">
      <t>ジョウ</t>
    </rPh>
    <rPh sb="2" eb="3">
      <t>デン</t>
    </rPh>
    <phoneticPr fontId="4"/>
  </si>
  <si>
    <t>貨1電</t>
    <rPh sb="2" eb="3">
      <t>デン</t>
    </rPh>
    <phoneticPr fontId="4"/>
  </si>
  <si>
    <t>貨2電</t>
    <rPh sb="2" eb="3">
      <t>デン</t>
    </rPh>
    <phoneticPr fontId="4"/>
  </si>
  <si>
    <t>貨3電</t>
    <rPh sb="2" eb="3">
      <t>デン</t>
    </rPh>
    <phoneticPr fontId="4"/>
  </si>
  <si>
    <t>貨4電</t>
    <rPh sb="2" eb="3">
      <t>デン</t>
    </rPh>
    <phoneticPr fontId="4"/>
  </si>
  <si>
    <t>乗0燃電</t>
    <rPh sb="0" eb="1">
      <t>ジョウ</t>
    </rPh>
    <rPh sb="2" eb="3">
      <t>ネン</t>
    </rPh>
    <rPh sb="3" eb="4">
      <t>デン</t>
    </rPh>
    <phoneticPr fontId="4"/>
  </si>
  <si>
    <t>貨1燃電</t>
    <rPh sb="3" eb="4">
      <t>デン</t>
    </rPh>
    <phoneticPr fontId="4"/>
  </si>
  <si>
    <t>貨2燃電</t>
    <rPh sb="3" eb="4">
      <t>デン</t>
    </rPh>
    <phoneticPr fontId="4"/>
  </si>
  <si>
    <t>貨3燃電</t>
    <rPh sb="3" eb="4">
      <t>デン</t>
    </rPh>
    <phoneticPr fontId="4"/>
  </si>
  <si>
    <t>貨4燃電</t>
    <rPh sb="3" eb="4">
      <t>デン</t>
    </rPh>
    <phoneticPr fontId="4"/>
  </si>
  <si>
    <t>ZAA</t>
  </si>
  <si>
    <r>
      <t>乗用(電気</t>
    </r>
    <r>
      <rPr>
        <sz val="11"/>
        <rFont val="ＭＳ Ｐゴシック"/>
        <family val="3"/>
        <charset val="128"/>
      </rPr>
      <t>)</t>
    </r>
    <rPh sb="0" eb="2">
      <t>ジョウヨウ</t>
    </rPh>
    <rPh sb="3" eb="5">
      <t>デンキ</t>
    </rPh>
    <phoneticPr fontId="4"/>
  </si>
  <si>
    <t>貨3軽</t>
    <rPh sb="0" eb="1">
      <t>カ</t>
    </rPh>
    <rPh sb="2" eb="3">
      <t>ケイ</t>
    </rPh>
    <phoneticPr fontId="4"/>
  </si>
  <si>
    <t>バス貨物2.5～3.5t(軽油)</t>
    <rPh sb="2" eb="4">
      <t>カモツ</t>
    </rPh>
    <rPh sb="13" eb="15">
      <t>ケイユ</t>
    </rPh>
    <phoneticPr fontId="4"/>
  </si>
  <si>
    <t>貨4軽</t>
    <rPh sb="0" eb="1">
      <t>カ</t>
    </rPh>
    <rPh sb="2" eb="3">
      <t>ケイ</t>
    </rPh>
    <phoneticPr fontId="4"/>
  </si>
  <si>
    <t>BCG</t>
  </si>
  <si>
    <t>BDG</t>
  </si>
  <si>
    <t>CEE</t>
  </si>
  <si>
    <t>CFE</t>
  </si>
  <si>
    <t>DEE</t>
  </si>
  <si>
    <t>DFE</t>
  </si>
  <si>
    <t>貨1C</t>
    <rPh sb="0" eb="1">
      <t>カ</t>
    </rPh>
    <phoneticPr fontId="4"/>
  </si>
  <si>
    <t>バス貨物～1.7t(CNG)</t>
    <rPh sb="2" eb="4">
      <t>カモツ</t>
    </rPh>
    <phoneticPr fontId="4"/>
  </si>
  <si>
    <t>貨2C</t>
    <rPh sb="0" eb="1">
      <t>カ</t>
    </rPh>
    <phoneticPr fontId="4"/>
  </si>
  <si>
    <t>CEF</t>
  </si>
  <si>
    <t>CFF</t>
  </si>
  <si>
    <t>DEF</t>
  </si>
  <si>
    <t>DFF</t>
  </si>
  <si>
    <t>バス貨物1.7～2.5t(CNG)</t>
    <rPh sb="2" eb="4">
      <t>カモツ</t>
    </rPh>
    <phoneticPr fontId="4"/>
  </si>
  <si>
    <t>貨3C</t>
    <rPh sb="0" eb="1">
      <t>カ</t>
    </rPh>
    <phoneticPr fontId="4"/>
  </si>
  <si>
    <t>バス貨物2.5～3.5t(CNG)</t>
    <rPh sb="2" eb="4">
      <t>カモツ</t>
    </rPh>
    <phoneticPr fontId="4"/>
  </si>
  <si>
    <t>BEG</t>
  </si>
  <si>
    <t>BFG</t>
  </si>
  <si>
    <t>貨4C</t>
    <rPh sb="0" eb="1">
      <t>カ</t>
    </rPh>
    <phoneticPr fontId="4"/>
  </si>
  <si>
    <t>バス貨物3.5t～(CNG)</t>
    <rPh sb="2" eb="4">
      <t>カモツ</t>
    </rPh>
    <phoneticPr fontId="4"/>
  </si>
  <si>
    <t>貨1メ</t>
    <rPh sb="0" eb="1">
      <t>カ</t>
    </rPh>
    <phoneticPr fontId="4"/>
  </si>
  <si>
    <t>バス貨物～1.7t(メタノール)</t>
    <rPh sb="2" eb="4">
      <t>カモツ</t>
    </rPh>
    <phoneticPr fontId="4"/>
  </si>
  <si>
    <t>貨2メ</t>
    <rPh sb="0" eb="1">
      <t>カ</t>
    </rPh>
    <phoneticPr fontId="4"/>
  </si>
  <si>
    <t>バス貨物1.7～2.5t(メタノール)</t>
    <rPh sb="2" eb="4">
      <t>カモツ</t>
    </rPh>
    <phoneticPr fontId="4"/>
  </si>
  <si>
    <t>貨3メ</t>
    <rPh sb="0" eb="1">
      <t>カ</t>
    </rPh>
    <phoneticPr fontId="4"/>
  </si>
  <si>
    <t>バス貨物2.5～3.5t(メタノール)</t>
    <rPh sb="2" eb="4">
      <t>カモツ</t>
    </rPh>
    <phoneticPr fontId="4"/>
  </si>
  <si>
    <t>貨4メ</t>
    <rPh sb="0" eb="1">
      <t>カ</t>
    </rPh>
    <phoneticPr fontId="4"/>
  </si>
  <si>
    <t>バス貨物3.5t～(メタノール)</t>
    <rPh sb="2" eb="4">
      <t>カモツ</t>
    </rPh>
    <phoneticPr fontId="4"/>
  </si>
  <si>
    <t>CAA</t>
  </si>
  <si>
    <t>CBA</t>
  </si>
  <si>
    <t>DAA</t>
  </si>
  <si>
    <t>DBA</t>
  </si>
  <si>
    <t>乗0メ</t>
    <rPh sb="0" eb="1">
      <t>ジョウ</t>
    </rPh>
    <phoneticPr fontId="4"/>
  </si>
  <si>
    <t>乗0ガ</t>
    <rPh sb="0" eb="1">
      <t>ジョウ</t>
    </rPh>
    <phoneticPr fontId="4"/>
  </si>
  <si>
    <t>乗用(ガソリン・LPG)</t>
    <rPh sb="0" eb="2">
      <t>ジョウヨウ</t>
    </rPh>
    <phoneticPr fontId="4"/>
  </si>
  <si>
    <t>乗0軽</t>
    <rPh sb="0" eb="1">
      <t>ジョウ</t>
    </rPh>
    <rPh sb="2" eb="3">
      <t>ケイ</t>
    </rPh>
    <phoneticPr fontId="4"/>
  </si>
  <si>
    <t>CCB</t>
  </si>
  <si>
    <t>CCC</t>
  </si>
  <si>
    <t>CDB</t>
  </si>
  <si>
    <t>CDC</t>
  </si>
  <si>
    <t>DCB</t>
  </si>
  <si>
    <t>DCC</t>
  </si>
  <si>
    <t>DDB</t>
  </si>
  <si>
    <t>DDC</t>
  </si>
  <si>
    <t>乗用(軽油)</t>
    <rPh sb="0" eb="2">
      <t>ジョウヨウ</t>
    </rPh>
    <rPh sb="3" eb="5">
      <t>ケイユ</t>
    </rPh>
    <phoneticPr fontId="4"/>
  </si>
  <si>
    <t>CEA</t>
  </si>
  <si>
    <t>CFA</t>
  </si>
  <si>
    <t>DEA</t>
  </si>
  <si>
    <t>DFA</t>
  </si>
  <si>
    <t>乗0C</t>
    <rPh sb="0" eb="1">
      <t>ジョウ</t>
    </rPh>
    <phoneticPr fontId="4"/>
  </si>
  <si>
    <t>乗用(CNG)</t>
    <rPh sb="0" eb="2">
      <t>ジョウヨウ</t>
    </rPh>
    <phoneticPr fontId="4"/>
  </si>
  <si>
    <t>乗用(メタノール)</t>
    <rPh sb="0" eb="2">
      <t>ジョウヨウ</t>
    </rPh>
    <phoneticPr fontId="4"/>
  </si>
  <si>
    <t>電気自動車全て</t>
    <rPh sb="0" eb="2">
      <t>デンキ</t>
    </rPh>
    <rPh sb="2" eb="5">
      <t>ジドウシャ</t>
    </rPh>
    <rPh sb="5" eb="6">
      <t>スベ</t>
    </rPh>
    <phoneticPr fontId="4"/>
  </si>
  <si>
    <t>☆(優先),ハイブリット</t>
    <rPh sb="2" eb="4">
      <t>ユウセン</t>
    </rPh>
    <phoneticPr fontId="4"/>
  </si>
  <si>
    <t>☆☆(優先),ハイブリット</t>
    <rPh sb="3" eb="5">
      <t>ユウセン</t>
    </rPh>
    <phoneticPr fontId="4"/>
  </si>
  <si>
    <t>☆☆☆(優先),ハイブリット</t>
    <rPh sb="4" eb="6">
      <t>ユウセン</t>
    </rPh>
    <phoneticPr fontId="4"/>
  </si>
  <si>
    <t>ハイブリッド(軽油）</t>
    <rPh sb="7" eb="9">
      <t>ケイユ</t>
    </rPh>
    <phoneticPr fontId="4"/>
  </si>
  <si>
    <t>車種区分</t>
    <rPh sb="0" eb="2">
      <t>シャシュ</t>
    </rPh>
    <rPh sb="2" eb="4">
      <t>クブン</t>
    </rPh>
    <phoneticPr fontId="4"/>
  </si>
  <si>
    <t>重量区分</t>
    <rPh sb="0" eb="2">
      <t>ジュウリョウ</t>
    </rPh>
    <rPh sb="2" eb="4">
      <t>クブン</t>
    </rPh>
    <phoneticPr fontId="4"/>
  </si>
  <si>
    <t>燃料区分</t>
    <rPh sb="0" eb="2">
      <t>ネンリョウ</t>
    </rPh>
    <rPh sb="2" eb="4">
      <t>クブン</t>
    </rPh>
    <phoneticPr fontId="4"/>
  </si>
  <si>
    <t>NOX低減装置</t>
    <rPh sb="3" eb="5">
      <t>テイゲン</t>
    </rPh>
    <rPh sb="5" eb="7">
      <t>ソウチ</t>
    </rPh>
    <phoneticPr fontId="4"/>
  </si>
  <si>
    <t>PM低減装置</t>
    <rPh sb="2" eb="4">
      <t>テイゲン</t>
    </rPh>
    <rPh sb="4" eb="6">
      <t>ソウチ</t>
    </rPh>
    <phoneticPr fontId="4"/>
  </si>
  <si>
    <t>車両毎の排出量</t>
    <rPh sb="0" eb="2">
      <t>シャリョウ</t>
    </rPh>
    <rPh sb="2" eb="3">
      <t>ゴト</t>
    </rPh>
    <rPh sb="4" eb="7">
      <t>ハイシュツリョウ</t>
    </rPh>
    <phoneticPr fontId="4"/>
  </si>
  <si>
    <t>保険業（保険媒介代理業、保険サービス業を含む）</t>
  </si>
  <si>
    <t>不動産取引業</t>
  </si>
  <si>
    <t>不動産賃貸業・管理業</t>
  </si>
  <si>
    <t>日本標準産業分類　中分類</t>
    <rPh sb="0" eb="2">
      <t>ニホン</t>
    </rPh>
    <rPh sb="2" eb="4">
      <t>ヒョウジュン</t>
    </rPh>
    <rPh sb="4" eb="6">
      <t>サンギョウ</t>
    </rPh>
    <rPh sb="6" eb="8">
      <t>ブンルイ</t>
    </rPh>
    <rPh sb="9" eb="10">
      <t>チュウ</t>
    </rPh>
    <rPh sb="10" eb="12">
      <t>ブンルイ</t>
    </rPh>
    <phoneticPr fontId="4"/>
  </si>
  <si>
    <t>農業</t>
    <rPh sb="0" eb="2">
      <t>ノウギョウ</t>
    </rPh>
    <phoneticPr fontId="4"/>
  </si>
  <si>
    <t>型式</t>
  </si>
  <si>
    <t>QBE</t>
  </si>
  <si>
    <t>トラック・バス</t>
  </si>
  <si>
    <t>ガソリン</t>
  </si>
  <si>
    <t>～1.7t</t>
  </si>
  <si>
    <t>QAE</t>
  </si>
  <si>
    <t>QBF</t>
  </si>
  <si>
    <t>QAF</t>
  </si>
  <si>
    <t>3.5t～</t>
  </si>
  <si>
    <t>QBG</t>
  </si>
  <si>
    <t>QAG</t>
  </si>
  <si>
    <t>LPG</t>
  </si>
  <si>
    <t>☆(優先）、ハイブリット</t>
    <rPh sb="2" eb="4">
      <t>ユウセン</t>
    </rPh>
    <phoneticPr fontId="4"/>
  </si>
  <si>
    <t>軽新長1</t>
    <rPh sb="0" eb="1">
      <t>ケイ</t>
    </rPh>
    <rPh sb="1" eb="2">
      <t>シン</t>
    </rPh>
    <rPh sb="2" eb="3">
      <t>チョウ</t>
    </rPh>
    <phoneticPr fontId="4"/>
  </si>
  <si>
    <t>軽ポ</t>
    <rPh sb="0" eb="1">
      <t>ケイ</t>
    </rPh>
    <phoneticPr fontId="4"/>
  </si>
  <si>
    <t>軽油</t>
  </si>
  <si>
    <t>QDE</t>
  </si>
  <si>
    <t>QCE</t>
  </si>
  <si>
    <t>TDF</t>
  </si>
  <si>
    <t>TPF</t>
  </si>
  <si>
    <t>TCF</t>
  </si>
  <si>
    <t>QDF</t>
  </si>
  <si>
    <t>QCF</t>
  </si>
  <si>
    <t>LRG</t>
  </si>
  <si>
    <t>LNG</t>
  </si>
  <si>
    <t>LQG</t>
  </si>
  <si>
    <t>MPG</t>
  </si>
  <si>
    <t>MRG</t>
  </si>
  <si>
    <t>MNG</t>
  </si>
  <si>
    <t>MQG</t>
  </si>
  <si>
    <t>RPG</t>
  </si>
  <si>
    <t>RRG</t>
  </si>
  <si>
    <t>RNG</t>
  </si>
  <si>
    <t>RQG</t>
  </si>
  <si>
    <t>SPG</t>
  </si>
  <si>
    <t>SRG</t>
  </si>
  <si>
    <t>SNG</t>
  </si>
  <si>
    <t>SQG</t>
  </si>
  <si>
    <t>QDG</t>
  </si>
  <si>
    <t>QKG</t>
  </si>
  <si>
    <t>QPG</t>
  </si>
  <si>
    <t>QRG</t>
  </si>
  <si>
    <t>QCG</t>
  </si>
  <si>
    <t>QJG</t>
  </si>
  <si>
    <t>QNG</t>
  </si>
  <si>
    <t>QQG</t>
  </si>
  <si>
    <t>TDG</t>
  </si>
  <si>
    <t>TKG</t>
  </si>
  <si>
    <t>TPG</t>
  </si>
  <si>
    <t>TRG</t>
  </si>
  <si>
    <t>TCG</t>
  </si>
  <si>
    <t>TJG</t>
  </si>
  <si>
    <t>TNG</t>
  </si>
  <si>
    <t>TQG</t>
  </si>
  <si>
    <t>☆☆☆☆(優先),CNG,ハイブリット</t>
    <rPh sb="5" eb="7">
      <t>ユウセン</t>
    </rPh>
    <phoneticPr fontId="4"/>
  </si>
  <si>
    <t>☆☆☆☆(優先),CNG</t>
    <rPh sb="5" eb="7">
      <t>ユウセン</t>
    </rPh>
    <phoneticPr fontId="4"/>
  </si>
  <si>
    <t>QFE</t>
  </si>
  <si>
    <t>CNG</t>
  </si>
  <si>
    <t>QEE</t>
  </si>
  <si>
    <t>QFF</t>
  </si>
  <si>
    <t>QEF</t>
  </si>
  <si>
    <t>TFG</t>
  </si>
  <si>
    <t>TEG</t>
  </si>
  <si>
    <t>QFG</t>
  </si>
  <si>
    <t>QEG</t>
  </si>
  <si>
    <t>☆☆☆☆(優先),メタノール,ハイブリット</t>
    <rPh sb="5" eb="7">
      <t>ユウセン</t>
    </rPh>
    <phoneticPr fontId="4"/>
  </si>
  <si>
    <t>☆☆☆☆(優先),メタノール</t>
    <rPh sb="5" eb="7">
      <t>ユウセン</t>
    </rPh>
    <phoneticPr fontId="4"/>
  </si>
  <si>
    <t>QHE</t>
  </si>
  <si>
    <t>メタノール</t>
  </si>
  <si>
    <t>QGE</t>
  </si>
  <si>
    <t>QHF</t>
  </si>
  <si>
    <t>QGF</t>
  </si>
  <si>
    <t>QHG</t>
  </si>
  <si>
    <t>QGG</t>
  </si>
  <si>
    <t>THG</t>
  </si>
  <si>
    <t>TGG</t>
  </si>
  <si>
    <t>QBA</t>
  </si>
  <si>
    <t>乗用車</t>
  </si>
  <si>
    <t>全て</t>
  </si>
  <si>
    <t>QAA</t>
  </si>
  <si>
    <t>新☆(優先）,ハイブリット</t>
    <rPh sb="0" eb="1">
      <t>シン</t>
    </rPh>
    <rPh sb="3" eb="5">
      <t>ユウセン</t>
    </rPh>
    <phoneticPr fontId="4"/>
  </si>
  <si>
    <t>QLA</t>
  </si>
  <si>
    <t>新☆(優先),プラグインハイブリット</t>
    <rPh sb="0" eb="1">
      <t>シン</t>
    </rPh>
    <rPh sb="3" eb="5">
      <t>ユウセン</t>
    </rPh>
    <phoneticPr fontId="4"/>
  </si>
  <si>
    <t>FDA</t>
  </si>
  <si>
    <t>FCA</t>
  </si>
  <si>
    <t>FMA</t>
  </si>
  <si>
    <t>QDA</t>
  </si>
  <si>
    <t>QCA</t>
  </si>
  <si>
    <t>QMA</t>
  </si>
  <si>
    <t>QFA</t>
  </si>
  <si>
    <t>QEA</t>
  </si>
  <si>
    <t>新☆（優先）,ハイブリット</t>
    <rPh sb="0" eb="1">
      <t>シン</t>
    </rPh>
    <rPh sb="3" eb="5">
      <t>ユウセン</t>
    </rPh>
    <phoneticPr fontId="4"/>
  </si>
  <si>
    <t>QHA</t>
  </si>
  <si>
    <t>QGA</t>
  </si>
  <si>
    <t>電気</t>
  </si>
  <si>
    <t>トラック</t>
  </si>
  <si>
    <t>バス</t>
  </si>
  <si>
    <t>燃料電池</t>
  </si>
  <si>
    <t>繊維・衣服等卸売業</t>
    <rPh sb="0" eb="2">
      <t>センイ</t>
    </rPh>
    <rPh sb="3" eb="5">
      <t>イフク</t>
    </rPh>
    <rPh sb="5" eb="6">
      <t>トウ</t>
    </rPh>
    <rPh sb="6" eb="9">
      <t>オロシウリギョウ</t>
    </rPh>
    <phoneticPr fontId="4"/>
  </si>
  <si>
    <t>林業</t>
    <rPh sb="0" eb="2">
      <t>リンギョウ</t>
    </rPh>
    <phoneticPr fontId="4"/>
  </si>
  <si>
    <t>水産養殖業</t>
    <rPh sb="0" eb="2">
      <t>スイサン</t>
    </rPh>
    <rPh sb="2" eb="5">
      <t>ヨウショクギョウ</t>
    </rPh>
    <phoneticPr fontId="4"/>
  </si>
  <si>
    <t>総合工事業</t>
    <rPh sb="0" eb="2">
      <t>ソウゴウ</t>
    </rPh>
    <rPh sb="2" eb="4">
      <t>コウジ</t>
    </rPh>
    <rPh sb="4" eb="5">
      <t>ギョウ</t>
    </rPh>
    <phoneticPr fontId="4"/>
  </si>
  <si>
    <t>各種商品小売業</t>
    <rPh sb="0" eb="2">
      <t>カクシュ</t>
    </rPh>
    <rPh sb="2" eb="4">
      <t>ショウヒン</t>
    </rPh>
    <rPh sb="4" eb="7">
      <t>コウリギョウ</t>
    </rPh>
    <phoneticPr fontId="4"/>
  </si>
  <si>
    <t>職別工事業（設備工事業を除く）</t>
    <rPh sb="0" eb="1">
      <t>ショク</t>
    </rPh>
    <rPh sb="1" eb="2">
      <t>ベツ</t>
    </rPh>
    <rPh sb="2" eb="4">
      <t>コウジ</t>
    </rPh>
    <rPh sb="4" eb="5">
      <t>ギョウ</t>
    </rPh>
    <rPh sb="6" eb="8">
      <t>セツビ</t>
    </rPh>
    <rPh sb="8" eb="10">
      <t>コウジ</t>
    </rPh>
    <rPh sb="10" eb="11">
      <t>ギョウ</t>
    </rPh>
    <rPh sb="12" eb="13">
      <t>ノゾ</t>
    </rPh>
    <phoneticPr fontId="4"/>
  </si>
  <si>
    <t>織物・衣服・身の回り品小売業</t>
    <rPh sb="0" eb="2">
      <t>オリモノ</t>
    </rPh>
    <rPh sb="3" eb="5">
      <t>イフク</t>
    </rPh>
    <rPh sb="6" eb="7">
      <t>ミ</t>
    </rPh>
    <rPh sb="8" eb="9">
      <t>マワ</t>
    </rPh>
    <rPh sb="10" eb="11">
      <t>ヒン</t>
    </rPh>
    <rPh sb="11" eb="14">
      <t>コウリギョウ</t>
    </rPh>
    <phoneticPr fontId="4"/>
  </si>
  <si>
    <t>設備工事業</t>
    <rPh sb="0" eb="2">
      <t>セツビ</t>
    </rPh>
    <rPh sb="2" eb="4">
      <t>コウジ</t>
    </rPh>
    <rPh sb="4" eb="5">
      <t>ギョウ</t>
    </rPh>
    <phoneticPr fontId="4"/>
  </si>
  <si>
    <t>食料品製造業</t>
    <rPh sb="0" eb="3">
      <t>ショクリョウヒン</t>
    </rPh>
    <rPh sb="3" eb="6">
      <t>セイゾウギョウ</t>
    </rPh>
    <phoneticPr fontId="4"/>
  </si>
  <si>
    <t>飲料・たばこ・飼料製造業</t>
    <rPh sb="0" eb="2">
      <t>インリョウ</t>
    </rPh>
    <rPh sb="7" eb="9">
      <t>シリョウ</t>
    </rPh>
    <rPh sb="9" eb="12">
      <t>セイゾウギョウ</t>
    </rPh>
    <phoneticPr fontId="4"/>
  </si>
  <si>
    <t>その他の小売業</t>
    <rPh sb="2" eb="3">
      <t>タ</t>
    </rPh>
    <rPh sb="4" eb="7">
      <t>コウリギョウ</t>
    </rPh>
    <phoneticPr fontId="4"/>
  </si>
  <si>
    <t>普
通
貨
物
自
動
車</t>
    <rPh sb="0" eb="1">
      <t>ススム</t>
    </rPh>
    <rPh sb="2" eb="3">
      <t>ツウ</t>
    </rPh>
    <rPh sb="4" eb="5">
      <t>カ</t>
    </rPh>
    <rPh sb="6" eb="7">
      <t>ブツ</t>
    </rPh>
    <rPh sb="8" eb="9">
      <t>ジ</t>
    </rPh>
    <rPh sb="10" eb="11">
      <t>ドウ</t>
    </rPh>
    <rPh sb="12" eb="13">
      <t>クルマ</t>
    </rPh>
    <phoneticPr fontId="4"/>
  </si>
  <si>
    <t>小
型
貨
物
自
動
車</t>
    <rPh sb="0" eb="1">
      <t>ショウ</t>
    </rPh>
    <rPh sb="2" eb="3">
      <t>カタ</t>
    </rPh>
    <rPh sb="4" eb="5">
      <t>カ</t>
    </rPh>
    <rPh sb="6" eb="7">
      <t>モノ</t>
    </rPh>
    <rPh sb="8" eb="9">
      <t>ジ</t>
    </rPh>
    <rPh sb="10" eb="11">
      <t>ドウ</t>
    </rPh>
    <rPh sb="12" eb="13">
      <t>クルマ</t>
    </rPh>
    <phoneticPr fontId="4"/>
  </si>
  <si>
    <t>特
種
自
動
車</t>
    <rPh sb="0" eb="1">
      <t>トク</t>
    </rPh>
    <rPh sb="2" eb="3">
      <t>タネ</t>
    </rPh>
    <rPh sb="4" eb="5">
      <t>ジ</t>
    </rPh>
    <rPh sb="6" eb="7">
      <t>ドウ</t>
    </rPh>
    <rPh sb="8" eb="9">
      <t>クルマ</t>
    </rPh>
    <phoneticPr fontId="4"/>
  </si>
  <si>
    <t>千葉県における主たる事業所の所在地</t>
    <rPh sb="0" eb="3">
      <t>チバケン</t>
    </rPh>
    <rPh sb="7" eb="8">
      <t>シュ</t>
    </rPh>
    <rPh sb="10" eb="12">
      <t>ジギョウ</t>
    </rPh>
    <rPh sb="12" eb="13">
      <t>ショ</t>
    </rPh>
    <rPh sb="14" eb="17">
      <t>ショザイチ</t>
    </rPh>
    <phoneticPr fontId="4"/>
  </si>
  <si>
    <t>事業所コード</t>
    <rPh sb="0" eb="2">
      <t>ジギョウ</t>
    </rPh>
    <rPh sb="2" eb="3">
      <t>ショ</t>
    </rPh>
    <phoneticPr fontId="4"/>
  </si>
  <si>
    <t>元号　H:平成、S:昭和</t>
    <rPh sb="0" eb="2">
      <t>ゲンゴウ</t>
    </rPh>
    <rPh sb="5" eb="7">
      <t>ヘイセイ</t>
    </rPh>
    <rPh sb="10" eb="12">
      <t>ショウワ</t>
    </rPh>
    <phoneticPr fontId="4"/>
  </si>
  <si>
    <t>木材・木製品製造業（家具を除く）</t>
    <rPh sb="0" eb="2">
      <t>モクザイ</t>
    </rPh>
    <rPh sb="3" eb="6">
      <t>モクセイヒン</t>
    </rPh>
    <rPh sb="6" eb="9">
      <t>セイゾウギョウ</t>
    </rPh>
    <rPh sb="10" eb="12">
      <t>カグ</t>
    </rPh>
    <rPh sb="13" eb="14">
      <t>ノゾ</t>
    </rPh>
    <phoneticPr fontId="4"/>
  </si>
  <si>
    <t>協同組織金融業</t>
    <rPh sb="0" eb="2">
      <t>キョウドウ</t>
    </rPh>
    <rPh sb="2" eb="4">
      <t>ソシキ</t>
    </rPh>
    <rPh sb="4" eb="7">
      <t>キンユウギョウ</t>
    </rPh>
    <phoneticPr fontId="4"/>
  </si>
  <si>
    <t>家具・装備品製造業</t>
    <rPh sb="0" eb="2">
      <t>カグ</t>
    </rPh>
    <rPh sb="3" eb="6">
      <t>ソウビヒン</t>
    </rPh>
    <rPh sb="6" eb="9">
      <t>セイゾウギョウ</t>
    </rPh>
    <phoneticPr fontId="4"/>
  </si>
  <si>
    <t>パルプ・紙・紙加工品製造業</t>
    <rPh sb="4" eb="5">
      <t>カミ</t>
    </rPh>
    <rPh sb="6" eb="7">
      <t>カミ</t>
    </rPh>
    <rPh sb="7" eb="10">
      <t>カコウヒン</t>
    </rPh>
    <rPh sb="10" eb="13">
      <t>セイゾウギョウ</t>
    </rPh>
    <phoneticPr fontId="4"/>
  </si>
  <si>
    <t>印刷・同関連業</t>
    <rPh sb="0" eb="2">
      <t>インサツ</t>
    </rPh>
    <rPh sb="3" eb="4">
      <t>ドウ</t>
    </rPh>
    <rPh sb="4" eb="6">
      <t>カンレン</t>
    </rPh>
    <rPh sb="6" eb="7">
      <t>ギョウ</t>
    </rPh>
    <phoneticPr fontId="4"/>
  </si>
  <si>
    <t>化学工業</t>
    <rPh sb="0" eb="2">
      <t>カガク</t>
    </rPh>
    <rPh sb="2" eb="4">
      <t>コウギョウ</t>
    </rPh>
    <phoneticPr fontId="4"/>
  </si>
  <si>
    <t>石油製品・石炭製品製造業</t>
    <rPh sb="0" eb="2">
      <t>セキユ</t>
    </rPh>
    <rPh sb="2" eb="4">
      <t>セイヒン</t>
    </rPh>
    <rPh sb="5" eb="7">
      <t>セキタン</t>
    </rPh>
    <rPh sb="7" eb="9">
      <t>セイヒン</t>
    </rPh>
    <rPh sb="9" eb="12">
      <t>セイゾウギョウ</t>
    </rPh>
    <phoneticPr fontId="4"/>
  </si>
  <si>
    <t>プラスチック製品製造業（別掲を除く）</t>
    <rPh sb="6" eb="8">
      <t>セイヒン</t>
    </rPh>
    <rPh sb="8" eb="11">
      <t>セイゾウギョウ</t>
    </rPh>
    <rPh sb="12" eb="14">
      <t>ベッケイ</t>
    </rPh>
    <rPh sb="15" eb="16">
      <t>ノゾ</t>
    </rPh>
    <phoneticPr fontId="4"/>
  </si>
  <si>
    <t>ゴム製品製造業</t>
    <rPh sb="2" eb="4">
      <t>セイヒン</t>
    </rPh>
    <rPh sb="4" eb="7">
      <t>セイゾウギョウ</t>
    </rPh>
    <phoneticPr fontId="4"/>
  </si>
  <si>
    <t>なめし革・同製品・毛皮製造業</t>
    <rPh sb="3" eb="4">
      <t>カワ</t>
    </rPh>
    <rPh sb="5" eb="6">
      <t>ドウ</t>
    </rPh>
    <rPh sb="6" eb="8">
      <t>セイヒン</t>
    </rPh>
    <rPh sb="9" eb="11">
      <t>ケガワ</t>
    </rPh>
    <rPh sb="11" eb="14">
      <t>セイゾウギョウ</t>
    </rPh>
    <phoneticPr fontId="4"/>
  </si>
  <si>
    <t>番　号</t>
    <phoneticPr fontId="4"/>
  </si>
  <si>
    <t xml:space="preserve">  ＦＡＸ</t>
    <phoneticPr fontId="4"/>
  </si>
  <si>
    <t xml:space="preserve">  Ｅメール</t>
    <phoneticPr fontId="4"/>
  </si>
  <si>
    <t>マイクロバス</t>
    <phoneticPr fontId="4"/>
  </si>
  <si>
    <t>燃料</t>
    <rPh sb="0" eb="2">
      <t>ネンリョウ</t>
    </rPh>
    <phoneticPr fontId="4"/>
  </si>
  <si>
    <t>[シートについて]</t>
    <phoneticPr fontId="4"/>
  </si>
  <si>
    <t>[セルの記載について]</t>
    <rPh sb="4" eb="6">
      <t>キサイ</t>
    </rPh>
    <phoneticPr fontId="4"/>
  </si>
  <si>
    <t>分類番号(※2)・・・500</t>
    <rPh sb="0" eb="2">
      <t>ブンルイ</t>
    </rPh>
    <rPh sb="2" eb="4">
      <t>バンゴウ</t>
    </rPh>
    <phoneticPr fontId="4"/>
  </si>
  <si>
    <t>低排出
ガス
レベル</t>
    <rPh sb="0" eb="1">
      <t>テイ</t>
    </rPh>
    <rPh sb="1" eb="3">
      <t>ハイシュツ</t>
    </rPh>
    <phoneticPr fontId="4"/>
  </si>
  <si>
    <t>新☆☆☆</t>
    <rPh sb="0" eb="1">
      <t>シン</t>
    </rPh>
    <phoneticPr fontId="4"/>
  </si>
  <si>
    <t>新☆☆☆☆</t>
    <rPh sb="0" eb="1">
      <t>シン</t>
    </rPh>
    <phoneticPr fontId="4"/>
  </si>
  <si>
    <t>小型貨物</t>
    <rPh sb="0" eb="2">
      <t>コガタ</t>
    </rPh>
    <rPh sb="2" eb="4">
      <t>カモツ</t>
    </rPh>
    <phoneticPr fontId="4"/>
  </si>
  <si>
    <t>ナンバー識別</t>
    <rPh sb="4" eb="6">
      <t>シキベツ</t>
    </rPh>
    <phoneticPr fontId="4"/>
  </si>
  <si>
    <t>乗用</t>
    <rPh sb="0" eb="2">
      <t>ジョウヨウ</t>
    </rPh>
    <phoneticPr fontId="4"/>
  </si>
  <si>
    <t>車種識別</t>
    <rPh sb="0" eb="2">
      <t>シャシュ</t>
    </rPh>
    <rPh sb="2" eb="4">
      <t>シキベツ</t>
    </rPh>
    <phoneticPr fontId="4"/>
  </si>
  <si>
    <t>A1</t>
    <phoneticPr fontId="4"/>
  </si>
  <si>
    <t>判定</t>
    <rPh sb="0" eb="2">
      <t>ハンテイ</t>
    </rPh>
    <phoneticPr fontId="4"/>
  </si>
  <si>
    <t>窯業・土石製品製造業</t>
    <rPh sb="0" eb="2">
      <t>ヨウギョウ</t>
    </rPh>
    <rPh sb="3" eb="5">
      <t>ドセキ</t>
    </rPh>
    <rPh sb="5" eb="7">
      <t>セイヒン</t>
    </rPh>
    <rPh sb="7" eb="10">
      <t>セイゾウギョウ</t>
    </rPh>
    <phoneticPr fontId="4"/>
  </si>
  <si>
    <t>鉄鋼業</t>
    <rPh sb="0" eb="2">
      <t>テッコウ</t>
    </rPh>
    <rPh sb="2" eb="3">
      <t>ギョウ</t>
    </rPh>
    <phoneticPr fontId="4"/>
  </si>
  <si>
    <t>宿泊業</t>
    <rPh sb="0" eb="2">
      <t>シュクハク</t>
    </rPh>
    <rPh sb="2" eb="3">
      <t>ギョウ</t>
    </rPh>
    <phoneticPr fontId="4"/>
  </si>
  <si>
    <t>非鉄金属製造業</t>
    <rPh sb="0" eb="2">
      <t>ヒテツ</t>
    </rPh>
    <rPh sb="2" eb="4">
      <t>キンゾク</t>
    </rPh>
    <rPh sb="4" eb="7">
      <t>セイゾウギョウ</t>
    </rPh>
    <phoneticPr fontId="4"/>
  </si>
  <si>
    <t>医療業</t>
    <rPh sb="0" eb="2">
      <t>イリョウ</t>
    </rPh>
    <rPh sb="2" eb="3">
      <t>ギョウ</t>
    </rPh>
    <phoneticPr fontId="4"/>
  </si>
  <si>
    <t>金属製品製造業</t>
    <rPh sb="0" eb="2">
      <t>キンゾク</t>
    </rPh>
    <rPh sb="2" eb="4">
      <t>セイヒン</t>
    </rPh>
    <rPh sb="4" eb="7">
      <t>セイゾウギョウ</t>
    </rPh>
    <phoneticPr fontId="4"/>
  </si>
  <si>
    <t>保健衛生</t>
    <rPh sb="0" eb="2">
      <t>ホケン</t>
    </rPh>
    <rPh sb="2" eb="4">
      <t>エイセイ</t>
    </rPh>
    <phoneticPr fontId="4"/>
  </si>
  <si>
    <t>社会保険・社会福祉・介護事業</t>
    <rPh sb="0" eb="2">
      <t>シャカイ</t>
    </rPh>
    <rPh sb="2" eb="4">
      <t>ホケン</t>
    </rPh>
    <rPh sb="5" eb="7">
      <t>シャカイ</t>
    </rPh>
    <rPh sb="7" eb="9">
      <t>フクシ</t>
    </rPh>
    <rPh sb="10" eb="12">
      <t>カイゴ</t>
    </rPh>
    <rPh sb="12" eb="14">
      <t>ジギョウ</t>
    </rPh>
    <phoneticPr fontId="4"/>
  </si>
  <si>
    <t>排出量</t>
    <phoneticPr fontId="4"/>
  </si>
  <si>
    <t>使用の本拠(※1)・・・千葉</t>
    <rPh sb="0" eb="2">
      <t>シヨウ</t>
    </rPh>
    <rPh sb="3" eb="5">
      <t>ホンキョ</t>
    </rPh>
    <rPh sb="12" eb="14">
      <t>チバ</t>
    </rPh>
    <phoneticPr fontId="4"/>
  </si>
  <si>
    <t>（法人その他の団体にあっては、主たる事務所の所在地、名称及び代表者の氏名）</t>
    <phoneticPr fontId="4"/>
  </si>
  <si>
    <t>新☆</t>
    <rPh sb="0" eb="1">
      <t>シン</t>
    </rPh>
    <phoneticPr fontId="4"/>
  </si>
  <si>
    <t>ED</t>
  </si>
  <si>
    <t>ZAB</t>
  </si>
  <si>
    <t>ZAC</t>
  </si>
  <si>
    <t>ZBA</t>
  </si>
  <si>
    <t>ZBB</t>
  </si>
  <si>
    <t>ZBC</t>
  </si>
  <si>
    <r>
      <t>貨物～</t>
    </r>
    <r>
      <rPr>
        <sz val="11"/>
        <rFont val="ＭＳ Ｐゴシック"/>
        <family val="3"/>
        <charset val="128"/>
      </rPr>
      <t>1.7t</t>
    </r>
    <r>
      <rPr>
        <sz val="11"/>
        <rFont val="ＭＳ Ｐゴシック"/>
        <family val="3"/>
        <charset val="128"/>
      </rPr>
      <t>(電気</t>
    </r>
    <r>
      <rPr>
        <sz val="11"/>
        <rFont val="ＭＳ Ｐゴシック"/>
        <family val="3"/>
        <charset val="128"/>
      </rPr>
      <t>)</t>
    </r>
    <rPh sb="0" eb="2">
      <t>カモツ</t>
    </rPh>
    <rPh sb="8" eb="10">
      <t>デンキ</t>
    </rPh>
    <phoneticPr fontId="4"/>
  </si>
  <si>
    <r>
      <t>貨物</t>
    </r>
    <r>
      <rPr>
        <sz val="11"/>
        <rFont val="ＭＳ Ｐゴシック"/>
        <family val="3"/>
        <charset val="128"/>
      </rPr>
      <t>1.7～2.5t</t>
    </r>
    <r>
      <rPr>
        <sz val="11"/>
        <rFont val="ＭＳ Ｐゴシック"/>
        <family val="3"/>
        <charset val="128"/>
      </rPr>
      <t>(電気</t>
    </r>
    <r>
      <rPr>
        <sz val="11"/>
        <rFont val="ＭＳ Ｐゴシック"/>
        <family val="3"/>
        <charset val="128"/>
      </rPr>
      <t>)</t>
    </r>
    <rPh sb="0" eb="2">
      <t>カモツ</t>
    </rPh>
    <rPh sb="11" eb="13">
      <t>デンキ</t>
    </rPh>
    <phoneticPr fontId="4"/>
  </si>
  <si>
    <r>
      <t>貨物</t>
    </r>
    <r>
      <rPr>
        <sz val="11"/>
        <rFont val="ＭＳ Ｐゴシック"/>
        <family val="3"/>
        <charset val="128"/>
      </rPr>
      <t>2.5～3.5t</t>
    </r>
    <r>
      <rPr>
        <sz val="11"/>
        <rFont val="ＭＳ Ｐゴシック"/>
        <family val="3"/>
        <charset val="128"/>
      </rPr>
      <t>(電気</t>
    </r>
    <r>
      <rPr>
        <sz val="11"/>
        <rFont val="ＭＳ Ｐゴシック"/>
        <family val="3"/>
        <charset val="128"/>
      </rPr>
      <t>)</t>
    </r>
    <rPh sb="0" eb="1">
      <t>カ</t>
    </rPh>
    <rPh sb="1" eb="2">
      <t>ブツ</t>
    </rPh>
    <rPh sb="11" eb="13">
      <t>デンキ</t>
    </rPh>
    <phoneticPr fontId="4"/>
  </si>
  <si>
    <r>
      <t>貨物</t>
    </r>
    <r>
      <rPr>
        <sz val="11"/>
        <rFont val="ＭＳ Ｐゴシック"/>
        <family val="3"/>
        <charset val="128"/>
      </rPr>
      <t>3.5t～</t>
    </r>
    <r>
      <rPr>
        <sz val="11"/>
        <rFont val="ＭＳ Ｐゴシック"/>
        <family val="3"/>
        <charset val="128"/>
      </rPr>
      <t>(電気</t>
    </r>
    <r>
      <rPr>
        <sz val="11"/>
        <rFont val="ＭＳ Ｐゴシック"/>
        <family val="3"/>
        <charset val="128"/>
      </rPr>
      <t>)</t>
    </r>
    <rPh sb="0" eb="2">
      <t>カモツ</t>
    </rPh>
    <rPh sb="8" eb="10">
      <t>デンキ</t>
    </rPh>
    <phoneticPr fontId="4"/>
  </si>
  <si>
    <r>
      <t xml:space="preserve">年間
燃料
給油量
</t>
    </r>
    <r>
      <rPr>
        <sz val="10"/>
        <color indexed="12"/>
        <rFont val="ＭＳ Ｐゴシック"/>
        <family val="3"/>
        <charset val="128"/>
      </rPr>
      <t>(D)</t>
    </r>
    <rPh sb="0" eb="2">
      <t>ネンカン</t>
    </rPh>
    <rPh sb="3" eb="5">
      <t>ネンリョウ</t>
    </rPh>
    <rPh sb="6" eb="9">
      <t>キュウユリョウ</t>
    </rPh>
    <phoneticPr fontId="4"/>
  </si>
  <si>
    <r>
      <t xml:space="preserve">年間
走行
距離（km）
</t>
    </r>
    <r>
      <rPr>
        <sz val="10"/>
        <color indexed="12"/>
        <rFont val="ＭＳ Ｐゴシック"/>
        <family val="3"/>
        <charset val="128"/>
      </rPr>
      <t>(C)</t>
    </r>
    <rPh sb="0" eb="2">
      <t>ネンカン</t>
    </rPh>
    <phoneticPr fontId="4"/>
  </si>
  <si>
    <t>NOx</t>
    <phoneticPr fontId="4"/>
  </si>
  <si>
    <t>電気機械器具製造業</t>
    <rPh sb="0" eb="2">
      <t>デンキ</t>
    </rPh>
    <rPh sb="2" eb="4">
      <t>キカイ</t>
    </rPh>
    <rPh sb="4" eb="6">
      <t>キグ</t>
    </rPh>
    <rPh sb="6" eb="9">
      <t>セイゾウギョウ</t>
    </rPh>
    <phoneticPr fontId="4"/>
  </si>
  <si>
    <t>学校教育</t>
    <rPh sb="0" eb="2">
      <t>ガッコウ</t>
    </rPh>
    <rPh sb="2" eb="4">
      <t>キョウイク</t>
    </rPh>
    <phoneticPr fontId="4"/>
  </si>
  <si>
    <t>情報通信機械器具製造業</t>
    <rPh sb="0" eb="2">
      <t>ジョウホウ</t>
    </rPh>
    <rPh sb="2" eb="4">
      <t>ツウシン</t>
    </rPh>
    <rPh sb="4" eb="6">
      <t>キカイ</t>
    </rPh>
    <rPh sb="6" eb="8">
      <t>キグ</t>
    </rPh>
    <rPh sb="8" eb="11">
      <t>セイゾウギョウ</t>
    </rPh>
    <phoneticPr fontId="4"/>
  </si>
  <si>
    <t>その他の教育、学習支援業</t>
    <rPh sb="2" eb="3">
      <t>タ</t>
    </rPh>
    <rPh sb="4" eb="6">
      <t>キョウイク</t>
    </rPh>
    <rPh sb="7" eb="9">
      <t>ガクシュウ</t>
    </rPh>
    <rPh sb="9" eb="11">
      <t>シエン</t>
    </rPh>
    <rPh sb="11" eb="12">
      <t>ギョウ</t>
    </rPh>
    <phoneticPr fontId="4"/>
  </si>
  <si>
    <t>輸送用機械器具製造業</t>
    <rPh sb="0" eb="3">
      <t>ユソウヨウ</t>
    </rPh>
    <rPh sb="3" eb="5">
      <t>キカイ</t>
    </rPh>
    <rPh sb="5" eb="7">
      <t>キグ</t>
    </rPh>
    <rPh sb="7" eb="10">
      <t>セイゾウギョウ</t>
    </rPh>
    <phoneticPr fontId="4"/>
  </si>
  <si>
    <t>その他の製造業</t>
    <rPh sb="2" eb="3">
      <t>タ</t>
    </rPh>
    <rPh sb="4" eb="7">
      <t>セイゾウギョウ</t>
    </rPh>
    <phoneticPr fontId="4"/>
  </si>
  <si>
    <t>学術・開発研究機関</t>
    <rPh sb="0" eb="2">
      <t>ガクジュツ</t>
    </rPh>
    <rPh sb="3" eb="5">
      <t>カイハツ</t>
    </rPh>
    <rPh sb="5" eb="7">
      <t>ケンキュウ</t>
    </rPh>
    <rPh sb="7" eb="9">
      <t>キカン</t>
    </rPh>
    <phoneticPr fontId="4"/>
  </si>
  <si>
    <t>電気業</t>
    <rPh sb="0" eb="2">
      <t>デンキ</t>
    </rPh>
    <rPh sb="2" eb="3">
      <t>ギョウ</t>
    </rPh>
    <phoneticPr fontId="4"/>
  </si>
  <si>
    <t>洗濯・理容・美容・浴場業</t>
    <rPh sb="0" eb="2">
      <t>センタク</t>
    </rPh>
    <rPh sb="3" eb="5">
      <t>リヨウ</t>
    </rPh>
    <rPh sb="6" eb="8">
      <t>ビヨウ</t>
    </rPh>
    <rPh sb="9" eb="11">
      <t>ヨクジョウ</t>
    </rPh>
    <rPh sb="11" eb="12">
      <t>ギョウ</t>
    </rPh>
    <phoneticPr fontId="4"/>
  </si>
  <si>
    <t>ガス業</t>
    <rPh sb="2" eb="3">
      <t>ギョウ</t>
    </rPh>
    <phoneticPr fontId="4"/>
  </si>
  <si>
    <t>熱供給業</t>
    <rPh sb="0" eb="1">
      <t>ネツ</t>
    </rPh>
    <rPh sb="1" eb="3">
      <t>キョウキュウ</t>
    </rPh>
    <rPh sb="3" eb="4">
      <t>ギョウ</t>
    </rPh>
    <phoneticPr fontId="4"/>
  </si>
  <si>
    <t>水道業</t>
    <rPh sb="0" eb="3">
      <t>スイドウギョウ</t>
    </rPh>
    <phoneticPr fontId="4"/>
  </si>
  <si>
    <t>廃棄物処理業</t>
    <rPh sb="0" eb="3">
      <t>ハイキブツ</t>
    </rPh>
    <rPh sb="3" eb="5">
      <t>ショリ</t>
    </rPh>
    <rPh sb="5" eb="6">
      <t>ギョウ</t>
    </rPh>
    <phoneticPr fontId="4"/>
  </si>
  <si>
    <t>通信業</t>
    <rPh sb="0" eb="3">
      <t>ツウシンギョウ</t>
    </rPh>
    <phoneticPr fontId="4"/>
  </si>
  <si>
    <t>自動車整備業</t>
    <rPh sb="0" eb="3">
      <t>ジドウシャ</t>
    </rPh>
    <rPh sb="3" eb="5">
      <t>セイビ</t>
    </rPh>
    <rPh sb="5" eb="6">
      <t>ギョウ</t>
    </rPh>
    <phoneticPr fontId="4"/>
  </si>
  <si>
    <t>放送業</t>
    <rPh sb="0" eb="3">
      <t>ホウソウギョウ</t>
    </rPh>
    <phoneticPr fontId="4"/>
  </si>
  <si>
    <t>情報サービス業</t>
    <rPh sb="0" eb="2">
      <t>ジョウホウ</t>
    </rPh>
    <rPh sb="6" eb="7">
      <t>ギョウ</t>
    </rPh>
    <phoneticPr fontId="4"/>
  </si>
  <si>
    <t>物品賃貸業</t>
    <rPh sb="0" eb="2">
      <t>ブッピン</t>
    </rPh>
    <rPh sb="2" eb="5">
      <t>チンタイギョウ</t>
    </rPh>
    <phoneticPr fontId="4"/>
  </si>
  <si>
    <t>従　業　員　数</t>
    <phoneticPr fontId="4"/>
  </si>
  <si>
    <t>別添のとおり</t>
    <rPh sb="0" eb="2">
      <t>ベッテン</t>
    </rPh>
    <phoneticPr fontId="4"/>
  </si>
  <si>
    <t>備考</t>
    <rPh sb="0" eb="2">
      <t>ビコウ</t>
    </rPh>
    <phoneticPr fontId="4"/>
  </si>
  <si>
    <t>千葉県知事</t>
    <rPh sb="0" eb="2">
      <t>チバ</t>
    </rPh>
    <rPh sb="2" eb="5">
      <t>ケンチジ</t>
    </rPh>
    <phoneticPr fontId="4"/>
  </si>
  <si>
    <t>年</t>
    <rPh sb="0" eb="1">
      <t>ネン</t>
    </rPh>
    <phoneticPr fontId="4"/>
  </si>
  <si>
    <t>月</t>
    <rPh sb="0" eb="1">
      <t>ツキ</t>
    </rPh>
    <phoneticPr fontId="4"/>
  </si>
  <si>
    <t>４　自動車に係る適正運転の実施等に関する計画及び自動車の走行量削減のための措置に関する計画</t>
    <rPh sb="2" eb="5">
      <t>ジドウシャ</t>
    </rPh>
    <rPh sb="6" eb="7">
      <t>カカ</t>
    </rPh>
    <rPh sb="8" eb="10">
      <t>テキセイ</t>
    </rPh>
    <rPh sb="10" eb="12">
      <t>ウンテン</t>
    </rPh>
    <rPh sb="13" eb="16">
      <t>ジッシナド</t>
    </rPh>
    <rPh sb="17" eb="18">
      <t>カン</t>
    </rPh>
    <rPh sb="20" eb="22">
      <t>ケイカク</t>
    </rPh>
    <rPh sb="22" eb="23">
      <t>オヨ</t>
    </rPh>
    <rPh sb="24" eb="27">
      <t>ジドウシャ</t>
    </rPh>
    <rPh sb="28" eb="31">
      <t>ソウコウリョウ</t>
    </rPh>
    <rPh sb="31" eb="33">
      <t>サクゲン</t>
    </rPh>
    <rPh sb="37" eb="39">
      <t>ソチ</t>
    </rPh>
    <rPh sb="40" eb="41">
      <t>カン</t>
    </rPh>
    <rPh sb="43" eb="45">
      <t>ケイカク</t>
    </rPh>
    <phoneticPr fontId="4"/>
  </si>
  <si>
    <t>公共交通機関の利用の促進</t>
    <phoneticPr fontId="4"/>
  </si>
  <si>
    <t>情報化の推進</t>
    <phoneticPr fontId="4"/>
  </si>
  <si>
    <t>適正運転の実施等に関する計画</t>
    <rPh sb="0" eb="2">
      <t>テキセイ</t>
    </rPh>
    <rPh sb="2" eb="4">
      <t>ウンテン</t>
    </rPh>
    <rPh sb="5" eb="8">
      <t>ジッシナド</t>
    </rPh>
    <rPh sb="9" eb="10">
      <t>カン</t>
    </rPh>
    <rPh sb="12" eb="14">
      <t>ケイカク</t>
    </rPh>
    <phoneticPr fontId="4"/>
  </si>
  <si>
    <t>走行量の削減のための措置に関する計画</t>
    <rPh sb="0" eb="3">
      <t>ソウコウリョウ</t>
    </rPh>
    <rPh sb="4" eb="6">
      <t>サクゲン</t>
    </rPh>
    <rPh sb="10" eb="12">
      <t>ソチ</t>
    </rPh>
    <rPh sb="13" eb="14">
      <t>カン</t>
    </rPh>
    <rPh sb="16" eb="18">
      <t>ケイカク</t>
    </rPh>
    <phoneticPr fontId="4"/>
  </si>
  <si>
    <t>※　受付欄</t>
    <rPh sb="2" eb="4">
      <t>ウケツケ</t>
    </rPh>
    <rPh sb="4" eb="5">
      <t>ラン</t>
    </rPh>
    <phoneticPr fontId="4"/>
  </si>
  <si>
    <t>インターネット附随サービス業</t>
    <rPh sb="7" eb="9">
      <t>フズイ</t>
    </rPh>
    <rPh sb="13" eb="14">
      <t>ギョウ</t>
    </rPh>
    <phoneticPr fontId="4"/>
  </si>
  <si>
    <t>広告業</t>
    <rPh sb="0" eb="2">
      <t>コウコク</t>
    </rPh>
    <rPh sb="2" eb="3">
      <t>ギョウ</t>
    </rPh>
    <phoneticPr fontId="4"/>
  </si>
  <si>
    <t>映像・音声・文字情報制作業</t>
    <rPh sb="0" eb="2">
      <t>エイゾウ</t>
    </rPh>
    <rPh sb="3" eb="5">
      <t>オンセイ</t>
    </rPh>
    <rPh sb="6" eb="8">
      <t>モジ</t>
    </rPh>
    <rPh sb="8" eb="10">
      <t>ジョウホウ</t>
    </rPh>
    <rPh sb="10" eb="11">
      <t>セイサク</t>
    </rPh>
    <rPh sb="11" eb="13">
      <t>サギョウ</t>
    </rPh>
    <phoneticPr fontId="4"/>
  </si>
  <si>
    <t>その他の事業サービス業</t>
    <rPh sb="2" eb="3">
      <t>タ</t>
    </rPh>
    <rPh sb="4" eb="6">
      <t>ジギョウ</t>
    </rPh>
    <rPh sb="10" eb="11">
      <t>ギョウ</t>
    </rPh>
    <phoneticPr fontId="4"/>
  </si>
  <si>
    <t>鉄道業</t>
    <rPh sb="0" eb="3">
      <t>テツドウギョウ</t>
    </rPh>
    <phoneticPr fontId="4"/>
  </si>
  <si>
    <t>政治・経済・文化団体</t>
    <rPh sb="0" eb="2">
      <t>セイジ</t>
    </rPh>
    <rPh sb="3" eb="5">
      <t>ケイザイ</t>
    </rPh>
    <rPh sb="6" eb="8">
      <t>ブンカ</t>
    </rPh>
    <rPh sb="8" eb="10">
      <t>ダンタイ</t>
    </rPh>
    <phoneticPr fontId="4"/>
  </si>
  <si>
    <t>道路旅客運送業</t>
    <rPh sb="0" eb="2">
      <t>ドウロ</t>
    </rPh>
    <rPh sb="2" eb="4">
      <t>リョカク</t>
    </rPh>
    <rPh sb="4" eb="7">
      <t>ウンソウギョウ</t>
    </rPh>
    <phoneticPr fontId="4"/>
  </si>
  <si>
    <t>宗教</t>
    <rPh sb="0" eb="2">
      <t>シュウキョウ</t>
    </rPh>
    <phoneticPr fontId="4"/>
  </si>
  <si>
    <t>道路貨物運送業</t>
    <rPh sb="0" eb="2">
      <t>ドウロ</t>
    </rPh>
    <rPh sb="2" eb="4">
      <t>カモツ</t>
    </rPh>
    <rPh sb="4" eb="7">
      <t>ウンソウギョウ</t>
    </rPh>
    <phoneticPr fontId="4"/>
  </si>
  <si>
    <t>その他のサービス業</t>
    <rPh sb="2" eb="3">
      <t>タ</t>
    </rPh>
    <rPh sb="8" eb="9">
      <t>ギョウ</t>
    </rPh>
    <phoneticPr fontId="4"/>
  </si>
  <si>
    <t>水運業</t>
    <rPh sb="0" eb="2">
      <t>スイウン</t>
    </rPh>
    <rPh sb="2" eb="3">
      <t>ギョウ</t>
    </rPh>
    <phoneticPr fontId="4"/>
  </si>
  <si>
    <t>外国公務</t>
    <rPh sb="0" eb="2">
      <t>ガイコク</t>
    </rPh>
    <rPh sb="2" eb="4">
      <t>コウム</t>
    </rPh>
    <phoneticPr fontId="4"/>
  </si>
  <si>
    <t>航空運輸業</t>
    <rPh sb="0" eb="2">
      <t>コウクウ</t>
    </rPh>
    <rPh sb="2" eb="5">
      <t>ウンユギョウ</t>
    </rPh>
    <phoneticPr fontId="4"/>
  </si>
  <si>
    <t>国家公務</t>
    <rPh sb="0" eb="2">
      <t>コッカ</t>
    </rPh>
    <rPh sb="2" eb="4">
      <t>コウム</t>
    </rPh>
    <phoneticPr fontId="4"/>
  </si>
  <si>
    <t>倉庫業</t>
    <rPh sb="0" eb="2">
      <t>ソウコ</t>
    </rPh>
    <rPh sb="2" eb="3">
      <t>ギョウ</t>
    </rPh>
    <phoneticPr fontId="4"/>
  </si>
  <si>
    <t>地方公務</t>
    <rPh sb="0" eb="2">
      <t>チホウ</t>
    </rPh>
    <rPh sb="2" eb="4">
      <t>コウム</t>
    </rPh>
    <phoneticPr fontId="4"/>
  </si>
  <si>
    <t>運輸に附帯するサービス業</t>
    <rPh sb="0" eb="2">
      <t>ウンユ</t>
    </rPh>
    <rPh sb="3" eb="5">
      <t>フタイ</t>
    </rPh>
    <rPh sb="11" eb="12">
      <t>ギョウ</t>
    </rPh>
    <phoneticPr fontId="4"/>
  </si>
  <si>
    <t>分類不能の産業</t>
    <rPh sb="0" eb="2">
      <t>ブンルイ</t>
    </rPh>
    <rPh sb="2" eb="4">
      <t>フノウ</t>
    </rPh>
    <rPh sb="5" eb="7">
      <t>サンギョウ</t>
    </rPh>
    <phoneticPr fontId="4"/>
  </si>
  <si>
    <t>各種商品卸売業</t>
    <rPh sb="0" eb="2">
      <t>カクシュ</t>
    </rPh>
    <rPh sb="2" eb="4">
      <t>ショウヒン</t>
    </rPh>
    <rPh sb="4" eb="7">
      <t>オロシウリギョウ</t>
    </rPh>
    <phoneticPr fontId="4"/>
  </si>
  <si>
    <t>特定事業者の氏名又は名称</t>
  </si>
  <si>
    <t>人</t>
  </si>
  <si>
    <t>台</t>
    <rPh sb="0" eb="1">
      <t>ダイ</t>
    </rPh>
    <phoneticPr fontId="4"/>
  </si>
  <si>
    <t>自動車の種別、車両総重量別の保有台数</t>
    <rPh sb="0" eb="3">
      <t>ジドウシャ</t>
    </rPh>
    <rPh sb="4" eb="6">
      <t>シュベツ</t>
    </rPh>
    <rPh sb="7" eb="9">
      <t>シャリョウ</t>
    </rPh>
    <rPh sb="9" eb="12">
      <t>ソウジュウリョウ</t>
    </rPh>
    <rPh sb="12" eb="13">
      <t>ベツ</t>
    </rPh>
    <rPh sb="14" eb="16">
      <t>ホユウ</t>
    </rPh>
    <rPh sb="16" eb="18">
      <t>ダイスウ</t>
    </rPh>
    <phoneticPr fontId="4"/>
  </si>
  <si>
    <t>軽新長</t>
    <rPh sb="0" eb="1">
      <t>ケイ</t>
    </rPh>
    <rPh sb="1" eb="2">
      <t>シン</t>
    </rPh>
    <rPh sb="2" eb="3">
      <t>チョウ</t>
    </rPh>
    <phoneticPr fontId="4"/>
  </si>
  <si>
    <t>減少
台数</t>
    <rPh sb="0" eb="2">
      <t>ゲンショウ</t>
    </rPh>
    <rPh sb="3" eb="5">
      <t>ダイスウ</t>
    </rPh>
    <phoneticPr fontId="4"/>
  </si>
  <si>
    <t>重量</t>
    <rPh sb="0" eb="2">
      <t>ジュウリョウ</t>
    </rPh>
    <phoneticPr fontId="4"/>
  </si>
  <si>
    <t>全て</t>
    <rPh sb="0" eb="1">
      <t>スベ</t>
    </rPh>
    <phoneticPr fontId="4"/>
  </si>
  <si>
    <t>NOX・PM低減装置</t>
    <rPh sb="6" eb="8">
      <t>テイゲン</t>
    </rPh>
    <rPh sb="8" eb="10">
      <t>ソウチ</t>
    </rPh>
    <phoneticPr fontId="4"/>
  </si>
  <si>
    <t>NOX</t>
    <phoneticPr fontId="4"/>
  </si>
  <si>
    <t>PM</t>
    <phoneticPr fontId="4"/>
  </si>
  <si>
    <t>真排出係数（NOX）</t>
    <rPh sb="0" eb="1">
      <t>シン</t>
    </rPh>
    <rPh sb="1" eb="3">
      <t>ハイシュツ</t>
    </rPh>
    <rPh sb="3" eb="5">
      <t>ケイスウ</t>
    </rPh>
    <phoneticPr fontId="4"/>
  </si>
  <si>
    <t>NOX・PM低減装置用排出係数(Nox)</t>
    <rPh sb="6" eb="8">
      <t>テイゲン</t>
    </rPh>
    <rPh sb="8" eb="10">
      <t>ソウチ</t>
    </rPh>
    <rPh sb="10" eb="11">
      <t>ヨウ</t>
    </rPh>
    <rPh sb="11" eb="13">
      <t>ハイシュツ</t>
    </rPh>
    <rPh sb="13" eb="15">
      <t>ケイスウ</t>
    </rPh>
    <phoneticPr fontId="4"/>
  </si>
  <si>
    <t>NOX・PM低減装置用排出係数(PM)</t>
    <rPh sb="6" eb="8">
      <t>テイゲン</t>
    </rPh>
    <rPh sb="8" eb="10">
      <t>ソウチ</t>
    </rPh>
    <rPh sb="10" eb="11">
      <t>ヨウ</t>
    </rPh>
    <rPh sb="11" eb="13">
      <t>ハイシュツ</t>
    </rPh>
    <rPh sb="13" eb="15">
      <t>ケイスウ</t>
    </rPh>
    <phoneticPr fontId="4"/>
  </si>
  <si>
    <t>ステッカー有無１</t>
    <rPh sb="5" eb="7">
      <t>ウム</t>
    </rPh>
    <phoneticPr fontId="4"/>
  </si>
  <si>
    <t>ステッカー有無２</t>
    <rPh sb="5" eb="7">
      <t>ウム</t>
    </rPh>
    <phoneticPr fontId="4"/>
  </si>
  <si>
    <t>PMステッカーあり(H15)</t>
    <phoneticPr fontId="4"/>
  </si>
  <si>
    <t>PMステッカーあり(H17)</t>
    <phoneticPr fontId="4"/>
  </si>
  <si>
    <t>低減装置判定</t>
    <rPh sb="0" eb="2">
      <t>テイゲン</t>
    </rPh>
    <rPh sb="2" eb="4">
      <t>ソウチ</t>
    </rPh>
    <rPh sb="4" eb="6">
      <t>ハンテイ</t>
    </rPh>
    <phoneticPr fontId="4"/>
  </si>
  <si>
    <t>番号</t>
    <rPh sb="0" eb="2">
      <t>バンゴウ</t>
    </rPh>
    <phoneticPr fontId="4"/>
  </si>
  <si>
    <t>普通貨物自動車</t>
    <rPh sb="0" eb="2">
      <t>フツウ</t>
    </rPh>
    <rPh sb="2" eb="3">
      <t>カ</t>
    </rPh>
    <rPh sb="3" eb="4">
      <t>モノ</t>
    </rPh>
    <rPh sb="4" eb="7">
      <t>ジドウシャ</t>
    </rPh>
    <phoneticPr fontId="4"/>
  </si>
  <si>
    <t>小型貨物自動車</t>
    <rPh sb="0" eb="1">
      <t>ショウ</t>
    </rPh>
    <rPh sb="1" eb="2">
      <t>カタ</t>
    </rPh>
    <rPh sb="2" eb="3">
      <t>カ</t>
    </rPh>
    <rPh sb="3" eb="4">
      <t>モノ</t>
    </rPh>
    <rPh sb="4" eb="7">
      <t>ジドウシャ</t>
    </rPh>
    <phoneticPr fontId="4"/>
  </si>
  <si>
    <t>特種自動車</t>
    <rPh sb="0" eb="1">
      <t>トク</t>
    </rPh>
    <rPh sb="1" eb="2">
      <t>タネ</t>
    </rPh>
    <rPh sb="2" eb="5">
      <t>ジドウシャ</t>
    </rPh>
    <phoneticPr fontId="4"/>
  </si>
  <si>
    <t>乗用車</t>
    <rPh sb="0" eb="2">
      <t>ジョウヨウ</t>
    </rPh>
    <rPh sb="2" eb="3">
      <t>グルマ</t>
    </rPh>
    <phoneticPr fontId="4"/>
  </si>
  <si>
    <t>1.7t以下</t>
    <rPh sb="4" eb="6">
      <t>イカ</t>
    </rPh>
    <phoneticPr fontId="4"/>
  </si>
  <si>
    <t>1.7t超～2.5t以下</t>
    <rPh sb="4" eb="5">
      <t>チョウ</t>
    </rPh>
    <rPh sb="10" eb="12">
      <t>イカ</t>
    </rPh>
    <phoneticPr fontId="4"/>
  </si>
  <si>
    <t>2.5t超～3.5t以下</t>
    <rPh sb="4" eb="5">
      <t>チョウ</t>
    </rPh>
    <rPh sb="10" eb="12">
      <t>イカ</t>
    </rPh>
    <phoneticPr fontId="4"/>
  </si>
  <si>
    <t>3.5t超</t>
    <rPh sb="4" eb="5">
      <t>チョウ</t>
    </rPh>
    <phoneticPr fontId="4"/>
  </si>
  <si>
    <t>自動車の種別</t>
    <rPh sb="5" eb="6">
      <t>ベツ</t>
    </rPh>
    <phoneticPr fontId="4"/>
  </si>
  <si>
    <t>物流施設の高度化、
及び物流拠点の整備等</t>
    <rPh sb="10" eb="11">
      <t>オヨ</t>
    </rPh>
    <phoneticPr fontId="4"/>
  </si>
  <si>
    <t>型式</t>
    <rPh sb="0" eb="2">
      <t>カタシキ</t>
    </rPh>
    <phoneticPr fontId="4"/>
  </si>
  <si>
    <t>重量（排出量計算用）</t>
    <rPh sb="0" eb="2">
      <t>ジュウリョウ</t>
    </rPh>
    <rPh sb="3" eb="5">
      <t>ハイシュツ</t>
    </rPh>
    <rPh sb="5" eb="6">
      <t>リョウ</t>
    </rPh>
    <rPh sb="6" eb="9">
      <t>ケイサンヨウ</t>
    </rPh>
    <phoneticPr fontId="4"/>
  </si>
  <si>
    <t>重量(原単位用）</t>
    <rPh sb="0" eb="2">
      <t>ジュウリョウ</t>
    </rPh>
    <rPh sb="3" eb="6">
      <t>ゲンタンイ</t>
    </rPh>
    <rPh sb="6" eb="7">
      <t>ヨウ</t>
    </rPh>
    <phoneticPr fontId="4"/>
  </si>
  <si>
    <t>燃料記号</t>
    <rPh sb="0" eb="2">
      <t>ネンリョウ</t>
    </rPh>
    <rPh sb="2" eb="4">
      <t>キゴウ</t>
    </rPh>
    <phoneticPr fontId="4"/>
  </si>
  <si>
    <t>種別１</t>
    <rPh sb="0" eb="2">
      <t>シュベツ</t>
    </rPh>
    <phoneticPr fontId="4"/>
  </si>
  <si>
    <t>貨</t>
    <rPh sb="0" eb="1">
      <t>カ</t>
    </rPh>
    <phoneticPr fontId="4"/>
  </si>
  <si>
    <t>小</t>
    <rPh sb="0" eb="1">
      <t>ショウ</t>
    </rPh>
    <phoneticPr fontId="4"/>
  </si>
  <si>
    <t>バ</t>
    <phoneticPr fontId="4"/>
  </si>
  <si>
    <t>乗</t>
    <rPh sb="0" eb="1">
      <t>ジョウ</t>
    </rPh>
    <phoneticPr fontId="4"/>
  </si>
  <si>
    <t>C</t>
    <phoneticPr fontId="4"/>
  </si>
  <si>
    <t>軽</t>
    <rPh sb="0" eb="1">
      <t>ケイ</t>
    </rPh>
    <phoneticPr fontId="4"/>
  </si>
  <si>
    <t>燃費</t>
    <rPh sb="0" eb="2">
      <t>ネンピ</t>
    </rPh>
    <phoneticPr fontId="4"/>
  </si>
  <si>
    <t>合計</t>
    <rPh sb="0" eb="2">
      <t>ゴウケイ</t>
    </rPh>
    <phoneticPr fontId="4"/>
  </si>
  <si>
    <t>軽油</t>
    <rPh sb="0" eb="2">
      <t>ケイユ</t>
    </rPh>
    <phoneticPr fontId="4"/>
  </si>
  <si>
    <t>燃料区分(低公害車摘出用）</t>
    <rPh sb="0" eb="2">
      <t>ネンリョウ</t>
    </rPh>
    <rPh sb="2" eb="4">
      <t>クブン</t>
    </rPh>
    <rPh sb="5" eb="6">
      <t>テイ</t>
    </rPh>
    <rPh sb="6" eb="8">
      <t>コウガイ</t>
    </rPh>
    <rPh sb="8" eb="9">
      <t>シャ</t>
    </rPh>
    <rPh sb="9" eb="11">
      <t>テキシュツ</t>
    </rPh>
    <rPh sb="11" eb="12">
      <t>ヨウ</t>
    </rPh>
    <phoneticPr fontId="4"/>
  </si>
  <si>
    <t>S50前</t>
  </si>
  <si>
    <t>-</t>
  </si>
  <si>
    <t>S54前</t>
  </si>
  <si>
    <t>S50</t>
  </si>
  <si>
    <t>H</t>
  </si>
  <si>
    <t>S54</t>
  </si>
  <si>
    <t>記号</t>
    <rPh sb="0" eb="2">
      <t>キゴウ</t>
    </rPh>
    <phoneticPr fontId="4"/>
  </si>
  <si>
    <t>年度</t>
  </si>
  <si>
    <t>自動車環境管理計画書</t>
    <phoneticPr fontId="4"/>
  </si>
  <si>
    <t>　千葉県環境保全条例第５５条の２第１項の規定により、自動車環境管理計画を次のとおり提出します。</t>
    <phoneticPr fontId="4"/>
  </si>
  <si>
    <t>自 動 車 環 境 管 理 計 画</t>
    <rPh sb="0" eb="1">
      <t>ジ</t>
    </rPh>
    <rPh sb="2" eb="3">
      <t>ドウ</t>
    </rPh>
    <rPh sb="4" eb="5">
      <t>クルマ</t>
    </rPh>
    <rPh sb="6" eb="7">
      <t>ワ</t>
    </rPh>
    <rPh sb="8" eb="9">
      <t>サカイ</t>
    </rPh>
    <rPh sb="10" eb="11">
      <t>カン</t>
    </rPh>
    <rPh sb="12" eb="13">
      <t>リ</t>
    </rPh>
    <rPh sb="14" eb="15">
      <t>ケイ</t>
    </rPh>
    <rPh sb="16" eb="17">
      <t>ガ</t>
    </rPh>
    <phoneticPr fontId="4"/>
  </si>
  <si>
    <t>車両
総重量</t>
    <rPh sb="0" eb="2">
      <t>シャリョウ</t>
    </rPh>
    <rPh sb="3" eb="6">
      <t>ソウジュウリョウ</t>
    </rPh>
    <phoneticPr fontId="4"/>
  </si>
  <si>
    <t>１　事業所別の自動車の状況</t>
    <rPh sb="5" eb="6">
      <t>ベツ</t>
    </rPh>
    <rPh sb="7" eb="10">
      <t>ジドウシャ</t>
    </rPh>
    <rPh sb="11" eb="13">
      <t>ジョウキョウ</t>
    </rPh>
    <phoneticPr fontId="4"/>
  </si>
  <si>
    <t>保有台数</t>
    <rPh sb="0" eb="2">
      <t>ホユウ</t>
    </rPh>
    <rPh sb="2" eb="4">
      <t>ダイスウ</t>
    </rPh>
    <phoneticPr fontId="4"/>
  </si>
  <si>
    <t>〒</t>
    <phoneticPr fontId="4"/>
  </si>
  <si>
    <t>－</t>
    <phoneticPr fontId="4"/>
  </si>
  <si>
    <t>@</t>
    <phoneticPr fontId="4"/>
  </si>
  <si>
    <t>K</t>
  </si>
  <si>
    <t>J</t>
  </si>
  <si>
    <t>S57,S58</t>
  </si>
  <si>
    <t>S56</t>
  </si>
  <si>
    <t>L</t>
  </si>
  <si>
    <t>S63</t>
  </si>
  <si>
    <t>S</t>
  </si>
  <si>
    <t>S63,H10</t>
  </si>
  <si>
    <t>KA</t>
  </si>
  <si>
    <t>H12</t>
  </si>
  <si>
    <t>H14</t>
  </si>
  <si>
    <t>KB</t>
  </si>
  <si>
    <t>H元</t>
  </si>
  <si>
    <t>T</t>
  </si>
  <si>
    <t>H15</t>
  </si>
  <si>
    <t>H13</t>
  </si>
  <si>
    <t>S63,H元</t>
  </si>
  <si>
    <t>KC</t>
  </si>
  <si>
    <t>S57</t>
  </si>
  <si>
    <t>M</t>
  </si>
  <si>
    <t>Z</t>
  </si>
  <si>
    <t>H元,H2</t>
  </si>
  <si>
    <t>H10,H11</t>
  </si>
  <si>
    <t>H15,H16</t>
  </si>
  <si>
    <t>S61,S62</t>
  </si>
  <si>
    <t>Q</t>
  </si>
  <si>
    <t>H2,H4</t>
  </si>
  <si>
    <t>H6</t>
  </si>
  <si>
    <t>KD</t>
  </si>
  <si>
    <t>A</t>
  </si>
  <si>
    <t>H9,H10</t>
  </si>
  <si>
    <t>S51</t>
  </si>
  <si>
    <t>S53,H10</t>
  </si>
  <si>
    <t>排出係数一覧</t>
    <rPh sb="0" eb="2">
      <t>ハイシュツ</t>
    </rPh>
    <rPh sb="2" eb="4">
      <t>ケイスウ</t>
    </rPh>
    <rPh sb="4" eb="6">
      <t>イチラン</t>
    </rPh>
    <phoneticPr fontId="4"/>
  </si>
  <si>
    <t>電</t>
    <rPh sb="0" eb="1">
      <t>デン</t>
    </rPh>
    <phoneticPr fontId="4"/>
  </si>
  <si>
    <t>普通貨物</t>
    <rPh sb="0" eb="2">
      <t>フツウ</t>
    </rPh>
    <rPh sb="2" eb="4">
      <t>カモツ</t>
    </rPh>
    <phoneticPr fontId="4"/>
  </si>
  <si>
    <t>特種</t>
    <rPh sb="0" eb="2">
      <t>トクシュ</t>
    </rPh>
    <phoneticPr fontId="4"/>
  </si>
  <si>
    <t>特殊</t>
    <rPh sb="0" eb="2">
      <t>トクシュ</t>
    </rPh>
    <phoneticPr fontId="4"/>
  </si>
  <si>
    <t>B</t>
  </si>
  <si>
    <t>C</t>
  </si>
  <si>
    <t>E</t>
  </si>
  <si>
    <t>GA</t>
  </si>
  <si>
    <t>GB</t>
  </si>
  <si>
    <t>GC</t>
  </si>
  <si>
    <t>GE</t>
  </si>
  <si>
    <t>GF</t>
  </si>
  <si>
    <t>GG</t>
  </si>
  <si>
    <t>GH</t>
  </si>
  <si>
    <t>GJ</t>
  </si>
  <si>
    <t>GK</t>
  </si>
  <si>
    <t>GL</t>
  </si>
  <si>
    <t>HG</t>
  </si>
  <si>
    <t>HJ</t>
  </si>
  <si>
    <t>HK</t>
  </si>
  <si>
    <t>HL</t>
  </si>
  <si>
    <t>HN</t>
  </si>
  <si>
    <t>HP</t>
  </si>
  <si>
    <t>新長期</t>
    <rPh sb="0" eb="1">
      <t>シン</t>
    </rPh>
    <rPh sb="1" eb="3">
      <t>チョウキ</t>
    </rPh>
    <phoneticPr fontId="4"/>
  </si>
  <si>
    <t>低公害分類</t>
    <rPh sb="0" eb="1">
      <t>テイ</t>
    </rPh>
    <rPh sb="1" eb="3">
      <t>コウガイ</t>
    </rPh>
    <rPh sb="3" eb="5">
      <t>ブンルイ</t>
    </rPh>
    <phoneticPr fontId="4"/>
  </si>
  <si>
    <t>HQ</t>
  </si>
  <si>
    <t>HR</t>
  </si>
  <si>
    <t>LA</t>
  </si>
  <si>
    <t>LB</t>
  </si>
  <si>
    <t>LC</t>
  </si>
  <si>
    <t>LD</t>
  </si>
  <si>
    <t>LN</t>
  </si>
  <si>
    <t>LP</t>
  </si>
  <si>
    <t>LQ</t>
  </si>
  <si>
    <t>R</t>
  </si>
  <si>
    <t>TA</t>
  </si>
  <si>
    <t>TB</t>
  </si>
  <si>
    <t>TC</t>
  </si>
  <si>
    <t>TD</t>
  </si>
  <si>
    <t>TN</t>
  </si>
  <si>
    <t>TP</t>
  </si>
  <si>
    <t>TQ</t>
  </si>
  <si>
    <t>UA</t>
  </si>
  <si>
    <t>UB</t>
  </si>
  <si>
    <t>UC</t>
  </si>
  <si>
    <t>UD</t>
  </si>
  <si>
    <t>UN</t>
  </si>
  <si>
    <t>UP</t>
  </si>
  <si>
    <t>UQ</t>
  </si>
  <si>
    <t>XA</t>
  </si>
  <si>
    <t>XB</t>
  </si>
  <si>
    <t>XC</t>
  </si>
  <si>
    <t>XD</t>
  </si>
  <si>
    <t>YA</t>
  </si>
  <si>
    <t>YB</t>
  </si>
  <si>
    <t>YC</t>
  </si>
  <si>
    <t>YD</t>
  </si>
  <si>
    <t>ZA</t>
  </si>
  <si>
    <t>ZB</t>
  </si>
  <si>
    <t>ZC</t>
  </si>
  <si>
    <t>ZD</t>
  </si>
  <si>
    <t>HA</t>
  </si>
  <si>
    <t>HB</t>
  </si>
  <si>
    <t>HC</t>
  </si>
  <si>
    <t>HD</t>
  </si>
  <si>
    <t>HE</t>
  </si>
  <si>
    <t>HF</t>
  </si>
  <si>
    <t>HM</t>
  </si>
  <si>
    <t>HT</t>
  </si>
  <si>
    <t>HU</t>
  </si>
  <si>
    <t>HW</t>
  </si>
  <si>
    <t>HX</t>
  </si>
  <si>
    <t>HY</t>
  </si>
  <si>
    <t>HZ</t>
  </si>
  <si>
    <t>KE</t>
  </si>
  <si>
    <t>KF</t>
  </si>
  <si>
    <t>KG</t>
  </si>
  <si>
    <t>KH</t>
  </si>
  <si>
    <t>KJ</t>
  </si>
  <si>
    <t>KK</t>
  </si>
  <si>
    <t>KL</t>
  </si>
  <si>
    <t>KM</t>
  </si>
  <si>
    <t>KN</t>
  </si>
  <si>
    <t>KP</t>
  </si>
  <si>
    <t>KQ</t>
  </si>
  <si>
    <t>KR</t>
  </si>
  <si>
    <t>KS</t>
  </si>
  <si>
    <t>LH</t>
  </si>
  <si>
    <t>LJ</t>
  </si>
  <si>
    <t>LK</t>
  </si>
  <si>
    <t>LL</t>
  </si>
  <si>
    <t>LM</t>
  </si>
  <si>
    <t>N</t>
  </si>
  <si>
    <t>P</t>
  </si>
  <si>
    <t>PA</t>
  </si>
  <si>
    <t>PB</t>
  </si>
  <si>
    <t>PC</t>
  </si>
  <si>
    <t>PD</t>
  </si>
  <si>
    <t>PE</t>
  </si>
  <si>
    <t>PF</t>
  </si>
  <si>
    <t>PG</t>
  </si>
  <si>
    <t>PH</t>
  </si>
  <si>
    <t>PJ</t>
  </si>
  <si>
    <t>PK</t>
  </si>
  <si>
    <t>PL</t>
  </si>
  <si>
    <t>PM</t>
  </si>
  <si>
    <t>PN</t>
  </si>
  <si>
    <t>PP</t>
  </si>
  <si>
    <t>PQ</t>
  </si>
  <si>
    <t>PR</t>
  </si>
  <si>
    <t>TH</t>
  </si>
  <si>
    <t>TJ</t>
  </si>
  <si>
    <t>TK</t>
  </si>
  <si>
    <t>TL</t>
  </si>
  <si>
    <t>TM</t>
  </si>
  <si>
    <t>U</t>
  </si>
  <si>
    <t>UH</t>
  </si>
  <si>
    <t>UJ</t>
  </si>
  <si>
    <t>UK</t>
  </si>
  <si>
    <t>UL</t>
  </si>
  <si>
    <t>UM</t>
  </si>
  <si>
    <t>VA</t>
  </si>
  <si>
    <t>VB</t>
  </si>
  <si>
    <t>VC</t>
  </si>
  <si>
    <t>VD</t>
  </si>
  <si>
    <t>VE</t>
  </si>
  <si>
    <t>VF</t>
  </si>
  <si>
    <t>VG</t>
  </si>
  <si>
    <t>VH</t>
  </si>
  <si>
    <t>VJ</t>
  </si>
  <si>
    <t>VK</t>
  </si>
  <si>
    <t>VL</t>
  </si>
  <si>
    <t>VM</t>
  </si>
  <si>
    <t>VN</t>
  </si>
  <si>
    <t>VP</t>
  </si>
  <si>
    <t>VQ</t>
  </si>
  <si>
    <t>VR</t>
  </si>
  <si>
    <t>W</t>
  </si>
  <si>
    <t>X</t>
  </si>
  <si>
    <t>XH</t>
  </si>
  <si>
    <t>XJ</t>
  </si>
  <si>
    <t>XK</t>
  </si>
  <si>
    <t>XL</t>
  </si>
  <si>
    <t>XM</t>
  </si>
  <si>
    <t>Y</t>
  </si>
  <si>
    <t>YH</t>
  </si>
  <si>
    <t>YJ</t>
  </si>
  <si>
    <t>YK</t>
  </si>
  <si>
    <t>YL</t>
  </si>
  <si>
    <t>YM</t>
  </si>
  <si>
    <t>ZH</t>
  </si>
  <si>
    <t>ZJ</t>
  </si>
  <si>
    <t>ZK</t>
  </si>
  <si>
    <t>ZL</t>
  </si>
  <si>
    <t>ZM</t>
  </si>
  <si>
    <t>排出係数(CO2）</t>
    <rPh sb="0" eb="2">
      <t>ハイシュツ</t>
    </rPh>
    <rPh sb="2" eb="4">
      <t>ケイスウ</t>
    </rPh>
    <phoneticPr fontId="4"/>
  </si>
  <si>
    <t>電気</t>
    <rPh sb="0" eb="2">
      <t>デンキ</t>
    </rPh>
    <phoneticPr fontId="4"/>
  </si>
  <si>
    <t>種類</t>
    <rPh sb="0" eb="2">
      <t>シュルイ</t>
    </rPh>
    <phoneticPr fontId="4"/>
  </si>
  <si>
    <t>台数</t>
    <rPh sb="0" eb="2">
      <t>ダイスウ</t>
    </rPh>
    <phoneticPr fontId="4"/>
  </si>
  <si>
    <t>乗用自動車</t>
    <rPh sb="0" eb="2">
      <t>ジョウヨウ</t>
    </rPh>
    <rPh sb="2" eb="5">
      <t>ジドウシャ</t>
    </rPh>
    <phoneticPr fontId="4"/>
  </si>
  <si>
    <t>合　　計</t>
    <rPh sb="0" eb="4">
      <t>ゴウケイ</t>
    </rPh>
    <phoneticPr fontId="4"/>
  </si>
  <si>
    <t>適正運転の実施</t>
  </si>
  <si>
    <t>内　　　　　　　　　　　　　　　　　　　　　容</t>
    <rPh sb="0" eb="23">
      <t>ナイヨウ</t>
    </rPh>
    <phoneticPr fontId="4"/>
  </si>
  <si>
    <t>合　　計</t>
  </si>
  <si>
    <t>新
☆☆☆</t>
    <rPh sb="0" eb="1">
      <t>シン</t>
    </rPh>
    <phoneticPr fontId="4"/>
  </si>
  <si>
    <t>新
☆☆☆☆</t>
    <rPh sb="0" eb="1">
      <t>シン</t>
    </rPh>
    <phoneticPr fontId="4"/>
  </si>
  <si>
    <t>事業場コード</t>
    <rPh sb="0" eb="2">
      <t>ジギョウ</t>
    </rPh>
    <rPh sb="2" eb="3">
      <t>バ</t>
    </rPh>
    <phoneticPr fontId="4"/>
  </si>
  <si>
    <t>大型バス</t>
    <rPh sb="0" eb="2">
      <t>オオガタ</t>
    </rPh>
    <phoneticPr fontId="4"/>
  </si>
  <si>
    <t>普通貨物車</t>
    <rPh sb="0" eb="2">
      <t>フツウ</t>
    </rPh>
    <phoneticPr fontId="4"/>
  </si>
  <si>
    <t>小型貨物車</t>
    <rPh sb="0" eb="2">
      <t>コガタ</t>
    </rPh>
    <phoneticPr fontId="4"/>
  </si>
  <si>
    <t>特種車(乗用系)</t>
    <rPh sb="4" eb="6">
      <t>ジョウヨウ</t>
    </rPh>
    <rPh sb="6" eb="7">
      <t>ケイ</t>
    </rPh>
    <phoneticPr fontId="4"/>
  </si>
  <si>
    <t>計画区分</t>
    <rPh sb="0" eb="2">
      <t>ケイカク</t>
    </rPh>
    <rPh sb="2" eb="4">
      <t>クブン</t>
    </rPh>
    <phoneticPr fontId="4"/>
  </si>
  <si>
    <t>排出係数（ＮＯｘ）</t>
    <rPh sb="0" eb="2">
      <t>ハイシュツ</t>
    </rPh>
    <rPh sb="2" eb="4">
      <t>ケイスウ</t>
    </rPh>
    <phoneticPr fontId="4"/>
  </si>
  <si>
    <t>排出係数記号</t>
    <rPh sb="0" eb="2">
      <t>ハイシュツ</t>
    </rPh>
    <rPh sb="2" eb="4">
      <t>ケイスウ</t>
    </rPh>
    <rPh sb="4" eb="6">
      <t>キゴウ</t>
    </rPh>
    <phoneticPr fontId="4"/>
  </si>
  <si>
    <t>車種別重量別記号</t>
    <rPh sb="0" eb="3">
      <t>シャシュベツ</t>
    </rPh>
    <rPh sb="3" eb="5">
      <t>ジュウリョウ</t>
    </rPh>
    <rPh sb="5" eb="6">
      <t>ベツ</t>
    </rPh>
    <rPh sb="6" eb="8">
      <t>キゴウ</t>
    </rPh>
    <phoneticPr fontId="4"/>
  </si>
  <si>
    <t>重量（車種別重量別用）</t>
    <rPh sb="0" eb="2">
      <t>ジュウリョウ</t>
    </rPh>
    <rPh sb="3" eb="6">
      <t>シャシュベツ</t>
    </rPh>
    <rPh sb="6" eb="8">
      <t>ジュウリョウ</t>
    </rPh>
    <rPh sb="8" eb="9">
      <t>ベツ</t>
    </rPh>
    <rPh sb="9" eb="10">
      <t>ヨウ</t>
    </rPh>
    <phoneticPr fontId="4"/>
  </si>
  <si>
    <t>排ガス記号</t>
    <rPh sb="0" eb="1">
      <t>ハイ</t>
    </rPh>
    <rPh sb="3" eb="5">
      <t>キゴウ</t>
    </rPh>
    <phoneticPr fontId="4"/>
  </si>
  <si>
    <t>使用管理</t>
    <rPh sb="0" eb="2">
      <t>シヨウ</t>
    </rPh>
    <rPh sb="2" eb="4">
      <t>カンリ</t>
    </rPh>
    <phoneticPr fontId="4"/>
  </si>
  <si>
    <t>燃料種類</t>
    <rPh sb="0" eb="2">
      <t>ネンリョウ</t>
    </rPh>
    <rPh sb="2" eb="4">
      <t>シュルイ</t>
    </rPh>
    <phoneticPr fontId="4"/>
  </si>
  <si>
    <t>車種</t>
    <rPh sb="0" eb="2">
      <t>シャシュ</t>
    </rPh>
    <phoneticPr fontId="4"/>
  </si>
  <si>
    <t>ナンバー</t>
    <phoneticPr fontId="4"/>
  </si>
  <si>
    <t>A2</t>
    <phoneticPr fontId="4"/>
  </si>
  <si>
    <t>バス</t>
    <phoneticPr fontId="4"/>
  </si>
  <si>
    <t>バス</t>
    <phoneticPr fontId="4"/>
  </si>
  <si>
    <t>ガソリン</t>
    <phoneticPr fontId="4"/>
  </si>
  <si>
    <t>A3</t>
    <phoneticPr fontId="4"/>
  </si>
  <si>
    <t>マイクロバス</t>
    <phoneticPr fontId="4"/>
  </si>
  <si>
    <t>ガ</t>
    <phoneticPr fontId="4"/>
  </si>
  <si>
    <t>A4</t>
    <phoneticPr fontId="4"/>
  </si>
  <si>
    <t>ハイブリッド（ガソリン）</t>
    <phoneticPr fontId="4"/>
  </si>
  <si>
    <t>A5</t>
    <phoneticPr fontId="4"/>
  </si>
  <si>
    <t>A6</t>
    <phoneticPr fontId="4"/>
  </si>
  <si>
    <t>A7</t>
    <phoneticPr fontId="4"/>
  </si>
  <si>
    <t>メ</t>
    <phoneticPr fontId="4"/>
  </si>
  <si>
    <t>A8</t>
    <phoneticPr fontId="4"/>
  </si>
  <si>
    <t>A9</t>
    <phoneticPr fontId="4"/>
  </si>
  <si>
    <t>A0</t>
    <phoneticPr fontId="4"/>
  </si>
  <si>
    <t>L</t>
    <phoneticPr fontId="4"/>
  </si>
  <si>
    <t>文字(※3)・・・さ</t>
    <rPh sb="0" eb="2">
      <t>モジ</t>
    </rPh>
    <phoneticPr fontId="4"/>
  </si>
  <si>
    <t>指定番号(※4)・・・2345</t>
    <rPh sb="0" eb="2">
      <t>シテイ</t>
    </rPh>
    <rPh sb="2" eb="4">
      <t>バンゴウ</t>
    </rPh>
    <phoneticPr fontId="4"/>
  </si>
  <si>
    <t>正式名称</t>
    <rPh sb="0" eb="2">
      <t>セイシキ</t>
    </rPh>
    <rPh sb="2" eb="4">
      <t>メイショウ</t>
    </rPh>
    <phoneticPr fontId="4"/>
  </si>
  <si>
    <t>※1・・・使用の本拠の位置の運輸支局又は自動車検査登録事務所を表示する文字</t>
    <rPh sb="5" eb="7">
      <t>シヨウ</t>
    </rPh>
    <rPh sb="8" eb="10">
      <t>ホンキョ</t>
    </rPh>
    <rPh sb="11" eb="13">
      <t>イチ</t>
    </rPh>
    <rPh sb="14" eb="16">
      <t>ウンユ</t>
    </rPh>
    <rPh sb="16" eb="18">
      <t>シキョク</t>
    </rPh>
    <rPh sb="18" eb="19">
      <t>マタ</t>
    </rPh>
    <rPh sb="20" eb="23">
      <t>ジドウシャ</t>
    </rPh>
    <rPh sb="23" eb="25">
      <t>ケンサ</t>
    </rPh>
    <rPh sb="25" eb="27">
      <t>トウロク</t>
    </rPh>
    <rPh sb="27" eb="30">
      <t>ジムショ</t>
    </rPh>
    <rPh sb="31" eb="33">
      <t>ヒョウジ</t>
    </rPh>
    <rPh sb="35" eb="37">
      <t>モジ</t>
    </rPh>
    <phoneticPr fontId="4"/>
  </si>
  <si>
    <t>※2・・・自動車の種別及び用途による分類番号</t>
    <rPh sb="5" eb="8">
      <t>ジドウシャ</t>
    </rPh>
    <rPh sb="9" eb="11">
      <t>シュベツ</t>
    </rPh>
    <rPh sb="11" eb="12">
      <t>オヨ</t>
    </rPh>
    <rPh sb="13" eb="15">
      <t>ヨウト</t>
    </rPh>
    <rPh sb="18" eb="20">
      <t>ブンルイ</t>
    </rPh>
    <rPh sb="20" eb="22">
      <t>バンゴウ</t>
    </rPh>
    <phoneticPr fontId="4"/>
  </si>
  <si>
    <t>※3・・・事業用かどうかの別等を表示する文字</t>
    <rPh sb="5" eb="8">
      <t>ジギョウヨウ</t>
    </rPh>
    <rPh sb="13" eb="14">
      <t>ベツ</t>
    </rPh>
    <rPh sb="14" eb="15">
      <t>トウ</t>
    </rPh>
    <rPh sb="16" eb="18">
      <t>ヒョウジ</t>
    </rPh>
    <rPh sb="20" eb="22">
      <t>モジ</t>
    </rPh>
    <phoneticPr fontId="4"/>
  </si>
  <si>
    <t>略称</t>
    <rPh sb="0" eb="1">
      <t>リャク</t>
    </rPh>
    <rPh sb="1" eb="2">
      <t>ショウ</t>
    </rPh>
    <phoneticPr fontId="4"/>
  </si>
  <si>
    <t>※4・・・一連指定番号</t>
    <rPh sb="5" eb="7">
      <t>イチレン</t>
    </rPh>
    <rPh sb="7" eb="9">
      <t>シテイ</t>
    </rPh>
    <rPh sb="9" eb="11">
      <t>バンゴウ</t>
    </rPh>
    <phoneticPr fontId="4"/>
  </si>
  <si>
    <t>エコドライブの実施(空ぶかし、急発進・急加速運転等の削減等)</t>
    <rPh sb="7" eb="9">
      <t>ジッシ</t>
    </rPh>
    <rPh sb="10" eb="11">
      <t>カラ</t>
    </rPh>
    <rPh sb="15" eb="18">
      <t>キュウハッシン</t>
    </rPh>
    <rPh sb="19" eb="22">
      <t>キュウカソク</t>
    </rPh>
    <rPh sb="22" eb="24">
      <t>ウンテン</t>
    </rPh>
    <rPh sb="24" eb="25">
      <t>トウ</t>
    </rPh>
    <rPh sb="26" eb="28">
      <t>サクゲン</t>
    </rPh>
    <rPh sb="28" eb="29">
      <t>トウ</t>
    </rPh>
    <phoneticPr fontId="4"/>
  </si>
  <si>
    <t>カーシェアリングの導入</t>
    <rPh sb="9" eb="11">
      <t>ドウニュウ</t>
    </rPh>
    <phoneticPr fontId="4"/>
  </si>
  <si>
    <t>ＶＩＣＳ搭載カーナビゲーションシステム等による渋滞回避</t>
    <rPh sb="4" eb="6">
      <t>トウサイ</t>
    </rPh>
    <rPh sb="19" eb="20">
      <t>トウ</t>
    </rPh>
    <rPh sb="23" eb="25">
      <t>ジュウタイ</t>
    </rPh>
    <rPh sb="25" eb="27">
      <t>カイヒ</t>
    </rPh>
    <phoneticPr fontId="4"/>
  </si>
  <si>
    <t>注)走行距離当たりの単位はNOx,PMは(g/km),CO2は(kg/km)。</t>
    <rPh sb="0" eb="1">
      <t>チュウ</t>
    </rPh>
    <rPh sb="2" eb="4">
      <t>ソウコウ</t>
    </rPh>
    <rPh sb="4" eb="6">
      <t>キョリ</t>
    </rPh>
    <rPh sb="6" eb="7">
      <t>ア</t>
    </rPh>
    <rPh sb="10" eb="12">
      <t>タンイ</t>
    </rPh>
    <phoneticPr fontId="4"/>
  </si>
  <si>
    <t>バス</t>
    <phoneticPr fontId="4"/>
  </si>
  <si>
    <t>集計対象外です</t>
    <rPh sb="0" eb="2">
      <t>シュウケイ</t>
    </rPh>
    <rPh sb="2" eb="4">
      <t>タイショウ</t>
    </rPh>
    <rPh sb="4" eb="5">
      <t>ガイ</t>
    </rPh>
    <phoneticPr fontId="4"/>
  </si>
  <si>
    <t>あり</t>
    <phoneticPr fontId="4"/>
  </si>
  <si>
    <t>なし</t>
    <phoneticPr fontId="4"/>
  </si>
  <si>
    <t>エコドライブマニュアルの作成、配布</t>
    <rPh sb="12" eb="14">
      <t>サクセイ</t>
    </rPh>
    <rPh sb="15" eb="17">
      <t>ハイフ</t>
    </rPh>
    <phoneticPr fontId="4"/>
  </si>
  <si>
    <t>エコドライブに関する教育、訓練の実施</t>
    <rPh sb="7" eb="8">
      <t>カン</t>
    </rPh>
    <rPh sb="10" eb="12">
      <t>キョウイク</t>
    </rPh>
    <rPh sb="13" eb="15">
      <t>クンレン</t>
    </rPh>
    <rPh sb="16" eb="18">
      <t>ジッシ</t>
    </rPh>
    <phoneticPr fontId="4"/>
  </si>
  <si>
    <t>デジタル式運行記録計等の活用</t>
    <rPh sb="4" eb="5">
      <t>シキ</t>
    </rPh>
    <rPh sb="5" eb="7">
      <t>ウンコウ</t>
    </rPh>
    <rPh sb="7" eb="9">
      <t>キロク</t>
    </rPh>
    <rPh sb="9" eb="10">
      <t>ケイ</t>
    </rPh>
    <rPh sb="10" eb="11">
      <t>トウ</t>
    </rPh>
    <rPh sb="12" eb="14">
      <t>カツヨウ</t>
    </rPh>
    <phoneticPr fontId="4"/>
  </si>
  <si>
    <t>優良ドライバーの表彰</t>
    <rPh sb="0" eb="2">
      <t>ユウリョウ</t>
    </rPh>
    <rPh sb="8" eb="10">
      <t>ヒョウショウ</t>
    </rPh>
    <phoneticPr fontId="4"/>
  </si>
  <si>
    <t>○</t>
    <phoneticPr fontId="4"/>
  </si>
  <si>
    <t>車両の維持管理</t>
    <rPh sb="0" eb="2">
      <t>シャリョウ</t>
    </rPh>
    <rPh sb="3" eb="5">
      <t>イジ</t>
    </rPh>
    <rPh sb="5" eb="7">
      <t>カンリ</t>
    </rPh>
    <phoneticPr fontId="4"/>
  </si>
  <si>
    <t>日常点検・整備マニュアルの作成、配布</t>
    <rPh sb="0" eb="2">
      <t>ニチジョウ</t>
    </rPh>
    <rPh sb="2" eb="4">
      <t>テンケン</t>
    </rPh>
    <rPh sb="5" eb="7">
      <t>セイビ</t>
    </rPh>
    <rPh sb="13" eb="15">
      <t>サクセイ</t>
    </rPh>
    <rPh sb="16" eb="18">
      <t>ハイフ</t>
    </rPh>
    <phoneticPr fontId="4"/>
  </si>
  <si>
    <t>日常点検・整備に関する教育、訓練の実施</t>
    <rPh sb="0" eb="2">
      <t>ニチジョウ</t>
    </rPh>
    <rPh sb="2" eb="4">
      <t>テンケン</t>
    </rPh>
    <rPh sb="5" eb="7">
      <t>セイビ</t>
    </rPh>
    <rPh sb="8" eb="9">
      <t>カン</t>
    </rPh>
    <rPh sb="11" eb="13">
      <t>キョウイク</t>
    </rPh>
    <rPh sb="14" eb="16">
      <t>クンレン</t>
    </rPh>
    <rPh sb="17" eb="19">
      <t>ジッシ</t>
    </rPh>
    <phoneticPr fontId="4"/>
  </si>
  <si>
    <t>日々の始業点検・定期点検の完全実施</t>
    <rPh sb="0" eb="2">
      <t>ヒビ</t>
    </rPh>
    <rPh sb="3" eb="5">
      <t>シギョウ</t>
    </rPh>
    <rPh sb="5" eb="7">
      <t>テンケン</t>
    </rPh>
    <rPh sb="8" eb="10">
      <t>テイキ</t>
    </rPh>
    <rPh sb="10" eb="12">
      <t>テンケン</t>
    </rPh>
    <rPh sb="13" eb="15">
      <t>カンゼン</t>
    </rPh>
    <rPh sb="15" eb="17">
      <t>ジッシ</t>
    </rPh>
    <phoneticPr fontId="4"/>
  </si>
  <si>
    <t>エアークリーナーの定期的な点検</t>
    <rPh sb="9" eb="12">
      <t>テイキテキ</t>
    </rPh>
    <rPh sb="13" eb="15">
      <t>テンケン</t>
    </rPh>
    <phoneticPr fontId="4"/>
  </si>
  <si>
    <t>運転日報の作成</t>
    <rPh sb="0" eb="2">
      <t>ウンテン</t>
    </rPh>
    <rPh sb="2" eb="4">
      <t>ニッポウ</t>
    </rPh>
    <rPh sb="5" eb="7">
      <t>サクセイ</t>
    </rPh>
    <phoneticPr fontId="4"/>
  </si>
  <si>
    <t>共同輸配送の促進</t>
    <rPh sb="0" eb="2">
      <t>キョウドウ</t>
    </rPh>
    <rPh sb="2" eb="3">
      <t>ユ</t>
    </rPh>
    <rPh sb="3" eb="5">
      <t>ハイソウ</t>
    </rPh>
    <rPh sb="6" eb="8">
      <t>ソクシン</t>
    </rPh>
    <phoneticPr fontId="4"/>
  </si>
  <si>
    <t>帰り荷の確保</t>
    <rPh sb="0" eb="1">
      <t>カエ</t>
    </rPh>
    <rPh sb="2" eb="3">
      <t>ニ</t>
    </rPh>
    <rPh sb="4" eb="6">
      <t>カクホ</t>
    </rPh>
    <phoneticPr fontId="4"/>
  </si>
  <si>
    <t>受注時間と配送時間のルール化</t>
    <rPh sb="0" eb="2">
      <t>ジュチュウ</t>
    </rPh>
    <rPh sb="2" eb="4">
      <t>ジカン</t>
    </rPh>
    <rPh sb="5" eb="7">
      <t>ハイソウ</t>
    </rPh>
    <rPh sb="7" eb="9">
      <t>ジカン</t>
    </rPh>
    <rPh sb="13" eb="14">
      <t>カ</t>
    </rPh>
    <phoneticPr fontId="4"/>
  </si>
  <si>
    <t>検品の簡略化</t>
    <rPh sb="0" eb="1">
      <t>ケン</t>
    </rPh>
    <rPh sb="1" eb="2">
      <t>ヒン</t>
    </rPh>
    <rPh sb="3" eb="5">
      <t>カンリャク</t>
    </rPh>
    <rPh sb="5" eb="6">
      <t>カ</t>
    </rPh>
    <phoneticPr fontId="4"/>
  </si>
  <si>
    <t>道路混雑時の輸配送の見直し等</t>
    <rPh sb="0" eb="2">
      <t>ドウロ</t>
    </rPh>
    <rPh sb="2" eb="4">
      <t>コンザツ</t>
    </rPh>
    <rPh sb="4" eb="5">
      <t>ジ</t>
    </rPh>
    <rPh sb="6" eb="7">
      <t>ユ</t>
    </rPh>
    <rPh sb="7" eb="9">
      <t>ハイソウ</t>
    </rPh>
    <rPh sb="10" eb="12">
      <t>ミナオ</t>
    </rPh>
    <rPh sb="13" eb="14">
      <t>ナド</t>
    </rPh>
    <phoneticPr fontId="4"/>
  </si>
  <si>
    <t>商品の標準化等</t>
    <rPh sb="0" eb="2">
      <t>ショウヒン</t>
    </rPh>
    <rPh sb="3" eb="6">
      <t>ヒョウジュンカ</t>
    </rPh>
    <rPh sb="6" eb="7">
      <t>ナド</t>
    </rPh>
    <phoneticPr fontId="4"/>
  </si>
  <si>
    <t>飲食料品卸売業</t>
    <rPh sb="0" eb="1">
      <t>ノ</t>
    </rPh>
    <rPh sb="1" eb="4">
      <t>ショクリョウヒン</t>
    </rPh>
    <rPh sb="4" eb="7">
      <t>オロシウリギョウ</t>
    </rPh>
    <phoneticPr fontId="4"/>
  </si>
  <si>
    <t>漁業（水産養殖業を除く）</t>
    <rPh sb="0" eb="2">
      <t>ギョギョウ</t>
    </rPh>
    <rPh sb="3" eb="5">
      <t>スイサン</t>
    </rPh>
    <rPh sb="5" eb="7">
      <t>ヨウショク</t>
    </rPh>
    <rPh sb="7" eb="8">
      <t>ギョウ</t>
    </rPh>
    <rPh sb="9" eb="10">
      <t>ノゾ</t>
    </rPh>
    <phoneticPr fontId="4"/>
  </si>
  <si>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4"/>
  </si>
  <si>
    <t>機械器具卸売業</t>
    <rPh sb="0" eb="2">
      <t>キカイ</t>
    </rPh>
    <rPh sb="2" eb="4">
      <t>キグ</t>
    </rPh>
    <rPh sb="4" eb="7">
      <t>オロシウリギョウ</t>
    </rPh>
    <phoneticPr fontId="4"/>
  </si>
  <si>
    <t>鉱業、採石業、砂利採取業</t>
    <rPh sb="0" eb="2">
      <t>コウギョウ</t>
    </rPh>
    <rPh sb="3" eb="5">
      <t>サイセキ</t>
    </rPh>
    <rPh sb="5" eb="6">
      <t>ギョウ</t>
    </rPh>
    <rPh sb="7" eb="9">
      <t>ジャリ</t>
    </rPh>
    <rPh sb="9" eb="12">
      <t>サイシュギョウ</t>
    </rPh>
    <phoneticPr fontId="4"/>
  </si>
  <si>
    <t>その他の卸売業</t>
    <rPh sb="2" eb="3">
      <t>タ</t>
    </rPh>
    <rPh sb="4" eb="7">
      <t>オロシウリギョウ</t>
    </rPh>
    <phoneticPr fontId="4"/>
  </si>
  <si>
    <t>飲食料品小売業</t>
    <rPh sb="0" eb="2">
      <t>インショク</t>
    </rPh>
    <rPh sb="2" eb="3">
      <t>リョウ</t>
    </rPh>
    <rPh sb="3" eb="4">
      <t>ヒン</t>
    </rPh>
    <rPh sb="4" eb="7">
      <t>コウリギョウ</t>
    </rPh>
    <phoneticPr fontId="4"/>
  </si>
  <si>
    <t>機械器具小売業</t>
    <rPh sb="0" eb="2">
      <t>キカイ</t>
    </rPh>
    <rPh sb="2" eb="4">
      <t>キグ</t>
    </rPh>
    <rPh sb="4" eb="7">
      <t>コウリギョウ</t>
    </rPh>
    <phoneticPr fontId="4"/>
  </si>
  <si>
    <t>繊維工業</t>
    <rPh sb="0" eb="2">
      <t>センイ</t>
    </rPh>
    <rPh sb="2" eb="4">
      <t>コウギョウ</t>
    </rPh>
    <phoneticPr fontId="4"/>
  </si>
  <si>
    <t>無店舗小売業</t>
    <rPh sb="0" eb="3">
      <t>ムテンポ</t>
    </rPh>
    <rPh sb="3" eb="6">
      <t>コウリギョウ</t>
    </rPh>
    <phoneticPr fontId="4"/>
  </si>
  <si>
    <t>銀行業</t>
    <rPh sb="0" eb="3">
      <t>ギンコウギョウ</t>
    </rPh>
    <phoneticPr fontId="4"/>
  </si>
  <si>
    <t>貸金業、クレジットカード業等非預金信用機関</t>
    <rPh sb="0" eb="2">
      <t>カシキン</t>
    </rPh>
    <rPh sb="2" eb="3">
      <t>ギョウ</t>
    </rPh>
    <rPh sb="12" eb="13">
      <t>ギョウ</t>
    </rPh>
    <rPh sb="13" eb="14">
      <t>トウ</t>
    </rPh>
    <rPh sb="14" eb="15">
      <t>ヒ</t>
    </rPh>
    <rPh sb="15" eb="17">
      <t>ヨキン</t>
    </rPh>
    <rPh sb="17" eb="19">
      <t>シンヨウ</t>
    </rPh>
    <rPh sb="19" eb="21">
      <t>キカン</t>
    </rPh>
    <phoneticPr fontId="4"/>
  </si>
  <si>
    <t>金融商品取引業、商品先物取引業</t>
    <rPh sb="0" eb="2">
      <t>キンユウ</t>
    </rPh>
    <rPh sb="2" eb="4">
      <t>ショウヒン</t>
    </rPh>
    <rPh sb="4" eb="7">
      <t>トリヒキギョウ</t>
    </rPh>
    <rPh sb="8" eb="10">
      <t>ショウヒン</t>
    </rPh>
    <rPh sb="10" eb="12">
      <t>サキモノ</t>
    </rPh>
    <rPh sb="12" eb="14">
      <t>トリヒキ</t>
    </rPh>
    <rPh sb="14" eb="15">
      <t>ギョウ</t>
    </rPh>
    <phoneticPr fontId="4"/>
  </si>
  <si>
    <t>補助的金融業等</t>
    <rPh sb="0" eb="3">
      <t>ホジョテキ</t>
    </rPh>
    <rPh sb="3" eb="6">
      <t>キンユウギョウ</t>
    </rPh>
    <rPh sb="6" eb="7">
      <t>トウ</t>
    </rPh>
    <phoneticPr fontId="4"/>
  </si>
  <si>
    <t>保険業（保険媒介代理業、保険サービス業を含む）</t>
    <phoneticPr fontId="4"/>
  </si>
  <si>
    <t>専門サービス業（他に分類されないもの）</t>
    <rPh sb="0" eb="2">
      <t>センモン</t>
    </rPh>
    <rPh sb="6" eb="7">
      <t>ギョウ</t>
    </rPh>
    <rPh sb="8" eb="9">
      <t>ホカ</t>
    </rPh>
    <rPh sb="10" eb="12">
      <t>ブンルイ</t>
    </rPh>
    <phoneticPr fontId="4"/>
  </si>
  <si>
    <t>技術サービス業（他に分類されないもの）</t>
    <rPh sb="0" eb="2">
      <t>ギジュツ</t>
    </rPh>
    <rPh sb="6" eb="7">
      <t>ギョウ</t>
    </rPh>
    <rPh sb="8" eb="9">
      <t>ホカ</t>
    </rPh>
    <rPh sb="10" eb="12">
      <t>ブンルイ</t>
    </rPh>
    <phoneticPr fontId="4"/>
  </si>
  <si>
    <t>はん用機械器具製造業</t>
    <rPh sb="2" eb="3">
      <t>ヨウ</t>
    </rPh>
    <rPh sb="3" eb="5">
      <t>キカイ</t>
    </rPh>
    <rPh sb="5" eb="7">
      <t>キグ</t>
    </rPh>
    <rPh sb="7" eb="10">
      <t>セイゾウギョウ</t>
    </rPh>
    <phoneticPr fontId="4"/>
  </si>
  <si>
    <t>生産用機械器具製造業</t>
    <rPh sb="0" eb="2">
      <t>セイサン</t>
    </rPh>
    <rPh sb="2" eb="3">
      <t>ヨウ</t>
    </rPh>
    <rPh sb="3" eb="5">
      <t>キカイ</t>
    </rPh>
    <rPh sb="5" eb="7">
      <t>キグ</t>
    </rPh>
    <rPh sb="7" eb="10">
      <t>セイゾウギョウ</t>
    </rPh>
    <phoneticPr fontId="4"/>
  </si>
  <si>
    <t>飲食店</t>
    <rPh sb="0" eb="2">
      <t>インショク</t>
    </rPh>
    <rPh sb="2" eb="3">
      <t>テン</t>
    </rPh>
    <phoneticPr fontId="4"/>
  </si>
  <si>
    <t>業務用機械器具製造業</t>
    <rPh sb="0" eb="3">
      <t>ギョウムヨウ</t>
    </rPh>
    <rPh sb="3" eb="5">
      <t>キカイ</t>
    </rPh>
    <rPh sb="5" eb="7">
      <t>キグ</t>
    </rPh>
    <rPh sb="7" eb="10">
      <t>セイゾウギョウ</t>
    </rPh>
    <phoneticPr fontId="4"/>
  </si>
  <si>
    <t>持ち帰り・配達飲食サービス業</t>
    <rPh sb="0" eb="1">
      <t>モ</t>
    </rPh>
    <rPh sb="2" eb="3">
      <t>カエ</t>
    </rPh>
    <rPh sb="5" eb="7">
      <t>ハイタツ</t>
    </rPh>
    <rPh sb="7" eb="9">
      <t>インショク</t>
    </rPh>
    <rPh sb="13" eb="14">
      <t>ギョウ</t>
    </rPh>
    <phoneticPr fontId="4"/>
  </si>
  <si>
    <t>電子部品・デバイス・電子回路製造業</t>
    <rPh sb="0" eb="2">
      <t>デンシ</t>
    </rPh>
    <rPh sb="2" eb="4">
      <t>ブヒン</t>
    </rPh>
    <rPh sb="10" eb="12">
      <t>デンシ</t>
    </rPh>
    <rPh sb="12" eb="14">
      <t>カイロ</t>
    </rPh>
    <rPh sb="14" eb="17">
      <t>セイゾウギョウ</t>
    </rPh>
    <phoneticPr fontId="4"/>
  </si>
  <si>
    <t>その他の生活関連サービス業</t>
    <rPh sb="2" eb="3">
      <t>タ</t>
    </rPh>
    <rPh sb="4" eb="6">
      <t>セイカツ</t>
    </rPh>
    <rPh sb="6" eb="8">
      <t>カンレン</t>
    </rPh>
    <rPh sb="12" eb="13">
      <t>ギョウ</t>
    </rPh>
    <phoneticPr fontId="4"/>
  </si>
  <si>
    <t>娯楽業</t>
    <rPh sb="0" eb="3">
      <t>ゴラクギョウ</t>
    </rPh>
    <phoneticPr fontId="4"/>
  </si>
  <si>
    <t>郵便局</t>
    <rPh sb="0" eb="3">
      <t>ユウビンキョク</t>
    </rPh>
    <phoneticPr fontId="4"/>
  </si>
  <si>
    <t>協同組合（他に分類されないもの）</t>
    <rPh sb="0" eb="2">
      <t>キョウドウ</t>
    </rPh>
    <rPh sb="2" eb="4">
      <t>クミアイ</t>
    </rPh>
    <rPh sb="5" eb="6">
      <t>ホカ</t>
    </rPh>
    <rPh sb="7" eb="9">
      <t>ブンルイ</t>
    </rPh>
    <phoneticPr fontId="4"/>
  </si>
  <si>
    <t>機械等修理業（別掲を除く）</t>
    <rPh sb="0" eb="3">
      <t>キカイトウ</t>
    </rPh>
    <rPh sb="3" eb="5">
      <t>シュウリ</t>
    </rPh>
    <rPh sb="5" eb="6">
      <t>ギョウ</t>
    </rPh>
    <rPh sb="7" eb="9">
      <t>ベッケイ</t>
    </rPh>
    <rPh sb="10" eb="11">
      <t>ノゾ</t>
    </rPh>
    <phoneticPr fontId="4"/>
  </si>
  <si>
    <t>職業紹介・労働者派遣業</t>
    <rPh sb="0" eb="2">
      <t>ショクギョウ</t>
    </rPh>
    <rPh sb="2" eb="4">
      <t>ショウカイ</t>
    </rPh>
    <rPh sb="5" eb="8">
      <t>ロウドウシャ</t>
    </rPh>
    <rPh sb="8" eb="10">
      <t>ハケン</t>
    </rPh>
    <rPh sb="10" eb="11">
      <t>ギョウ</t>
    </rPh>
    <phoneticPr fontId="4"/>
  </si>
  <si>
    <t>郵便業（信書便事業を含む）</t>
    <rPh sb="0" eb="2">
      <t>ユウビン</t>
    </rPh>
    <rPh sb="2" eb="3">
      <t>ギョウ</t>
    </rPh>
    <rPh sb="4" eb="6">
      <t>シンショ</t>
    </rPh>
    <rPh sb="6" eb="7">
      <t>ビン</t>
    </rPh>
    <rPh sb="7" eb="9">
      <t>ジギョウ</t>
    </rPh>
    <rPh sb="10" eb="11">
      <t>フク</t>
    </rPh>
    <phoneticPr fontId="4"/>
  </si>
  <si>
    <t>H</t>
    <phoneticPr fontId="4"/>
  </si>
  <si>
    <t>S</t>
    <phoneticPr fontId="4"/>
  </si>
  <si>
    <t>－</t>
  </si>
  <si>
    <t>軽油→CNGへの改造</t>
    <rPh sb="0" eb="2">
      <t>ケイユ</t>
    </rPh>
    <rPh sb="8" eb="10">
      <t>カイゾウ</t>
    </rPh>
    <phoneticPr fontId="5"/>
  </si>
  <si>
    <t>PDG</t>
  </si>
  <si>
    <t>SKG</t>
  </si>
  <si>
    <t>(改)バス貨物3.5t～(LPG)</t>
  </si>
  <si>
    <t>ガL3</t>
  </si>
  <si>
    <t>軽3</t>
    <rPh sb="0" eb="1">
      <t>ケイ</t>
    </rPh>
    <phoneticPr fontId="5"/>
  </si>
  <si>
    <t>ガL1</t>
  </si>
  <si>
    <t>軽ポ</t>
    <rPh sb="0" eb="1">
      <t>ケイ</t>
    </rPh>
    <phoneticPr fontId="5"/>
  </si>
  <si>
    <t>ガL2</t>
  </si>
  <si>
    <t>TSG</t>
  </si>
  <si>
    <t>ハ</t>
  </si>
  <si>
    <t>QTG</t>
  </si>
  <si>
    <t>(改)バス貨物3.5t～(ガソリン)</t>
  </si>
  <si>
    <t>～1.7 t</t>
  </si>
  <si>
    <t>ハイブリット</t>
  </si>
  <si>
    <t>☆</t>
  </si>
  <si>
    <t>☆☆</t>
  </si>
  <si>
    <t>☆☆☆</t>
  </si>
  <si>
    <t>ABE</t>
  </si>
  <si>
    <t>AAE</t>
  </si>
  <si>
    <t>ALE</t>
  </si>
  <si>
    <t>Pハ</t>
  </si>
  <si>
    <t>CLE</t>
  </si>
  <si>
    <t>DLE</t>
  </si>
  <si>
    <t>LBE</t>
  </si>
  <si>
    <t>LAE</t>
  </si>
  <si>
    <t>Pハ</t>
    <phoneticPr fontId="4"/>
  </si>
  <si>
    <t>LLE</t>
  </si>
  <si>
    <t>MBE</t>
  </si>
  <si>
    <t>MAE</t>
  </si>
  <si>
    <t>MLE</t>
  </si>
  <si>
    <t>RBE</t>
  </si>
  <si>
    <t>RAE</t>
  </si>
  <si>
    <t>RLE</t>
  </si>
  <si>
    <t>QLE</t>
  </si>
  <si>
    <r>
      <t>H</t>
    </r>
    <r>
      <rPr>
        <sz val="11"/>
        <rFont val="ＭＳ Ｐゴシック"/>
        <family val="3"/>
        <charset val="128"/>
      </rPr>
      <t>30</t>
    </r>
    <phoneticPr fontId="4"/>
  </si>
  <si>
    <t>H30</t>
  </si>
  <si>
    <t>3BE</t>
  </si>
  <si>
    <t>H30</t>
    <phoneticPr fontId="4"/>
  </si>
  <si>
    <t>3AE</t>
  </si>
  <si>
    <r>
      <t>H</t>
    </r>
    <r>
      <rPr>
        <sz val="11"/>
        <rFont val="ＭＳ Ｐゴシック"/>
        <family val="3"/>
        <charset val="128"/>
      </rPr>
      <t>30</t>
    </r>
    <r>
      <rPr>
        <sz val="11"/>
        <rFont val="ＭＳ Ｐゴシック"/>
        <family val="3"/>
        <charset val="128"/>
      </rPr>
      <t/>
    </r>
  </si>
  <si>
    <t>3LE</t>
  </si>
  <si>
    <t>ガL1</t>
    <phoneticPr fontId="4"/>
  </si>
  <si>
    <t>4BE</t>
  </si>
  <si>
    <t>4AE</t>
  </si>
  <si>
    <t>4LE</t>
  </si>
  <si>
    <t>5BE</t>
  </si>
  <si>
    <t>5AE</t>
  </si>
  <si>
    <t>5LE</t>
    <phoneticPr fontId="4"/>
  </si>
  <si>
    <t>5LE</t>
  </si>
  <si>
    <t>ガL4</t>
    <phoneticPr fontId="4"/>
  </si>
  <si>
    <t>6BE</t>
  </si>
  <si>
    <t>新☆☆☆☆☆</t>
    <rPh sb="0" eb="1">
      <t>シン</t>
    </rPh>
    <phoneticPr fontId="4"/>
  </si>
  <si>
    <t>6AE</t>
    <phoneticPr fontId="4"/>
  </si>
  <si>
    <t>6AE</t>
  </si>
  <si>
    <t>6LE</t>
    <phoneticPr fontId="4"/>
  </si>
  <si>
    <t>6LE</t>
  </si>
  <si>
    <t>1.7～2.5 t</t>
  </si>
  <si>
    <t>ABF</t>
  </si>
  <si>
    <t>AAF</t>
  </si>
  <si>
    <t>ALF</t>
  </si>
  <si>
    <t>CLF</t>
    <phoneticPr fontId="4"/>
  </si>
  <si>
    <t>CLF</t>
  </si>
  <si>
    <r>
      <t>D</t>
    </r>
    <r>
      <rPr>
        <sz val="11"/>
        <rFont val="ＭＳ Ｐゴシック"/>
        <family val="3"/>
        <charset val="128"/>
      </rPr>
      <t>LF</t>
    </r>
    <phoneticPr fontId="4"/>
  </si>
  <si>
    <t>DLF</t>
  </si>
  <si>
    <t>LBF</t>
  </si>
  <si>
    <t>LAF</t>
  </si>
  <si>
    <t>LLF</t>
  </si>
  <si>
    <t>MBF</t>
  </si>
  <si>
    <t>MAF</t>
  </si>
  <si>
    <t>MLF</t>
  </si>
  <si>
    <t>RBF</t>
  </si>
  <si>
    <t>RAF</t>
  </si>
  <si>
    <t>RLF</t>
  </si>
  <si>
    <t>QLF</t>
  </si>
  <si>
    <t>3BF</t>
  </si>
  <si>
    <t>3AF</t>
  </si>
  <si>
    <t>3LF</t>
  </si>
  <si>
    <t>4BF</t>
  </si>
  <si>
    <t>4AF</t>
  </si>
  <si>
    <t>4LF</t>
  </si>
  <si>
    <t>5BF</t>
  </si>
  <si>
    <t>5AF</t>
  </si>
  <si>
    <t>5LF</t>
  </si>
  <si>
    <t>ガL4</t>
  </si>
  <si>
    <t>6BF</t>
  </si>
  <si>
    <t>6AF</t>
  </si>
  <si>
    <t>6LF</t>
  </si>
  <si>
    <t>2.5～3.5 t</t>
  </si>
  <si>
    <t>3.5 t～</t>
  </si>
  <si>
    <t>ABG</t>
  </si>
  <si>
    <t>AAG</t>
  </si>
  <si>
    <t>ALG</t>
  </si>
  <si>
    <t>BLG</t>
  </si>
  <si>
    <t>NAG</t>
  </si>
  <si>
    <t>NBG</t>
  </si>
  <si>
    <t>NLG</t>
  </si>
  <si>
    <t>PLG</t>
    <phoneticPr fontId="4"/>
  </si>
  <si>
    <t>PLG</t>
  </si>
  <si>
    <t>LBG</t>
  </si>
  <si>
    <t>LAG</t>
  </si>
  <si>
    <t>LLG</t>
  </si>
  <si>
    <t>MBG</t>
  </si>
  <si>
    <t>MAG</t>
  </si>
  <si>
    <t>MLG</t>
  </si>
  <si>
    <t>RBG</t>
  </si>
  <si>
    <t>RAG</t>
  </si>
  <si>
    <t>ハ</t>
    <phoneticPr fontId="4"/>
  </si>
  <si>
    <t>RLG</t>
  </si>
  <si>
    <t>QLG</t>
  </si>
  <si>
    <t>ALF</t>
    <phoneticPr fontId="4"/>
  </si>
  <si>
    <r>
      <t>N</t>
    </r>
    <r>
      <rPr>
        <sz val="11"/>
        <rFont val="ＭＳ Ｐゴシック"/>
        <family val="3"/>
        <charset val="128"/>
      </rPr>
      <t>LG</t>
    </r>
    <phoneticPr fontId="4"/>
  </si>
  <si>
    <t>ADE</t>
  </si>
  <si>
    <t>軽新長</t>
    <rPh sb="0" eb="1">
      <t>ケイ</t>
    </rPh>
    <rPh sb="1" eb="2">
      <t>シン</t>
    </rPh>
    <rPh sb="2" eb="3">
      <t>チョウ</t>
    </rPh>
    <phoneticPr fontId="5"/>
  </si>
  <si>
    <t>ACE</t>
  </si>
  <si>
    <t>AME</t>
  </si>
  <si>
    <t>CME</t>
  </si>
  <si>
    <t>☆☆☆☆</t>
  </si>
  <si>
    <t>DME</t>
  </si>
  <si>
    <t>LDE</t>
  </si>
  <si>
    <t>LCE</t>
  </si>
  <si>
    <t>LME</t>
  </si>
  <si>
    <t>MDE</t>
  </si>
  <si>
    <t>MCE</t>
  </si>
  <si>
    <t>MME</t>
  </si>
  <si>
    <t>RDE</t>
  </si>
  <si>
    <t>RCE</t>
  </si>
  <si>
    <t>RME</t>
  </si>
  <si>
    <r>
      <t>Q</t>
    </r>
    <r>
      <rPr>
        <sz val="11"/>
        <rFont val="ＭＳ Ｐゴシック"/>
        <family val="3"/>
        <charset val="128"/>
      </rPr>
      <t>ME</t>
    </r>
    <phoneticPr fontId="4"/>
  </si>
  <si>
    <t>QME</t>
  </si>
  <si>
    <t>軽ポポ</t>
    <rPh sb="0" eb="1">
      <t>ケイ</t>
    </rPh>
    <phoneticPr fontId="5"/>
  </si>
  <si>
    <t>軽ポポ</t>
    <rPh sb="0" eb="1">
      <t>ケイ</t>
    </rPh>
    <phoneticPr fontId="4"/>
  </si>
  <si>
    <t>3DE</t>
  </si>
  <si>
    <t>H28・30規制</t>
    <phoneticPr fontId="4"/>
  </si>
  <si>
    <t>3CE</t>
  </si>
  <si>
    <t>3ME</t>
  </si>
  <si>
    <t>4DE</t>
  </si>
  <si>
    <t>4CE</t>
  </si>
  <si>
    <t>4ME</t>
    <phoneticPr fontId="4"/>
  </si>
  <si>
    <t>4ME</t>
  </si>
  <si>
    <t>5DE</t>
  </si>
  <si>
    <t>5CE</t>
  </si>
  <si>
    <t>5ME</t>
  </si>
  <si>
    <t>6DE</t>
  </si>
  <si>
    <t>6CE</t>
  </si>
  <si>
    <t>6ME</t>
  </si>
  <si>
    <t>DD</t>
  </si>
  <si>
    <t>WD</t>
  </si>
  <si>
    <t>DE</t>
  </si>
  <si>
    <t>WE</t>
  </si>
  <si>
    <t>DF</t>
  </si>
  <si>
    <t>WF</t>
  </si>
  <si>
    <t>DN</t>
  </si>
  <si>
    <t>WN</t>
  </si>
  <si>
    <t>DP</t>
  </si>
  <si>
    <t>WP</t>
  </si>
  <si>
    <t>DQ</t>
  </si>
  <si>
    <t>WQ</t>
  </si>
  <si>
    <t>ADF</t>
  </si>
  <si>
    <t>ACF</t>
  </si>
  <si>
    <t>AMF</t>
  </si>
  <si>
    <t>CMF</t>
  </si>
  <si>
    <t>DMF</t>
  </si>
  <si>
    <t>SDF</t>
  </si>
  <si>
    <t>SCF</t>
  </si>
  <si>
    <t>SMF</t>
  </si>
  <si>
    <t>TMF</t>
  </si>
  <si>
    <t>3DF</t>
  </si>
  <si>
    <t>3CF</t>
  </si>
  <si>
    <t>3MF</t>
  </si>
  <si>
    <t>4DF</t>
  </si>
  <si>
    <t>4CF</t>
  </si>
  <si>
    <t>4MF</t>
  </si>
  <si>
    <t>5DF</t>
  </si>
  <si>
    <t>5CF</t>
  </si>
  <si>
    <t>5MF</t>
  </si>
  <si>
    <t>6DF</t>
  </si>
  <si>
    <t>6CF</t>
  </si>
  <si>
    <t>6MF</t>
  </si>
  <si>
    <t>DG</t>
  </si>
  <si>
    <t>WG</t>
  </si>
  <si>
    <t>DH</t>
  </si>
  <si>
    <t>WH</t>
  </si>
  <si>
    <t>DJ</t>
  </si>
  <si>
    <t>WJ</t>
  </si>
  <si>
    <t>LDF</t>
  </si>
  <si>
    <t>LCF</t>
  </si>
  <si>
    <t>LMF</t>
  </si>
  <si>
    <t>MDF</t>
  </si>
  <si>
    <t>MCF</t>
  </si>
  <si>
    <t>MMF</t>
  </si>
  <si>
    <t>RDF</t>
  </si>
  <si>
    <t>RCF</t>
  </si>
  <si>
    <t>RMF</t>
  </si>
  <si>
    <t>QMF</t>
  </si>
  <si>
    <t>H10</t>
  </si>
  <si>
    <t>DR</t>
  </si>
  <si>
    <t>WR</t>
  </si>
  <si>
    <t>DS</t>
  </si>
  <si>
    <t>WS</t>
  </si>
  <si>
    <t>DT</t>
  </si>
  <si>
    <t>WT</t>
  </si>
  <si>
    <t>H11</t>
  </si>
  <si>
    <t>DU</t>
  </si>
  <si>
    <t>WU</t>
  </si>
  <si>
    <t>DV</t>
  </si>
  <si>
    <t>WV</t>
  </si>
  <si>
    <t>DW</t>
  </si>
  <si>
    <t>WW</t>
  </si>
  <si>
    <t>☆☆☆(PMのみ)</t>
  </si>
  <si>
    <t>☆☆☆(PMのみ),ハイブリット</t>
  </si>
  <si>
    <t>☆☆☆☆（ＰＭのみ）</t>
  </si>
  <si>
    <t>☆☆☆☆(PMのみ）,ハイブリット</t>
  </si>
  <si>
    <t>☆(NOX),☆☆☆(PM)</t>
  </si>
  <si>
    <t>☆(NOX),☆☆☆(PM),ハイブリット</t>
  </si>
  <si>
    <t>☆(NOX),☆☆☆☆(PM)</t>
  </si>
  <si>
    <t>☆(NOX),☆☆☆☆(PM),ハイブリット</t>
  </si>
  <si>
    <t>☆☆(NOX),☆☆☆(PM)</t>
  </si>
  <si>
    <t>☆☆(NOX),☆☆☆(PM),ハイブリット</t>
  </si>
  <si>
    <t>☆☆(NOX),☆☆☆☆(PM)</t>
  </si>
  <si>
    <t>☆☆(NOX),☆☆☆☆(PM),ハイブリット</t>
  </si>
  <si>
    <t>☆☆☆(NOX),☆☆☆(PM)</t>
  </si>
  <si>
    <t>☆☆☆(NOX),☆☆☆(PM),ハイブリット</t>
  </si>
  <si>
    <t>☆☆☆(NOX),☆☆☆☆(PM)</t>
  </si>
  <si>
    <t>☆☆☆(NOX),☆☆☆☆(PM),ハイブリット</t>
  </si>
  <si>
    <t>ADG</t>
  </si>
  <si>
    <t>AKG</t>
  </si>
  <si>
    <t>ACG</t>
  </si>
  <si>
    <t>AJG</t>
  </si>
  <si>
    <t>AMG</t>
  </si>
  <si>
    <t>BJG</t>
  </si>
  <si>
    <t>新☆(新長期)</t>
    <rPh sb="3" eb="4">
      <t>シン</t>
    </rPh>
    <rPh sb="4" eb="6">
      <t>チョウキ</t>
    </rPh>
    <phoneticPr fontId="4"/>
  </si>
  <si>
    <t>BKG</t>
  </si>
  <si>
    <t>BMG</t>
  </si>
  <si>
    <t>NCG</t>
  </si>
  <si>
    <t>NJG</t>
  </si>
  <si>
    <t>NDG</t>
  </si>
  <si>
    <t>NKG</t>
  </si>
  <si>
    <t>NMG</t>
  </si>
  <si>
    <t>PCG</t>
  </si>
  <si>
    <t>PJG</t>
  </si>
  <si>
    <t>PKG</t>
  </si>
  <si>
    <t>PMG</t>
  </si>
  <si>
    <r>
      <t>バス貨物1</t>
    </r>
    <r>
      <rPr>
        <sz val="11"/>
        <rFont val="ＭＳ Ｐゴシック"/>
        <family val="3"/>
        <charset val="128"/>
      </rPr>
      <t>2</t>
    </r>
    <r>
      <rPr>
        <sz val="11"/>
        <rFont val="ＭＳ Ｐゴシック"/>
        <family val="3"/>
        <charset val="128"/>
      </rPr>
      <t>t～(軽油)</t>
    </r>
    <rPh sb="2" eb="4">
      <t>カモツ</t>
    </rPh>
    <rPh sb="9" eb="11">
      <t>ケイユ</t>
    </rPh>
    <phoneticPr fontId="4"/>
  </si>
  <si>
    <t>LDG</t>
  </si>
  <si>
    <t>12 t～</t>
  </si>
  <si>
    <t>LKG</t>
  </si>
  <si>
    <r>
      <t>バス貨物12t～(軽油)</t>
    </r>
    <r>
      <rPr>
        <sz val="11"/>
        <rFont val="ＭＳ Ｐゴシック"/>
        <family val="3"/>
        <charset val="128"/>
      </rPr>
      <t/>
    </r>
    <rPh sb="2" eb="4">
      <t>カモツ</t>
    </rPh>
    <rPh sb="9" eb="11">
      <t>ケイユ</t>
    </rPh>
    <phoneticPr fontId="4"/>
  </si>
  <si>
    <t>LTG</t>
  </si>
  <si>
    <t>LCG</t>
  </si>
  <si>
    <t>LJG</t>
  </si>
  <si>
    <t>LSG</t>
  </si>
  <si>
    <t>LMG</t>
  </si>
  <si>
    <t>MDG</t>
  </si>
  <si>
    <t>MKG</t>
  </si>
  <si>
    <t>MCG</t>
  </si>
  <si>
    <t>MJG</t>
  </si>
  <si>
    <t>MMG</t>
  </si>
  <si>
    <t>RDG</t>
  </si>
  <si>
    <t>RKG</t>
  </si>
  <si>
    <t>RCG</t>
  </si>
  <si>
    <t>RJG</t>
  </si>
  <si>
    <t>RMG</t>
  </si>
  <si>
    <t>QTG</t>
    <phoneticPr fontId="4"/>
  </si>
  <si>
    <t>QJG</t>
    <phoneticPr fontId="4"/>
  </si>
  <si>
    <t>QSG</t>
  </si>
  <si>
    <t>QMG</t>
    <phoneticPr fontId="4"/>
  </si>
  <si>
    <t>QMG</t>
  </si>
  <si>
    <r>
      <t>バス貨物3.5t～</t>
    </r>
    <r>
      <rPr>
        <sz val="11"/>
        <rFont val="ＭＳ Ｐゴシック"/>
        <family val="3"/>
        <charset val="128"/>
      </rPr>
      <t>12t</t>
    </r>
    <r>
      <rPr>
        <sz val="11"/>
        <rFont val="ＭＳ Ｐゴシック"/>
        <family val="3"/>
        <charset val="128"/>
      </rPr>
      <t>(軽油)</t>
    </r>
    <rPh sb="2" eb="4">
      <t>カモツ</t>
    </rPh>
    <rPh sb="13" eb="15">
      <t>ケイユ</t>
    </rPh>
    <phoneticPr fontId="4"/>
  </si>
  <si>
    <t>SDG</t>
  </si>
  <si>
    <r>
      <t>バス貨物3.5t～</t>
    </r>
    <r>
      <rPr>
        <sz val="11"/>
        <rFont val="ＭＳ Ｐゴシック"/>
        <family val="3"/>
        <charset val="128"/>
      </rPr>
      <t>12t(軽油)</t>
    </r>
    <r>
      <rPr>
        <sz val="11"/>
        <rFont val="ＭＳ Ｐゴシック"/>
        <family val="3"/>
        <charset val="128"/>
      </rPr>
      <t/>
    </r>
    <rPh sb="2" eb="4">
      <t>カモツ</t>
    </rPh>
    <rPh sb="13" eb="15">
      <t>ケイユ</t>
    </rPh>
    <phoneticPr fontId="4"/>
  </si>
  <si>
    <r>
      <t>S</t>
    </r>
    <r>
      <rPr>
        <sz val="11"/>
        <rFont val="ＭＳ Ｐゴシック"/>
        <family val="3"/>
        <charset val="128"/>
      </rPr>
      <t>TG</t>
    </r>
    <phoneticPr fontId="4"/>
  </si>
  <si>
    <t>STG</t>
  </si>
  <si>
    <t>SCG</t>
  </si>
  <si>
    <t>SJG</t>
  </si>
  <si>
    <t>SSG</t>
  </si>
  <si>
    <t>SMG</t>
  </si>
  <si>
    <t>TTG</t>
  </si>
  <si>
    <t>TMG</t>
  </si>
  <si>
    <r>
      <t>バス貨物3.5t～</t>
    </r>
    <r>
      <rPr>
        <sz val="11"/>
        <rFont val="ＭＳ Ｐゴシック"/>
        <family val="3"/>
        <charset val="128"/>
      </rPr>
      <t>(軽油)</t>
    </r>
    <r>
      <rPr>
        <sz val="11"/>
        <rFont val="ＭＳ Ｐゴシック"/>
        <family val="3"/>
        <charset val="128"/>
      </rPr>
      <t/>
    </r>
    <rPh sb="2" eb="4">
      <t>カモツ</t>
    </rPh>
    <rPh sb="10" eb="12">
      <t>ケイユ</t>
    </rPh>
    <phoneticPr fontId="4"/>
  </si>
  <si>
    <t>H28</t>
  </si>
  <si>
    <t>2DG</t>
  </si>
  <si>
    <t>2KG</t>
  </si>
  <si>
    <r>
      <t>バス貨物3.5t～(軽油)</t>
    </r>
    <r>
      <rPr>
        <sz val="11"/>
        <rFont val="ＭＳ Ｐゴシック"/>
        <family val="3"/>
        <charset val="128"/>
      </rPr>
      <t/>
    </r>
    <rPh sb="2" eb="4">
      <t>カモツ</t>
    </rPh>
    <rPh sb="10" eb="12">
      <t>ケイユ</t>
    </rPh>
    <phoneticPr fontId="4"/>
  </si>
  <si>
    <r>
      <t>H</t>
    </r>
    <r>
      <rPr>
        <sz val="11"/>
        <rFont val="ＭＳ Ｐゴシック"/>
        <family val="3"/>
        <charset val="128"/>
      </rPr>
      <t>28</t>
    </r>
    <r>
      <rPr>
        <sz val="11"/>
        <rFont val="ＭＳ Ｐゴシック"/>
        <family val="3"/>
        <charset val="128"/>
      </rPr>
      <t/>
    </r>
  </si>
  <si>
    <t>2PG</t>
  </si>
  <si>
    <t>2RG</t>
  </si>
  <si>
    <t>2TG</t>
  </si>
  <si>
    <t>2CG</t>
  </si>
  <si>
    <t>2JG</t>
  </si>
  <si>
    <t>2NG</t>
  </si>
  <si>
    <t>2QG</t>
  </si>
  <si>
    <t>2SG</t>
  </si>
  <si>
    <t>2MG</t>
  </si>
  <si>
    <t>☆,CNG</t>
  </si>
  <si>
    <t>☆☆,CNG</t>
  </si>
  <si>
    <t>☆☆☆,CNG</t>
  </si>
  <si>
    <t>AFE</t>
  </si>
  <si>
    <t>AEE</t>
  </si>
  <si>
    <t>CNG,ハイブリット</t>
  </si>
  <si>
    <t>LFE</t>
  </si>
  <si>
    <t>LEE</t>
  </si>
  <si>
    <t>MFE</t>
  </si>
  <si>
    <t>MEE</t>
  </si>
  <si>
    <t>RFE</t>
  </si>
  <si>
    <t>REE</t>
  </si>
  <si>
    <t>3FE</t>
  </si>
  <si>
    <t>3EE</t>
  </si>
  <si>
    <t>4FE</t>
  </si>
  <si>
    <t>4EE</t>
  </si>
  <si>
    <t>5FE</t>
  </si>
  <si>
    <t>5EE</t>
  </si>
  <si>
    <t>6FE</t>
  </si>
  <si>
    <t>6EE</t>
  </si>
  <si>
    <t>AFF</t>
  </si>
  <si>
    <t>AEF</t>
  </si>
  <si>
    <t>LFF</t>
  </si>
  <si>
    <t>LEF</t>
  </si>
  <si>
    <t>MFF</t>
  </si>
  <si>
    <t>MEF</t>
  </si>
  <si>
    <t>RFF</t>
  </si>
  <si>
    <t>REF</t>
  </si>
  <si>
    <t>3FF</t>
  </si>
  <si>
    <t>3EF</t>
  </si>
  <si>
    <t>4FF</t>
  </si>
  <si>
    <t>4EF</t>
  </si>
  <si>
    <t>5FF</t>
  </si>
  <si>
    <t>5EF</t>
  </si>
  <si>
    <t>6FF</t>
  </si>
  <si>
    <t>6EF</t>
  </si>
  <si>
    <t>TR</t>
  </si>
  <si>
    <t>LR</t>
  </si>
  <si>
    <t>UR</t>
  </si>
  <si>
    <t>AFG</t>
  </si>
  <si>
    <t>AEG</t>
  </si>
  <si>
    <t>NEG</t>
  </si>
  <si>
    <t>NFG</t>
  </si>
  <si>
    <t>PEG</t>
  </si>
  <si>
    <t>PFG</t>
  </si>
  <si>
    <r>
      <t>バス貨物1</t>
    </r>
    <r>
      <rPr>
        <sz val="11"/>
        <rFont val="ＭＳ Ｐゴシック"/>
        <family val="3"/>
        <charset val="128"/>
      </rPr>
      <t>2</t>
    </r>
    <r>
      <rPr>
        <sz val="11"/>
        <rFont val="ＭＳ Ｐゴシック"/>
        <family val="3"/>
        <charset val="128"/>
      </rPr>
      <t>t～(CNG)</t>
    </r>
    <rPh sb="2" eb="4">
      <t>カモツ</t>
    </rPh>
    <phoneticPr fontId="4"/>
  </si>
  <si>
    <t>LFG</t>
  </si>
  <si>
    <t>LEG</t>
  </si>
  <si>
    <r>
      <t>バス貨物12t～(CNG)</t>
    </r>
    <r>
      <rPr>
        <sz val="11"/>
        <rFont val="ＭＳ Ｐゴシック"/>
        <family val="3"/>
        <charset val="128"/>
      </rPr>
      <t/>
    </r>
    <rPh sb="2" eb="4">
      <t>カモツ</t>
    </rPh>
    <phoneticPr fontId="4"/>
  </si>
  <si>
    <t>MFG</t>
  </si>
  <si>
    <t>MEG</t>
  </si>
  <si>
    <t>RFG</t>
  </si>
  <si>
    <t>REG</t>
  </si>
  <si>
    <r>
      <t>バス貨物3.5t～</t>
    </r>
    <r>
      <rPr>
        <sz val="11"/>
        <rFont val="ＭＳ Ｐゴシック"/>
        <family val="3"/>
        <charset val="128"/>
      </rPr>
      <t>12t</t>
    </r>
    <r>
      <rPr>
        <sz val="11"/>
        <rFont val="ＭＳ Ｐゴシック"/>
        <family val="3"/>
        <charset val="128"/>
      </rPr>
      <t>(CNG)</t>
    </r>
    <rPh sb="2" eb="4">
      <t>カモツ</t>
    </rPh>
    <phoneticPr fontId="4"/>
  </si>
  <si>
    <t>SFG</t>
  </si>
  <si>
    <t>SEG</t>
  </si>
  <si>
    <r>
      <t>バス貨物3.5t～</t>
    </r>
    <r>
      <rPr>
        <sz val="11"/>
        <rFont val="ＭＳ Ｐゴシック"/>
        <family val="3"/>
        <charset val="128"/>
      </rPr>
      <t>12t(CNG)</t>
    </r>
    <r>
      <rPr>
        <sz val="11"/>
        <rFont val="ＭＳ Ｐゴシック"/>
        <family val="3"/>
        <charset val="128"/>
      </rPr>
      <t/>
    </r>
    <rPh sb="2" eb="4">
      <t>カモツ</t>
    </rPh>
    <phoneticPr fontId="4"/>
  </si>
  <si>
    <t>2FG</t>
  </si>
  <si>
    <t>2EG</t>
  </si>
  <si>
    <t>メ</t>
  </si>
  <si>
    <t>☆,メタノール</t>
  </si>
  <si>
    <t>☆☆,メタノール</t>
  </si>
  <si>
    <t>☆☆☆,メタノール</t>
  </si>
  <si>
    <t>AHE</t>
  </si>
  <si>
    <t>AGE</t>
  </si>
  <si>
    <t>メタノール,ハイブリット</t>
  </si>
  <si>
    <t>CGE</t>
  </si>
  <si>
    <t>CHE</t>
  </si>
  <si>
    <t>DGE</t>
  </si>
  <si>
    <t>DHE</t>
  </si>
  <si>
    <t>LHE</t>
  </si>
  <si>
    <t>LGE</t>
  </si>
  <si>
    <t>MHE</t>
  </si>
  <si>
    <t>MGE</t>
  </si>
  <si>
    <t>RHE</t>
  </si>
  <si>
    <t>RGE</t>
  </si>
  <si>
    <t>3HE</t>
  </si>
  <si>
    <t>3GE</t>
  </si>
  <si>
    <t>4HE</t>
  </si>
  <si>
    <t>4GE</t>
  </si>
  <si>
    <t>5HE</t>
  </si>
  <si>
    <t>5GE</t>
  </si>
  <si>
    <t>6HE</t>
  </si>
  <si>
    <t>6GE</t>
  </si>
  <si>
    <t>AHF</t>
  </si>
  <si>
    <t>AGF</t>
  </si>
  <si>
    <t>CGF</t>
  </si>
  <si>
    <t>CHF</t>
  </si>
  <si>
    <t>DGF</t>
  </si>
  <si>
    <t>DHF</t>
  </si>
  <si>
    <t>LHF</t>
  </si>
  <si>
    <t>LGF</t>
  </si>
  <si>
    <t>MHF</t>
  </si>
  <si>
    <t>MGF</t>
  </si>
  <si>
    <t>RHF</t>
  </si>
  <si>
    <t>RGF</t>
  </si>
  <si>
    <t>3HF</t>
  </si>
  <si>
    <t>3GF</t>
  </si>
  <si>
    <t>4HF</t>
  </si>
  <si>
    <t>4GF</t>
  </si>
  <si>
    <t>5HF</t>
  </si>
  <si>
    <t>5GF</t>
  </si>
  <si>
    <t>6HF</t>
  </si>
  <si>
    <t>6GF</t>
  </si>
  <si>
    <t>AHG</t>
  </si>
  <si>
    <t>AGG</t>
  </si>
  <si>
    <t>BGG</t>
  </si>
  <si>
    <t>BHG</t>
  </si>
  <si>
    <r>
      <t>バス貨物1</t>
    </r>
    <r>
      <rPr>
        <sz val="11"/>
        <rFont val="ＭＳ Ｐゴシック"/>
        <family val="3"/>
        <charset val="128"/>
      </rPr>
      <t>2</t>
    </r>
    <r>
      <rPr>
        <sz val="11"/>
        <rFont val="ＭＳ Ｐゴシック"/>
        <family val="3"/>
        <charset val="128"/>
      </rPr>
      <t>t～(メタノール)</t>
    </r>
    <rPh sb="2" eb="4">
      <t>カモツ</t>
    </rPh>
    <phoneticPr fontId="4"/>
  </si>
  <si>
    <t>LHG</t>
  </si>
  <si>
    <t>LGG</t>
  </si>
  <si>
    <r>
      <t>バス貨物12t～(メタノール)</t>
    </r>
    <r>
      <rPr>
        <sz val="11"/>
        <rFont val="ＭＳ Ｐゴシック"/>
        <family val="3"/>
        <charset val="128"/>
      </rPr>
      <t/>
    </r>
    <rPh sb="2" eb="4">
      <t>カモツ</t>
    </rPh>
    <phoneticPr fontId="4"/>
  </si>
  <si>
    <t>MHG</t>
  </si>
  <si>
    <t>MGG</t>
  </si>
  <si>
    <t>RHG</t>
  </si>
  <si>
    <t>RGG</t>
  </si>
  <si>
    <r>
      <t>バス貨物3.5t～</t>
    </r>
    <r>
      <rPr>
        <sz val="11"/>
        <rFont val="ＭＳ Ｐゴシック"/>
        <family val="3"/>
        <charset val="128"/>
      </rPr>
      <t>12t</t>
    </r>
    <r>
      <rPr>
        <sz val="11"/>
        <rFont val="ＭＳ Ｐゴシック"/>
        <family val="3"/>
        <charset val="128"/>
      </rPr>
      <t>(メタノール)</t>
    </r>
    <rPh sb="2" eb="4">
      <t>カモツ</t>
    </rPh>
    <phoneticPr fontId="4"/>
  </si>
  <si>
    <t>SHG</t>
  </si>
  <si>
    <t>SGG</t>
  </si>
  <si>
    <r>
      <t>バス貨物3.5t～</t>
    </r>
    <r>
      <rPr>
        <sz val="11"/>
        <rFont val="ＭＳ Ｐゴシック"/>
        <family val="3"/>
        <charset val="128"/>
      </rPr>
      <t>12t(メタノール)</t>
    </r>
    <r>
      <rPr>
        <sz val="11"/>
        <rFont val="ＭＳ Ｐゴシック"/>
        <family val="3"/>
        <charset val="128"/>
      </rPr>
      <t/>
    </r>
    <rPh sb="2" eb="4">
      <t>カモツ</t>
    </rPh>
    <phoneticPr fontId="4"/>
  </si>
  <si>
    <t>2HG</t>
  </si>
  <si>
    <t>2GG</t>
  </si>
  <si>
    <t>ABA</t>
  </si>
  <si>
    <t>AAA</t>
  </si>
  <si>
    <t>ALA</t>
  </si>
  <si>
    <t>プラグインハイブリット</t>
  </si>
  <si>
    <t>CLA</t>
  </si>
  <si>
    <t>DLA</t>
  </si>
  <si>
    <t>LBA</t>
  </si>
  <si>
    <t>LAA</t>
  </si>
  <si>
    <t>LLA</t>
  </si>
  <si>
    <t>MBA</t>
  </si>
  <si>
    <t>MAA</t>
  </si>
  <si>
    <t>MLA</t>
  </si>
  <si>
    <t>RBA</t>
  </si>
  <si>
    <t>RAA</t>
  </si>
  <si>
    <t>RLA</t>
  </si>
  <si>
    <t>3BA</t>
  </si>
  <si>
    <t>3AA</t>
  </si>
  <si>
    <t>3LA</t>
  </si>
  <si>
    <t>4BA</t>
    <phoneticPr fontId="4"/>
  </si>
  <si>
    <t>4BA</t>
  </si>
  <si>
    <t>4AA</t>
    <phoneticPr fontId="4"/>
  </si>
  <si>
    <t>4AA</t>
  </si>
  <si>
    <t>4LA</t>
  </si>
  <si>
    <t>5BA</t>
    <phoneticPr fontId="4"/>
  </si>
  <si>
    <t>ガL2</t>
    <phoneticPr fontId="4"/>
  </si>
  <si>
    <t>5BA</t>
  </si>
  <si>
    <t>5AA</t>
    <phoneticPr fontId="4"/>
  </si>
  <si>
    <t>5AA</t>
  </si>
  <si>
    <t>5LA</t>
    <phoneticPr fontId="4"/>
  </si>
  <si>
    <t>5LA</t>
  </si>
  <si>
    <t>6BA</t>
    <phoneticPr fontId="4"/>
  </si>
  <si>
    <t>6BA</t>
  </si>
  <si>
    <t>6AA</t>
    <phoneticPr fontId="4"/>
  </si>
  <si>
    <t>6AA</t>
  </si>
  <si>
    <t>6LA</t>
    <phoneticPr fontId="4"/>
  </si>
  <si>
    <t>6LA</t>
  </si>
  <si>
    <r>
      <t>3</t>
    </r>
    <r>
      <rPr>
        <sz val="11"/>
        <rFont val="ＭＳ Ｐゴシック"/>
        <family val="3"/>
        <charset val="128"/>
      </rPr>
      <t>LA</t>
    </r>
    <phoneticPr fontId="4"/>
  </si>
  <si>
    <r>
      <t>6</t>
    </r>
    <r>
      <rPr>
        <sz val="11"/>
        <rFont val="ＭＳ Ｐゴシック"/>
        <family val="3"/>
        <charset val="128"/>
      </rPr>
      <t>LA</t>
    </r>
    <phoneticPr fontId="4"/>
  </si>
  <si>
    <t>DA</t>
  </si>
  <si>
    <t>WA</t>
  </si>
  <si>
    <t>DB</t>
  </si>
  <si>
    <t>WB</t>
  </si>
  <si>
    <t>DC</t>
  </si>
  <si>
    <t>WC</t>
  </si>
  <si>
    <t>DK</t>
  </si>
  <si>
    <t>WK</t>
  </si>
  <si>
    <t>DL</t>
  </si>
  <si>
    <t>WL</t>
  </si>
  <si>
    <t>DM</t>
  </si>
  <si>
    <t>WM</t>
  </si>
  <si>
    <t>TF</t>
  </si>
  <si>
    <t>XF</t>
  </si>
  <si>
    <t>TG</t>
  </si>
  <si>
    <t>XG</t>
  </si>
  <si>
    <t>LF</t>
  </si>
  <si>
    <t>YF</t>
  </si>
  <si>
    <t>LG</t>
  </si>
  <si>
    <t>YG</t>
  </si>
  <si>
    <t>UF</t>
  </si>
  <si>
    <t>ZF</t>
  </si>
  <si>
    <t>UG</t>
  </si>
  <si>
    <t>ZG</t>
  </si>
  <si>
    <t>ADB</t>
  </si>
  <si>
    <t>ADC</t>
  </si>
  <si>
    <t>ACB</t>
  </si>
  <si>
    <t>ACC</t>
  </si>
  <si>
    <t>AMB</t>
  </si>
  <si>
    <t>AMC</t>
  </si>
  <si>
    <t>CMB</t>
  </si>
  <si>
    <t>CMC</t>
  </si>
  <si>
    <t>DMB</t>
  </si>
  <si>
    <t>DMC</t>
  </si>
  <si>
    <r>
      <t>3</t>
    </r>
    <r>
      <rPr>
        <sz val="11"/>
        <rFont val="ＭＳ Ｐゴシック"/>
        <family val="3"/>
        <charset val="128"/>
      </rPr>
      <t>DA</t>
    </r>
    <phoneticPr fontId="4"/>
  </si>
  <si>
    <t>3DA</t>
  </si>
  <si>
    <r>
      <t>3</t>
    </r>
    <r>
      <rPr>
        <sz val="11"/>
        <rFont val="ＭＳ Ｐゴシック"/>
        <family val="3"/>
        <charset val="128"/>
      </rPr>
      <t>CA</t>
    </r>
    <phoneticPr fontId="4"/>
  </si>
  <si>
    <t>3CA</t>
  </si>
  <si>
    <r>
      <t>3</t>
    </r>
    <r>
      <rPr>
        <sz val="11"/>
        <rFont val="ＭＳ Ｐゴシック"/>
        <family val="3"/>
        <charset val="128"/>
      </rPr>
      <t>MA</t>
    </r>
    <phoneticPr fontId="4"/>
  </si>
  <si>
    <t>3MA</t>
  </si>
  <si>
    <r>
      <t>4</t>
    </r>
    <r>
      <rPr>
        <sz val="11"/>
        <rFont val="ＭＳ Ｐゴシック"/>
        <family val="3"/>
        <charset val="128"/>
      </rPr>
      <t>DA</t>
    </r>
    <phoneticPr fontId="4"/>
  </si>
  <si>
    <t>4DA</t>
  </si>
  <si>
    <r>
      <t>4</t>
    </r>
    <r>
      <rPr>
        <sz val="11"/>
        <rFont val="ＭＳ Ｐゴシック"/>
        <family val="3"/>
        <charset val="128"/>
      </rPr>
      <t>CA</t>
    </r>
    <phoneticPr fontId="4"/>
  </si>
  <si>
    <t>4CA</t>
  </si>
  <si>
    <r>
      <t>4</t>
    </r>
    <r>
      <rPr>
        <sz val="11"/>
        <rFont val="ＭＳ Ｐゴシック"/>
        <family val="3"/>
        <charset val="128"/>
      </rPr>
      <t>MA</t>
    </r>
    <phoneticPr fontId="4"/>
  </si>
  <si>
    <t>4MA</t>
  </si>
  <si>
    <t>5DA</t>
    <phoneticPr fontId="4"/>
  </si>
  <si>
    <t>5DA</t>
  </si>
  <si>
    <r>
      <t>5</t>
    </r>
    <r>
      <rPr>
        <sz val="11"/>
        <rFont val="ＭＳ Ｐゴシック"/>
        <family val="3"/>
        <charset val="128"/>
      </rPr>
      <t>CA</t>
    </r>
    <phoneticPr fontId="4"/>
  </si>
  <si>
    <t>5CA</t>
  </si>
  <si>
    <r>
      <t>5</t>
    </r>
    <r>
      <rPr>
        <sz val="11"/>
        <rFont val="ＭＳ Ｐゴシック"/>
        <family val="3"/>
        <charset val="128"/>
      </rPr>
      <t>MA</t>
    </r>
    <phoneticPr fontId="4"/>
  </si>
  <si>
    <t>5MA</t>
  </si>
  <si>
    <r>
      <t>6</t>
    </r>
    <r>
      <rPr>
        <sz val="11"/>
        <rFont val="ＭＳ Ｐゴシック"/>
        <family val="3"/>
        <charset val="128"/>
      </rPr>
      <t>DA</t>
    </r>
    <phoneticPr fontId="4"/>
  </si>
  <si>
    <t>6DA</t>
  </si>
  <si>
    <r>
      <t>6</t>
    </r>
    <r>
      <rPr>
        <sz val="11"/>
        <rFont val="ＭＳ Ｐゴシック"/>
        <family val="3"/>
        <charset val="128"/>
      </rPr>
      <t>CA</t>
    </r>
    <phoneticPr fontId="4"/>
  </si>
  <si>
    <t>6CA</t>
  </si>
  <si>
    <r>
      <t>6</t>
    </r>
    <r>
      <rPr>
        <sz val="11"/>
        <rFont val="ＭＳ Ｐゴシック"/>
        <family val="3"/>
        <charset val="128"/>
      </rPr>
      <t>MA</t>
    </r>
    <phoneticPr fontId="4"/>
  </si>
  <si>
    <t>6MA</t>
  </si>
  <si>
    <t>AFA</t>
  </si>
  <si>
    <t>AFB</t>
  </si>
  <si>
    <t>AEA</t>
  </si>
  <si>
    <t>AEB</t>
  </si>
  <si>
    <t>CNG、ハイブリット</t>
  </si>
  <si>
    <t>LFA</t>
  </si>
  <si>
    <t>LEA</t>
  </si>
  <si>
    <t>MFA</t>
  </si>
  <si>
    <t>MEA</t>
  </si>
  <si>
    <t>RFA</t>
  </si>
  <si>
    <t>REA</t>
  </si>
  <si>
    <r>
      <t>3</t>
    </r>
    <r>
      <rPr>
        <sz val="11"/>
        <rFont val="ＭＳ Ｐゴシック"/>
        <family val="3"/>
        <charset val="128"/>
      </rPr>
      <t>FA</t>
    </r>
    <phoneticPr fontId="4"/>
  </si>
  <si>
    <t>3FA</t>
  </si>
  <si>
    <r>
      <t>3</t>
    </r>
    <r>
      <rPr>
        <sz val="11"/>
        <rFont val="ＭＳ Ｐゴシック"/>
        <family val="3"/>
        <charset val="128"/>
      </rPr>
      <t>EA</t>
    </r>
    <phoneticPr fontId="4"/>
  </si>
  <si>
    <t>3EA</t>
  </si>
  <si>
    <r>
      <t>4</t>
    </r>
    <r>
      <rPr>
        <sz val="11"/>
        <rFont val="ＭＳ Ｐゴシック"/>
        <family val="3"/>
        <charset val="128"/>
      </rPr>
      <t>FA</t>
    </r>
    <phoneticPr fontId="4"/>
  </si>
  <si>
    <t>4FA</t>
  </si>
  <si>
    <t>4EA</t>
  </si>
  <si>
    <r>
      <t>5</t>
    </r>
    <r>
      <rPr>
        <sz val="11"/>
        <rFont val="ＭＳ Ｐゴシック"/>
        <family val="3"/>
        <charset val="128"/>
      </rPr>
      <t>FA</t>
    </r>
    <phoneticPr fontId="4"/>
  </si>
  <si>
    <t>5FA</t>
  </si>
  <si>
    <r>
      <t>5</t>
    </r>
    <r>
      <rPr>
        <sz val="11"/>
        <rFont val="ＭＳ Ｐゴシック"/>
        <family val="3"/>
        <charset val="128"/>
      </rPr>
      <t>EA</t>
    </r>
    <phoneticPr fontId="4"/>
  </si>
  <si>
    <t>5EA</t>
  </si>
  <si>
    <r>
      <t>6</t>
    </r>
    <r>
      <rPr>
        <sz val="11"/>
        <rFont val="ＭＳ Ｐゴシック"/>
        <family val="3"/>
        <charset val="128"/>
      </rPr>
      <t>FA</t>
    </r>
    <phoneticPr fontId="4"/>
  </si>
  <si>
    <t>6FA</t>
  </si>
  <si>
    <r>
      <t>6</t>
    </r>
    <r>
      <rPr>
        <sz val="11"/>
        <rFont val="ＭＳ Ｐゴシック"/>
        <family val="3"/>
        <charset val="128"/>
      </rPr>
      <t>EA</t>
    </r>
    <phoneticPr fontId="4"/>
  </si>
  <si>
    <t>6EA</t>
  </si>
  <si>
    <t>AHA</t>
  </si>
  <si>
    <t>AGA</t>
  </si>
  <si>
    <t>CGA</t>
  </si>
  <si>
    <t>CHA</t>
  </si>
  <si>
    <t>DGA</t>
  </si>
  <si>
    <t>DHA</t>
  </si>
  <si>
    <t>LHA</t>
  </si>
  <si>
    <t>LGA</t>
  </si>
  <si>
    <t>MHA</t>
  </si>
  <si>
    <t>MGA</t>
  </si>
  <si>
    <t>RHA</t>
  </si>
  <si>
    <t>RGA</t>
  </si>
  <si>
    <t>3HA</t>
  </si>
  <si>
    <t>3GA</t>
  </si>
  <si>
    <t>4HA</t>
  </si>
  <si>
    <t>4GA</t>
  </si>
  <si>
    <t>5HA</t>
  </si>
  <si>
    <t>5GA</t>
  </si>
  <si>
    <t>6HA</t>
  </si>
  <si>
    <t>6GA</t>
  </si>
  <si>
    <t>EA</t>
  </si>
  <si>
    <t>電</t>
    <rPh sb="0" eb="1">
      <t>デン</t>
    </rPh>
    <phoneticPr fontId="5"/>
  </si>
  <si>
    <t>電気</t>
    <rPh sb="0" eb="2">
      <t>デンキ</t>
    </rPh>
    <phoneticPr fontId="5"/>
  </si>
  <si>
    <t>EB</t>
  </si>
  <si>
    <t>EC</t>
  </si>
  <si>
    <t>1.7～3.5t</t>
  </si>
  <si>
    <t>燃電</t>
    <rPh sb="0" eb="1">
      <t>ネン</t>
    </rPh>
    <rPh sb="1" eb="2">
      <t>デン</t>
    </rPh>
    <phoneticPr fontId="5"/>
  </si>
  <si>
    <t>(GVW)バス貨物～1.7t(ガソリン・LPG)</t>
    <rPh sb="7" eb="9">
      <t>カモツ</t>
    </rPh>
    <phoneticPr fontId="6"/>
  </si>
  <si>
    <t>貨1ガ</t>
    <rPh sb="0" eb="1">
      <t>カ</t>
    </rPh>
    <phoneticPr fontId="6"/>
  </si>
  <si>
    <t>GVW範囲外設定</t>
    <rPh sb="3" eb="5">
      <t>ハンイ</t>
    </rPh>
    <rPh sb="5" eb="6">
      <t>ガイ</t>
    </rPh>
    <rPh sb="6" eb="8">
      <t>セッテイ</t>
    </rPh>
    <phoneticPr fontId="6"/>
  </si>
  <si>
    <t>H29年提出度用に追加</t>
    <rPh sb="3" eb="4">
      <t>ネン</t>
    </rPh>
    <rPh sb="4" eb="6">
      <t>テイシュツ</t>
    </rPh>
    <rPh sb="6" eb="7">
      <t>ド</t>
    </rPh>
    <rPh sb="7" eb="8">
      <t>ヨウ</t>
    </rPh>
    <rPh sb="9" eb="11">
      <t>ツイカ</t>
    </rPh>
    <phoneticPr fontId="4"/>
  </si>
  <si>
    <t>(GVW)バス貨物3.5t～(ガソリン・LPG)</t>
    <rPh sb="7" eb="9">
      <t>カモツ</t>
    </rPh>
    <phoneticPr fontId="6"/>
  </si>
  <si>
    <t>貨4ガ</t>
    <rPh sb="0" eb="1">
      <t>カ</t>
    </rPh>
    <phoneticPr fontId="6"/>
  </si>
  <si>
    <r>
      <t>貨2</t>
    </r>
    <r>
      <rPr>
        <sz val="11"/>
        <rFont val="ＭＳ Ｐゴシック"/>
        <family val="3"/>
        <charset val="128"/>
      </rPr>
      <t>C</t>
    </r>
    <rPh sb="0" eb="1">
      <t>カ</t>
    </rPh>
    <phoneticPr fontId="6"/>
  </si>
  <si>
    <t>貨3ガ</t>
    <rPh sb="0" eb="1">
      <t>カ</t>
    </rPh>
    <phoneticPr fontId="6"/>
  </si>
  <si>
    <t>貨2ガ</t>
    <rPh sb="0" eb="1">
      <t>カ</t>
    </rPh>
    <phoneticPr fontId="2"/>
  </si>
  <si>
    <r>
      <t>H</t>
    </r>
    <r>
      <rPr>
        <sz val="11"/>
        <rFont val="ＭＳ Ｐゴシック"/>
        <family val="3"/>
        <charset val="128"/>
      </rPr>
      <t>30</t>
    </r>
    <r>
      <rPr>
        <sz val="11"/>
        <rFont val="ＭＳ Ｐゴシック"/>
        <family val="3"/>
        <charset val="128"/>
      </rPr>
      <t>年提出度用に追加</t>
    </r>
    <rPh sb="3" eb="4">
      <t>ネン</t>
    </rPh>
    <rPh sb="4" eb="6">
      <t>テイシュツ</t>
    </rPh>
    <rPh sb="6" eb="7">
      <t>ド</t>
    </rPh>
    <rPh sb="7" eb="8">
      <t>ヨウ</t>
    </rPh>
    <rPh sb="9" eb="11">
      <t>ツイカ</t>
    </rPh>
    <phoneticPr fontId="4"/>
  </si>
  <si>
    <t>(GVW)バス貨物3.5t～(軽油)</t>
    <rPh sb="7" eb="9">
      <t>カモツ</t>
    </rPh>
    <rPh sb="15" eb="17">
      <t>ケイユ</t>
    </rPh>
    <phoneticPr fontId="6"/>
  </si>
  <si>
    <t>貨4軽</t>
    <rPh sb="0" eb="1">
      <t>カ</t>
    </rPh>
    <rPh sb="2" eb="3">
      <t>ケイ</t>
    </rPh>
    <phoneticPr fontId="6"/>
  </si>
  <si>
    <t>軽3</t>
    <rPh sb="0" eb="1">
      <t>ケイ</t>
    </rPh>
    <phoneticPr fontId="6"/>
  </si>
  <si>
    <t>軽ポ</t>
    <rPh sb="0" eb="1">
      <t>ケイ</t>
    </rPh>
    <phoneticPr fontId="2"/>
  </si>
  <si>
    <t>GVW範囲外設定</t>
    <rPh sb="3" eb="5">
      <t>ハンイ</t>
    </rPh>
    <rPh sb="5" eb="6">
      <t>ガイ</t>
    </rPh>
    <rPh sb="6" eb="8">
      <t>セッテイ</t>
    </rPh>
    <phoneticPr fontId="4"/>
  </si>
  <si>
    <t>貨4軽LDF</t>
  </si>
  <si>
    <t>バス貨物3.5t～(軽油)</t>
    <rPh sb="2" eb="4">
      <t>カモツ</t>
    </rPh>
    <rPh sb="10" eb="12">
      <t>ケイユ</t>
    </rPh>
    <phoneticPr fontId="2"/>
  </si>
  <si>
    <t>貨4軽</t>
    <rPh sb="0" eb="1">
      <t>カ</t>
    </rPh>
    <rPh sb="2" eb="3">
      <t>ケイ</t>
    </rPh>
    <phoneticPr fontId="2"/>
  </si>
  <si>
    <r>
      <t>貨</t>
    </r>
    <r>
      <rPr>
        <sz val="11"/>
        <color rgb="FFFF0000"/>
        <rFont val="ＭＳ Ｐゴシック"/>
        <family val="3"/>
        <charset val="128"/>
        <scheme val="minor"/>
      </rPr>
      <t>2</t>
    </r>
    <r>
      <rPr>
        <sz val="11"/>
        <rFont val="ＭＳ Ｐゴシック"/>
        <family val="3"/>
        <charset val="128"/>
      </rPr>
      <t>ガ</t>
    </r>
    <rPh sb="0" eb="1">
      <t>カ</t>
    </rPh>
    <phoneticPr fontId="6"/>
  </si>
  <si>
    <t>(GVW)バス貨物1.7～2.5t(軽油)</t>
    <rPh sb="7" eb="9">
      <t>カモツ</t>
    </rPh>
    <rPh sb="18" eb="20">
      <t>ケイユ</t>
    </rPh>
    <phoneticPr fontId="6"/>
  </si>
  <si>
    <t>貨2軽</t>
    <rPh sb="0" eb="1">
      <t>カ</t>
    </rPh>
    <rPh sb="2" eb="3">
      <t>ケイ</t>
    </rPh>
    <phoneticPr fontId="6"/>
  </si>
  <si>
    <t>軽ポ</t>
    <rPh sb="0" eb="1">
      <t>ケイ</t>
    </rPh>
    <phoneticPr fontId="6"/>
  </si>
  <si>
    <r>
      <rPr>
        <sz val="11"/>
        <rFont val="ＭＳ Ｐゴシック"/>
        <family val="3"/>
        <charset val="128"/>
      </rPr>
      <t>(GVW)</t>
    </r>
    <r>
      <rPr>
        <sz val="11"/>
        <rFont val="ＭＳ Ｐゴシック"/>
        <family val="3"/>
        <charset val="128"/>
      </rPr>
      <t>バス貨物1</t>
    </r>
    <r>
      <rPr>
        <sz val="11"/>
        <rFont val="ＭＳ Ｐゴシック"/>
        <family val="3"/>
        <charset val="128"/>
      </rPr>
      <t>.7～2.5t(ガソリン・LPG)</t>
    </r>
    <rPh sb="7" eb="9">
      <t>カモツ</t>
    </rPh>
    <phoneticPr fontId="2"/>
  </si>
  <si>
    <t>(GVW)バス貨物3.5t～ (ガソリン・LPG)</t>
    <rPh sb="7" eb="9">
      <t>カモツ</t>
    </rPh>
    <phoneticPr fontId="6"/>
  </si>
  <si>
    <t>貨1C</t>
    <rPh sb="0" eb="1">
      <t>カ</t>
    </rPh>
    <phoneticPr fontId="6"/>
  </si>
  <si>
    <t>(改）バス貨物～1.7t(CNG)</t>
    <rPh sb="5" eb="7">
      <t>カモツ</t>
    </rPh>
    <phoneticPr fontId="6"/>
  </si>
  <si>
    <r>
      <t>貨1</t>
    </r>
    <r>
      <rPr>
        <sz val="11"/>
        <rFont val="ＭＳ Ｐゴシック"/>
        <family val="3"/>
        <charset val="128"/>
      </rPr>
      <t>C</t>
    </r>
    <rPh sb="0" eb="1">
      <t>カ</t>
    </rPh>
    <phoneticPr fontId="6"/>
  </si>
  <si>
    <t>ガソリン・LPG→CNGへの改造</t>
    <rPh sb="14" eb="16">
      <t>カイゾウ</t>
    </rPh>
    <phoneticPr fontId="5"/>
  </si>
  <si>
    <t>(改)バス貨物2.5～3.5t(CNG)</t>
    <rPh sb="1" eb="2">
      <t>カイ</t>
    </rPh>
    <rPh sb="5" eb="7">
      <t>カモツ</t>
    </rPh>
    <phoneticPr fontId="6"/>
  </si>
  <si>
    <t>貨3C</t>
    <rPh sb="0" eb="1">
      <t>カ</t>
    </rPh>
    <phoneticPr fontId="6"/>
  </si>
  <si>
    <t>(改)乗用(CNG)</t>
    <rPh sb="1" eb="2">
      <t>カイ</t>
    </rPh>
    <rPh sb="3" eb="5">
      <t>ジョウヨウ</t>
    </rPh>
    <phoneticPr fontId="6"/>
  </si>
  <si>
    <r>
      <t>乗0</t>
    </r>
    <r>
      <rPr>
        <sz val="11"/>
        <rFont val="ＭＳ Ｐゴシック"/>
        <family val="3"/>
        <charset val="128"/>
      </rPr>
      <t>C</t>
    </r>
    <rPh sb="0" eb="1">
      <t>ジョウ</t>
    </rPh>
    <phoneticPr fontId="6"/>
  </si>
  <si>
    <r>
      <t>貨3</t>
    </r>
    <r>
      <rPr>
        <sz val="11"/>
        <rFont val="ＭＳ Ｐゴシック"/>
        <family val="3"/>
        <charset val="128"/>
      </rPr>
      <t>C</t>
    </r>
    <rPh sb="0" eb="1">
      <t>カ</t>
    </rPh>
    <phoneticPr fontId="6"/>
  </si>
  <si>
    <t>(改)バス貨物3.5t～(CNG)</t>
    <rPh sb="1" eb="2">
      <t>カイ</t>
    </rPh>
    <rPh sb="5" eb="7">
      <t>カモツ</t>
    </rPh>
    <phoneticPr fontId="6"/>
  </si>
  <si>
    <r>
      <t>貨</t>
    </r>
    <r>
      <rPr>
        <sz val="11"/>
        <rFont val="ＭＳ Ｐゴシック"/>
        <family val="3"/>
        <charset val="128"/>
      </rPr>
      <t>4C</t>
    </r>
    <rPh sb="0" eb="1">
      <t>カ</t>
    </rPh>
    <phoneticPr fontId="6"/>
  </si>
  <si>
    <r>
      <t>(改）バス貨物3.5t～(</t>
    </r>
    <r>
      <rPr>
        <sz val="11"/>
        <color theme="1"/>
        <rFont val="ＭＳ Ｐゴシック"/>
        <family val="3"/>
        <charset val="128"/>
        <scheme val="minor"/>
      </rPr>
      <t>CNG)</t>
    </r>
    <rPh sb="1" eb="2">
      <t>カイ</t>
    </rPh>
    <rPh sb="5" eb="7">
      <t>カモツ</t>
    </rPh>
    <phoneticPr fontId="6"/>
  </si>
  <si>
    <t>貨4C</t>
    <rPh sb="0" eb="1">
      <t>カ</t>
    </rPh>
    <phoneticPr fontId="6"/>
  </si>
  <si>
    <t>(改)バス貨物～1.7t(CNG)</t>
    <rPh sb="1" eb="2">
      <t>カイ</t>
    </rPh>
    <rPh sb="5" eb="7">
      <t>カモツ</t>
    </rPh>
    <phoneticPr fontId="6"/>
  </si>
  <si>
    <r>
      <t>貨4</t>
    </r>
    <r>
      <rPr>
        <sz val="11"/>
        <rFont val="ＭＳ Ｐゴシック"/>
        <family val="3"/>
        <charset val="128"/>
      </rPr>
      <t>C</t>
    </r>
    <rPh sb="0" eb="1">
      <t>カ</t>
    </rPh>
    <phoneticPr fontId="6"/>
  </si>
  <si>
    <t>軽油→CNGへの改造</t>
    <rPh sb="0" eb="2">
      <t>ケイユ</t>
    </rPh>
    <rPh sb="8" eb="10">
      <t>カイゾウ</t>
    </rPh>
    <phoneticPr fontId="6"/>
  </si>
  <si>
    <r>
      <t>(改)バス貨物3.5t～(</t>
    </r>
    <r>
      <rPr>
        <sz val="11"/>
        <color theme="1"/>
        <rFont val="ＭＳ Ｐゴシック"/>
        <family val="3"/>
        <charset val="128"/>
        <scheme val="minor"/>
      </rPr>
      <t>CNG)</t>
    </r>
    <rPh sb="1" eb="2">
      <t>カイ</t>
    </rPh>
    <rPh sb="5" eb="7">
      <t>カモツ</t>
    </rPh>
    <phoneticPr fontId="6"/>
  </si>
  <si>
    <r>
      <rPr>
        <sz val="11"/>
        <color rgb="FFFF0000"/>
        <rFont val="ＭＳ Ｐゴシック"/>
        <family val="3"/>
        <charset val="128"/>
        <scheme val="minor"/>
      </rPr>
      <t>(改)</t>
    </r>
    <r>
      <rPr>
        <sz val="11"/>
        <rFont val="ＭＳ Ｐゴシック"/>
        <family val="3"/>
        <charset val="128"/>
        <scheme val="minor"/>
      </rPr>
      <t>バス貨物3.5t～(CNG)</t>
    </r>
    <rPh sb="5" eb="7">
      <t>カモツ</t>
    </rPh>
    <phoneticPr fontId="6"/>
  </si>
  <si>
    <r>
      <t>(改</t>
    </r>
    <r>
      <rPr>
        <sz val="11"/>
        <color theme="1"/>
        <rFont val="ＭＳ Ｐゴシック"/>
        <family val="3"/>
        <charset val="128"/>
        <scheme val="minor"/>
      </rPr>
      <t>)バス貨物3.5t～(CNG)</t>
    </r>
    <rPh sb="1" eb="2">
      <t>カイ</t>
    </rPh>
    <rPh sb="5" eb="7">
      <t>カモツ</t>
    </rPh>
    <phoneticPr fontId="6"/>
  </si>
  <si>
    <t>(改)バス貨物3.5t～(LPG)</t>
    <rPh sb="1" eb="2">
      <t>カイ</t>
    </rPh>
    <rPh sb="5" eb="7">
      <t>カモツ</t>
    </rPh>
    <phoneticPr fontId="6"/>
  </si>
  <si>
    <r>
      <t>貨</t>
    </r>
    <r>
      <rPr>
        <sz val="11"/>
        <rFont val="ＭＳ Ｐゴシック"/>
        <family val="3"/>
        <charset val="128"/>
      </rPr>
      <t>4L</t>
    </r>
    <rPh sb="0" eb="1">
      <t>カ</t>
    </rPh>
    <phoneticPr fontId="6"/>
  </si>
  <si>
    <t>軽油→LPGへの改造</t>
    <rPh sb="0" eb="2">
      <t>ケイユ</t>
    </rPh>
    <rPh sb="8" eb="10">
      <t>カイゾウ</t>
    </rPh>
    <phoneticPr fontId="5"/>
  </si>
  <si>
    <r>
      <t>貨4</t>
    </r>
    <r>
      <rPr>
        <sz val="11"/>
        <rFont val="ＭＳ Ｐゴシック"/>
        <family val="3"/>
        <charset val="128"/>
      </rPr>
      <t>L</t>
    </r>
    <rPh sb="0" eb="1">
      <t>カ</t>
    </rPh>
    <phoneticPr fontId="6"/>
  </si>
  <si>
    <t>軽油→ガソリンへの改造</t>
    <rPh sb="0" eb="2">
      <t>ケイユ</t>
    </rPh>
    <rPh sb="9" eb="11">
      <t>カイゾウ</t>
    </rPh>
    <phoneticPr fontId="5"/>
  </si>
  <si>
    <t>乗用車(ガソリン・LPG)</t>
    <rPh sb="0" eb="3">
      <t>ジョウヨウシャ</t>
    </rPh>
    <phoneticPr fontId="4"/>
  </si>
  <si>
    <t>乗0ガ</t>
    <rPh sb="0" eb="1">
      <t>ノ</t>
    </rPh>
    <phoneticPr fontId="4"/>
  </si>
  <si>
    <t>乗用車追加</t>
    <rPh sb="0" eb="3">
      <t>ジョウヨウシャ</t>
    </rPh>
    <rPh sb="3" eb="5">
      <t>ツイカ</t>
    </rPh>
    <phoneticPr fontId="4"/>
  </si>
  <si>
    <t>BLF</t>
  </si>
  <si>
    <t>天然ガス(ＣＮＧ)</t>
    <rPh sb="0" eb="2">
      <t>テンネン</t>
    </rPh>
    <phoneticPr fontId="5"/>
  </si>
  <si>
    <t>ガソリン・LPG（新☆☆☆)</t>
    <rPh sb="9" eb="10">
      <t>シン</t>
    </rPh>
    <phoneticPr fontId="5"/>
  </si>
  <si>
    <t>ガ</t>
  </si>
  <si>
    <t>ガソリン・LPG（新☆☆☆☆)</t>
    <rPh sb="9" eb="10">
      <t>シン</t>
    </rPh>
    <phoneticPr fontId="5"/>
  </si>
  <si>
    <t>ガソリン・LPG（新☆☆☆☆☆)</t>
    <rPh sb="9" eb="10">
      <t>シン</t>
    </rPh>
    <phoneticPr fontId="5"/>
  </si>
  <si>
    <t>ガソリン・LPG（その他）</t>
    <rPh sb="11" eb="12">
      <t>タ</t>
    </rPh>
    <phoneticPr fontId="5"/>
  </si>
  <si>
    <t>軽油（超低PM☆☆☆)</t>
    <rPh sb="0" eb="2">
      <t>ケイユ</t>
    </rPh>
    <rPh sb="3" eb="4">
      <t>チョウ</t>
    </rPh>
    <rPh sb="4" eb="5">
      <t>テイ</t>
    </rPh>
    <phoneticPr fontId="5"/>
  </si>
  <si>
    <t>軽</t>
    <rPh sb="0" eb="1">
      <t>ケイ</t>
    </rPh>
    <phoneticPr fontId="5"/>
  </si>
  <si>
    <t>軽1</t>
    <rPh sb="0" eb="1">
      <t>ケイ</t>
    </rPh>
    <phoneticPr fontId="5"/>
  </si>
  <si>
    <t>軽油（超低PM☆☆☆☆)</t>
    <rPh sb="0" eb="2">
      <t>ケイユ</t>
    </rPh>
    <rPh sb="3" eb="4">
      <t>チョウ</t>
    </rPh>
    <rPh sb="4" eb="5">
      <t>テイ</t>
    </rPh>
    <phoneticPr fontId="5"/>
  </si>
  <si>
    <t>軽2</t>
    <rPh sb="0" eb="1">
      <t>ケイ</t>
    </rPh>
    <phoneticPr fontId="5"/>
  </si>
  <si>
    <t>軽油（その他）</t>
    <rPh sb="0" eb="2">
      <t>ケイユ</t>
    </rPh>
    <rPh sb="5" eb="6">
      <t>タ</t>
    </rPh>
    <phoneticPr fontId="5"/>
  </si>
  <si>
    <t>軽油（新長期規制）</t>
    <rPh sb="0" eb="2">
      <t>ケイユ</t>
    </rPh>
    <rPh sb="3" eb="4">
      <t>シン</t>
    </rPh>
    <rPh sb="4" eb="6">
      <t>チョウキ</t>
    </rPh>
    <rPh sb="6" eb="8">
      <t>キセイ</t>
    </rPh>
    <phoneticPr fontId="5"/>
  </si>
  <si>
    <t>軽油（新☆（新長期規制））</t>
    <rPh sb="0" eb="2">
      <t>ケイユ</t>
    </rPh>
    <rPh sb="3" eb="4">
      <t>シン</t>
    </rPh>
    <rPh sb="6" eb="7">
      <t>シン</t>
    </rPh>
    <rPh sb="7" eb="9">
      <t>チョウキ</t>
    </rPh>
    <rPh sb="9" eb="11">
      <t>キセイ</t>
    </rPh>
    <phoneticPr fontId="5"/>
  </si>
  <si>
    <t>軽新長1</t>
    <rPh sb="0" eb="1">
      <t>ケイ</t>
    </rPh>
    <rPh sb="1" eb="2">
      <t>シン</t>
    </rPh>
    <rPh sb="2" eb="3">
      <t>ナガ</t>
    </rPh>
    <phoneticPr fontId="5"/>
  </si>
  <si>
    <t>軽油（ポスト新長期）</t>
    <rPh sb="0" eb="2">
      <t>ケイユ</t>
    </rPh>
    <rPh sb="6" eb="7">
      <t>シン</t>
    </rPh>
    <rPh sb="7" eb="9">
      <t>チョウキ</t>
    </rPh>
    <phoneticPr fontId="5"/>
  </si>
  <si>
    <t>軽油(H28・30規制)</t>
    <rPh sb="0" eb="2">
      <t>ケイユ</t>
    </rPh>
    <rPh sb="9" eb="11">
      <t>キセイ</t>
    </rPh>
    <phoneticPr fontId="5"/>
  </si>
  <si>
    <t>ハイブリッド（ガソリン）</t>
  </si>
  <si>
    <t>ハイブリッド(軽油）</t>
    <rPh sb="7" eb="9">
      <t>ケイユ</t>
    </rPh>
    <phoneticPr fontId="5"/>
  </si>
  <si>
    <t>プラグインハイブリッド（ガソリン）</t>
  </si>
  <si>
    <t>プハ</t>
  </si>
  <si>
    <t>プラグインハイブリッド（軽油）</t>
    <rPh sb="12" eb="14">
      <t>ケイユ</t>
    </rPh>
    <phoneticPr fontId="5"/>
  </si>
  <si>
    <t>燃料電池(圧縮水素)</t>
    <rPh sb="0" eb="2">
      <t>ネンリョウ</t>
    </rPh>
    <rPh sb="2" eb="4">
      <t>デンチ</t>
    </rPh>
    <rPh sb="5" eb="7">
      <t>アッシュク</t>
    </rPh>
    <rPh sb="7" eb="9">
      <t>スイソ</t>
    </rPh>
    <phoneticPr fontId="5"/>
  </si>
  <si>
    <r>
      <t>A</t>
    </r>
    <r>
      <rPr>
        <sz val="11"/>
        <rFont val="ＭＳ Ｐゴシック"/>
        <family val="3"/>
        <charset val="128"/>
      </rPr>
      <t>LE</t>
    </r>
    <phoneticPr fontId="4"/>
  </si>
  <si>
    <r>
      <t>C</t>
    </r>
    <r>
      <rPr>
        <sz val="11"/>
        <rFont val="ＭＳ Ｐゴシック"/>
        <family val="3"/>
        <charset val="128"/>
      </rPr>
      <t>LE</t>
    </r>
    <phoneticPr fontId="4"/>
  </si>
  <si>
    <r>
      <t>D</t>
    </r>
    <r>
      <rPr>
        <sz val="11"/>
        <rFont val="ＭＳ Ｐゴシック"/>
        <family val="3"/>
        <charset val="128"/>
      </rPr>
      <t>LE</t>
    </r>
    <phoneticPr fontId="4"/>
  </si>
  <si>
    <r>
      <t>L</t>
    </r>
    <r>
      <rPr>
        <sz val="11"/>
        <rFont val="ＭＳ Ｐゴシック"/>
        <family val="3"/>
        <charset val="128"/>
      </rPr>
      <t>LE</t>
    </r>
    <phoneticPr fontId="4"/>
  </si>
  <si>
    <t>MLE</t>
    <phoneticPr fontId="4"/>
  </si>
  <si>
    <t>RLE</t>
    <phoneticPr fontId="4"/>
  </si>
  <si>
    <t>QLE</t>
    <phoneticPr fontId="4"/>
  </si>
  <si>
    <t>3BE</t>
    <phoneticPr fontId="4"/>
  </si>
  <si>
    <t>3AE</t>
    <phoneticPr fontId="4"/>
  </si>
  <si>
    <t>3LE</t>
    <phoneticPr fontId="4"/>
  </si>
  <si>
    <t>4BE</t>
    <phoneticPr fontId="4"/>
  </si>
  <si>
    <t>4AE</t>
    <phoneticPr fontId="4"/>
  </si>
  <si>
    <t>4LE</t>
    <phoneticPr fontId="4"/>
  </si>
  <si>
    <t>5BE</t>
    <phoneticPr fontId="4"/>
  </si>
  <si>
    <t>5AE</t>
    <phoneticPr fontId="4"/>
  </si>
  <si>
    <t>6BE</t>
    <phoneticPr fontId="4"/>
  </si>
  <si>
    <r>
      <t>A</t>
    </r>
    <r>
      <rPr>
        <sz val="11"/>
        <rFont val="ＭＳ Ｐゴシック"/>
        <family val="3"/>
        <charset val="128"/>
      </rPr>
      <t>LF</t>
    </r>
    <phoneticPr fontId="4"/>
  </si>
  <si>
    <t>LLF</t>
    <phoneticPr fontId="4"/>
  </si>
  <si>
    <t>MLF</t>
    <phoneticPr fontId="4"/>
  </si>
  <si>
    <r>
      <t>R</t>
    </r>
    <r>
      <rPr>
        <sz val="11"/>
        <rFont val="ＭＳ Ｐゴシック"/>
        <family val="3"/>
        <charset val="128"/>
      </rPr>
      <t>LF</t>
    </r>
    <phoneticPr fontId="4"/>
  </si>
  <si>
    <r>
      <t>Q</t>
    </r>
    <r>
      <rPr>
        <sz val="11"/>
        <rFont val="ＭＳ Ｐゴシック"/>
        <family val="3"/>
        <charset val="128"/>
      </rPr>
      <t>LF</t>
    </r>
    <phoneticPr fontId="4"/>
  </si>
  <si>
    <r>
      <t>3</t>
    </r>
    <r>
      <rPr>
        <sz val="11"/>
        <rFont val="ＭＳ Ｐゴシック"/>
        <family val="3"/>
        <charset val="128"/>
      </rPr>
      <t>BF</t>
    </r>
    <phoneticPr fontId="4"/>
  </si>
  <si>
    <r>
      <t>3</t>
    </r>
    <r>
      <rPr>
        <sz val="11"/>
        <rFont val="ＭＳ Ｐゴシック"/>
        <family val="3"/>
        <charset val="128"/>
      </rPr>
      <t>AF</t>
    </r>
    <phoneticPr fontId="4"/>
  </si>
  <si>
    <t>3LF</t>
    <phoneticPr fontId="4"/>
  </si>
  <si>
    <r>
      <t>4</t>
    </r>
    <r>
      <rPr>
        <sz val="11"/>
        <rFont val="ＭＳ Ｐゴシック"/>
        <family val="3"/>
        <charset val="128"/>
      </rPr>
      <t>BF</t>
    </r>
    <phoneticPr fontId="4"/>
  </si>
  <si>
    <r>
      <t>4</t>
    </r>
    <r>
      <rPr>
        <sz val="11"/>
        <rFont val="ＭＳ Ｐゴシック"/>
        <family val="3"/>
        <charset val="128"/>
      </rPr>
      <t>AF</t>
    </r>
    <phoneticPr fontId="4"/>
  </si>
  <si>
    <t>4LF</t>
    <phoneticPr fontId="4"/>
  </si>
  <si>
    <r>
      <t>5</t>
    </r>
    <r>
      <rPr>
        <sz val="11"/>
        <rFont val="ＭＳ Ｐゴシック"/>
        <family val="3"/>
        <charset val="128"/>
      </rPr>
      <t>BF</t>
    </r>
    <phoneticPr fontId="4"/>
  </si>
  <si>
    <r>
      <t>5</t>
    </r>
    <r>
      <rPr>
        <sz val="11"/>
        <rFont val="ＭＳ Ｐゴシック"/>
        <family val="3"/>
        <charset val="128"/>
      </rPr>
      <t>AF</t>
    </r>
    <phoneticPr fontId="4"/>
  </si>
  <si>
    <t>5LF</t>
    <phoneticPr fontId="4"/>
  </si>
  <si>
    <r>
      <t>6</t>
    </r>
    <r>
      <rPr>
        <sz val="11"/>
        <rFont val="ＭＳ Ｐゴシック"/>
        <family val="3"/>
        <charset val="128"/>
      </rPr>
      <t>BF</t>
    </r>
    <phoneticPr fontId="4"/>
  </si>
  <si>
    <r>
      <t>6</t>
    </r>
    <r>
      <rPr>
        <sz val="11"/>
        <rFont val="ＭＳ Ｐゴシック"/>
        <family val="3"/>
        <charset val="128"/>
      </rPr>
      <t>AF</t>
    </r>
    <phoneticPr fontId="4"/>
  </si>
  <si>
    <t>6LF</t>
    <phoneticPr fontId="4"/>
  </si>
  <si>
    <r>
      <t>A</t>
    </r>
    <r>
      <rPr>
        <sz val="11"/>
        <rFont val="ＭＳ Ｐゴシック"/>
        <family val="3"/>
        <charset val="128"/>
      </rPr>
      <t>LG</t>
    </r>
    <phoneticPr fontId="4"/>
  </si>
  <si>
    <r>
      <t>B</t>
    </r>
    <r>
      <rPr>
        <sz val="11"/>
        <rFont val="ＭＳ Ｐゴシック"/>
        <family val="3"/>
        <charset val="128"/>
      </rPr>
      <t>LG</t>
    </r>
    <phoneticPr fontId="4"/>
  </si>
  <si>
    <t>NLG</t>
    <phoneticPr fontId="4"/>
  </si>
  <si>
    <r>
      <t>L</t>
    </r>
    <r>
      <rPr>
        <sz val="11"/>
        <rFont val="ＭＳ Ｐゴシック"/>
        <family val="3"/>
        <charset val="128"/>
      </rPr>
      <t>LG</t>
    </r>
    <phoneticPr fontId="4"/>
  </si>
  <si>
    <r>
      <t>M</t>
    </r>
    <r>
      <rPr>
        <sz val="11"/>
        <rFont val="ＭＳ Ｐゴシック"/>
        <family val="3"/>
        <charset val="128"/>
      </rPr>
      <t>LG</t>
    </r>
    <phoneticPr fontId="4"/>
  </si>
  <si>
    <r>
      <t>R</t>
    </r>
    <r>
      <rPr>
        <sz val="11"/>
        <rFont val="ＭＳ Ｐゴシック"/>
        <family val="3"/>
        <charset val="128"/>
      </rPr>
      <t>LG</t>
    </r>
    <phoneticPr fontId="4"/>
  </si>
  <si>
    <r>
      <t>Q</t>
    </r>
    <r>
      <rPr>
        <sz val="11"/>
        <rFont val="ＭＳ Ｐゴシック"/>
        <family val="3"/>
        <charset val="128"/>
      </rPr>
      <t>LG</t>
    </r>
    <phoneticPr fontId="4"/>
  </si>
  <si>
    <t>CLE</t>
    <phoneticPr fontId="4"/>
  </si>
  <si>
    <t>DLE</t>
    <phoneticPr fontId="4"/>
  </si>
  <si>
    <t>ALG</t>
    <phoneticPr fontId="4"/>
  </si>
  <si>
    <t>AME</t>
    <phoneticPr fontId="4"/>
  </si>
  <si>
    <t>CME</t>
    <phoneticPr fontId="4"/>
  </si>
  <si>
    <t>DME</t>
    <phoneticPr fontId="4"/>
  </si>
  <si>
    <r>
      <t>L</t>
    </r>
    <r>
      <rPr>
        <sz val="11"/>
        <rFont val="ＭＳ Ｐゴシック"/>
        <family val="3"/>
        <charset val="128"/>
      </rPr>
      <t>ME</t>
    </r>
    <phoneticPr fontId="4"/>
  </si>
  <si>
    <r>
      <t>M</t>
    </r>
    <r>
      <rPr>
        <sz val="11"/>
        <rFont val="ＭＳ Ｐゴシック"/>
        <family val="3"/>
        <charset val="128"/>
      </rPr>
      <t>ME</t>
    </r>
    <phoneticPr fontId="4"/>
  </si>
  <si>
    <r>
      <t>R</t>
    </r>
    <r>
      <rPr>
        <sz val="11"/>
        <rFont val="ＭＳ Ｐゴシック"/>
        <family val="3"/>
        <charset val="128"/>
      </rPr>
      <t>ME</t>
    </r>
    <phoneticPr fontId="4"/>
  </si>
  <si>
    <r>
      <t>3</t>
    </r>
    <r>
      <rPr>
        <sz val="11"/>
        <rFont val="ＭＳ Ｐゴシック"/>
        <family val="3"/>
        <charset val="128"/>
      </rPr>
      <t>DE</t>
    </r>
    <phoneticPr fontId="4"/>
  </si>
  <si>
    <t>H28・30規制</t>
    <phoneticPr fontId="4"/>
  </si>
  <si>
    <r>
      <t>3</t>
    </r>
    <r>
      <rPr>
        <sz val="11"/>
        <rFont val="ＭＳ Ｐゴシック"/>
        <family val="3"/>
        <charset val="128"/>
      </rPr>
      <t>CE</t>
    </r>
    <phoneticPr fontId="4"/>
  </si>
  <si>
    <t>3ME</t>
    <phoneticPr fontId="4"/>
  </si>
  <si>
    <r>
      <t>4</t>
    </r>
    <r>
      <rPr>
        <sz val="11"/>
        <rFont val="ＭＳ Ｐゴシック"/>
        <family val="3"/>
        <charset val="128"/>
      </rPr>
      <t>DE</t>
    </r>
    <phoneticPr fontId="4"/>
  </si>
  <si>
    <r>
      <t>4</t>
    </r>
    <r>
      <rPr>
        <sz val="11"/>
        <rFont val="ＭＳ Ｐゴシック"/>
        <family val="3"/>
        <charset val="128"/>
      </rPr>
      <t>CE</t>
    </r>
    <phoneticPr fontId="4"/>
  </si>
  <si>
    <r>
      <t>5</t>
    </r>
    <r>
      <rPr>
        <sz val="11"/>
        <rFont val="ＭＳ Ｐゴシック"/>
        <family val="3"/>
        <charset val="128"/>
      </rPr>
      <t>DE</t>
    </r>
    <phoneticPr fontId="4"/>
  </si>
  <si>
    <r>
      <t>5</t>
    </r>
    <r>
      <rPr>
        <sz val="11"/>
        <rFont val="ＭＳ Ｐゴシック"/>
        <family val="3"/>
        <charset val="128"/>
      </rPr>
      <t>CE</t>
    </r>
    <phoneticPr fontId="4"/>
  </si>
  <si>
    <t>5ME</t>
    <phoneticPr fontId="4"/>
  </si>
  <si>
    <r>
      <t>6</t>
    </r>
    <r>
      <rPr>
        <sz val="11"/>
        <rFont val="ＭＳ Ｐゴシック"/>
        <family val="3"/>
        <charset val="128"/>
      </rPr>
      <t>DE</t>
    </r>
    <phoneticPr fontId="4"/>
  </si>
  <si>
    <r>
      <t>6</t>
    </r>
    <r>
      <rPr>
        <sz val="11"/>
        <rFont val="ＭＳ Ｐゴシック"/>
        <family val="3"/>
        <charset val="128"/>
      </rPr>
      <t>CE</t>
    </r>
    <phoneticPr fontId="4"/>
  </si>
  <si>
    <t>6ME</t>
    <phoneticPr fontId="4"/>
  </si>
  <si>
    <r>
      <t>A</t>
    </r>
    <r>
      <rPr>
        <sz val="11"/>
        <rFont val="ＭＳ Ｐゴシック"/>
        <family val="3"/>
        <charset val="128"/>
      </rPr>
      <t>MF</t>
    </r>
    <phoneticPr fontId="4"/>
  </si>
  <si>
    <r>
      <t>C</t>
    </r>
    <r>
      <rPr>
        <sz val="11"/>
        <rFont val="ＭＳ Ｐゴシック"/>
        <family val="3"/>
        <charset val="128"/>
      </rPr>
      <t>MF</t>
    </r>
    <phoneticPr fontId="4"/>
  </si>
  <si>
    <r>
      <t>D</t>
    </r>
    <r>
      <rPr>
        <sz val="11"/>
        <rFont val="ＭＳ Ｐゴシック"/>
        <family val="3"/>
        <charset val="128"/>
      </rPr>
      <t>MF</t>
    </r>
    <phoneticPr fontId="4"/>
  </si>
  <si>
    <t>SMF</t>
    <phoneticPr fontId="4"/>
  </si>
  <si>
    <t>TMF</t>
    <phoneticPr fontId="4"/>
  </si>
  <si>
    <t>3DF</t>
    <phoneticPr fontId="4"/>
  </si>
  <si>
    <t>3CF</t>
    <phoneticPr fontId="4"/>
  </si>
  <si>
    <t>3MF</t>
    <phoneticPr fontId="4"/>
  </si>
  <si>
    <t>4DF</t>
    <phoneticPr fontId="4"/>
  </si>
  <si>
    <t>4CF</t>
    <phoneticPr fontId="4"/>
  </si>
  <si>
    <t>4MF</t>
    <phoneticPr fontId="4"/>
  </si>
  <si>
    <t>5DF</t>
    <phoneticPr fontId="4"/>
  </si>
  <si>
    <t>5CF</t>
    <phoneticPr fontId="4"/>
  </si>
  <si>
    <t>5MF</t>
    <phoneticPr fontId="4"/>
  </si>
  <si>
    <t>6DF</t>
    <phoneticPr fontId="4"/>
  </si>
  <si>
    <t>6CF</t>
    <phoneticPr fontId="4"/>
  </si>
  <si>
    <t>6MF</t>
    <phoneticPr fontId="4"/>
  </si>
  <si>
    <r>
      <t>L</t>
    </r>
    <r>
      <rPr>
        <sz val="11"/>
        <rFont val="ＭＳ Ｐゴシック"/>
        <family val="3"/>
        <charset val="128"/>
      </rPr>
      <t>MF</t>
    </r>
    <phoneticPr fontId="4"/>
  </si>
  <si>
    <r>
      <t>M</t>
    </r>
    <r>
      <rPr>
        <sz val="11"/>
        <rFont val="ＭＳ Ｐゴシック"/>
        <family val="3"/>
        <charset val="128"/>
      </rPr>
      <t>MF</t>
    </r>
    <phoneticPr fontId="4"/>
  </si>
  <si>
    <r>
      <t>R</t>
    </r>
    <r>
      <rPr>
        <sz val="11"/>
        <rFont val="ＭＳ Ｐゴシック"/>
        <family val="3"/>
        <charset val="128"/>
      </rPr>
      <t>MF</t>
    </r>
    <phoneticPr fontId="4"/>
  </si>
  <si>
    <r>
      <t>Q</t>
    </r>
    <r>
      <rPr>
        <sz val="11"/>
        <rFont val="ＭＳ Ｐゴシック"/>
        <family val="3"/>
        <charset val="128"/>
      </rPr>
      <t>MF</t>
    </r>
    <phoneticPr fontId="4"/>
  </si>
  <si>
    <t>H28・30規制</t>
    <phoneticPr fontId="4"/>
  </si>
  <si>
    <t>AMG</t>
    <phoneticPr fontId="4"/>
  </si>
  <si>
    <t>BMG</t>
    <phoneticPr fontId="4"/>
  </si>
  <si>
    <t>NMG</t>
    <phoneticPr fontId="4"/>
  </si>
  <si>
    <t>PMG</t>
    <phoneticPr fontId="4"/>
  </si>
  <si>
    <r>
      <t>H</t>
    </r>
    <r>
      <rPr>
        <sz val="11"/>
        <rFont val="ＭＳ Ｐゴシック"/>
        <family val="3"/>
        <charset val="128"/>
      </rPr>
      <t>21</t>
    </r>
    <phoneticPr fontId="4"/>
  </si>
  <si>
    <t>LTG</t>
    <phoneticPr fontId="4"/>
  </si>
  <si>
    <r>
      <t>L</t>
    </r>
    <r>
      <rPr>
        <sz val="11"/>
        <rFont val="ＭＳ Ｐゴシック"/>
        <family val="3"/>
        <charset val="128"/>
      </rPr>
      <t>SG</t>
    </r>
    <phoneticPr fontId="4"/>
  </si>
  <si>
    <r>
      <t>L</t>
    </r>
    <r>
      <rPr>
        <sz val="11"/>
        <rFont val="ＭＳ Ｐゴシック"/>
        <family val="3"/>
        <charset val="128"/>
      </rPr>
      <t>MG</t>
    </r>
    <phoneticPr fontId="4"/>
  </si>
  <si>
    <t>MMG</t>
    <phoneticPr fontId="4"/>
  </si>
  <si>
    <t>RMG</t>
    <phoneticPr fontId="4"/>
  </si>
  <si>
    <t>QDG</t>
    <phoneticPr fontId="4"/>
  </si>
  <si>
    <t>QKG</t>
    <phoneticPr fontId="4"/>
  </si>
  <si>
    <t>QPG</t>
    <phoneticPr fontId="4"/>
  </si>
  <si>
    <t>QRG</t>
    <phoneticPr fontId="4"/>
  </si>
  <si>
    <t>QCG</t>
    <phoneticPr fontId="4"/>
  </si>
  <si>
    <t>QNG</t>
    <phoneticPr fontId="4"/>
  </si>
  <si>
    <t>QQG</t>
    <phoneticPr fontId="4"/>
  </si>
  <si>
    <t>QSG</t>
    <phoneticPr fontId="4"/>
  </si>
  <si>
    <r>
      <t>S</t>
    </r>
    <r>
      <rPr>
        <sz val="11"/>
        <rFont val="ＭＳ Ｐゴシック"/>
        <family val="3"/>
        <charset val="128"/>
      </rPr>
      <t>SG</t>
    </r>
    <phoneticPr fontId="4"/>
  </si>
  <si>
    <r>
      <t>S</t>
    </r>
    <r>
      <rPr>
        <sz val="11"/>
        <rFont val="ＭＳ Ｐゴシック"/>
        <family val="3"/>
        <charset val="128"/>
      </rPr>
      <t>MG</t>
    </r>
    <phoneticPr fontId="4"/>
  </si>
  <si>
    <r>
      <t>T</t>
    </r>
    <r>
      <rPr>
        <sz val="11"/>
        <rFont val="ＭＳ Ｐゴシック"/>
        <family val="3"/>
        <charset val="128"/>
      </rPr>
      <t>TG</t>
    </r>
    <phoneticPr fontId="4"/>
  </si>
  <si>
    <r>
      <t>T</t>
    </r>
    <r>
      <rPr>
        <sz val="11"/>
        <rFont val="ＭＳ Ｐゴシック"/>
        <family val="3"/>
        <charset val="128"/>
      </rPr>
      <t>SG</t>
    </r>
    <phoneticPr fontId="4"/>
  </si>
  <si>
    <r>
      <t>T</t>
    </r>
    <r>
      <rPr>
        <sz val="11"/>
        <rFont val="ＭＳ Ｐゴシック"/>
        <family val="3"/>
        <charset val="128"/>
      </rPr>
      <t>MG</t>
    </r>
    <phoneticPr fontId="4"/>
  </si>
  <si>
    <r>
      <t>H</t>
    </r>
    <r>
      <rPr>
        <sz val="11"/>
        <rFont val="ＭＳ Ｐゴシック"/>
        <family val="3"/>
        <charset val="128"/>
      </rPr>
      <t>28</t>
    </r>
    <phoneticPr fontId="4"/>
  </si>
  <si>
    <r>
      <t>2</t>
    </r>
    <r>
      <rPr>
        <sz val="11"/>
        <rFont val="ＭＳ Ｐゴシック"/>
        <family val="3"/>
        <charset val="128"/>
      </rPr>
      <t>DG</t>
    </r>
    <phoneticPr fontId="4"/>
  </si>
  <si>
    <t>2KG</t>
    <phoneticPr fontId="4"/>
  </si>
  <si>
    <r>
      <t>2</t>
    </r>
    <r>
      <rPr>
        <sz val="11"/>
        <rFont val="ＭＳ Ｐゴシック"/>
        <family val="3"/>
        <charset val="128"/>
      </rPr>
      <t>PG</t>
    </r>
    <phoneticPr fontId="4"/>
  </si>
  <si>
    <r>
      <t>2</t>
    </r>
    <r>
      <rPr>
        <sz val="11"/>
        <rFont val="ＭＳ Ｐゴシック"/>
        <family val="3"/>
        <charset val="128"/>
      </rPr>
      <t>RG</t>
    </r>
    <phoneticPr fontId="4"/>
  </si>
  <si>
    <r>
      <t>2</t>
    </r>
    <r>
      <rPr>
        <sz val="11"/>
        <rFont val="ＭＳ Ｐゴシック"/>
        <family val="3"/>
        <charset val="128"/>
      </rPr>
      <t>TG</t>
    </r>
    <phoneticPr fontId="4"/>
  </si>
  <si>
    <r>
      <t>2</t>
    </r>
    <r>
      <rPr>
        <sz val="11"/>
        <rFont val="ＭＳ Ｐゴシック"/>
        <family val="3"/>
        <charset val="128"/>
      </rPr>
      <t>CG</t>
    </r>
    <phoneticPr fontId="4"/>
  </si>
  <si>
    <r>
      <t>2</t>
    </r>
    <r>
      <rPr>
        <sz val="11"/>
        <rFont val="ＭＳ Ｐゴシック"/>
        <family val="3"/>
        <charset val="128"/>
      </rPr>
      <t>JG</t>
    </r>
    <phoneticPr fontId="4"/>
  </si>
  <si>
    <r>
      <t>2</t>
    </r>
    <r>
      <rPr>
        <sz val="11"/>
        <rFont val="ＭＳ Ｐゴシック"/>
        <family val="3"/>
        <charset val="128"/>
      </rPr>
      <t>NG</t>
    </r>
    <phoneticPr fontId="4"/>
  </si>
  <si>
    <r>
      <t>2</t>
    </r>
    <r>
      <rPr>
        <sz val="11"/>
        <rFont val="ＭＳ Ｐゴシック"/>
        <family val="3"/>
        <charset val="128"/>
      </rPr>
      <t>QG</t>
    </r>
    <phoneticPr fontId="4"/>
  </si>
  <si>
    <t>2SG</t>
    <phoneticPr fontId="4"/>
  </si>
  <si>
    <t>2MG</t>
    <phoneticPr fontId="4"/>
  </si>
  <si>
    <r>
      <t>3</t>
    </r>
    <r>
      <rPr>
        <sz val="11"/>
        <rFont val="ＭＳ Ｐゴシック"/>
        <family val="3"/>
        <charset val="128"/>
      </rPr>
      <t>FE</t>
    </r>
    <phoneticPr fontId="4"/>
  </si>
  <si>
    <r>
      <t>3</t>
    </r>
    <r>
      <rPr>
        <sz val="11"/>
        <rFont val="ＭＳ Ｐゴシック"/>
        <family val="3"/>
        <charset val="128"/>
      </rPr>
      <t>EE</t>
    </r>
    <phoneticPr fontId="4"/>
  </si>
  <si>
    <r>
      <t>4</t>
    </r>
    <r>
      <rPr>
        <sz val="11"/>
        <rFont val="ＭＳ Ｐゴシック"/>
        <family val="3"/>
        <charset val="128"/>
      </rPr>
      <t>FE</t>
    </r>
    <phoneticPr fontId="4"/>
  </si>
  <si>
    <r>
      <t>4</t>
    </r>
    <r>
      <rPr>
        <sz val="11"/>
        <rFont val="ＭＳ Ｐゴシック"/>
        <family val="3"/>
        <charset val="128"/>
      </rPr>
      <t>EE</t>
    </r>
    <phoneticPr fontId="4"/>
  </si>
  <si>
    <r>
      <t>5</t>
    </r>
    <r>
      <rPr>
        <sz val="11"/>
        <rFont val="ＭＳ Ｐゴシック"/>
        <family val="3"/>
        <charset val="128"/>
      </rPr>
      <t>FE</t>
    </r>
    <phoneticPr fontId="4"/>
  </si>
  <si>
    <r>
      <t>5</t>
    </r>
    <r>
      <rPr>
        <sz val="11"/>
        <rFont val="ＭＳ Ｐゴシック"/>
        <family val="3"/>
        <charset val="128"/>
      </rPr>
      <t>EE</t>
    </r>
    <phoneticPr fontId="4"/>
  </si>
  <si>
    <r>
      <t>6</t>
    </r>
    <r>
      <rPr>
        <sz val="11"/>
        <rFont val="ＭＳ Ｐゴシック"/>
        <family val="3"/>
        <charset val="128"/>
      </rPr>
      <t>FE</t>
    </r>
    <phoneticPr fontId="4"/>
  </si>
  <si>
    <r>
      <t>6</t>
    </r>
    <r>
      <rPr>
        <sz val="11"/>
        <rFont val="ＭＳ Ｐゴシック"/>
        <family val="3"/>
        <charset val="128"/>
      </rPr>
      <t>EE</t>
    </r>
    <phoneticPr fontId="4"/>
  </si>
  <si>
    <r>
      <t>3</t>
    </r>
    <r>
      <rPr>
        <sz val="11"/>
        <rFont val="ＭＳ Ｐゴシック"/>
        <family val="3"/>
        <charset val="128"/>
      </rPr>
      <t>FF</t>
    </r>
    <phoneticPr fontId="4"/>
  </si>
  <si>
    <r>
      <t>3</t>
    </r>
    <r>
      <rPr>
        <sz val="11"/>
        <rFont val="ＭＳ Ｐゴシック"/>
        <family val="3"/>
        <charset val="128"/>
      </rPr>
      <t>EF</t>
    </r>
    <phoneticPr fontId="4"/>
  </si>
  <si>
    <r>
      <t>4</t>
    </r>
    <r>
      <rPr>
        <sz val="11"/>
        <rFont val="ＭＳ Ｐゴシック"/>
        <family val="3"/>
        <charset val="128"/>
      </rPr>
      <t>FF</t>
    </r>
    <phoneticPr fontId="4"/>
  </si>
  <si>
    <r>
      <t>4</t>
    </r>
    <r>
      <rPr>
        <sz val="11"/>
        <rFont val="ＭＳ Ｐゴシック"/>
        <family val="3"/>
        <charset val="128"/>
      </rPr>
      <t>EF</t>
    </r>
    <phoneticPr fontId="4"/>
  </si>
  <si>
    <r>
      <t>5</t>
    </r>
    <r>
      <rPr>
        <sz val="11"/>
        <rFont val="ＭＳ Ｐゴシック"/>
        <family val="3"/>
        <charset val="128"/>
      </rPr>
      <t>FF</t>
    </r>
    <phoneticPr fontId="4"/>
  </si>
  <si>
    <r>
      <t>5</t>
    </r>
    <r>
      <rPr>
        <sz val="11"/>
        <rFont val="ＭＳ Ｐゴシック"/>
        <family val="3"/>
        <charset val="128"/>
      </rPr>
      <t>EF</t>
    </r>
    <phoneticPr fontId="4"/>
  </si>
  <si>
    <r>
      <t>6</t>
    </r>
    <r>
      <rPr>
        <sz val="11"/>
        <rFont val="ＭＳ Ｐゴシック"/>
        <family val="3"/>
        <charset val="128"/>
      </rPr>
      <t>FF</t>
    </r>
    <phoneticPr fontId="4"/>
  </si>
  <si>
    <r>
      <t>6</t>
    </r>
    <r>
      <rPr>
        <sz val="11"/>
        <rFont val="ＭＳ Ｐゴシック"/>
        <family val="3"/>
        <charset val="128"/>
      </rPr>
      <t>EF</t>
    </r>
    <phoneticPr fontId="4"/>
  </si>
  <si>
    <r>
      <t>H2</t>
    </r>
    <r>
      <rPr>
        <sz val="11"/>
        <rFont val="ＭＳ Ｐゴシック"/>
        <family val="3"/>
        <charset val="128"/>
      </rPr>
      <t>8</t>
    </r>
    <phoneticPr fontId="4"/>
  </si>
  <si>
    <r>
      <t>2</t>
    </r>
    <r>
      <rPr>
        <sz val="11"/>
        <rFont val="ＭＳ Ｐゴシック"/>
        <family val="3"/>
        <charset val="128"/>
      </rPr>
      <t>FG</t>
    </r>
    <phoneticPr fontId="4"/>
  </si>
  <si>
    <r>
      <t>2</t>
    </r>
    <r>
      <rPr>
        <sz val="11"/>
        <rFont val="ＭＳ Ｐゴシック"/>
        <family val="3"/>
        <charset val="128"/>
      </rPr>
      <t>EG</t>
    </r>
    <phoneticPr fontId="4"/>
  </si>
  <si>
    <t>3HE</t>
    <phoneticPr fontId="4"/>
  </si>
  <si>
    <t>3GE</t>
    <phoneticPr fontId="4"/>
  </si>
  <si>
    <t>4HE</t>
    <phoneticPr fontId="4"/>
  </si>
  <si>
    <t>4GE</t>
    <phoneticPr fontId="4"/>
  </si>
  <si>
    <t>5HE</t>
    <phoneticPr fontId="4"/>
  </si>
  <si>
    <t>5GE</t>
    <phoneticPr fontId="4"/>
  </si>
  <si>
    <t>6HE</t>
    <phoneticPr fontId="4"/>
  </si>
  <si>
    <t>6GE</t>
    <phoneticPr fontId="4"/>
  </si>
  <si>
    <r>
      <t>3</t>
    </r>
    <r>
      <rPr>
        <sz val="11"/>
        <rFont val="ＭＳ Ｐゴシック"/>
        <family val="3"/>
        <charset val="128"/>
      </rPr>
      <t>HF</t>
    </r>
    <phoneticPr fontId="4"/>
  </si>
  <si>
    <r>
      <t>3</t>
    </r>
    <r>
      <rPr>
        <sz val="11"/>
        <rFont val="ＭＳ Ｐゴシック"/>
        <family val="3"/>
        <charset val="128"/>
      </rPr>
      <t>GF</t>
    </r>
    <phoneticPr fontId="4"/>
  </si>
  <si>
    <r>
      <t>4</t>
    </r>
    <r>
      <rPr>
        <sz val="11"/>
        <rFont val="ＭＳ Ｐゴシック"/>
        <family val="3"/>
        <charset val="128"/>
      </rPr>
      <t>HF</t>
    </r>
    <phoneticPr fontId="4"/>
  </si>
  <si>
    <r>
      <t>4</t>
    </r>
    <r>
      <rPr>
        <sz val="11"/>
        <rFont val="ＭＳ Ｐゴシック"/>
        <family val="3"/>
        <charset val="128"/>
      </rPr>
      <t>GF</t>
    </r>
    <phoneticPr fontId="4"/>
  </si>
  <si>
    <r>
      <t>5</t>
    </r>
    <r>
      <rPr>
        <sz val="11"/>
        <rFont val="ＭＳ Ｐゴシック"/>
        <family val="3"/>
        <charset val="128"/>
      </rPr>
      <t>HF</t>
    </r>
    <phoneticPr fontId="4"/>
  </si>
  <si>
    <r>
      <t>5</t>
    </r>
    <r>
      <rPr>
        <sz val="11"/>
        <rFont val="ＭＳ Ｐゴシック"/>
        <family val="3"/>
        <charset val="128"/>
      </rPr>
      <t>GF</t>
    </r>
    <phoneticPr fontId="4"/>
  </si>
  <si>
    <r>
      <t>6</t>
    </r>
    <r>
      <rPr>
        <sz val="11"/>
        <rFont val="ＭＳ Ｐゴシック"/>
        <family val="3"/>
        <charset val="128"/>
      </rPr>
      <t>HF</t>
    </r>
    <phoneticPr fontId="4"/>
  </si>
  <si>
    <r>
      <t>6</t>
    </r>
    <r>
      <rPr>
        <sz val="11"/>
        <rFont val="ＭＳ Ｐゴシック"/>
        <family val="3"/>
        <charset val="128"/>
      </rPr>
      <t>GF</t>
    </r>
    <phoneticPr fontId="4"/>
  </si>
  <si>
    <r>
      <t>2</t>
    </r>
    <r>
      <rPr>
        <sz val="11"/>
        <rFont val="ＭＳ Ｐゴシック"/>
        <family val="3"/>
        <charset val="128"/>
      </rPr>
      <t>HG</t>
    </r>
    <phoneticPr fontId="4"/>
  </si>
  <si>
    <r>
      <t>2</t>
    </r>
    <r>
      <rPr>
        <sz val="11"/>
        <rFont val="ＭＳ Ｐゴシック"/>
        <family val="3"/>
        <charset val="128"/>
      </rPr>
      <t>GG</t>
    </r>
    <phoneticPr fontId="4"/>
  </si>
  <si>
    <t>3BA</t>
    <phoneticPr fontId="4"/>
  </si>
  <si>
    <t>3AA</t>
    <phoneticPr fontId="4"/>
  </si>
  <si>
    <t>3LA</t>
    <phoneticPr fontId="4"/>
  </si>
  <si>
    <t>4LA</t>
    <phoneticPr fontId="4"/>
  </si>
  <si>
    <r>
      <t>4</t>
    </r>
    <r>
      <rPr>
        <sz val="11"/>
        <rFont val="ＭＳ Ｐゴシック"/>
        <family val="3"/>
        <charset val="128"/>
      </rPr>
      <t>LA</t>
    </r>
    <phoneticPr fontId="4"/>
  </si>
  <si>
    <r>
      <t>5</t>
    </r>
    <r>
      <rPr>
        <sz val="11"/>
        <rFont val="ＭＳ Ｐゴシック"/>
        <family val="3"/>
        <charset val="128"/>
      </rPr>
      <t>LA</t>
    </r>
    <phoneticPr fontId="4"/>
  </si>
  <si>
    <r>
      <t>4</t>
    </r>
    <r>
      <rPr>
        <sz val="11"/>
        <rFont val="ＭＳ Ｐゴシック"/>
        <family val="3"/>
        <charset val="128"/>
      </rPr>
      <t>EA</t>
    </r>
    <phoneticPr fontId="4"/>
  </si>
  <si>
    <r>
      <t>3</t>
    </r>
    <r>
      <rPr>
        <sz val="11"/>
        <rFont val="ＭＳ Ｐゴシック"/>
        <family val="3"/>
        <charset val="128"/>
      </rPr>
      <t>HA</t>
    </r>
    <phoneticPr fontId="4"/>
  </si>
  <si>
    <r>
      <t>3</t>
    </r>
    <r>
      <rPr>
        <sz val="11"/>
        <rFont val="ＭＳ Ｐゴシック"/>
        <family val="3"/>
        <charset val="128"/>
      </rPr>
      <t>GA</t>
    </r>
    <phoneticPr fontId="4"/>
  </si>
  <si>
    <r>
      <t>4</t>
    </r>
    <r>
      <rPr>
        <sz val="11"/>
        <rFont val="ＭＳ Ｐゴシック"/>
        <family val="3"/>
        <charset val="128"/>
      </rPr>
      <t>HA</t>
    </r>
    <phoneticPr fontId="4"/>
  </si>
  <si>
    <r>
      <t>4</t>
    </r>
    <r>
      <rPr>
        <sz val="11"/>
        <rFont val="ＭＳ Ｐゴシック"/>
        <family val="3"/>
        <charset val="128"/>
      </rPr>
      <t>GA</t>
    </r>
    <phoneticPr fontId="4"/>
  </si>
  <si>
    <r>
      <t>5</t>
    </r>
    <r>
      <rPr>
        <sz val="11"/>
        <rFont val="ＭＳ Ｐゴシック"/>
        <family val="3"/>
        <charset val="128"/>
      </rPr>
      <t>HA</t>
    </r>
    <phoneticPr fontId="4"/>
  </si>
  <si>
    <r>
      <t>5</t>
    </r>
    <r>
      <rPr>
        <sz val="11"/>
        <rFont val="ＭＳ Ｐゴシック"/>
        <family val="3"/>
        <charset val="128"/>
      </rPr>
      <t>GA</t>
    </r>
    <phoneticPr fontId="4"/>
  </si>
  <si>
    <r>
      <t>6</t>
    </r>
    <r>
      <rPr>
        <sz val="11"/>
        <rFont val="ＭＳ Ｐゴシック"/>
        <family val="3"/>
        <charset val="128"/>
      </rPr>
      <t>HA</t>
    </r>
    <phoneticPr fontId="4"/>
  </si>
  <si>
    <r>
      <t>6</t>
    </r>
    <r>
      <rPr>
        <sz val="11"/>
        <rFont val="ＭＳ Ｐゴシック"/>
        <family val="3"/>
        <charset val="128"/>
      </rPr>
      <t>GA</t>
    </r>
    <phoneticPr fontId="4"/>
  </si>
  <si>
    <r>
      <t>(GVW)バス貨物1.7～</t>
    </r>
    <r>
      <rPr>
        <sz val="11"/>
        <rFont val="ＭＳ Ｐゴシック"/>
        <family val="3"/>
        <charset val="128"/>
      </rPr>
      <t>2.5t</t>
    </r>
    <r>
      <rPr>
        <sz val="11"/>
        <rFont val="ＭＳ Ｐゴシック"/>
        <family val="3"/>
        <charset val="128"/>
      </rPr>
      <t>(CNG)</t>
    </r>
    <rPh sb="7" eb="9">
      <t>カモツ</t>
    </rPh>
    <phoneticPr fontId="6"/>
  </si>
  <si>
    <r>
      <t>(GVW)バス貨物～1.7</t>
    </r>
    <r>
      <rPr>
        <sz val="11"/>
        <rFont val="ＭＳ Ｐゴシック"/>
        <family val="3"/>
        <charset val="128"/>
      </rPr>
      <t>t</t>
    </r>
    <r>
      <rPr>
        <sz val="11"/>
        <rFont val="ＭＳ Ｐゴシック"/>
        <family val="3"/>
        <charset val="128"/>
      </rPr>
      <t>(ガソリン・LPG)</t>
    </r>
    <rPh sb="7" eb="9">
      <t>カモツ</t>
    </rPh>
    <phoneticPr fontId="6"/>
  </si>
  <si>
    <r>
      <t>(GVW)バス貨物2.5～</t>
    </r>
    <r>
      <rPr>
        <sz val="11"/>
        <rFont val="ＭＳ Ｐゴシック"/>
        <family val="3"/>
        <charset val="128"/>
      </rPr>
      <t>3.5t</t>
    </r>
    <r>
      <rPr>
        <sz val="11"/>
        <rFont val="ＭＳ Ｐゴシック"/>
        <family val="3"/>
        <charset val="128"/>
      </rPr>
      <t>(ガソリン・LPG)</t>
    </r>
    <rPh sb="7" eb="9">
      <t>カモツ</t>
    </rPh>
    <phoneticPr fontId="6"/>
  </si>
  <si>
    <t>(GVW)バス貨物1.7～2.5t(ガソリン・LPG)</t>
    <rPh sb="7" eb="9">
      <t>カモツ</t>
    </rPh>
    <phoneticPr fontId="2"/>
  </si>
  <si>
    <t>貨2ガGE</t>
  </si>
  <si>
    <r>
      <t>(GVW)バス貨物1.7</t>
    </r>
    <r>
      <rPr>
        <sz val="11"/>
        <rFont val="ＭＳ Ｐゴシック"/>
        <family val="3"/>
        <charset val="128"/>
      </rPr>
      <t>～</t>
    </r>
    <r>
      <rPr>
        <sz val="11"/>
        <rFont val="ＭＳ Ｐゴシック"/>
        <family val="3"/>
        <charset val="128"/>
      </rPr>
      <t>2</t>
    </r>
    <r>
      <rPr>
        <sz val="11"/>
        <rFont val="ＭＳ Ｐゴシック"/>
        <family val="3"/>
        <charset val="128"/>
      </rPr>
      <t>.5t(ガソリン・LPG)</t>
    </r>
    <rPh sb="7" eb="9">
      <t>カモツ</t>
    </rPh>
    <phoneticPr fontId="2"/>
  </si>
  <si>
    <t>(GVW)バス貨物1.7～2.5t(ガソリン・LPG)</t>
    <rPh sb="7" eb="9">
      <t>カモツ</t>
    </rPh>
    <phoneticPr fontId="6"/>
  </si>
  <si>
    <r>
      <t>(GVW)バス貨物～1.7</t>
    </r>
    <r>
      <rPr>
        <sz val="11"/>
        <rFont val="ＭＳ Ｐゴシック"/>
        <family val="3"/>
        <charset val="128"/>
      </rPr>
      <t>t</t>
    </r>
    <r>
      <rPr>
        <sz val="11"/>
        <rFont val="ＭＳ Ｐゴシック"/>
        <family val="3"/>
        <charset val="128"/>
      </rPr>
      <t>(CNG)</t>
    </r>
    <rPh sb="7" eb="9">
      <t>カモツ</t>
    </rPh>
    <phoneticPr fontId="6"/>
  </si>
  <si>
    <t>貨2ガZ</t>
  </si>
  <si>
    <t>令和</t>
    <rPh sb="0" eb="2">
      <t>レイワ</t>
    </rPh>
    <phoneticPr fontId="4"/>
  </si>
  <si>
    <t>令和</t>
    <rPh sb="0" eb="1">
      <t>レイ</t>
    </rPh>
    <rPh sb="1" eb="2">
      <t>ワ</t>
    </rPh>
    <phoneticPr fontId="4"/>
  </si>
  <si>
    <r>
      <t xml:space="preserve">排出係数
</t>
    </r>
    <r>
      <rPr>
        <sz val="10"/>
        <color indexed="12"/>
        <rFont val="ＭＳ Ｐゴシック"/>
        <family val="3"/>
        <charset val="128"/>
      </rPr>
      <t>(A)</t>
    </r>
    <phoneticPr fontId="4"/>
  </si>
  <si>
    <t>元号　　R:令和
H:平成
S:昭和</t>
    <rPh sb="0" eb="2">
      <t>ゲンゴウ</t>
    </rPh>
    <rPh sb="6" eb="7">
      <t>レイ</t>
    </rPh>
    <rPh sb="7" eb="8">
      <t>ワ</t>
    </rPh>
    <rPh sb="11" eb="13">
      <t>ヘイセイ</t>
    </rPh>
    <rPh sb="16" eb="18">
      <t>ショウワ</t>
    </rPh>
    <phoneticPr fontId="4"/>
  </si>
  <si>
    <r>
      <t>CO</t>
    </r>
    <r>
      <rPr>
        <vertAlign val="subscript"/>
        <sz val="10"/>
        <rFont val="ＭＳ Ｐゴシック"/>
        <family val="3"/>
        <charset val="128"/>
      </rPr>
      <t>2</t>
    </r>
    <phoneticPr fontId="4"/>
  </si>
  <si>
    <t>NOx
(kg)</t>
    <phoneticPr fontId="4"/>
  </si>
  <si>
    <t>PM
(kg)</t>
    <phoneticPr fontId="4"/>
  </si>
  <si>
    <r>
      <t>CO</t>
    </r>
    <r>
      <rPr>
        <vertAlign val="subscript"/>
        <sz val="10"/>
        <rFont val="ＭＳ Ｐゴシック"/>
        <family val="3"/>
        <charset val="128"/>
      </rPr>
      <t xml:space="preserve">2
</t>
    </r>
    <r>
      <rPr>
        <sz val="10"/>
        <rFont val="ＭＳ Ｐゴシック"/>
        <family val="3"/>
        <charset val="128"/>
      </rPr>
      <t>(t)</t>
    </r>
    <phoneticPr fontId="4"/>
  </si>
  <si>
    <t>エラー</t>
    <phoneticPr fontId="4"/>
  </si>
  <si>
    <t>R</t>
    <phoneticPr fontId="4"/>
  </si>
  <si>
    <t>現状の台数</t>
    <phoneticPr fontId="4"/>
  </si>
  <si>
    <t>新規
使用
台数</t>
    <phoneticPr fontId="4"/>
  </si>
  <si>
    <t>　　　　　　　　　　　　    　〒</t>
    <phoneticPr fontId="4"/>
  </si>
  <si>
    <t>　　　　　　　　 　　住　所</t>
    <rPh sb="11" eb="14">
      <t>ジュウショ</t>
    </rPh>
    <phoneticPr fontId="4"/>
  </si>
  <si>
    <t>　　　　　　　　　 　　　　　　　フリガナ</t>
    <phoneticPr fontId="4"/>
  </si>
  <si>
    <t>　　　　 　  　氏名又は名称</t>
    <rPh sb="9" eb="11">
      <t>シメイ</t>
    </rPh>
    <rPh sb="11" eb="12">
      <t>マタ</t>
    </rPh>
    <rPh sb="13" eb="15">
      <t>メイショウ</t>
    </rPh>
    <phoneticPr fontId="4"/>
  </si>
  <si>
    <t xml:space="preserve"> 　　　代表者役職名　氏名</t>
    <rPh sb="4" eb="7">
      <t>ダイヒョウシャ</t>
    </rPh>
    <rPh sb="7" eb="10">
      <t>ヤクショクメイ</t>
    </rPh>
    <rPh sb="11" eb="13">
      <t>シメイ</t>
    </rPh>
    <phoneticPr fontId="4"/>
  </si>
  <si>
    <t xml:space="preserve">  所　属</t>
    <rPh sb="2" eb="3">
      <t>ショ</t>
    </rPh>
    <rPh sb="4" eb="5">
      <t>ゾク</t>
    </rPh>
    <phoneticPr fontId="4"/>
  </si>
  <si>
    <t xml:space="preserve">  氏　名</t>
    <rPh sb="2" eb="3">
      <t>シ</t>
    </rPh>
    <rPh sb="4" eb="5">
      <t>ナ</t>
    </rPh>
    <phoneticPr fontId="4"/>
  </si>
  <si>
    <t xml:space="preserve">  電　話</t>
    <rPh sb="2" eb="5">
      <t>デンワ</t>
    </rPh>
    <phoneticPr fontId="4"/>
  </si>
  <si>
    <t>様</t>
    <rPh sb="0" eb="1">
      <t>サマ</t>
    </rPh>
    <phoneticPr fontId="4"/>
  </si>
  <si>
    <t>※の欄には記載しないこと。</t>
    <rPh sb="2" eb="3">
      <t>ラン</t>
    </rPh>
    <rPh sb="5" eb="7">
      <t>キサイ</t>
    </rPh>
    <phoneticPr fontId="4"/>
  </si>
  <si>
    <r>
      <t xml:space="preserve">他
</t>
    </r>
    <r>
      <rPr>
        <sz val="10"/>
        <rFont val="ＭＳ Ｐゴシック"/>
        <family val="3"/>
        <charset val="128"/>
      </rPr>
      <t>(低公害車以外）</t>
    </r>
    <rPh sb="3" eb="7">
      <t>テイコウガイシャ</t>
    </rPh>
    <rPh sb="7" eb="9">
      <t>イガイ</t>
    </rPh>
    <phoneticPr fontId="4"/>
  </si>
  <si>
    <t>整理番号</t>
    <rPh sb="0" eb="2">
      <t>セイリ</t>
    </rPh>
    <rPh sb="2" eb="4">
      <t>バンゴウ</t>
    </rPh>
    <phoneticPr fontId="4"/>
  </si>
  <si>
    <t>　　　千葉　５００</t>
    <rPh sb="3" eb="5">
      <t>チバ</t>
    </rPh>
    <phoneticPr fontId="4"/>
  </si>
  <si>
    <t>　　　さ　２３－４５</t>
    <phoneticPr fontId="4"/>
  </si>
  <si>
    <t>貨1LDAA</t>
  </si>
  <si>
    <t>バス貨物～1.7t(ガソリン・LPG)</t>
    <rPh sb="2" eb="4">
      <t>カモツ</t>
    </rPh>
    <phoneticPr fontId="2"/>
  </si>
  <si>
    <t>貨1L</t>
    <rPh sb="0" eb="1">
      <t>カ</t>
    </rPh>
    <phoneticPr fontId="2"/>
  </si>
  <si>
    <t>☆☆☆☆(優先),ハイブリット</t>
    <rPh sb="5" eb="7">
      <t>ユウセン</t>
    </rPh>
    <phoneticPr fontId="2"/>
  </si>
  <si>
    <t>R3年提出度用に追加</t>
    <rPh sb="2" eb="3">
      <t>ネン</t>
    </rPh>
    <rPh sb="3" eb="5">
      <t>テイシュツ</t>
    </rPh>
    <rPh sb="5" eb="6">
      <t>ド</t>
    </rPh>
    <rPh sb="6" eb="7">
      <t>ヨウ</t>
    </rPh>
    <rPh sb="8" eb="10">
      <t>ツイカ</t>
    </rPh>
    <phoneticPr fontId="4"/>
  </si>
  <si>
    <t>乗用車(ガソリン・LPG)</t>
    <rPh sb="0" eb="2">
      <t>ジョウヨウ</t>
    </rPh>
    <rPh sb="2" eb="3">
      <t>シャ</t>
    </rPh>
    <phoneticPr fontId="4"/>
  </si>
  <si>
    <t>[用意するもの]</t>
    <rPh sb="1" eb="3">
      <t>ヨウイ</t>
    </rPh>
    <phoneticPr fontId="4"/>
  </si>
  <si>
    <r>
      <t>・・・水色は記載してください。</t>
    </r>
    <r>
      <rPr>
        <sz val="11"/>
        <color rgb="FFFF0000"/>
        <rFont val="ＭＳ Ｐゴシック"/>
        <family val="3"/>
        <charset val="128"/>
      </rPr>
      <t>(必須項目)</t>
    </r>
    <rPh sb="3" eb="5">
      <t>ミズイロ</t>
    </rPh>
    <rPh sb="6" eb="8">
      <t>キサイ</t>
    </rPh>
    <rPh sb="16" eb="18">
      <t>ヒッス</t>
    </rPh>
    <rPh sb="18" eb="20">
      <t>コウモク</t>
    </rPh>
    <phoneticPr fontId="4"/>
  </si>
  <si>
    <r>
      <t>・・・橙色は必要であれば記載してください。</t>
    </r>
    <r>
      <rPr>
        <sz val="11"/>
        <color rgb="FFFF0000"/>
        <rFont val="ＭＳ Ｐゴシック"/>
        <family val="3"/>
        <charset val="128"/>
      </rPr>
      <t>(任意項目)</t>
    </r>
    <rPh sb="3" eb="4">
      <t>ダイダイ</t>
    </rPh>
    <rPh sb="4" eb="5">
      <t>イロ</t>
    </rPh>
    <rPh sb="6" eb="8">
      <t>ヒツヨウ</t>
    </rPh>
    <rPh sb="12" eb="14">
      <t>キサイ</t>
    </rPh>
    <rPh sb="22" eb="24">
      <t>ニンイ</t>
    </rPh>
    <rPh sb="24" eb="26">
      <t>コウモク</t>
    </rPh>
    <phoneticPr fontId="4"/>
  </si>
  <si>
    <t>・・・白色は入力しないでください。(入力不可)</t>
    <rPh sb="3" eb="4">
      <t>シロ</t>
    </rPh>
    <rPh sb="4" eb="5">
      <t>イロ</t>
    </rPh>
    <rPh sb="6" eb="8">
      <t>ニュウリョク</t>
    </rPh>
    <rPh sb="18" eb="20">
      <t>ニュウリョク</t>
    </rPh>
    <rPh sb="20" eb="22">
      <t>フカ</t>
    </rPh>
    <phoneticPr fontId="4"/>
  </si>
  <si>
    <t>※この様式の体裁は変更しないでください。（タブ追加や名前の変更等）</t>
    <rPh sb="3" eb="5">
      <t>ヨウシキ</t>
    </rPh>
    <rPh sb="6" eb="8">
      <t>テイサイ</t>
    </rPh>
    <rPh sb="9" eb="11">
      <t>ヘンコウ</t>
    </rPh>
    <rPh sb="23" eb="25">
      <t>ツイカ</t>
    </rPh>
    <rPh sb="26" eb="28">
      <t>ナマエ</t>
    </rPh>
    <rPh sb="29" eb="31">
      <t>ヘンコウ</t>
    </rPh>
    <rPh sb="31" eb="32">
      <t>トウ</t>
    </rPh>
    <phoneticPr fontId="4"/>
  </si>
  <si>
    <t>プラグインハイブリッド（軽油）</t>
    <rPh sb="12" eb="14">
      <t>ケイユ</t>
    </rPh>
    <phoneticPr fontId="6"/>
  </si>
  <si>
    <t>H17</t>
    <phoneticPr fontId="4"/>
  </si>
  <si>
    <r>
      <t>A</t>
    </r>
    <r>
      <rPr>
        <sz val="11"/>
        <rFont val="ＭＳ Ｐゴシック"/>
        <family val="3"/>
        <charset val="128"/>
      </rPr>
      <t>BF</t>
    </r>
    <phoneticPr fontId="4"/>
  </si>
  <si>
    <t>H30年提出度用に追加</t>
    <rPh sb="3" eb="4">
      <t>ネン</t>
    </rPh>
    <rPh sb="4" eb="6">
      <t>テイシュツ</t>
    </rPh>
    <rPh sb="6" eb="7">
      <t>ド</t>
    </rPh>
    <rPh sb="7" eb="8">
      <t>ヨウ</t>
    </rPh>
    <rPh sb="9" eb="11">
      <t>ツイカ</t>
    </rPh>
    <phoneticPr fontId="4"/>
  </si>
  <si>
    <t>DBF</t>
    <phoneticPr fontId="4"/>
  </si>
  <si>
    <r>
      <t>ガL</t>
    </r>
    <r>
      <rPr>
        <sz val="11"/>
        <rFont val="ＭＳ Ｐゴシック"/>
        <family val="3"/>
        <charset val="128"/>
      </rPr>
      <t>2</t>
    </r>
    <phoneticPr fontId="4"/>
  </si>
  <si>
    <t>貨4電TPG</t>
  </si>
  <si>
    <t>（改）バス貨物3.5t～12t(電気)</t>
    <rPh sb="1" eb="2">
      <t>カイ</t>
    </rPh>
    <rPh sb="5" eb="7">
      <t>カモツ</t>
    </rPh>
    <rPh sb="16" eb="18">
      <t>デンキ</t>
    </rPh>
    <phoneticPr fontId="5"/>
  </si>
  <si>
    <t>貨4電</t>
    <rPh sb="2" eb="3">
      <t>デン</t>
    </rPh>
    <phoneticPr fontId="5"/>
  </si>
  <si>
    <t>軽油→電気への改造</t>
    <rPh sb="0" eb="2">
      <t>ケイユ</t>
    </rPh>
    <rPh sb="3" eb="5">
      <t>デンキ</t>
    </rPh>
    <rPh sb="7" eb="9">
      <t>カイゾウ</t>
    </rPh>
    <phoneticPr fontId="5"/>
  </si>
  <si>
    <t>バス貨物～2.0t(ガソリン・LPG)</t>
    <rPh sb="2" eb="4">
      <t>カモツ</t>
    </rPh>
    <phoneticPr fontId="4"/>
  </si>
  <si>
    <r>
      <t>R</t>
    </r>
    <r>
      <rPr>
        <sz val="11"/>
        <rFont val="ＭＳ Ｐゴシック"/>
        <family val="3"/>
        <charset val="128"/>
      </rPr>
      <t>3年提出度用に追加</t>
    </r>
    <rPh sb="2" eb="3">
      <t>ネン</t>
    </rPh>
    <rPh sb="3" eb="5">
      <t>テイシュツ</t>
    </rPh>
    <rPh sb="5" eb="6">
      <t>ド</t>
    </rPh>
    <rPh sb="6" eb="7">
      <t>ヨウ</t>
    </rPh>
    <rPh sb="8" eb="10">
      <t>ツイカ</t>
    </rPh>
    <phoneticPr fontId="4"/>
  </si>
  <si>
    <r>
      <t>貨1電-</t>
    </r>
    <r>
      <rPr>
        <sz val="11"/>
        <rFont val="ＭＳ Ｐゴシック"/>
        <family val="3"/>
        <charset val="128"/>
      </rPr>
      <t/>
    </r>
    <rPh sb="0" eb="1">
      <t>カ</t>
    </rPh>
    <rPh sb="2" eb="3">
      <t>デン</t>
    </rPh>
    <phoneticPr fontId="4"/>
  </si>
  <si>
    <t>貨1電</t>
    <rPh sb="0" eb="1">
      <t>カ</t>
    </rPh>
    <rPh sb="2" eb="3">
      <t>デン</t>
    </rPh>
    <phoneticPr fontId="4"/>
  </si>
  <si>
    <t>R3,R4</t>
    <phoneticPr fontId="4"/>
  </si>
  <si>
    <t>乗0ガGE</t>
  </si>
  <si>
    <t>貨4電2RG</t>
    <rPh sb="2" eb="3">
      <t>デン</t>
    </rPh>
    <phoneticPr fontId="4"/>
  </si>
  <si>
    <r>
      <t>（改）バス貨物3.5t～(電気)</t>
    </r>
    <r>
      <rPr>
        <sz val="11"/>
        <rFont val="ＭＳ Ｐゴシック"/>
        <family val="3"/>
        <charset val="128"/>
      </rPr>
      <t/>
    </r>
    <rPh sb="1" eb="2">
      <t>カイ</t>
    </rPh>
    <rPh sb="5" eb="7">
      <t>カモツ</t>
    </rPh>
    <rPh sb="13" eb="15">
      <t>デンキ</t>
    </rPh>
    <phoneticPr fontId="4"/>
  </si>
  <si>
    <t>貨4電</t>
    <rPh sb="0" eb="1">
      <t>カ</t>
    </rPh>
    <rPh sb="2" eb="3">
      <t>デン</t>
    </rPh>
    <phoneticPr fontId="4"/>
  </si>
  <si>
    <t>R3年度提出用に追加</t>
    <rPh sb="2" eb="3">
      <t>ネン</t>
    </rPh>
    <rPh sb="3" eb="4">
      <t>ド</t>
    </rPh>
    <rPh sb="4" eb="6">
      <t>テイシュツ</t>
    </rPh>
    <rPh sb="6" eb="7">
      <t>ヨウ</t>
    </rPh>
    <rPh sb="8" eb="10">
      <t>ツイカ</t>
    </rPh>
    <phoneticPr fontId="4"/>
  </si>
  <si>
    <t>貨2ガCBA</t>
  </si>
  <si>
    <t>マイクロ・(ガソリン・LPG)</t>
  </si>
  <si>
    <t>貸2ガ</t>
    <rPh sb="0" eb="1">
      <t>カシ</t>
    </rPh>
    <phoneticPr fontId="4"/>
  </si>
  <si>
    <t>R5年度提出用に追加</t>
    <rPh sb="2" eb="4">
      <t>ネンド</t>
    </rPh>
    <rPh sb="4" eb="6">
      <t>テイシュツ</t>
    </rPh>
    <rPh sb="6" eb="7">
      <t>ヨウ</t>
    </rPh>
    <rPh sb="8" eb="10">
      <t>ツイカ</t>
    </rPh>
    <phoneticPr fontId="4"/>
  </si>
  <si>
    <t>乗0ガ7BA</t>
    <phoneticPr fontId="4"/>
  </si>
  <si>
    <t>7BA</t>
    <phoneticPr fontId="4"/>
  </si>
  <si>
    <t>乗0L7BA</t>
    <phoneticPr fontId="4"/>
  </si>
  <si>
    <t>貨4電2PG</t>
    <rPh sb="2" eb="3">
      <t>デン</t>
    </rPh>
    <phoneticPr fontId="5"/>
  </si>
  <si>
    <t>バス貨物3.5t～(電気)</t>
    <rPh sb="2" eb="4">
      <t>カモツ</t>
    </rPh>
    <rPh sb="10" eb="12">
      <t>デンキ</t>
    </rPh>
    <phoneticPr fontId="5"/>
  </si>
  <si>
    <t>貨4電</t>
    <rPh sb="0" eb="1">
      <t>カ</t>
    </rPh>
    <rPh sb="2" eb="3">
      <t>デン</t>
    </rPh>
    <phoneticPr fontId="5"/>
  </si>
  <si>
    <t>軽油→電気への改造</t>
    <rPh sb="0" eb="2">
      <t>ケイユ</t>
    </rPh>
    <rPh sb="3" eb="5">
      <t>デンキ</t>
    </rPh>
    <rPh sb="7" eb="9">
      <t>カイゾウ</t>
    </rPh>
    <phoneticPr fontId="6"/>
  </si>
  <si>
    <t>R6年度提出用に追加</t>
    <rPh sb="2" eb="4">
      <t>ネンド</t>
    </rPh>
    <rPh sb="4" eb="6">
      <t>テイシュツ</t>
    </rPh>
    <rPh sb="6" eb="7">
      <t>ヨウ</t>
    </rPh>
    <rPh sb="8" eb="10">
      <t>ツイカ</t>
    </rPh>
    <phoneticPr fontId="4"/>
  </si>
  <si>
    <t>貨2ガ3BE</t>
    <rPh sb="0" eb="1">
      <t>カ</t>
    </rPh>
    <phoneticPr fontId="4"/>
  </si>
  <si>
    <t>(改）乗用車1.7～2.5t（ガソリン）</t>
    <rPh sb="1" eb="2">
      <t>カイ</t>
    </rPh>
    <rPh sb="3" eb="6">
      <t>ジョウヨウシャ</t>
    </rPh>
    <phoneticPr fontId="4"/>
  </si>
  <si>
    <t>「自動車使用管理計画書」提出</t>
    <rPh sb="1" eb="4">
      <t>ジドウシャ</t>
    </rPh>
    <rPh sb="4" eb="8">
      <t>シヨウカンリ</t>
    </rPh>
    <rPh sb="8" eb="11">
      <t>ケイカクショ</t>
    </rPh>
    <rPh sb="12" eb="14">
      <t>テイシュツ</t>
    </rPh>
    <phoneticPr fontId="4"/>
  </si>
  <si>
    <t>使用状況（人数）</t>
    <rPh sb="0" eb="2">
      <t>シヨウ</t>
    </rPh>
    <rPh sb="2" eb="4">
      <t>ジョウキョウ</t>
    </rPh>
    <rPh sb="5" eb="7">
      <t>ニンズウ</t>
    </rPh>
    <phoneticPr fontId="4"/>
  </si>
  <si>
    <t>使用状況（台数）</t>
    <rPh sb="0" eb="2">
      <t>シヨウ</t>
    </rPh>
    <rPh sb="2" eb="4">
      <t>ジョウキョウ</t>
    </rPh>
    <rPh sb="5" eb="7">
      <t>ダイスウ</t>
    </rPh>
    <phoneticPr fontId="4"/>
  </si>
  <si>
    <t>使用状況（電気等台数）</t>
    <rPh sb="0" eb="2">
      <t>シヨウ</t>
    </rPh>
    <rPh sb="2" eb="4">
      <t>ジョウキョウ</t>
    </rPh>
    <rPh sb="5" eb="7">
      <t>デンキ</t>
    </rPh>
    <rPh sb="7" eb="8">
      <t>トウ</t>
    </rPh>
    <rPh sb="8" eb="10">
      <t>ダイスウ</t>
    </rPh>
    <phoneticPr fontId="4"/>
  </si>
  <si>
    <t>車両区分</t>
    <rPh sb="0" eb="2">
      <t>シャリョウ</t>
    </rPh>
    <rPh sb="2" eb="4">
      <t>クブン</t>
    </rPh>
    <phoneticPr fontId="4"/>
  </si>
  <si>
    <t>天然ガス</t>
    <rPh sb="0" eb="2">
      <t>テンネン</t>
    </rPh>
    <phoneticPr fontId="4"/>
  </si>
  <si>
    <t>ハイブリッド</t>
  </si>
  <si>
    <t>プラグインハイブリッド</t>
  </si>
  <si>
    <t>他（ガソリン・LPG）</t>
    <rPh sb="0" eb="1">
      <t>ホカ</t>
    </rPh>
    <phoneticPr fontId="4"/>
  </si>
  <si>
    <t>軽新長1</t>
  </si>
  <si>
    <t>新☆（新長期）</t>
    <rPh sb="0" eb="1">
      <t>シン</t>
    </rPh>
    <rPh sb="3" eb="4">
      <t>シン</t>
    </rPh>
    <rPh sb="4" eb="6">
      <t>チョウキ</t>
    </rPh>
    <phoneticPr fontId="4"/>
  </si>
  <si>
    <t>H28・30規制</t>
    <rPh sb="6" eb="8">
      <t>キセイ</t>
    </rPh>
    <phoneticPr fontId="4"/>
  </si>
  <si>
    <t>軽1</t>
    <rPh sb="0" eb="1">
      <t>ケイ</t>
    </rPh>
    <phoneticPr fontId="4"/>
  </si>
  <si>
    <t>他（軽油）</t>
    <rPh sb="0" eb="1">
      <t>ホカ</t>
    </rPh>
    <rPh sb="2" eb="4">
      <t>ケイユ</t>
    </rPh>
    <phoneticPr fontId="4"/>
  </si>
  <si>
    <t>軽2</t>
    <rPh sb="0" eb="1">
      <t>ケイ</t>
    </rPh>
    <phoneticPr fontId="4"/>
  </si>
  <si>
    <t>住　所</t>
    <rPh sb="0" eb="3">
      <t>ジュウショ</t>
    </rPh>
    <phoneticPr fontId="4"/>
  </si>
  <si>
    <t>フリガナ</t>
    <phoneticPr fontId="4"/>
  </si>
  <si>
    <t>氏名又は名称</t>
    <rPh sb="0" eb="2">
      <t>シメイ</t>
    </rPh>
    <rPh sb="2" eb="3">
      <t>マタ</t>
    </rPh>
    <rPh sb="4" eb="6">
      <t>メイショウ</t>
    </rPh>
    <phoneticPr fontId="4"/>
  </si>
  <si>
    <t>代表者役職名　氏名</t>
    <rPh sb="0" eb="3">
      <t>ダイヒョウシャ</t>
    </rPh>
    <rPh sb="3" eb="6">
      <t>ヤクショクメイ</t>
    </rPh>
    <rPh sb="7" eb="9">
      <t>シメイ</t>
    </rPh>
    <phoneticPr fontId="4"/>
  </si>
  <si>
    <t>（法人にあっては、名称及び代表者の氏名）</t>
    <phoneticPr fontId="4"/>
  </si>
  <si>
    <t>自動車使用管理計画書</t>
    <rPh sb="9" eb="10">
      <t>ショ</t>
    </rPh>
    <phoneticPr fontId="4"/>
  </si>
  <si>
    <t>　自動車から排出される窒素酸化物及び粒子状物質の特定地域における総量の削減等に関する特別措置法第３３条の規定により、特定自動車の使用管理計画を次のとおり提出します。</t>
    <rPh sb="52" eb="54">
      <t>キテイ</t>
    </rPh>
    <rPh sb="76" eb="78">
      <t>テイシュツ</t>
    </rPh>
    <phoneticPr fontId="4"/>
  </si>
  <si>
    <t>千葉県における主たる事業場の所在地</t>
    <rPh sb="0" eb="3">
      <t>チバケン</t>
    </rPh>
    <rPh sb="7" eb="8">
      <t>シュ</t>
    </rPh>
    <rPh sb="10" eb="12">
      <t>ジギョウ</t>
    </rPh>
    <rPh sb="12" eb="13">
      <t>バ</t>
    </rPh>
    <rPh sb="14" eb="17">
      <t>ショザイチ</t>
    </rPh>
    <phoneticPr fontId="4"/>
  </si>
  <si>
    <t>自 動 車 使 用 管 理 計 画</t>
    <rPh sb="0" eb="1">
      <t>ジ</t>
    </rPh>
    <rPh sb="2" eb="3">
      <t>ドウ</t>
    </rPh>
    <rPh sb="4" eb="5">
      <t>クルマ</t>
    </rPh>
    <rPh sb="6" eb="7">
      <t>ツカ</t>
    </rPh>
    <rPh sb="8" eb="9">
      <t>ヨウ</t>
    </rPh>
    <rPh sb="10" eb="11">
      <t>カン</t>
    </rPh>
    <rPh sb="12" eb="13">
      <t>リ</t>
    </rPh>
    <rPh sb="14" eb="15">
      <t>ケイ</t>
    </rPh>
    <rPh sb="16" eb="17">
      <t>ガ</t>
    </rPh>
    <phoneticPr fontId="4"/>
  </si>
  <si>
    <t>【シートの概要と作成方法】</t>
    <rPh sb="5" eb="7">
      <t>ガイヨウ</t>
    </rPh>
    <rPh sb="8" eb="10">
      <t>サクセイ</t>
    </rPh>
    <rPh sb="10" eb="12">
      <t>ホウホウ</t>
    </rPh>
    <phoneticPr fontId="4"/>
  </si>
  <si>
    <t>車検証などの自動車一覧に記載する車両の情報がわかる資料</t>
    <rPh sb="0" eb="3">
      <t>シャケンショウ</t>
    </rPh>
    <rPh sb="6" eb="9">
      <t>ジドウシャ</t>
    </rPh>
    <rPh sb="9" eb="11">
      <t>イチラン</t>
    </rPh>
    <rPh sb="12" eb="14">
      <t>キサイ</t>
    </rPh>
    <rPh sb="16" eb="18">
      <t>シャリョウ</t>
    </rPh>
    <rPh sb="19" eb="21">
      <t>ジョウホウ</t>
    </rPh>
    <rPh sb="25" eb="27">
      <t>シリョウ</t>
    </rPh>
    <phoneticPr fontId="4"/>
  </si>
  <si>
    <t>A-２．参考シート（車両区分一覧表、産業分類表、車検証対応図）</t>
    <rPh sb="10" eb="14">
      <t>シャリョウクブン</t>
    </rPh>
    <rPh sb="14" eb="16">
      <t>イチラン</t>
    </rPh>
    <rPh sb="16" eb="17">
      <t>ヒョウ</t>
    </rPh>
    <rPh sb="24" eb="26">
      <t>シャケン</t>
    </rPh>
    <rPh sb="26" eb="27">
      <t>ショウ</t>
    </rPh>
    <rPh sb="27" eb="29">
      <t>タイオウ</t>
    </rPh>
    <rPh sb="29" eb="30">
      <t>ズ</t>
    </rPh>
    <phoneticPr fontId="4"/>
  </si>
  <si>
    <t>[自動車登録番号の記載について]</t>
    <rPh sb="1" eb="4">
      <t>ジドウシャ</t>
    </rPh>
    <rPh sb="4" eb="6">
      <t>トウロク</t>
    </rPh>
    <rPh sb="6" eb="8">
      <t>バンゴウ</t>
    </rPh>
    <rPh sb="9" eb="11">
      <t>キサイ</t>
    </rPh>
    <phoneticPr fontId="4"/>
  </si>
  <si>
    <t>業　種</t>
    <phoneticPr fontId="4"/>
  </si>
  <si>
    <t>担当者の所属、氏名及び連絡先</t>
    <rPh sb="4" eb="6">
      <t>ショゾク</t>
    </rPh>
    <phoneticPr fontId="4"/>
  </si>
  <si>
    <t xml:space="preserve">  電子メールアドレス</t>
    <rPh sb="2" eb="4">
      <t>デンシ</t>
    </rPh>
    <phoneticPr fontId="4"/>
  </si>
  <si>
    <t>事業所等の番号</t>
    <rPh sb="3" eb="4">
      <t>トウ</t>
    </rPh>
    <rPh sb="5" eb="7">
      <t>バンゴウ</t>
    </rPh>
    <phoneticPr fontId="4"/>
  </si>
  <si>
    <t>事業所等の
名称</t>
    <rPh sb="3" eb="4">
      <t>トウ</t>
    </rPh>
    <rPh sb="6" eb="8">
      <t>メイショウ</t>
    </rPh>
    <phoneticPr fontId="4"/>
  </si>
  <si>
    <t>事業所等の
所在地</t>
    <rPh sb="3" eb="4">
      <t>トウ</t>
    </rPh>
    <rPh sb="6" eb="9">
      <t>ショザイチ</t>
    </rPh>
    <phoneticPr fontId="4"/>
  </si>
  <si>
    <t>計</t>
    <rPh sb="0" eb="1">
      <t>ケイ</t>
    </rPh>
    <phoneticPr fontId="4"/>
  </si>
  <si>
    <t>大型バス
（定員　人以上）</t>
    <rPh sb="0" eb="1">
      <t>ダイ</t>
    </rPh>
    <rPh sb="1" eb="2">
      <t>カタ</t>
    </rPh>
    <rPh sb="6" eb="8">
      <t>テイイン</t>
    </rPh>
    <rPh sb="9" eb="10">
      <t>ニン</t>
    </rPh>
    <rPh sb="10" eb="12">
      <t>イジョウ</t>
    </rPh>
    <phoneticPr fontId="4"/>
  </si>
  <si>
    <t>マイクロバス
（定員　人以上）</t>
    <rPh sb="8" eb="10">
      <t>テイイン</t>
    </rPh>
    <rPh sb="11" eb="12">
      <t>ニン</t>
    </rPh>
    <rPh sb="12" eb="14">
      <t>イジョウ</t>
    </rPh>
    <phoneticPr fontId="4"/>
  </si>
  <si>
    <t>事業所等の番号</t>
    <rPh sb="0" eb="2">
      <t>ジギョウ</t>
    </rPh>
    <rPh sb="2" eb="3">
      <t>ショ</t>
    </rPh>
    <rPh sb="3" eb="4">
      <t>トウ</t>
    </rPh>
    <rPh sb="5" eb="7">
      <t>バンゴウ</t>
    </rPh>
    <phoneticPr fontId="4"/>
  </si>
  <si>
    <t>自動車登録番号</t>
    <rPh sb="0" eb="3">
      <t>ジドウシャ</t>
    </rPh>
    <rPh sb="3" eb="5">
      <t>トウロク</t>
    </rPh>
    <rPh sb="5" eb="7">
      <t>バンゴウ</t>
    </rPh>
    <phoneticPr fontId="4"/>
  </si>
  <si>
    <t xml:space="preserve">車両
総重量
(kg)
</t>
    <rPh sb="0" eb="2">
      <t>シャリョウ</t>
    </rPh>
    <rPh sb="3" eb="6">
      <t>ソウジュウリョウ</t>
    </rPh>
    <phoneticPr fontId="4"/>
  </si>
  <si>
    <t>型式の識別番号</t>
    <rPh sb="0" eb="2">
      <t>カタシキ</t>
    </rPh>
    <rPh sb="3" eb="5">
      <t>シキベツ</t>
    </rPh>
    <rPh sb="5" eb="7">
      <t>バンゴウ</t>
    </rPh>
    <phoneticPr fontId="4"/>
  </si>
  <si>
    <t>排出ガス
低減装置</t>
    <rPh sb="0" eb="2">
      <t>ハイシュツ</t>
    </rPh>
    <rPh sb="5" eb="7">
      <t>テイゲン</t>
    </rPh>
    <rPh sb="7" eb="9">
      <t>ソウチ</t>
    </rPh>
    <phoneticPr fontId="4"/>
  </si>
  <si>
    <t>２　自動車一覧</t>
    <rPh sb="2" eb="5">
      <t>ジドウシャ</t>
    </rPh>
    <rPh sb="5" eb="7">
      <t>イチラン</t>
    </rPh>
    <phoneticPr fontId="4"/>
  </si>
  <si>
    <t>３　自動車の低公害車等への代替計画及び自動車に対する排出ガス低減装置装着計画</t>
    <rPh sb="2" eb="5">
      <t>ジドウシャ</t>
    </rPh>
    <rPh sb="6" eb="10">
      <t>テイコウガイシャ</t>
    </rPh>
    <rPh sb="10" eb="11">
      <t>トウ</t>
    </rPh>
    <rPh sb="13" eb="15">
      <t>ダイタイ</t>
    </rPh>
    <rPh sb="15" eb="17">
      <t>ケイカク</t>
    </rPh>
    <rPh sb="17" eb="18">
      <t>オヨ</t>
    </rPh>
    <rPh sb="19" eb="22">
      <t>ジドウシャ</t>
    </rPh>
    <rPh sb="23" eb="24">
      <t>タイ</t>
    </rPh>
    <rPh sb="26" eb="28">
      <t>ハイシュツ</t>
    </rPh>
    <rPh sb="30" eb="32">
      <t>テイゲン</t>
    </rPh>
    <rPh sb="32" eb="34">
      <t>ソウチ</t>
    </rPh>
    <rPh sb="34" eb="36">
      <t>ソウチャク</t>
    </rPh>
    <rPh sb="36" eb="38">
      <t>ケイカク</t>
    </rPh>
    <phoneticPr fontId="4"/>
  </si>
  <si>
    <t>天然ガス自動車</t>
    <rPh sb="4" eb="7">
      <t>ジドウシャ</t>
    </rPh>
    <phoneticPr fontId="4"/>
  </si>
  <si>
    <t>ハイブリッド自動車</t>
    <rPh sb="6" eb="9">
      <t>ジドウシャ</t>
    </rPh>
    <phoneticPr fontId="4"/>
  </si>
  <si>
    <t>プラグインハイブリッド自動車</t>
    <rPh sb="11" eb="14">
      <t>ジドウシャ</t>
    </rPh>
    <phoneticPr fontId="4"/>
  </si>
  <si>
    <r>
      <t>ガソリン・LPG自動車　 　　　</t>
    </r>
    <r>
      <rPr>
        <sz val="8"/>
        <rFont val="ＭＳ Ｐゴシック"/>
        <family val="3"/>
        <charset val="128"/>
      </rPr>
      <t>（ハイブリッド自動車及びプラグイン　ハイブリッド自動車を除く。）</t>
    </r>
    <rPh sb="8" eb="11">
      <t>ジドウシャ</t>
    </rPh>
    <phoneticPr fontId="4"/>
  </si>
  <si>
    <r>
      <t>軽油自動車　 　　　　　　　　　　　　　</t>
    </r>
    <r>
      <rPr>
        <sz val="8"/>
        <rFont val="ＭＳ Ｐゴシック"/>
        <family val="3"/>
        <charset val="128"/>
      </rPr>
      <t>（ハイブリッド自動車及びプラグインハイブリッド自動車を除く。）</t>
    </r>
    <rPh sb="2" eb="5">
      <t>ジドウシャ</t>
    </rPh>
    <phoneticPr fontId="4"/>
  </si>
  <si>
    <t>電気自動車</t>
    <rPh sb="2" eb="5">
      <t>ジドウシャ</t>
    </rPh>
    <phoneticPr fontId="4"/>
  </si>
  <si>
    <t>メタノール自動車</t>
    <rPh sb="5" eb="8">
      <t>ジドウシャ</t>
    </rPh>
    <phoneticPr fontId="4"/>
  </si>
  <si>
    <t>燃料電池自動車</t>
    <rPh sb="4" eb="7">
      <t>ジドウシャ</t>
    </rPh>
    <phoneticPr fontId="4"/>
  </si>
  <si>
    <t>合　　　計</t>
    <phoneticPr fontId="4"/>
  </si>
  <si>
    <t>うち低公害車の合計</t>
    <phoneticPr fontId="4"/>
  </si>
  <si>
    <t>排出ガス低減装置装着車の合計</t>
    <phoneticPr fontId="4"/>
  </si>
  <si>
    <t>低　公　害　車　等　へ　の　代　替　計　画</t>
    <phoneticPr fontId="4"/>
  </si>
  <si>
    <t>排出ガス低減
装置装着計画</t>
    <phoneticPr fontId="4"/>
  </si>
  <si>
    <t>蓄熱マット・蓄冷式クーラー等の補助装置の導入</t>
    <rPh sb="0" eb="2">
      <t>チクネツ</t>
    </rPh>
    <rPh sb="6" eb="9">
      <t>チクレイシキ</t>
    </rPh>
    <rPh sb="13" eb="14">
      <t>ナド</t>
    </rPh>
    <rPh sb="15" eb="19">
      <t>ホジョソウチ</t>
    </rPh>
    <rPh sb="20" eb="22">
      <t>ドウニュウ</t>
    </rPh>
    <phoneticPr fontId="4"/>
  </si>
  <si>
    <t>その他</t>
    <rPh sb="2" eb="3">
      <t>タ</t>
    </rPh>
    <phoneticPr fontId="4"/>
  </si>
  <si>
    <t>ジャスト・イン・タイムサービス（多頻度少量輸送をいう。）の改善</t>
    <rPh sb="16" eb="19">
      <t>タヒンド</t>
    </rPh>
    <rPh sb="19" eb="21">
      <t>ショウリョウ</t>
    </rPh>
    <rPh sb="21" eb="23">
      <t>ユソウ</t>
    </rPh>
    <rPh sb="29" eb="31">
      <t>カイゼン</t>
    </rPh>
    <phoneticPr fontId="4"/>
  </si>
  <si>
    <t>モーダルシフト（鉄道および海運の活用をいう。）の推進</t>
    <rPh sb="8" eb="10">
      <t>テツドウ</t>
    </rPh>
    <rPh sb="13" eb="14">
      <t>カイ</t>
    </rPh>
    <rPh sb="14" eb="15">
      <t>ウン</t>
    </rPh>
    <rPh sb="16" eb="18">
      <t>カツヨウ</t>
    </rPh>
    <phoneticPr fontId="4"/>
  </si>
  <si>
    <t>他（ガソリン・LPG）</t>
  </si>
  <si>
    <t>新☆☆☆</t>
  </si>
  <si>
    <t>新☆☆☆☆</t>
  </si>
  <si>
    <t>新☆☆☆☆☆</t>
  </si>
  <si>
    <t>新☆☆☆</t>
    <rPh sb="0" eb="2">
      <t>シンホシ</t>
    </rPh>
    <phoneticPr fontId="4"/>
  </si>
  <si>
    <t>他（軽油）</t>
  </si>
  <si>
    <t>新長期</t>
  </si>
  <si>
    <t>ポスト新長期</t>
  </si>
  <si>
    <t>H28・30規制</t>
  </si>
  <si>
    <t>新☆（新長期）</t>
    <rPh sb="3" eb="6">
      <t>シンチョウキ</t>
    </rPh>
    <phoneticPr fontId="4"/>
  </si>
  <si>
    <t>新☆（新長期）</t>
    <rPh sb="0" eb="1">
      <t>シン</t>
    </rPh>
    <rPh sb="3" eb="6">
      <t>シンチョウキ</t>
    </rPh>
    <phoneticPr fontId="4"/>
  </si>
  <si>
    <t>新長期</t>
    <rPh sb="0" eb="3">
      <t>シンチョウキ</t>
    </rPh>
    <phoneticPr fontId="4"/>
  </si>
  <si>
    <t>ポスト新長期</t>
    <rPh sb="3" eb="6">
      <t>シンチョウキ</t>
    </rPh>
    <phoneticPr fontId="4"/>
  </si>
  <si>
    <t>燃料電池</t>
    <rPh sb="0" eb="4">
      <t>ネンリョウデンチ</t>
    </rPh>
    <phoneticPr fontId="4"/>
  </si>
  <si>
    <t>車両区分一覧表</t>
    <rPh sb="0" eb="4">
      <t>シャリョウクブン</t>
    </rPh>
    <rPh sb="4" eb="7">
      <t>イチランヒョウ</t>
    </rPh>
    <phoneticPr fontId="4"/>
  </si>
  <si>
    <t>使用する自動車の台数</t>
    <phoneticPr fontId="4"/>
  </si>
  <si>
    <t>使用する自動車の台数</t>
    <phoneticPr fontId="4"/>
  </si>
  <si>
    <t>乗0ガ3BF</t>
    <rPh sb="0" eb="1">
      <t>ジョウ</t>
    </rPh>
    <phoneticPr fontId="4"/>
  </si>
  <si>
    <t>乗3軽QDF</t>
    <rPh sb="0" eb="1">
      <t>ノ</t>
    </rPh>
    <rPh sb="1" eb="2">
      <t>ケイ</t>
    </rPh>
    <phoneticPr fontId="4"/>
  </si>
  <si>
    <t>乗用車(ガソリン・LPG)</t>
    <phoneticPr fontId="4"/>
  </si>
  <si>
    <t>乗3軽</t>
    <rPh sb="0" eb="1">
      <t>ノ</t>
    </rPh>
    <phoneticPr fontId="4"/>
  </si>
  <si>
    <t>R2</t>
    <phoneticPr fontId="4"/>
  </si>
  <si>
    <t>R7年度提出用に追加</t>
    <rPh sb="2" eb="4">
      <t>ネンド</t>
    </rPh>
    <rPh sb="4" eb="6">
      <t>テイシュツ</t>
    </rPh>
    <rPh sb="6" eb="7">
      <t>ヨウ</t>
    </rPh>
    <rPh sb="8" eb="10">
      <t>ツイカ</t>
    </rPh>
    <phoneticPr fontId="4"/>
  </si>
  <si>
    <t>貨4電</t>
  </si>
  <si>
    <t>日東交通の型式なしに対応（外車で車検証に記載なし）</t>
    <rPh sb="0" eb="2">
      <t>ニットウ</t>
    </rPh>
    <rPh sb="2" eb="4">
      <t>コウツウ</t>
    </rPh>
    <rPh sb="5" eb="7">
      <t>カタシキ</t>
    </rPh>
    <rPh sb="10" eb="12">
      <t>タイオウ</t>
    </rPh>
    <rPh sb="13" eb="15">
      <t>ガイシャ</t>
    </rPh>
    <rPh sb="16" eb="19">
      <t>シャケンショウ</t>
    </rPh>
    <rPh sb="20" eb="22">
      <t>キサイ</t>
    </rPh>
    <phoneticPr fontId="4"/>
  </si>
  <si>
    <t>R8年度用提出に追加</t>
    <rPh sb="2" eb="4">
      <t>ネンド</t>
    </rPh>
    <rPh sb="4" eb="5">
      <t>ヨウ</t>
    </rPh>
    <rPh sb="5" eb="7">
      <t>テイシュツ</t>
    </rPh>
    <rPh sb="8" eb="10">
      <t>ツイカ</t>
    </rPh>
    <phoneticPr fontId="4"/>
  </si>
  <si>
    <t>貨4CTKG</t>
    <phoneticPr fontId="4"/>
  </si>
  <si>
    <t>貨4C</t>
    <phoneticPr fontId="4"/>
  </si>
  <si>
    <t>H27</t>
    <phoneticPr fontId="4"/>
  </si>
  <si>
    <t>TKG</t>
    <phoneticPr fontId="4"/>
  </si>
  <si>
    <t>貨2電-</t>
    <rPh sb="0" eb="1">
      <t>カ</t>
    </rPh>
    <rPh sb="2" eb="3">
      <t>デン</t>
    </rPh>
    <phoneticPr fontId="4"/>
  </si>
  <si>
    <t>貨2電</t>
    <rPh sb="0" eb="1">
      <t>カ</t>
    </rPh>
    <rPh sb="2" eb="3">
      <t>デン</t>
    </rPh>
    <phoneticPr fontId="4"/>
  </si>
  <si>
    <t>R3,R4</t>
  </si>
  <si>
    <t>貨3電-</t>
    <rPh sb="0" eb="1">
      <t>カ</t>
    </rPh>
    <rPh sb="2" eb="3">
      <t>デン</t>
    </rPh>
    <phoneticPr fontId="4"/>
  </si>
  <si>
    <t>貨3電</t>
    <rPh sb="0" eb="1">
      <t>カ</t>
    </rPh>
    <rPh sb="2" eb="3">
      <t>デン</t>
    </rPh>
    <phoneticPr fontId="4"/>
  </si>
  <si>
    <t>貨4電-</t>
    <rPh sb="0" eb="1">
      <t>カ</t>
    </rPh>
    <rPh sb="2" eb="3">
      <t>デン</t>
    </rPh>
    <phoneticPr fontId="4"/>
  </si>
  <si>
    <t>貨3軽2PG</t>
  </si>
  <si>
    <t>バス貨物2.5t～(軽油)</t>
    <rPh sb="2" eb="4">
      <t>カモツ</t>
    </rPh>
    <rPh sb="10" eb="12">
      <t>ケイユ</t>
    </rPh>
    <phoneticPr fontId="4"/>
  </si>
  <si>
    <t>2PG</t>
    <phoneticPr fontId="4"/>
  </si>
  <si>
    <t>貨3軽2RG</t>
    <phoneticPr fontId="4"/>
  </si>
  <si>
    <t>2RG</t>
    <phoneticPr fontId="4"/>
  </si>
  <si>
    <t>貨2軽2RG</t>
    <phoneticPr fontId="4"/>
  </si>
  <si>
    <t>貨4電不明</t>
  </si>
  <si>
    <t>不明</t>
    <rPh sb="0" eb="2">
      <t>フメイ</t>
    </rPh>
    <phoneticPr fontId="4"/>
  </si>
  <si>
    <t>型式なし（外車）</t>
    <rPh sb="0" eb="2">
      <t>カタシキ</t>
    </rPh>
    <rPh sb="5" eb="7">
      <t>ガイシャ</t>
    </rPh>
    <phoneticPr fontId="4"/>
  </si>
  <si>
    <t>乗0軽QDF</t>
  </si>
  <si>
    <t>乗0軽</t>
    <rPh sb="0" eb="1">
      <t>ノ</t>
    </rPh>
    <rPh sb="2" eb="3">
      <t>ケイ</t>
    </rPh>
    <phoneticPr fontId="4"/>
  </si>
  <si>
    <t>貨3ガCBA</t>
    <phoneticPr fontId="4"/>
  </si>
  <si>
    <t>R8年度提出用に追加</t>
    <rPh sb="2" eb="4">
      <t>ネンド</t>
    </rPh>
    <rPh sb="4" eb="6">
      <t>テイシュツ</t>
    </rPh>
    <rPh sb="6" eb="7">
      <t>ヨウ</t>
    </rPh>
    <rPh sb="8" eb="10">
      <t>ツイカ</t>
    </rPh>
    <phoneticPr fontId="4"/>
  </si>
  <si>
    <t>貨4電-</t>
  </si>
  <si>
    <t>型式不明（電気）</t>
    <rPh sb="0" eb="4">
      <t>カタシキフメイ</t>
    </rPh>
    <rPh sb="5" eb="7">
      <t>デンキ</t>
    </rPh>
    <phoneticPr fontId="4"/>
  </si>
  <si>
    <t>乗0ガ7AA</t>
  </si>
  <si>
    <t>7AA</t>
    <phoneticPr fontId="4"/>
  </si>
  <si>
    <t>乗0軽7CA</t>
  </si>
  <si>
    <t>7CA</t>
    <phoneticPr fontId="4"/>
  </si>
  <si>
    <t>令和8年度</t>
    <rPh sb="0" eb="2">
      <t>レイワ</t>
    </rPh>
    <rPh sb="3" eb="4">
      <t>ネン</t>
    </rPh>
    <rPh sb="4" eb="5">
      <t>ド</t>
    </rPh>
    <phoneticPr fontId="4"/>
  </si>
  <si>
    <t>令和9年度</t>
    <rPh sb="0" eb="2">
      <t>レイワ</t>
    </rPh>
    <rPh sb="3" eb="4">
      <t>ネン</t>
    </rPh>
    <rPh sb="4" eb="5">
      <t>ド</t>
    </rPh>
    <phoneticPr fontId="4"/>
  </si>
  <si>
    <t>令和10年度</t>
    <rPh sb="0" eb="2">
      <t>レイワ</t>
    </rPh>
    <rPh sb="4" eb="5">
      <t>ネン</t>
    </rPh>
    <rPh sb="5" eb="6">
      <t>ド</t>
    </rPh>
    <phoneticPr fontId="4"/>
  </si>
  <si>
    <t>令和11年度</t>
    <rPh sb="0" eb="2">
      <t>レイワ</t>
    </rPh>
    <rPh sb="4" eb="5">
      <t>ネン</t>
    </rPh>
    <rPh sb="5" eb="6">
      <t>ド</t>
    </rPh>
    <phoneticPr fontId="4"/>
  </si>
  <si>
    <t>令和12年度</t>
    <rPh sb="0" eb="2">
      <t>レイワ</t>
    </rPh>
    <rPh sb="4" eb="5">
      <t>ネン</t>
    </rPh>
    <rPh sb="5" eb="6">
      <t>ド</t>
    </rPh>
    <phoneticPr fontId="4"/>
  </si>
  <si>
    <t>(GVW)乗用(軽油)</t>
    <rPh sb="5" eb="7">
      <t>ジョウヨウ</t>
    </rPh>
    <rPh sb="8" eb="10">
      <t>ケイユ</t>
    </rPh>
    <phoneticPr fontId="1"/>
  </si>
  <si>
    <t>乗0軽</t>
    <rPh sb="0" eb="1">
      <t>ジョウ</t>
    </rPh>
    <rPh sb="2" eb="3">
      <t>ケイ</t>
    </rPh>
    <phoneticPr fontId="1"/>
  </si>
  <si>
    <t>軽ポ</t>
    <rPh sb="0" eb="1">
      <t>ケイ</t>
    </rPh>
    <phoneticPr fontId="1"/>
  </si>
  <si>
    <t>(GVW)バス貨物3.5t～(ガソリン・LPG)</t>
    <rPh sb="7" eb="9">
      <t>カモツ</t>
    </rPh>
    <phoneticPr fontId="1"/>
  </si>
  <si>
    <t>貨4ガ</t>
    <rPh sb="0" eb="1">
      <t>カ</t>
    </rPh>
    <phoneticPr fontId="1"/>
  </si>
  <si>
    <t>(GVW)バス貨物2.5～3.5t(軽油)</t>
    <rPh sb="7" eb="9">
      <t>カモツ</t>
    </rPh>
    <rPh sb="18" eb="20">
      <t>ケイユ</t>
    </rPh>
    <phoneticPr fontId="1"/>
  </si>
  <si>
    <t>貨3軽</t>
    <rPh sb="0" eb="1">
      <t>カ</t>
    </rPh>
    <rPh sb="2" eb="3">
      <t>ケイ</t>
    </rPh>
    <phoneticPr fontId="1"/>
  </si>
  <si>
    <t>(改)バス貨物3.5t～(軽油)</t>
    <rPh sb="5" eb="7">
      <t>カモツ</t>
    </rPh>
    <rPh sb="13" eb="15">
      <t>ケイユ</t>
    </rPh>
    <phoneticPr fontId="1"/>
  </si>
  <si>
    <r>
      <t>貨4</t>
    </r>
    <r>
      <rPr>
        <sz val="11"/>
        <rFont val="ＭＳ Ｐゴシック"/>
        <family val="3"/>
        <charset val="128"/>
      </rPr>
      <t>C</t>
    </r>
    <rPh sb="0" eb="1">
      <t>カ</t>
    </rPh>
    <phoneticPr fontId="1"/>
  </si>
  <si>
    <t>※詳細な作成方法は「自動車環境管理実績報告書等作成の手引き（令和8年度提出用）」を参照ください。</t>
    <rPh sb="1" eb="3">
      <t>ショウサイ</t>
    </rPh>
    <rPh sb="4" eb="8">
      <t>サクセイホウホウ</t>
    </rPh>
    <rPh sb="10" eb="22">
      <t>ジ</t>
    </rPh>
    <rPh sb="22" eb="23">
      <t>トウ</t>
    </rPh>
    <rPh sb="23" eb="25">
      <t>サクセイ</t>
    </rPh>
    <rPh sb="26" eb="28">
      <t>テビ</t>
    </rPh>
    <rPh sb="30" eb="32">
      <t>レイワ</t>
    </rPh>
    <rPh sb="33" eb="35">
      <t>ネンド</t>
    </rPh>
    <rPh sb="35" eb="37">
      <t>テイシュツ</t>
    </rPh>
    <rPh sb="37" eb="38">
      <t>ヨウ</t>
    </rPh>
    <rPh sb="41" eb="43">
      <t>サンショウ</t>
    </rPh>
    <phoneticPr fontId="4"/>
  </si>
  <si>
    <r>
      <t xml:space="preserve">A-１．計画表紙、計画事業所、自動車一覧、計画代替、計画措置のシートに必要事項を記載してください。
※車両情報の入力にあたっては別シートの車検証対応図も参考にしてください。
</t>
    </r>
    <r>
      <rPr>
        <b/>
        <sz val="11"/>
        <rFont val="ＭＳ Ｐゴシック"/>
        <family val="3"/>
        <charset val="128"/>
      </rPr>
      <t>特に後付け装置の箇所についてはご確認の上、標準搭載されていない車両のうち後から装置を付けた場合のみプルダウンメニューから選択してください。(車検証対応図の備考欄参照）</t>
    </r>
    <rPh sb="15" eb="18">
      <t>ジドウシャ</t>
    </rPh>
    <rPh sb="18" eb="20">
      <t>イチラン</t>
    </rPh>
    <rPh sb="157" eb="160">
      <t>シャケンショウ</t>
    </rPh>
    <rPh sb="160" eb="162">
      <t>タイオウ</t>
    </rPh>
    <rPh sb="162" eb="163">
      <t>ズ</t>
    </rPh>
    <rPh sb="164" eb="166">
      <t>ビコウ</t>
    </rPh>
    <rPh sb="166" eb="167">
      <t>ラン</t>
    </rPh>
    <rPh sb="167" eb="169">
      <t>サンショウ</t>
    </rPh>
    <phoneticPr fontId="4"/>
  </si>
  <si>
    <t>(令和12年度)</t>
    <rPh sb="1" eb="2">
      <t>レイ</t>
    </rPh>
    <rPh sb="2" eb="3">
      <t>ワ</t>
    </rPh>
    <rPh sb="5" eb="6">
      <t>ネン</t>
    </rPh>
    <rPh sb="6" eb="7">
      <t>ド</t>
    </rPh>
    <phoneticPr fontId="4"/>
  </si>
  <si>
    <t>※令和７年度中に減車した車両は除いてください。</t>
    <rPh sb="1" eb="3">
      <t>レイワ</t>
    </rPh>
    <rPh sb="4" eb="6">
      <t>ネンド</t>
    </rPh>
    <rPh sb="6" eb="7">
      <t>チュウ</t>
    </rPh>
    <rPh sb="8" eb="10">
      <t>ゲンシャ</t>
    </rPh>
    <rPh sb="12" eb="14">
      <t>シャリョウ</t>
    </rPh>
    <rPh sb="15" eb="16">
      <t>ノゾ</t>
    </rPh>
    <phoneticPr fontId="4"/>
  </si>
  <si>
    <t>平成28年規制、
平成30年規制</t>
    <rPh sb="0" eb="2">
      <t>ヘイセイ</t>
    </rPh>
    <rPh sb="4" eb="5">
      <t>ネン</t>
    </rPh>
    <rPh sb="5" eb="7">
      <t>キセイ</t>
    </rPh>
    <rPh sb="9" eb="11">
      <t>ヘイセイ</t>
    </rPh>
    <rPh sb="13" eb="14">
      <t>ネン</t>
    </rPh>
    <rPh sb="14" eb="16">
      <t>キセイ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</si>
</sst>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_ "/>
    <numFmt numFmtId="177" formatCode="0_ "/>
    <numFmt numFmtId="178" formatCode="[&lt;&gt;0]General"/>
    <numFmt numFmtId="179" formatCode="#,##0_ "/>
    <numFmt numFmtId="180" formatCode="0.00_ "/>
    <numFmt numFmtId="181" formatCode="0.000_ "/>
    <numFmt numFmtId="182" formatCode="General;General;"/>
    <numFmt numFmtId="183" formatCode="#,##0.0_);[Red]\(#,##0.0\)"/>
    <numFmt numFmtId="184" formatCode="0.0;[Red]0.0"/>
    <numFmt numFmtId="185" formatCode="000"/>
    <numFmt numFmtId="186" formatCode="0000"/>
    <numFmt numFmtId="187" formatCode="0_ ;[Red]\-0\ "/>
    <numFmt numFmtId="188" formatCode="&quot;平成&quot;##&quot;年度&quot;"/>
    <numFmt numFmtId="189" formatCode="&quot;（&quot;##&quot;年度末）&quot;"/>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5"/>
      <name val="ＭＳ 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b/>
      <sz val="11"/>
      <color indexed="53"/>
      <name val="ＭＳ Ｐゴシック"/>
      <family val="3"/>
      <charset val="128"/>
    </font>
    <font>
      <b/>
      <sz val="11"/>
      <color indexed="10"/>
      <name val="ＭＳ Ｐゴシック"/>
      <family val="3"/>
      <charset val="128"/>
    </font>
    <font>
      <b/>
      <sz val="10"/>
      <name val="ＭＳ Ｐ明朝"/>
      <family val="1"/>
      <charset val="128"/>
    </font>
    <font>
      <sz val="10"/>
      <name val="ＭＳ Ｐ明朝"/>
      <family val="1"/>
      <charset val="128"/>
    </font>
    <font>
      <b/>
      <sz val="14"/>
      <name val="ＭＳ Ｐゴシック"/>
      <family val="3"/>
      <charset val="128"/>
    </font>
    <font>
      <sz val="11"/>
      <color indexed="9"/>
      <name val="ＭＳ Ｐゴシック"/>
      <family val="3"/>
      <charset val="128"/>
    </font>
    <font>
      <sz val="9"/>
      <name val="ＭＳ Ｐゴシック"/>
      <family val="3"/>
      <charset val="128"/>
    </font>
    <font>
      <b/>
      <sz val="14"/>
      <color indexed="10"/>
      <name val="ＭＳ Ｐゴシック"/>
      <family val="3"/>
      <charset val="128"/>
    </font>
    <font>
      <vertAlign val="subscript"/>
      <sz val="10"/>
      <name val="ＭＳ Ｐゴシック"/>
      <family val="3"/>
      <charset val="128"/>
    </font>
    <font>
      <sz val="10.5"/>
      <name val="ＭＳ Ｐゴシック"/>
      <family val="3"/>
      <charset val="128"/>
    </font>
    <font>
      <sz val="11"/>
      <name val="ＭＳ Ｐゴシック"/>
      <family val="3"/>
      <charset val="128"/>
    </font>
    <font>
      <sz val="14"/>
      <name val="ＭＳ Ｐゴシック"/>
      <family val="3"/>
      <charset val="128"/>
    </font>
    <font>
      <b/>
      <sz val="12"/>
      <name val="ＭＳ Ｐゴシック"/>
      <family val="3"/>
      <charset val="128"/>
    </font>
    <font>
      <b/>
      <sz val="16"/>
      <name val="ＭＳ Ｐゴシック"/>
      <family val="3"/>
      <charset val="128"/>
    </font>
    <font>
      <b/>
      <u/>
      <sz val="16"/>
      <name val="ＭＳ Ｐゴシック"/>
      <family val="3"/>
      <charset val="128"/>
    </font>
    <font>
      <b/>
      <sz val="11"/>
      <name val="ＭＳ Ｐゴシック"/>
      <family val="3"/>
      <charset val="128"/>
    </font>
    <font>
      <sz val="10"/>
      <color indexed="12"/>
      <name val="ＭＳ Ｐゴシック"/>
      <family val="3"/>
      <charset val="128"/>
    </font>
    <font>
      <sz val="11"/>
      <color theme="0"/>
      <name val="ＭＳ Ｐゴシック"/>
      <family val="3"/>
      <charset val="128"/>
    </font>
    <font>
      <sz val="11"/>
      <color rgb="FFFF0000"/>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1"/>
      <color rgb="FFFF0000"/>
      <name val="ＭＳ Ｐゴシック"/>
      <family val="3"/>
      <charset val="128"/>
    </font>
    <font>
      <b/>
      <sz val="14"/>
      <color indexed="10"/>
      <name val="メイリオ"/>
      <family val="3"/>
      <charset val="128"/>
    </font>
    <font>
      <b/>
      <sz val="14"/>
      <color indexed="81"/>
      <name val="メイリオ"/>
      <family val="3"/>
      <charset val="128"/>
    </font>
    <font>
      <b/>
      <sz val="14"/>
      <color theme="1"/>
      <name val="ＭＳ Ｐゴシック"/>
      <family val="3"/>
      <charset val="128"/>
    </font>
    <font>
      <b/>
      <sz val="10"/>
      <name val="ＭＳ Ｐゴシック"/>
      <family val="3"/>
      <charset val="128"/>
    </font>
    <font>
      <sz val="10.5"/>
      <color rgb="FFFF0000"/>
      <name val="ＭＳ Ｐゴシック"/>
      <family val="3"/>
      <charset val="128"/>
    </font>
    <font>
      <sz val="10"/>
      <color rgb="FFFF0000"/>
      <name val="ＭＳ Ｐゴシック"/>
      <family val="3"/>
      <charset val="128"/>
    </font>
    <font>
      <sz val="18"/>
      <color rgb="FFFF0000"/>
      <name val="ＭＳ Ｐゴシック"/>
      <family val="3"/>
      <charset val="128"/>
    </font>
  </fonts>
  <fills count="23">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9"/>
        <bgColor indexed="64"/>
      </patternFill>
    </fill>
    <fill>
      <patternFill patternType="solid">
        <fgColor indexed="27"/>
        <bgColor indexed="29"/>
      </patternFill>
    </fill>
    <fill>
      <patternFill patternType="solid">
        <fgColor indexed="47"/>
        <bgColor indexed="64"/>
      </patternFill>
    </fill>
    <fill>
      <patternFill patternType="solid">
        <fgColor indexed="65"/>
        <bgColor indexed="64"/>
      </patternFill>
    </fill>
    <fill>
      <patternFill patternType="solid">
        <fgColor indexed="13"/>
        <bgColor indexed="64"/>
      </patternFill>
    </fill>
    <fill>
      <patternFill patternType="solid">
        <fgColor indexed="44"/>
        <bgColor indexed="64"/>
      </patternFill>
    </fill>
    <fill>
      <patternFill patternType="solid">
        <fgColor indexed="17"/>
        <bgColor indexed="64"/>
      </patternFill>
    </fill>
    <fill>
      <patternFill patternType="solid">
        <fgColor theme="9" tint="0.39997558519241921"/>
        <bgColor indexed="64"/>
      </patternFill>
    </fill>
    <fill>
      <patternFill patternType="solid">
        <fgColor rgb="FF00FF00"/>
        <bgColor indexed="64"/>
      </patternFill>
    </fill>
    <fill>
      <patternFill patternType="solid">
        <fgColor rgb="FFFFFFCC"/>
        <bgColor indexed="29"/>
      </patternFill>
    </fill>
    <fill>
      <patternFill patternType="solid">
        <fgColor theme="0" tint="-0.14999847407452621"/>
        <bgColor indexed="64"/>
      </patternFill>
    </fill>
    <fill>
      <patternFill patternType="solid">
        <fgColor rgb="FFCCFFFF"/>
        <bgColor indexed="64"/>
      </patternFill>
    </fill>
    <fill>
      <patternFill patternType="solid">
        <fgColor rgb="FFFFFF00"/>
        <bgColor indexed="64"/>
      </patternFill>
    </fill>
    <fill>
      <patternFill patternType="solid">
        <fgColor rgb="FFFF0000"/>
        <bgColor indexed="64"/>
      </patternFill>
    </fill>
    <fill>
      <patternFill patternType="solid">
        <fgColor rgb="FFFFFF66"/>
        <bgColor indexed="64"/>
      </patternFill>
    </fill>
    <fill>
      <patternFill patternType="solid">
        <fgColor theme="7" tint="0.39997558519241921"/>
        <bgColor indexed="64"/>
      </patternFill>
    </fill>
    <fill>
      <patternFill patternType="solid">
        <fgColor rgb="FFFFCCFF"/>
        <bgColor indexed="64"/>
      </patternFill>
    </fill>
    <fill>
      <patternFill patternType="solid">
        <fgColor rgb="FF92D050"/>
        <bgColor indexed="64"/>
      </patternFill>
    </fill>
    <fill>
      <patternFill patternType="solid">
        <fgColor theme="4"/>
        <bgColor indexed="64"/>
      </patternFill>
    </fill>
  </fills>
  <borders count="1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right style="double">
        <color indexed="64"/>
      </right>
      <top/>
      <bottom/>
      <diagonal/>
    </border>
    <border>
      <left style="medium">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thin">
        <color indexed="64"/>
      </left>
      <right style="thin">
        <color indexed="64"/>
      </right>
      <top style="medium">
        <color indexed="64"/>
      </top>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bottom/>
      <diagonal/>
    </border>
    <border>
      <left style="double">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indexed="64"/>
      </left>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style="thin">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double">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diagonal/>
    </border>
    <border>
      <left style="double">
        <color indexed="64"/>
      </left>
      <right style="thin">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medium">
        <color indexed="64"/>
      </top>
      <bottom/>
      <diagonal/>
    </border>
    <border>
      <left style="thin">
        <color indexed="64"/>
      </left>
      <right style="medium">
        <color indexed="64"/>
      </right>
      <top/>
      <bottom style="double">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style="thin">
        <color indexed="64"/>
      </bottom>
      <diagonal/>
    </border>
    <border>
      <left/>
      <right style="double">
        <color indexed="64"/>
      </right>
      <top style="thin">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medium">
        <color indexed="64"/>
      </top>
      <bottom/>
      <diagonal/>
    </border>
    <border>
      <left style="double">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double">
        <color indexed="64"/>
      </left>
      <right/>
      <top style="thin">
        <color indexed="64"/>
      </top>
      <bottom/>
      <diagonal/>
    </border>
    <border>
      <left style="double">
        <color indexed="64"/>
      </left>
      <right style="double">
        <color indexed="64"/>
      </right>
      <top/>
      <bottom/>
      <diagonal/>
    </border>
    <border>
      <left style="double">
        <color indexed="64"/>
      </left>
      <right/>
      <top/>
      <bottom style="double">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uble">
        <color indexed="64"/>
      </right>
      <top/>
      <bottom style="thin">
        <color indexed="64"/>
      </bottom>
      <diagonal/>
    </border>
    <border>
      <left style="medium">
        <color indexed="64"/>
      </left>
      <right style="thin">
        <color indexed="64"/>
      </right>
      <top style="double">
        <color indexed="64"/>
      </top>
      <bottom/>
      <diagonal/>
    </border>
  </borders>
  <cellStyleXfs count="7">
    <xf numFmtId="0" fontId="0" fillId="0" borderId="0"/>
    <xf numFmtId="0" fontId="5" fillId="0" borderId="0" applyNumberFormat="0" applyFill="0" applyBorder="0" applyAlignment="0" applyProtection="0">
      <alignment vertical="top"/>
      <protection locked="0"/>
    </xf>
    <xf numFmtId="38" fontId="3" fillId="0" borderId="0" applyFont="0" applyFill="0" applyBorder="0" applyAlignment="0" applyProtection="0"/>
    <xf numFmtId="0" fontId="3" fillId="0" borderId="0"/>
    <xf numFmtId="0" fontId="3" fillId="0" borderId="0">
      <alignment vertical="center"/>
    </xf>
    <xf numFmtId="0" fontId="2" fillId="0" borderId="0"/>
    <xf numFmtId="38" fontId="2" fillId="0" borderId="0" applyFont="0" applyFill="0" applyBorder="0" applyAlignment="0" applyProtection="0"/>
  </cellStyleXfs>
  <cellXfs count="795">
    <xf numFmtId="0" fontId="0" fillId="0" borderId="0" xfId="0"/>
    <xf numFmtId="0" fontId="7" fillId="0" borderId="0" xfId="0" applyFont="1"/>
    <xf numFmtId="0" fontId="8" fillId="0" borderId="0" xfId="0" applyFont="1" applyAlignment="1">
      <alignment vertical="center"/>
    </xf>
    <xf numFmtId="0" fontId="0" fillId="0" borderId="0" xfId="0" applyAlignment="1">
      <alignment horizontal="center"/>
    </xf>
    <xf numFmtId="0" fontId="10" fillId="0" borderId="0" xfId="0" applyFont="1" applyProtection="1">
      <protection hidden="1"/>
    </xf>
    <xf numFmtId="0" fontId="11" fillId="0" borderId="0" xfId="0" applyFont="1" applyAlignment="1" applyProtection="1">
      <alignment horizontal="center"/>
      <protection hidden="1"/>
    </xf>
    <xf numFmtId="0" fontId="7" fillId="0" borderId="1" xfId="0" applyFont="1" applyBorder="1"/>
    <xf numFmtId="0" fontId="7" fillId="0" borderId="1" xfId="0" applyFont="1" applyBorder="1" applyAlignment="1">
      <alignment horizontal="center"/>
    </xf>
    <xf numFmtId="0" fontId="12" fillId="0" borderId="0" xfId="4" applyFont="1" applyAlignment="1"/>
    <xf numFmtId="0" fontId="12" fillId="0" borderId="0" xfId="4" applyFont="1" applyAlignment="1">
      <alignment vertical="top"/>
    </xf>
    <xf numFmtId="176" fontId="0" fillId="0" borderId="0" xfId="0" applyNumberFormat="1"/>
    <xf numFmtId="0" fontId="13" fillId="0" borderId="0" xfId="4" applyFont="1" applyAlignment="1"/>
    <xf numFmtId="0" fontId="13" fillId="0" borderId="0" xfId="4" applyFont="1" applyAlignment="1">
      <alignment vertical="top"/>
    </xf>
    <xf numFmtId="0" fontId="0" fillId="0" borderId="0" xfId="0" applyAlignment="1">
      <alignment horizontal="right" vertical="center"/>
    </xf>
    <xf numFmtId="0" fontId="14" fillId="0" borderId="0" xfId="0" applyFont="1"/>
    <xf numFmtId="0" fontId="7" fillId="0" borderId="2" xfId="0" applyFont="1" applyBorder="1"/>
    <xf numFmtId="0" fontId="7" fillId="0" borderId="3" xfId="0" applyFont="1" applyBorder="1"/>
    <xf numFmtId="0" fontId="7" fillId="0" borderId="4" xfId="0" applyFont="1" applyBorder="1"/>
    <xf numFmtId="0" fontId="7" fillId="0" borderId="5" xfId="0" applyFont="1" applyBorder="1"/>
    <xf numFmtId="0" fontId="15" fillId="0" borderId="0" xfId="0" applyFont="1"/>
    <xf numFmtId="0" fontId="3" fillId="0" borderId="0" xfId="0" applyFont="1" applyAlignment="1">
      <alignment vertical="top"/>
    </xf>
    <xf numFmtId="0" fontId="7" fillId="0" borderId="8" xfId="0" applyFont="1" applyBorder="1" applyAlignment="1" applyProtection="1">
      <alignment shrinkToFit="1"/>
      <protection locked="0"/>
    </xf>
    <xf numFmtId="0" fontId="7" fillId="3" borderId="10" xfId="0" applyFont="1" applyFill="1" applyBorder="1" applyAlignment="1">
      <alignment horizontal="center" vertical="center"/>
    </xf>
    <xf numFmtId="0" fontId="7" fillId="3" borderId="10" xfId="0" applyFont="1" applyFill="1" applyBorder="1" applyAlignment="1">
      <alignment horizontal="center" vertical="center" wrapText="1"/>
    </xf>
    <xf numFmtId="0" fontId="16" fillId="0" borderId="0" xfId="0" applyFont="1"/>
    <xf numFmtId="177" fontId="7" fillId="0" borderId="11" xfId="0" applyNumberFormat="1" applyFont="1" applyBorder="1" applyAlignment="1">
      <alignment shrinkToFit="1"/>
    </xf>
    <xf numFmtId="0" fontId="7" fillId="0" borderId="11" xfId="0" applyFont="1" applyBorder="1" applyAlignment="1">
      <alignment horizontal="center" vertical="center" wrapText="1"/>
    </xf>
    <xf numFmtId="0" fontId="7" fillId="0" borderId="11" xfId="0" applyFont="1" applyBorder="1" applyAlignment="1">
      <alignment horizontal="center" vertical="center" shrinkToFit="1"/>
    </xf>
    <xf numFmtId="0" fontId="17" fillId="0" borderId="0" xfId="0" applyFont="1" applyProtection="1">
      <protection hidden="1"/>
    </xf>
    <xf numFmtId="0" fontId="3" fillId="0" borderId="0" xfId="0" applyFont="1"/>
    <xf numFmtId="0" fontId="16" fillId="0" borderId="0" xfId="0" applyFont="1" applyAlignment="1">
      <alignment wrapText="1"/>
    </xf>
    <xf numFmtId="0" fontId="19" fillId="4" borderId="0" xfId="0" applyFont="1" applyFill="1" applyAlignment="1">
      <alignment vertical="center"/>
    </xf>
    <xf numFmtId="0" fontId="19" fillId="0" borderId="0" xfId="0" applyFont="1" applyAlignment="1">
      <alignment vertical="center"/>
    </xf>
    <xf numFmtId="0" fontId="20" fillId="4" borderId="0" xfId="0" applyFont="1" applyFill="1" applyAlignment="1">
      <alignment vertical="center"/>
    </xf>
    <xf numFmtId="0" fontId="16" fillId="4" borderId="0" xfId="0" applyFont="1" applyFill="1" applyAlignment="1">
      <alignment vertical="center"/>
    </xf>
    <xf numFmtId="0" fontId="16" fillId="4" borderId="12" xfId="0" applyFont="1" applyFill="1" applyBorder="1" applyAlignment="1">
      <alignment vertical="center"/>
    </xf>
    <xf numFmtId="0" fontId="19" fillId="4" borderId="13" xfId="0" applyFont="1" applyFill="1" applyBorder="1" applyAlignment="1">
      <alignment horizontal="right" vertical="center"/>
    </xf>
    <xf numFmtId="0" fontId="19" fillId="4" borderId="14" xfId="0" applyFont="1" applyFill="1" applyBorder="1" applyAlignment="1">
      <alignment horizontal="left" vertical="center"/>
    </xf>
    <xf numFmtId="0" fontId="19" fillId="4" borderId="14" xfId="0" applyFont="1" applyFill="1" applyBorder="1" applyAlignment="1">
      <alignment vertical="center"/>
    </xf>
    <xf numFmtId="0" fontId="19" fillId="4" borderId="15" xfId="0" applyFont="1" applyFill="1" applyBorder="1" applyAlignment="1">
      <alignment horizontal="left" vertical="center"/>
    </xf>
    <xf numFmtId="0" fontId="19" fillId="4" borderId="16" xfId="0" applyFont="1" applyFill="1" applyBorder="1" applyAlignment="1">
      <alignment horizontal="left" vertical="center"/>
    </xf>
    <xf numFmtId="0" fontId="19" fillId="4" borderId="16" xfId="0" applyFont="1" applyFill="1" applyBorder="1" applyAlignment="1">
      <alignment vertical="center"/>
    </xf>
    <xf numFmtId="0" fontId="19" fillId="4" borderId="17" xfId="0" applyFont="1" applyFill="1" applyBorder="1" applyAlignment="1">
      <alignment horizontal="left" vertical="center"/>
    </xf>
    <xf numFmtId="0" fontId="19" fillId="4" borderId="18" xfId="0" applyFont="1" applyFill="1" applyBorder="1" applyAlignment="1">
      <alignment horizontal="left" vertical="center"/>
    </xf>
    <xf numFmtId="0" fontId="19" fillId="4" borderId="18" xfId="0" applyFont="1" applyFill="1" applyBorder="1" applyAlignment="1">
      <alignment vertical="center"/>
    </xf>
    <xf numFmtId="0" fontId="19" fillId="4" borderId="8" xfId="0" applyFont="1" applyFill="1" applyBorder="1" applyAlignment="1">
      <alignment horizontal="left" vertical="center"/>
    </xf>
    <xf numFmtId="0" fontId="16" fillId="4" borderId="12" xfId="0" applyFont="1" applyFill="1" applyBorder="1" applyAlignment="1">
      <alignment horizontal="left" vertical="center"/>
    </xf>
    <xf numFmtId="0" fontId="16" fillId="4" borderId="0" xfId="0" applyFont="1" applyFill="1" applyAlignment="1">
      <alignment horizontal="left" vertical="center"/>
    </xf>
    <xf numFmtId="0" fontId="7" fillId="0" borderId="0" xfId="0" applyFont="1" applyAlignment="1">
      <alignment vertical="center"/>
    </xf>
    <xf numFmtId="0" fontId="7" fillId="0" borderId="0" xfId="0" applyFont="1" applyAlignment="1">
      <alignment horizontal="right" vertical="center"/>
    </xf>
    <xf numFmtId="0" fontId="21" fillId="0" borderId="0" xfId="0" applyFont="1"/>
    <xf numFmtId="0" fontId="8" fillId="4" borderId="0" xfId="0" applyFont="1" applyFill="1" applyAlignment="1">
      <alignment horizontal="center" vertical="center" wrapText="1"/>
    </xf>
    <xf numFmtId="0" fontId="23" fillId="0" borderId="0" xfId="0" applyFont="1"/>
    <xf numFmtId="0" fontId="23" fillId="0" borderId="19" xfId="0" applyFont="1" applyBorder="1"/>
    <xf numFmtId="0" fontId="0" fillId="2" borderId="1" xfId="0" applyFill="1" applyBorder="1"/>
    <xf numFmtId="0" fontId="0" fillId="0" borderId="1" xfId="0" applyBorder="1"/>
    <xf numFmtId="0" fontId="0" fillId="6" borderId="1" xfId="0" applyFill="1" applyBorder="1"/>
    <xf numFmtId="0" fontId="7" fillId="3" borderId="9" xfId="0" applyFont="1" applyFill="1" applyBorder="1" applyAlignment="1">
      <alignment horizontal="center" vertical="center" wrapText="1"/>
    </xf>
    <xf numFmtId="0" fontId="7" fillId="0" borderId="0" xfId="0" applyFont="1" applyAlignment="1" applyProtection="1">
      <alignment shrinkToFit="1"/>
      <protection locked="0"/>
    </xf>
    <xf numFmtId="182" fontId="3" fillId="0" borderId="24" xfId="0" applyNumberFormat="1" applyFont="1" applyBorder="1" applyAlignment="1">
      <alignment horizontal="center" vertical="center"/>
    </xf>
    <xf numFmtId="182" fontId="3" fillId="0" borderId="25" xfId="0" applyNumberFormat="1" applyFont="1" applyBorder="1" applyAlignment="1">
      <alignment horizontal="center" vertical="center"/>
    </xf>
    <xf numFmtId="0" fontId="3" fillId="0" borderId="19" xfId="0" applyFont="1" applyBorder="1"/>
    <xf numFmtId="38" fontId="7" fillId="2" borderId="1" xfId="0" applyNumberFormat="1" applyFont="1" applyFill="1" applyBorder="1" applyAlignment="1" applyProtection="1">
      <alignment shrinkToFit="1"/>
      <protection locked="0"/>
    </xf>
    <xf numFmtId="38" fontId="7" fillId="2" borderId="9" xfId="0" applyNumberFormat="1" applyFont="1" applyFill="1" applyBorder="1" applyAlignment="1" applyProtection="1">
      <alignment shrinkToFit="1"/>
      <protection locked="0"/>
    </xf>
    <xf numFmtId="0" fontId="21" fillId="3" borderId="30" xfId="0" applyFont="1" applyFill="1" applyBorder="1" applyAlignment="1">
      <alignment horizontal="center" vertical="center" wrapText="1"/>
    </xf>
    <xf numFmtId="0" fontId="21" fillId="3" borderId="28" xfId="0" applyFont="1" applyFill="1" applyBorder="1" applyAlignment="1">
      <alignment horizontal="center" vertical="center" wrapText="1"/>
    </xf>
    <xf numFmtId="1" fontId="3" fillId="0" borderId="18" xfId="0" applyNumberFormat="1" applyFont="1" applyBorder="1" applyAlignment="1">
      <alignment horizontal="center" vertical="center"/>
    </xf>
    <xf numFmtId="1" fontId="3" fillId="0" borderId="31" xfId="0" applyNumberFormat="1" applyFont="1" applyBorder="1" applyAlignment="1">
      <alignment horizontal="center" vertical="center"/>
    </xf>
    <xf numFmtId="0" fontId="7" fillId="3" borderId="9" xfId="0" applyFont="1" applyFill="1" applyBorder="1" applyAlignment="1">
      <alignment horizontal="center" vertical="center"/>
    </xf>
    <xf numFmtId="177" fontId="7" fillId="6" borderId="1" xfId="0" applyNumberFormat="1" applyFont="1" applyFill="1" applyBorder="1" applyAlignment="1" applyProtection="1">
      <alignment shrinkToFit="1"/>
      <protection locked="0"/>
    </xf>
    <xf numFmtId="0" fontId="7" fillId="6" borderId="1" xfId="0" applyFont="1" applyFill="1" applyBorder="1" applyAlignment="1" applyProtection="1">
      <alignment shrinkToFit="1"/>
      <protection locked="0"/>
    </xf>
    <xf numFmtId="177" fontId="7" fillId="6" borderId="9" xfId="0" applyNumberFormat="1" applyFont="1" applyFill="1" applyBorder="1" applyAlignment="1" applyProtection="1">
      <alignment shrinkToFit="1"/>
      <protection locked="0"/>
    </xf>
    <xf numFmtId="0" fontId="7" fillId="6" borderId="9" xfId="0" applyFont="1" applyFill="1" applyBorder="1" applyAlignment="1" applyProtection="1">
      <alignment shrinkToFit="1"/>
      <protection locked="0"/>
    </xf>
    <xf numFmtId="178" fontId="7" fillId="0" borderId="4" xfId="0" applyNumberFormat="1" applyFont="1" applyBorder="1" applyAlignment="1">
      <alignment horizontal="center" vertical="center"/>
    </xf>
    <xf numFmtId="0" fontId="9" fillId="3" borderId="15" xfId="0" applyFont="1" applyFill="1" applyBorder="1" applyAlignment="1">
      <alignment horizontal="center" vertical="center"/>
    </xf>
    <xf numFmtId="0" fontId="9" fillId="3" borderId="10" xfId="0" applyFont="1" applyFill="1" applyBorder="1" applyAlignment="1">
      <alignment vertical="center"/>
    </xf>
    <xf numFmtId="0" fontId="9" fillId="0" borderId="16" xfId="0" applyFont="1" applyBorder="1" applyAlignment="1">
      <alignment horizontal="center" vertical="center"/>
    </xf>
    <xf numFmtId="0" fontId="9" fillId="0" borderId="16" xfId="0" applyFont="1" applyBorder="1" applyAlignment="1">
      <alignment vertical="center"/>
    </xf>
    <xf numFmtId="0" fontId="7" fillId="3" borderId="1" xfId="0" applyFont="1" applyFill="1" applyBorder="1"/>
    <xf numFmtId="0" fontId="7" fillId="3" borderId="33" xfId="0" applyFont="1" applyFill="1" applyBorder="1"/>
    <xf numFmtId="178" fontId="7" fillId="0" borderId="1" xfId="0" applyNumberFormat="1" applyFont="1" applyBorder="1" applyAlignment="1">
      <alignment horizontal="center" vertical="center"/>
    </xf>
    <xf numFmtId="178" fontId="7" fillId="0" borderId="5" xfId="0" applyNumberFormat="1" applyFont="1" applyBorder="1" applyAlignment="1">
      <alignment horizontal="center" vertical="center"/>
    </xf>
    <xf numFmtId="0" fontId="16" fillId="3" borderId="1" xfId="0" applyFont="1" applyFill="1" applyBorder="1" applyAlignment="1">
      <alignment horizontal="center" vertical="center" wrapText="1"/>
    </xf>
    <xf numFmtId="0" fontId="3" fillId="2" borderId="35" xfId="0"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41" xfId="0" applyFont="1" applyFill="1" applyBorder="1" applyAlignment="1" applyProtection="1">
      <alignment horizontal="center" vertical="center"/>
      <protection locked="0"/>
    </xf>
    <xf numFmtId="0" fontId="19" fillId="4" borderId="14" xfId="0" applyFont="1" applyFill="1" applyBorder="1" applyAlignment="1">
      <alignment horizontal="center" vertical="center"/>
    </xf>
    <xf numFmtId="186" fontId="19" fillId="4" borderId="18" xfId="0" applyNumberFormat="1" applyFont="1" applyFill="1" applyBorder="1" applyAlignment="1">
      <alignment horizontal="center" vertical="center"/>
    </xf>
    <xf numFmtId="186" fontId="19" fillId="4" borderId="14" xfId="0" applyNumberFormat="1" applyFont="1" applyFill="1" applyBorder="1" applyAlignment="1">
      <alignment horizontal="center" vertical="center"/>
    </xf>
    <xf numFmtId="0" fontId="19" fillId="4" borderId="0" xfId="0" applyFont="1" applyFill="1" applyAlignment="1">
      <alignment horizontal="left" vertical="center"/>
    </xf>
    <xf numFmtId="0" fontId="0" fillId="0" borderId="28" xfId="0" applyBorder="1"/>
    <xf numFmtId="0" fontId="17" fillId="0" borderId="28" xfId="0" applyFont="1" applyBorder="1" applyProtection="1">
      <protection hidden="1"/>
    </xf>
    <xf numFmtId="1" fontId="3" fillId="0" borderId="4" xfId="0" applyNumberFormat="1" applyFont="1" applyBorder="1" applyAlignment="1">
      <alignment horizontal="center" vertical="center"/>
    </xf>
    <xf numFmtId="181" fontId="7" fillId="0" borderId="43" xfId="0" applyNumberFormat="1" applyFont="1" applyBorder="1" applyAlignment="1">
      <alignment shrinkToFit="1"/>
    </xf>
    <xf numFmtId="180" fontId="7" fillId="0" borderId="43" xfId="0" applyNumberFormat="1" applyFont="1" applyBorder="1" applyAlignment="1">
      <alignment shrinkToFit="1"/>
    </xf>
    <xf numFmtId="184" fontId="7" fillId="0" borderId="43" xfId="2" applyNumberFormat="1" applyFont="1" applyFill="1" applyBorder="1" applyAlignment="1" applyProtection="1">
      <alignment vertical="center"/>
    </xf>
    <xf numFmtId="176" fontId="7" fillId="0" borderId="43" xfId="0" applyNumberFormat="1" applyFont="1" applyBorder="1" applyAlignment="1">
      <alignment shrinkToFit="1"/>
    </xf>
    <xf numFmtId="176" fontId="7" fillId="0" borderId="3" xfId="0" applyNumberFormat="1" applyFont="1" applyBorder="1" applyAlignment="1">
      <alignment shrinkToFit="1"/>
    </xf>
    <xf numFmtId="181" fontId="7" fillId="0" borderId="1" xfId="0" applyNumberFormat="1" applyFont="1" applyBorder="1" applyAlignment="1">
      <alignment shrinkToFit="1"/>
    </xf>
    <xf numFmtId="180" fontId="7" fillId="0" borderId="1" xfId="0" applyNumberFormat="1" applyFont="1" applyBorder="1" applyAlignment="1">
      <alignment shrinkToFit="1"/>
    </xf>
    <xf numFmtId="184" fontId="7" fillId="0" borderId="1" xfId="2" applyNumberFormat="1" applyFont="1" applyFill="1" applyBorder="1" applyAlignment="1" applyProtection="1">
      <alignment vertical="center"/>
    </xf>
    <xf numFmtId="176" fontId="7" fillId="0" borderId="1" xfId="0" applyNumberFormat="1" applyFont="1" applyBorder="1" applyAlignment="1">
      <alignment shrinkToFit="1"/>
    </xf>
    <xf numFmtId="176" fontId="7" fillId="0" borderId="5" xfId="0" applyNumberFormat="1" applyFont="1" applyBorder="1" applyAlignment="1">
      <alignment shrinkToFit="1"/>
    </xf>
    <xf numFmtId="181" fontId="7" fillId="0" borderId="9" xfId="0" applyNumberFormat="1" applyFont="1" applyBorder="1" applyAlignment="1">
      <alignment shrinkToFit="1"/>
    </xf>
    <xf numFmtId="180" fontId="7" fillId="0" borderId="9" xfId="0" applyNumberFormat="1" applyFont="1" applyBorder="1" applyAlignment="1">
      <alignment shrinkToFit="1"/>
    </xf>
    <xf numFmtId="184" fontId="7" fillId="0" borderId="9" xfId="2" applyNumberFormat="1" applyFont="1" applyFill="1" applyBorder="1" applyAlignment="1" applyProtection="1">
      <alignment vertical="center"/>
    </xf>
    <xf numFmtId="176" fontId="7" fillId="0" borderId="9" xfId="0" applyNumberFormat="1" applyFont="1" applyBorder="1" applyAlignment="1">
      <alignment shrinkToFit="1"/>
    </xf>
    <xf numFmtId="176" fontId="7" fillId="0" borderId="7" xfId="0" applyNumberFormat="1" applyFont="1" applyBorder="1" applyAlignment="1">
      <alignment shrinkToFit="1"/>
    </xf>
    <xf numFmtId="0" fontId="2" fillId="2" borderId="30"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44" xfId="0" applyFont="1" applyFill="1" applyBorder="1" applyAlignment="1" applyProtection="1">
      <alignment horizontal="center" vertical="center" wrapText="1"/>
      <protection locked="0"/>
    </xf>
    <xf numFmtId="0" fontId="2" fillId="2" borderId="45" xfId="0" applyFont="1" applyFill="1" applyBorder="1" applyAlignment="1" applyProtection="1">
      <alignment horizontal="center" vertical="center" wrapText="1"/>
      <protection locked="0"/>
    </xf>
    <xf numFmtId="0" fontId="3" fillId="0" borderId="35" xfId="0" applyFont="1" applyBorder="1" applyAlignment="1">
      <alignment horizontal="center" vertical="center"/>
    </xf>
    <xf numFmtId="0" fontId="3" fillId="0" borderId="16" xfId="0" applyFont="1" applyBorder="1" applyAlignment="1">
      <alignment horizontal="center" vertical="center"/>
    </xf>
    <xf numFmtId="0" fontId="3" fillId="0" borderId="39" xfId="0" applyFont="1" applyBorder="1" applyAlignment="1">
      <alignment horizontal="center" vertical="center"/>
    </xf>
    <xf numFmtId="0" fontId="3" fillId="0" borderId="51" xfId="0" applyFont="1" applyBorder="1" applyAlignment="1">
      <alignment horizontal="center" vertical="center"/>
    </xf>
    <xf numFmtId="187" fontId="3" fillId="0" borderId="34" xfId="0" applyNumberFormat="1" applyFont="1" applyBorder="1" applyAlignment="1">
      <alignment horizontal="center" vertical="center"/>
    </xf>
    <xf numFmtId="187" fontId="3" fillId="0" borderId="7" xfId="0" applyNumberFormat="1" applyFont="1" applyBorder="1" applyAlignment="1">
      <alignment horizontal="center" vertical="center"/>
    </xf>
    <xf numFmtId="187" fontId="3" fillId="0" borderId="24" xfId="0" applyNumberFormat="1" applyFont="1" applyBorder="1" applyAlignment="1">
      <alignment horizontal="center" vertical="center"/>
    </xf>
    <xf numFmtId="187" fontId="3" fillId="0" borderId="53" xfId="0" applyNumberFormat="1" applyFont="1" applyBorder="1" applyAlignment="1">
      <alignment horizontal="center" vertical="center"/>
    </xf>
    <xf numFmtId="0" fontId="0" fillId="0" borderId="0" xfId="0" applyAlignment="1">
      <alignment horizontal="center" vertical="center"/>
    </xf>
    <xf numFmtId="0" fontId="0" fillId="3" borderId="27" xfId="0" applyFill="1" applyBorder="1" applyAlignment="1">
      <alignment horizontal="center" vertical="center"/>
    </xf>
    <xf numFmtId="183" fontId="0" fillId="0" borderId="55" xfId="0" applyNumberFormat="1" applyBorder="1" applyAlignment="1">
      <alignment horizontal="center" vertical="center" wrapText="1"/>
    </xf>
    <xf numFmtId="0" fontId="0" fillId="3" borderId="56" xfId="0" applyFill="1" applyBorder="1" applyAlignment="1">
      <alignment horizontal="center" vertical="center" wrapText="1"/>
    </xf>
    <xf numFmtId="9" fontId="3" fillId="0" borderId="57" xfId="2" applyNumberFormat="1" applyFont="1" applyFill="1" applyBorder="1" applyAlignment="1" applyProtection="1">
      <alignment horizontal="center" vertical="center"/>
    </xf>
    <xf numFmtId="0" fontId="0" fillId="0" borderId="57" xfId="0" applyBorder="1" applyAlignment="1">
      <alignment horizontal="center" vertical="center" wrapText="1"/>
    </xf>
    <xf numFmtId="0" fontId="0" fillId="0" borderId="58" xfId="0" applyBorder="1" applyAlignment="1">
      <alignment horizontal="center" vertical="center" wrapText="1"/>
    </xf>
    <xf numFmtId="183" fontId="0" fillId="0" borderId="55" xfId="0" applyNumberFormat="1" applyBorder="1" applyAlignment="1">
      <alignment horizontal="center" vertical="center"/>
    </xf>
    <xf numFmtId="176" fontId="0" fillId="2" borderId="58" xfId="0" applyNumberFormat="1" applyFill="1" applyBorder="1" applyAlignment="1" applyProtection="1">
      <alignment horizontal="center" vertical="center"/>
      <protection locked="0"/>
    </xf>
    <xf numFmtId="183" fontId="0" fillId="0" borderId="59" xfId="0" applyNumberFormat="1" applyBorder="1" applyAlignment="1">
      <alignment horizontal="center" vertical="center"/>
    </xf>
    <xf numFmtId="9" fontId="3" fillId="0" borderId="57" xfId="0" applyNumberFormat="1" applyFont="1" applyBorder="1" applyAlignment="1">
      <alignment horizontal="center" vertical="center"/>
    </xf>
    <xf numFmtId="0" fontId="0" fillId="2" borderId="58" xfId="0" applyFill="1" applyBorder="1" applyAlignment="1" applyProtection="1">
      <alignment horizontal="center" vertical="center"/>
      <protection locked="0"/>
    </xf>
    <xf numFmtId="0" fontId="0" fillId="3" borderId="9" xfId="0" applyFill="1" applyBorder="1" applyAlignment="1">
      <alignment horizontal="center" wrapText="1"/>
    </xf>
    <xf numFmtId="0" fontId="0" fillId="3" borderId="9" xfId="0" applyFill="1" applyBorder="1" applyAlignment="1">
      <alignment horizontal="center" vertical="center"/>
    </xf>
    <xf numFmtId="0" fontId="0" fillId="0" borderId="0" xfId="0" applyAlignment="1">
      <alignment vertical="center"/>
    </xf>
    <xf numFmtId="0" fontId="19" fillId="7" borderId="0" xfId="0" applyFont="1" applyFill="1" applyAlignment="1">
      <alignment horizontal="center" vertical="center"/>
    </xf>
    <xf numFmtId="0" fontId="3" fillId="7" borderId="0" xfId="0" applyFont="1" applyFill="1" applyAlignment="1">
      <alignment horizontal="center" vertical="center"/>
    </xf>
    <xf numFmtId="0" fontId="21" fillId="2" borderId="60" xfId="0" applyFont="1" applyFill="1" applyBorder="1" applyAlignment="1" applyProtection="1">
      <alignment vertical="center" wrapText="1"/>
      <protection locked="0"/>
    </xf>
    <xf numFmtId="0" fontId="21" fillId="2" borderId="61" xfId="0" applyFont="1" applyFill="1" applyBorder="1" applyAlignment="1" applyProtection="1">
      <alignment vertical="center" wrapText="1"/>
      <protection locked="0"/>
    </xf>
    <xf numFmtId="0" fontId="21" fillId="2" borderId="62" xfId="0" applyFont="1" applyFill="1" applyBorder="1" applyAlignment="1" applyProtection="1">
      <alignment vertical="center" wrapText="1"/>
      <protection locked="0"/>
    </xf>
    <xf numFmtId="0" fontId="21" fillId="2" borderId="63" xfId="0" applyFont="1" applyFill="1" applyBorder="1" applyAlignment="1" applyProtection="1">
      <alignment vertical="center" wrapText="1"/>
      <protection locked="0"/>
    </xf>
    <xf numFmtId="0" fontId="21" fillId="2" borderId="12" xfId="0" applyFont="1" applyFill="1" applyBorder="1" applyAlignment="1" applyProtection="1">
      <alignment horizontal="left" vertical="center" wrapText="1"/>
      <protection locked="0"/>
    </xf>
    <xf numFmtId="0" fontId="21" fillId="2" borderId="64" xfId="0" applyFont="1" applyFill="1" applyBorder="1" applyAlignment="1" applyProtection="1">
      <alignment horizontal="left" vertical="center" wrapText="1"/>
      <protection locked="0"/>
    </xf>
    <xf numFmtId="0" fontId="21" fillId="2" borderId="65" xfId="0" applyFont="1" applyFill="1" applyBorder="1" applyAlignment="1" applyProtection="1">
      <alignment horizontal="left" vertical="center" wrapText="1"/>
      <protection locked="0"/>
    </xf>
    <xf numFmtId="0" fontId="7" fillId="0" borderId="6" xfId="0" applyFont="1" applyBorder="1"/>
    <xf numFmtId="177" fontId="7" fillId="6" borderId="43" xfId="0" applyNumberFormat="1" applyFont="1" applyFill="1" applyBorder="1" applyAlignment="1" applyProtection="1">
      <alignment shrinkToFit="1"/>
      <protection locked="0"/>
    </xf>
    <xf numFmtId="0" fontId="7" fillId="6" borderId="43" xfId="0" applyFont="1" applyFill="1" applyBorder="1" applyAlignment="1" applyProtection="1">
      <alignment shrinkToFit="1"/>
      <protection locked="0"/>
    </xf>
    <xf numFmtId="38" fontId="7" fillId="2" borderId="43" xfId="0" applyNumberFormat="1" applyFont="1" applyFill="1" applyBorder="1" applyAlignment="1" applyProtection="1">
      <alignment shrinkToFit="1"/>
      <protection locked="0"/>
    </xf>
    <xf numFmtId="0" fontId="20" fillId="3" borderId="68" xfId="0" applyFont="1" applyFill="1" applyBorder="1" applyAlignment="1">
      <alignment horizontal="center" vertical="center"/>
    </xf>
    <xf numFmtId="0" fontId="20" fillId="0" borderId="69" xfId="0" applyFont="1" applyBorder="1" applyAlignment="1">
      <alignment horizontal="center" vertical="center"/>
    </xf>
    <xf numFmtId="0" fontId="20" fillId="0" borderId="70" xfId="0" applyFont="1" applyBorder="1" applyAlignment="1">
      <alignment horizontal="center" vertical="center"/>
    </xf>
    <xf numFmtId="0" fontId="20" fillId="0" borderId="71" xfId="0" applyFont="1" applyBorder="1" applyAlignment="1">
      <alignment horizontal="center" vertical="center"/>
    </xf>
    <xf numFmtId="0" fontId="20" fillId="0" borderId="68" xfId="0" applyFont="1" applyBorder="1" applyAlignment="1">
      <alignment horizontal="center" vertical="center"/>
    </xf>
    <xf numFmtId="0" fontId="20" fillId="0" borderId="41" xfId="0" applyFont="1" applyBorder="1" applyAlignment="1">
      <alignment horizontal="center" vertical="center"/>
    </xf>
    <xf numFmtId="0" fontId="20" fillId="0" borderId="49" xfId="0" applyFont="1" applyBorder="1" applyAlignment="1">
      <alignment horizontal="center" vertical="center"/>
    </xf>
    <xf numFmtId="0" fontId="20" fillId="0" borderId="32" xfId="0" applyFont="1" applyBorder="1" applyAlignment="1">
      <alignment horizontal="center" vertical="center"/>
    </xf>
    <xf numFmtId="0" fontId="20" fillId="0" borderId="72" xfId="0" applyFont="1" applyBorder="1" applyAlignment="1">
      <alignment horizontal="center" vertical="center" wrapText="1"/>
    </xf>
    <xf numFmtId="0" fontId="20" fillId="2" borderId="49" xfId="0" applyFont="1" applyFill="1" applyBorder="1" applyAlignment="1" applyProtection="1">
      <alignment horizontal="center" vertical="center" wrapText="1"/>
      <protection locked="0"/>
    </xf>
    <xf numFmtId="0" fontId="20" fillId="3" borderId="72" xfId="0" applyFont="1" applyFill="1" applyBorder="1" applyAlignment="1">
      <alignment horizontal="center" vertical="center"/>
    </xf>
    <xf numFmtId="0" fontId="20" fillId="0" borderId="72" xfId="0" applyFont="1" applyBorder="1" applyAlignment="1">
      <alignment horizontal="center" vertical="center"/>
    </xf>
    <xf numFmtId="0" fontId="20" fillId="0" borderId="68" xfId="0" applyFont="1" applyBorder="1" applyAlignment="1">
      <alignment horizontal="center" vertical="center" wrapText="1"/>
    </xf>
    <xf numFmtId="0" fontId="20" fillId="2" borderId="70" xfId="0" applyFont="1" applyFill="1" applyBorder="1" applyAlignment="1" applyProtection="1">
      <alignment horizontal="center" vertical="center" wrapText="1"/>
      <protection locked="0"/>
    </xf>
    <xf numFmtId="0" fontId="7" fillId="3" borderId="73" xfId="0" applyFont="1" applyFill="1" applyBorder="1" applyAlignment="1">
      <alignment horizontal="center" vertical="center" wrapText="1" shrinkToFit="1"/>
    </xf>
    <xf numFmtId="0" fontId="3" fillId="7" borderId="0" xfId="0" applyFont="1" applyFill="1" applyAlignment="1">
      <alignment vertical="center"/>
    </xf>
    <xf numFmtId="0" fontId="7" fillId="0" borderId="0" xfId="0" applyFont="1" applyAlignment="1">
      <alignment horizontal="center"/>
    </xf>
    <xf numFmtId="0" fontId="20" fillId="0" borderId="74" xfId="0" applyFont="1" applyBorder="1" applyAlignment="1">
      <alignment horizontal="center" vertical="center" wrapText="1"/>
    </xf>
    <xf numFmtId="0" fontId="20" fillId="2" borderId="3" xfId="0" applyFont="1" applyFill="1" applyBorder="1" applyAlignment="1" applyProtection="1">
      <alignment horizontal="center" vertical="center" wrapText="1"/>
      <protection locked="0"/>
    </xf>
    <xf numFmtId="0" fontId="20" fillId="3" borderId="74" xfId="0" applyFont="1" applyFill="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0" borderId="74" xfId="0" applyFont="1" applyBorder="1" applyAlignment="1">
      <alignment horizontal="center" vertical="center"/>
    </xf>
    <xf numFmtId="0" fontId="3" fillId="4" borderId="75" xfId="0" applyFont="1" applyFill="1" applyBorder="1" applyAlignment="1">
      <alignment horizontal="left" vertical="center"/>
    </xf>
    <xf numFmtId="0" fontId="3" fillId="2" borderId="9" xfId="0" applyFont="1" applyFill="1" applyBorder="1" applyAlignment="1" applyProtection="1">
      <alignment horizontal="center" vertical="center"/>
      <protection locked="0"/>
    </xf>
    <xf numFmtId="0" fontId="0" fillId="3" borderId="1" xfId="0" applyFill="1" applyBorder="1" applyAlignment="1">
      <alignment horizontal="center" wrapText="1"/>
    </xf>
    <xf numFmtId="0" fontId="0" fillId="3" borderId="1" xfId="0" applyFill="1" applyBorder="1" applyAlignment="1">
      <alignment horizontal="center" vertical="center"/>
    </xf>
    <xf numFmtId="0" fontId="19" fillId="2" borderId="1" xfId="0" applyFont="1" applyFill="1" applyBorder="1" applyAlignment="1" applyProtection="1">
      <alignment horizontal="center" vertical="center"/>
      <protection locked="0"/>
    </xf>
    <xf numFmtId="0" fontId="19" fillId="0" borderId="18" xfId="0" applyFont="1" applyBorder="1" applyAlignment="1">
      <alignment horizontal="center" vertical="center" wrapText="1"/>
    </xf>
    <xf numFmtId="0" fontId="3" fillId="4" borderId="14" xfId="0" applyFont="1" applyFill="1" applyBorder="1" applyAlignment="1">
      <alignment horizontal="center"/>
    </xf>
    <xf numFmtId="0" fontId="3" fillId="4" borderId="15" xfId="0" applyFont="1" applyFill="1" applyBorder="1" applyAlignment="1">
      <alignment horizontal="center"/>
    </xf>
    <xf numFmtId="0" fontId="3" fillId="0" borderId="0" xfId="0" applyFont="1" applyAlignment="1">
      <alignment horizontal="left"/>
    </xf>
    <xf numFmtId="0" fontId="13" fillId="8" borderId="0" xfId="4" applyFont="1" applyFill="1" applyAlignment="1">
      <alignment vertical="top"/>
    </xf>
    <xf numFmtId="0" fontId="7" fillId="8" borderId="0" xfId="0" applyFont="1" applyFill="1"/>
    <xf numFmtId="182" fontId="3" fillId="0" borderId="78" xfId="0" applyNumberFormat="1" applyFont="1" applyBorder="1" applyAlignment="1">
      <alignment horizontal="center" vertical="center"/>
    </xf>
    <xf numFmtId="182" fontId="3" fillId="0" borderId="16" xfId="0" applyNumberFormat="1" applyFont="1" applyBorder="1" applyAlignment="1">
      <alignment horizontal="center" vertical="center"/>
    </xf>
    <xf numFmtId="0" fontId="3" fillId="0" borderId="24" xfId="0" applyFont="1" applyBorder="1" applyAlignment="1">
      <alignment horizontal="center" vertical="center"/>
    </xf>
    <xf numFmtId="0" fontId="3" fillId="0" borderId="0" xfId="3"/>
    <xf numFmtId="0" fontId="3" fillId="9" borderId="0" xfId="3" applyFill="1"/>
    <xf numFmtId="0" fontId="3" fillId="8" borderId="0" xfId="3" applyFill="1"/>
    <xf numFmtId="0" fontId="3" fillId="10" borderId="0" xfId="3" applyFill="1"/>
    <xf numFmtId="0" fontId="7" fillId="0" borderId="60" xfId="0" applyFont="1" applyBorder="1" applyAlignment="1">
      <alignment shrinkToFit="1"/>
    </xf>
    <xf numFmtId="0" fontId="7" fillId="0" borderId="73" xfId="0" applyFont="1" applyBorder="1"/>
    <xf numFmtId="0" fontId="7" fillId="0" borderId="60" xfId="0" applyFont="1" applyBorder="1"/>
    <xf numFmtId="0" fontId="7" fillId="0" borderId="71" xfId="0" applyFont="1" applyBorder="1"/>
    <xf numFmtId="0" fontId="7" fillId="0" borderId="93" xfId="0" applyFont="1" applyBorder="1"/>
    <xf numFmtId="0" fontId="7" fillId="0" borderId="132" xfId="0" applyFont="1" applyBorder="1"/>
    <xf numFmtId="0" fontId="7" fillId="0" borderId="110" xfId="0" applyFont="1" applyBorder="1"/>
    <xf numFmtId="0" fontId="27" fillId="0" borderId="0" xfId="0" applyFont="1"/>
    <xf numFmtId="0" fontId="20" fillId="0" borderId="79" xfId="0" applyFont="1" applyBorder="1" applyAlignment="1">
      <alignment horizontal="center" vertical="center" wrapText="1"/>
    </xf>
    <xf numFmtId="0" fontId="20" fillId="2" borderId="2" xfId="0" applyFont="1" applyFill="1" applyBorder="1" applyAlignment="1" applyProtection="1">
      <alignment horizontal="center" vertical="center" wrapText="1"/>
      <protection locked="0"/>
    </xf>
    <xf numFmtId="0" fontId="20" fillId="3" borderId="79" xfId="0" applyFont="1" applyFill="1" applyBorder="1" applyAlignment="1">
      <alignment horizontal="center" vertical="center"/>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20" fillId="0" borderId="79" xfId="0" applyFont="1" applyBorder="1" applyAlignment="1">
      <alignment horizontal="center" vertical="center"/>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33" xfId="0" applyFont="1" applyBorder="1" applyAlignment="1">
      <alignment horizontal="center" vertical="center" wrapText="1"/>
    </xf>
    <xf numFmtId="0" fontId="2" fillId="11" borderId="0" xfId="0" applyFont="1" applyFill="1"/>
    <xf numFmtId="0" fontId="0" fillId="10" borderId="0" xfId="3" applyFont="1" applyFill="1"/>
    <xf numFmtId="0" fontId="2" fillId="0" borderId="0" xfId="0" applyFont="1"/>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30" xfId="0" applyFont="1" applyBorder="1" applyAlignment="1">
      <alignment horizontal="center" vertical="center"/>
    </xf>
    <xf numFmtId="0" fontId="2" fillId="0" borderId="30" xfId="0" applyFont="1" applyBorder="1" applyAlignment="1">
      <alignment horizontal="center" vertical="center" wrapText="1"/>
    </xf>
    <xf numFmtId="0" fontId="2" fillId="4" borderId="0" xfId="0" applyFont="1" applyFill="1"/>
    <xf numFmtId="180" fontId="2" fillId="0" borderId="0" xfId="0" applyNumberFormat="1" applyFont="1"/>
    <xf numFmtId="0" fontId="0" fillId="11" borderId="0" xfId="0" applyFill="1"/>
    <xf numFmtId="0" fontId="2" fillId="12" borderId="0" xfId="0" applyFont="1" applyFill="1"/>
    <xf numFmtId="0" fontId="0" fillId="12" borderId="0" xfId="0" applyFill="1"/>
    <xf numFmtId="0" fontId="7" fillId="12" borderId="0" xfId="0" applyFont="1" applyFill="1"/>
    <xf numFmtId="1" fontId="3" fillId="0" borderId="8" xfId="0" applyNumberFormat="1" applyFont="1" applyBorder="1" applyAlignment="1">
      <alignment horizontal="center" vertical="center"/>
    </xf>
    <xf numFmtId="0" fontId="7" fillId="0" borderId="11" xfId="0" applyFont="1" applyBorder="1"/>
    <xf numFmtId="0" fontId="19"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horizontal="center" vertical="center"/>
    </xf>
    <xf numFmtId="0" fontId="2" fillId="3" borderId="27" xfId="0" applyFont="1" applyFill="1" applyBorder="1"/>
    <xf numFmtId="0" fontId="2" fillId="3" borderId="28" xfId="0" applyFont="1" applyFill="1" applyBorder="1"/>
    <xf numFmtId="0" fontId="2" fillId="3" borderId="29" xfId="0" applyFont="1" applyFill="1" applyBorder="1"/>
    <xf numFmtId="0" fontId="2" fillId="3" borderId="11" xfId="0" applyFont="1" applyFill="1" applyBorder="1"/>
    <xf numFmtId="0" fontId="2" fillId="3" borderId="0" xfId="0" applyFont="1" applyFill="1"/>
    <xf numFmtId="0" fontId="2" fillId="3" borderId="20" xfId="0" applyFont="1" applyFill="1" applyBorder="1"/>
    <xf numFmtId="0" fontId="2" fillId="3" borderId="66" xfId="0" applyFont="1" applyFill="1" applyBorder="1" applyAlignment="1">
      <alignment horizontal="center" wrapText="1"/>
    </xf>
    <xf numFmtId="0" fontId="2" fillId="3" borderId="21" xfId="0" applyFont="1" applyFill="1" applyBorder="1"/>
    <xf numFmtId="0" fontId="2" fillId="3" borderId="22" xfId="0" applyFont="1" applyFill="1" applyBorder="1"/>
    <xf numFmtId="0" fontId="2" fillId="3" borderId="23" xfId="0" applyFont="1" applyFill="1" applyBorder="1"/>
    <xf numFmtId="49" fontId="3" fillId="2" borderId="95" xfId="0" applyNumberFormat="1" applyFont="1" applyFill="1" applyBorder="1" applyAlignment="1" applyProtection="1">
      <alignment horizontal="center" vertical="center" wrapText="1"/>
      <protection locked="0"/>
    </xf>
    <xf numFmtId="49" fontId="3" fillId="2" borderId="10" xfId="0" applyNumberFormat="1" applyFont="1" applyFill="1" applyBorder="1" applyAlignment="1" applyProtection="1">
      <alignment horizontal="center" vertical="center" wrapText="1"/>
      <protection locked="0"/>
    </xf>
    <xf numFmtId="49" fontId="3" fillId="2" borderId="73" xfId="0" applyNumberFormat="1" applyFont="1" applyFill="1" applyBorder="1" applyAlignment="1" applyProtection="1">
      <alignment horizontal="center" vertical="center" wrapText="1"/>
      <protection locked="0"/>
    </xf>
    <xf numFmtId="0" fontId="20" fillId="2" borderId="68" xfId="0" applyFont="1" applyFill="1" applyBorder="1" applyAlignment="1" applyProtection="1">
      <alignment horizontal="center" vertical="center"/>
      <protection locked="0"/>
    </xf>
    <xf numFmtId="0" fontId="20" fillId="2" borderId="72" xfId="0" applyFont="1" applyFill="1" applyBorder="1" applyAlignment="1" applyProtection="1">
      <alignment horizontal="center" vertical="center"/>
      <protection locked="0"/>
    </xf>
    <xf numFmtId="0" fontId="20" fillId="2" borderId="74" xfId="0" applyFont="1" applyFill="1" applyBorder="1" applyAlignment="1" applyProtection="1">
      <alignment horizontal="center" vertical="center"/>
      <protection locked="0"/>
    </xf>
    <xf numFmtId="0" fontId="20" fillId="2" borderId="79" xfId="0" applyFont="1" applyFill="1" applyBorder="1" applyAlignment="1" applyProtection="1">
      <alignment horizontal="center" vertical="center"/>
      <protection locked="0"/>
    </xf>
    <xf numFmtId="0" fontId="7" fillId="13" borderId="9" xfId="0" applyFont="1" applyFill="1" applyBorder="1" applyAlignment="1">
      <alignment horizontal="center" vertical="center" wrapText="1"/>
    </xf>
    <xf numFmtId="0" fontId="19" fillId="5" borderId="1" xfId="0" applyFont="1" applyFill="1" applyBorder="1" applyAlignment="1" applyProtection="1">
      <alignment horizontal="right" vertical="center"/>
      <protection locked="0"/>
    </xf>
    <xf numFmtId="189" fontId="0" fillId="3" borderId="67" xfId="0" applyNumberFormat="1" applyFill="1" applyBorder="1" applyAlignment="1">
      <alignment horizontal="center" vertical="center"/>
    </xf>
    <xf numFmtId="0" fontId="19" fillId="4" borderId="0" xfId="0" applyFont="1" applyFill="1" applyAlignment="1">
      <alignment horizontal="right" vertical="center"/>
    </xf>
    <xf numFmtId="0" fontId="19" fillId="0" borderId="11" xfId="0" applyFont="1" applyBorder="1" applyAlignment="1" applyProtection="1">
      <alignment vertical="center"/>
      <protection locked="0"/>
    </xf>
    <xf numFmtId="0" fontId="0" fillId="0" borderId="13" xfId="0" applyBorder="1"/>
    <xf numFmtId="0" fontId="0" fillId="0" borderId="15" xfId="0" applyBorder="1"/>
    <xf numFmtId="0" fontId="0" fillId="0" borderId="42" xfId="0" applyBorder="1"/>
    <xf numFmtId="0" fontId="0" fillId="0" borderId="17" xfId="0" applyBorder="1"/>
    <xf numFmtId="0" fontId="0" fillId="0" borderId="0" xfId="0" applyAlignment="1">
      <alignment vertical="top" wrapText="1"/>
    </xf>
    <xf numFmtId="0" fontId="25" fillId="0" borderId="0" xfId="0" applyFont="1"/>
    <xf numFmtId="0" fontId="7" fillId="16" borderId="1" xfId="0" applyFont="1" applyFill="1" applyBorder="1"/>
    <xf numFmtId="0" fontId="13" fillId="17" borderId="0" xfId="4" applyFont="1" applyFill="1" applyAlignment="1">
      <alignment vertical="top"/>
    </xf>
    <xf numFmtId="0" fontId="7" fillId="17" borderId="0" xfId="0" applyFont="1" applyFill="1"/>
    <xf numFmtId="0" fontId="13" fillId="17" borderId="0" xfId="4" applyFont="1" applyFill="1" applyAlignment="1"/>
    <xf numFmtId="0" fontId="2" fillId="0" borderId="1" xfId="0" applyFont="1" applyBorder="1" applyAlignment="1">
      <alignment horizontal="left"/>
    </xf>
    <xf numFmtId="180" fontId="2" fillId="0" borderId="5" xfId="0" applyNumberFormat="1" applyFont="1" applyBorder="1" applyAlignment="1">
      <alignment horizontal="left"/>
    </xf>
    <xf numFmtId="0" fontId="2" fillId="0" borderId="0" xfId="0" applyFont="1" applyAlignment="1">
      <alignment horizontal="left"/>
    </xf>
    <xf numFmtId="0" fontId="2" fillId="0" borderId="0" xfId="0" applyFont="1" applyAlignment="1">
      <alignment horizontal="center"/>
    </xf>
    <xf numFmtId="0" fontId="2" fillId="0" borderId="1" xfId="0" applyFont="1" applyBorder="1" applyAlignment="1">
      <alignment horizontal="left" vertical="top"/>
    </xf>
    <xf numFmtId="0" fontId="0" fillId="0" borderId="1" xfId="0" applyBorder="1" applyAlignment="1">
      <alignment horizontal="left"/>
    </xf>
    <xf numFmtId="0" fontId="2" fillId="0" borderId="1" xfId="0" applyFont="1" applyBorder="1" applyAlignment="1">
      <alignment horizontal="left" vertical="center"/>
    </xf>
    <xf numFmtId="0" fontId="2" fillId="18" borderId="0" xfId="0" applyFont="1" applyFill="1"/>
    <xf numFmtId="0" fontId="0" fillId="18" borderId="0" xfId="0" applyFill="1"/>
    <xf numFmtId="0" fontId="7" fillId="18" borderId="0" xfId="0" applyFont="1" applyFill="1"/>
    <xf numFmtId="0" fontId="2" fillId="19" borderId="0" xfId="0" applyFont="1" applyFill="1"/>
    <xf numFmtId="0" fontId="0" fillId="19" borderId="0" xfId="0" applyFill="1"/>
    <xf numFmtId="0" fontId="7" fillId="19" borderId="0" xfId="0" applyFont="1" applyFill="1"/>
    <xf numFmtId="0" fontId="2" fillId="20" borderId="0" xfId="0" applyFont="1" applyFill="1"/>
    <xf numFmtId="178" fontId="7" fillId="16" borderId="6" xfId="0" applyNumberFormat="1" applyFont="1" applyFill="1" applyBorder="1" applyAlignment="1">
      <alignment horizontal="center" vertical="center"/>
    </xf>
    <xf numFmtId="178" fontId="7" fillId="16" borderId="9" xfId="0" applyNumberFormat="1" applyFont="1" applyFill="1" applyBorder="1" applyAlignment="1">
      <alignment horizontal="center" vertical="center"/>
    </xf>
    <xf numFmtId="178" fontId="7" fillId="16" borderId="7" xfId="0" applyNumberFormat="1" applyFont="1" applyFill="1" applyBorder="1" applyAlignment="1">
      <alignment horizontal="center" vertical="center"/>
    </xf>
    <xf numFmtId="0" fontId="0" fillId="0" borderId="0" xfId="0" applyAlignment="1">
      <alignment shrinkToFit="1"/>
    </xf>
    <xf numFmtId="0" fontId="7" fillId="0" borderId="145" xfId="0" applyFont="1" applyBorder="1" applyAlignment="1">
      <alignment shrinkToFit="1"/>
    </xf>
    <xf numFmtId="0" fontId="7" fillId="0" borderId="146" xfId="0" applyFont="1" applyBorder="1" applyAlignment="1">
      <alignment shrinkToFit="1"/>
    </xf>
    <xf numFmtId="0" fontId="7" fillId="0" borderId="136" xfId="0" applyFont="1" applyBorder="1" applyAlignment="1">
      <alignment shrinkToFit="1"/>
    </xf>
    <xf numFmtId="0" fontId="7" fillId="0" borderId="147" xfId="0" applyFont="1" applyBorder="1" applyAlignment="1">
      <alignment shrinkToFit="1"/>
    </xf>
    <xf numFmtId="0" fontId="3" fillId="0" borderId="18" xfId="0" applyFont="1" applyBorder="1" applyAlignment="1">
      <alignment horizontal="center" vertical="center"/>
    </xf>
    <xf numFmtId="0" fontId="24" fillId="0" borderId="0" xfId="0" applyFont="1"/>
    <xf numFmtId="187" fontId="3" fillId="0" borderId="117" xfId="0" applyNumberFormat="1" applyFont="1" applyBorder="1" applyAlignment="1">
      <alignment horizontal="center" vertical="center"/>
    </xf>
    <xf numFmtId="177" fontId="3" fillId="0" borderId="35" xfId="0" applyNumberFormat="1" applyFont="1" applyBorder="1" applyAlignment="1">
      <alignment horizontal="center" vertical="center"/>
    </xf>
    <xf numFmtId="177" fontId="3" fillId="0" borderId="16" xfId="0" applyNumberFormat="1" applyFont="1" applyBorder="1" applyAlignment="1">
      <alignment horizontal="center" vertical="center"/>
    </xf>
    <xf numFmtId="177" fontId="3" fillId="0" borderId="36" xfId="0" applyNumberFormat="1" applyFont="1" applyBorder="1" applyAlignment="1">
      <alignment horizontal="center" vertical="center"/>
    </xf>
    <xf numFmtId="177" fontId="3" fillId="0" borderId="42" xfId="0" applyNumberFormat="1" applyFont="1" applyBorder="1" applyAlignment="1">
      <alignment horizontal="center" vertical="center"/>
    </xf>
    <xf numFmtId="177" fontId="3" fillId="0" borderId="17" xfId="0" applyNumberFormat="1" applyFont="1" applyBorder="1" applyAlignment="1">
      <alignment horizontal="center" vertical="center"/>
    </xf>
    <xf numFmtId="187" fontId="3" fillId="0" borderId="62" xfId="0" applyNumberFormat="1" applyFont="1" applyBorder="1" applyAlignment="1">
      <alignment horizontal="center" vertical="center"/>
    </xf>
    <xf numFmtId="0" fontId="3" fillId="2" borderId="31"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0" borderId="31" xfId="0" applyFont="1" applyBorder="1" applyAlignment="1">
      <alignment horizontal="center" vertical="center"/>
    </xf>
    <xf numFmtId="187" fontId="3" fillId="0" borderId="5" xfId="0" applyNumberFormat="1" applyFont="1" applyBorder="1" applyAlignment="1">
      <alignment horizontal="center" vertical="center"/>
    </xf>
    <xf numFmtId="0" fontId="16" fillId="0" borderId="6" xfId="0" applyFont="1" applyBorder="1" applyAlignment="1">
      <alignment vertical="center" textRotation="255" wrapText="1"/>
    </xf>
    <xf numFmtId="177" fontId="3" fillId="0" borderId="5" xfId="0" applyNumberFormat="1" applyFont="1" applyBorder="1" applyAlignment="1">
      <alignment horizontal="center" vertical="center"/>
    </xf>
    <xf numFmtId="0" fontId="2" fillId="2" borderId="76" xfId="0" applyFont="1" applyFill="1" applyBorder="1" applyAlignment="1" applyProtection="1">
      <alignment horizontal="center" vertical="center" wrapText="1"/>
      <protection locked="0"/>
    </xf>
    <xf numFmtId="0" fontId="21" fillId="15" borderId="42" xfId="0" applyFont="1" applyFill="1" applyBorder="1"/>
    <xf numFmtId="0" fontId="21" fillId="15" borderId="62" xfId="0" applyFont="1" applyFill="1" applyBorder="1"/>
    <xf numFmtId="0" fontId="2" fillId="0" borderId="0" xfId="0" applyFont="1" applyAlignment="1">
      <alignment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1" xfId="0" applyFont="1" applyBorder="1" applyAlignment="1">
      <alignment horizontal="right" vertical="center"/>
    </xf>
    <xf numFmtId="0" fontId="19" fillId="0" borderId="1" xfId="0" applyFont="1" applyBorder="1" applyAlignment="1">
      <alignment horizontal="center" vertical="center"/>
    </xf>
    <xf numFmtId="0" fontId="16" fillId="0" borderId="0" xfId="0" applyFont="1" applyAlignment="1">
      <alignment vertical="center"/>
    </xf>
    <xf numFmtId="0" fontId="19" fillId="0" borderId="0" xfId="0" applyFont="1" applyAlignment="1">
      <alignment horizontal="right" vertical="center"/>
    </xf>
    <xf numFmtId="186" fontId="19" fillId="0" borderId="18" xfId="0" applyNumberFormat="1" applyFont="1" applyBorder="1" applyAlignment="1">
      <alignment horizontal="center" vertical="center"/>
    </xf>
    <xf numFmtId="0" fontId="8" fillId="0" borderId="0" xfId="0" applyFont="1" applyAlignment="1">
      <alignment horizontal="center" vertical="center" wrapText="1"/>
    </xf>
    <xf numFmtId="0" fontId="19" fillId="0" borderId="14" xfId="0" applyFont="1" applyBorder="1" applyAlignment="1">
      <alignment horizontal="center" vertical="center"/>
    </xf>
    <xf numFmtId="0" fontId="16" fillId="0" borderId="12" xfId="0" applyFont="1" applyBorder="1" applyAlignment="1">
      <alignment vertical="center"/>
    </xf>
    <xf numFmtId="0" fontId="19" fillId="0" borderId="13" xfId="0" applyFont="1" applyBorder="1" applyAlignment="1">
      <alignment horizontal="right" vertical="center"/>
    </xf>
    <xf numFmtId="186" fontId="19" fillId="0" borderId="14" xfId="0" applyNumberFormat="1" applyFont="1" applyBorder="1" applyAlignment="1">
      <alignment horizontal="center" vertical="center"/>
    </xf>
    <xf numFmtId="0" fontId="2" fillId="0" borderId="14" xfId="0" applyFont="1" applyBorder="1" applyAlignment="1">
      <alignment horizontal="center"/>
    </xf>
    <xf numFmtId="0" fontId="2" fillId="0" borderId="15" xfId="0" applyFont="1" applyBorder="1" applyAlignment="1">
      <alignment horizontal="center"/>
    </xf>
    <xf numFmtId="0" fontId="19" fillId="0" borderId="14" xfId="0" applyFont="1" applyBorder="1" applyAlignment="1">
      <alignment horizontal="left" vertical="center"/>
    </xf>
    <xf numFmtId="0" fontId="19" fillId="0" borderId="14" xfId="0" applyFont="1" applyBorder="1" applyAlignment="1">
      <alignment vertical="center"/>
    </xf>
    <xf numFmtId="0" fontId="19" fillId="0" borderId="15" xfId="0" applyFont="1" applyBorder="1" applyAlignment="1">
      <alignment horizontal="left" vertical="center"/>
    </xf>
    <xf numFmtId="0" fontId="19" fillId="0" borderId="1" xfId="0" applyFont="1" applyBorder="1" applyAlignment="1">
      <alignment vertical="center"/>
    </xf>
    <xf numFmtId="0" fontId="19" fillId="0" borderId="16" xfId="0" applyFont="1" applyBorder="1" applyAlignment="1">
      <alignment horizontal="left" vertical="center"/>
    </xf>
    <xf numFmtId="0" fontId="19" fillId="0" borderId="16" xfId="0" applyFont="1" applyBorder="1" applyAlignment="1">
      <alignment vertical="center"/>
    </xf>
    <xf numFmtId="0" fontId="19" fillId="0" borderId="17" xfId="0" applyFont="1" applyBorder="1" applyAlignment="1">
      <alignment horizontal="left" vertical="center"/>
    </xf>
    <xf numFmtId="0" fontId="19" fillId="0" borderId="18" xfId="0" applyFont="1" applyBorder="1" applyAlignment="1">
      <alignment horizontal="left" vertical="center"/>
    </xf>
    <xf numFmtId="0" fontId="19" fillId="0" borderId="18" xfId="0" applyFont="1" applyBorder="1" applyAlignment="1">
      <alignment vertical="center"/>
    </xf>
    <xf numFmtId="0" fontId="19" fillId="0" borderId="8" xfId="0" applyFont="1" applyBorder="1" applyAlignment="1">
      <alignment horizontal="left" vertical="center"/>
    </xf>
    <xf numFmtId="0" fontId="16" fillId="0" borderId="12" xfId="0" applyFont="1" applyBorder="1" applyAlignment="1">
      <alignment horizontal="left" vertical="center"/>
    </xf>
    <xf numFmtId="0" fontId="16" fillId="0" borderId="0" xfId="0" applyFont="1" applyAlignment="1">
      <alignment horizontal="left" vertical="center"/>
    </xf>
    <xf numFmtId="0" fontId="2" fillId="22" borderId="0" xfId="0" applyFont="1" applyFill="1"/>
    <xf numFmtId="0" fontId="2" fillId="0" borderId="77" xfId="0" applyFont="1" applyBorder="1" applyAlignment="1">
      <alignment horizontal="center" vertical="center" wrapText="1"/>
    </xf>
    <xf numFmtId="0" fontId="2" fillId="0" borderId="2" xfId="0" applyFont="1" applyBorder="1" applyAlignment="1">
      <alignment horizontal="left"/>
    </xf>
    <xf numFmtId="0" fontId="2" fillId="0" borderId="43" xfId="0" applyFont="1" applyBorder="1" applyAlignment="1">
      <alignment horizontal="left"/>
    </xf>
    <xf numFmtId="0" fontId="2" fillId="0" borderId="50" xfId="0" applyFont="1" applyBorder="1" applyAlignment="1">
      <alignment horizontal="left"/>
    </xf>
    <xf numFmtId="0" fontId="7" fillId="0" borderId="43" xfId="0" applyFont="1" applyBorder="1" applyAlignment="1">
      <alignment horizontal="left"/>
    </xf>
    <xf numFmtId="180" fontId="2" fillId="0" borderId="3" xfId="0" applyNumberFormat="1" applyFont="1" applyBorder="1" applyAlignment="1">
      <alignment horizontal="left"/>
    </xf>
    <xf numFmtId="0" fontId="2" fillId="0" borderId="4" xfId="0" applyFont="1" applyBorder="1" applyAlignment="1">
      <alignment horizontal="left"/>
    </xf>
    <xf numFmtId="0" fontId="2" fillId="0" borderId="8" xfId="0" applyFont="1" applyBorder="1" applyAlignment="1">
      <alignment horizontal="left"/>
    </xf>
    <xf numFmtId="0" fontId="7" fillId="0" borderId="1" xfId="0" applyFont="1" applyBorder="1" applyAlignment="1">
      <alignment horizontal="left"/>
    </xf>
    <xf numFmtId="0" fontId="2" fillId="0" borderId="32" xfId="0" applyFont="1" applyBorder="1" applyAlignment="1">
      <alignment horizontal="left"/>
    </xf>
    <xf numFmtId="0" fontId="0" fillId="0" borderId="8" xfId="0" applyBorder="1" applyAlignment="1">
      <alignment horizontal="left"/>
    </xf>
    <xf numFmtId="0" fontId="2" fillId="0" borderId="10" xfId="0" applyFont="1" applyBorder="1" applyAlignment="1">
      <alignment horizontal="left"/>
    </xf>
    <xf numFmtId="0" fontId="2" fillId="0" borderId="5" xfId="0" applyFont="1" applyBorder="1" applyAlignment="1">
      <alignment horizontal="left"/>
    </xf>
    <xf numFmtId="0" fontId="8" fillId="0" borderId="1" xfId="0" applyFont="1" applyBorder="1" applyAlignment="1">
      <alignment horizontal="left" vertical="center"/>
    </xf>
    <xf numFmtId="0" fontId="22" fillId="0" borderId="1" xfId="0" applyFont="1" applyBorder="1" applyAlignment="1">
      <alignment horizontal="left" vertical="center"/>
    </xf>
    <xf numFmtId="0" fontId="2" fillId="0" borderId="6" xfId="0" applyFont="1" applyBorder="1" applyAlignment="1">
      <alignment horizontal="left"/>
    </xf>
    <xf numFmtId="0" fontId="2" fillId="0" borderId="9" xfId="0" applyFont="1" applyBorder="1" applyAlignment="1">
      <alignment horizontal="left"/>
    </xf>
    <xf numFmtId="180" fontId="2" fillId="0" borderId="7" xfId="0" applyNumberFormat="1" applyFont="1" applyBorder="1" applyAlignment="1">
      <alignment horizontal="left"/>
    </xf>
    <xf numFmtId="0" fontId="2" fillId="16" borderId="0" xfId="0" applyFont="1" applyFill="1"/>
    <xf numFmtId="0" fontId="0" fillId="16" borderId="0" xfId="0" applyFill="1"/>
    <xf numFmtId="0" fontId="7" fillId="16" borderId="0" xfId="0" applyFont="1" applyFill="1"/>
    <xf numFmtId="0" fontId="2" fillId="9" borderId="0" xfId="0" applyFont="1" applyFill="1"/>
    <xf numFmtId="0" fontId="7" fillId="9" borderId="0" xfId="0" applyFont="1" applyFill="1"/>
    <xf numFmtId="0" fontId="2" fillId="8" borderId="0" xfId="0" applyFont="1" applyFill="1"/>
    <xf numFmtId="0" fontId="0" fillId="9" borderId="0" xfId="0" applyFill="1"/>
    <xf numFmtId="0" fontId="0" fillId="8" borderId="0" xfId="0" applyFill="1"/>
    <xf numFmtId="0" fontId="2" fillId="10" borderId="0" xfId="0" applyFont="1" applyFill="1"/>
    <xf numFmtId="0" fontId="0" fillId="10" borderId="0" xfId="0" applyFill="1"/>
    <xf numFmtId="0" fontId="7" fillId="10" borderId="0" xfId="0" applyFont="1" applyFill="1"/>
    <xf numFmtId="0" fontId="36" fillId="4" borderId="0" xfId="0" applyFont="1" applyFill="1" applyAlignment="1">
      <alignment horizontal="center" vertical="center"/>
    </xf>
    <xf numFmtId="0" fontId="37" fillId="0" borderId="0" xfId="0" applyFont="1"/>
    <xf numFmtId="0" fontId="38" fillId="0" borderId="0" xfId="0" applyFont="1"/>
    <xf numFmtId="0" fontId="7" fillId="15" borderId="43" xfId="0" applyFont="1" applyFill="1" applyBorder="1" applyAlignment="1" applyProtection="1">
      <alignment shrinkToFit="1"/>
      <protection locked="0"/>
    </xf>
    <xf numFmtId="0" fontId="7" fillId="15" borderId="30" xfId="0" applyFont="1" applyFill="1" applyBorder="1" applyAlignment="1" applyProtection="1">
      <alignment shrinkToFit="1"/>
      <protection locked="0"/>
    </xf>
    <xf numFmtId="179" fontId="7" fillId="15" borderId="43" xfId="0" applyNumberFormat="1" applyFont="1" applyFill="1" applyBorder="1" applyAlignment="1" applyProtection="1">
      <alignment shrinkToFit="1"/>
      <protection locked="0"/>
    </xf>
    <xf numFmtId="0" fontId="7" fillId="15" borderId="1" xfId="0" applyFont="1" applyFill="1" applyBorder="1" applyAlignment="1" applyProtection="1">
      <alignment shrinkToFit="1"/>
      <protection locked="0"/>
    </xf>
    <xf numFmtId="179" fontId="7" fillId="15" borderId="1" xfId="0" applyNumberFormat="1" applyFont="1" applyFill="1" applyBorder="1" applyAlignment="1" applyProtection="1">
      <alignment shrinkToFit="1"/>
      <protection locked="0"/>
    </xf>
    <xf numFmtId="0" fontId="7" fillId="15" borderId="9" xfId="0" applyFont="1" applyFill="1" applyBorder="1" applyAlignment="1" applyProtection="1">
      <alignment shrinkToFit="1"/>
      <protection locked="0"/>
    </xf>
    <xf numFmtId="179" fontId="7" fillId="15" borderId="9" xfId="0" applyNumberFormat="1" applyFont="1" applyFill="1" applyBorder="1" applyAlignment="1" applyProtection="1">
      <alignment shrinkToFit="1"/>
      <protection locked="0"/>
    </xf>
    <xf numFmtId="0" fontId="25" fillId="0" borderId="0" xfId="0" applyFont="1" applyAlignment="1">
      <alignment horizontal="left"/>
    </xf>
    <xf numFmtId="0" fontId="0" fillId="0" borderId="0" xfId="0"/>
    <xf numFmtId="0" fontId="0" fillId="0" borderId="0" xfId="0" applyAlignment="1">
      <alignment wrapText="1"/>
    </xf>
    <xf numFmtId="0" fontId="0" fillId="0" borderId="0" xfId="0" applyAlignment="1">
      <alignment horizontal="left" vertical="top" wrapText="1"/>
    </xf>
    <xf numFmtId="0" fontId="19" fillId="4" borderId="32" xfId="0" applyFont="1" applyFill="1" applyBorder="1" applyAlignment="1">
      <alignment horizontal="left" vertical="center"/>
    </xf>
    <xf numFmtId="0" fontId="19" fillId="4" borderId="18" xfId="0" applyFont="1" applyFill="1" applyBorder="1" applyAlignment="1">
      <alignment horizontal="left" vertical="center"/>
    </xf>
    <xf numFmtId="0" fontId="19" fillId="4" borderId="8" xfId="0" applyFont="1" applyFill="1" applyBorder="1" applyAlignment="1">
      <alignment horizontal="left" vertical="center"/>
    </xf>
    <xf numFmtId="0" fontId="9" fillId="4" borderId="0" xfId="0" applyFont="1" applyFill="1" applyAlignment="1">
      <alignment vertical="center"/>
    </xf>
    <xf numFmtId="0" fontId="9" fillId="4" borderId="85" xfId="0" applyFont="1" applyFill="1" applyBorder="1" applyAlignment="1">
      <alignment vertical="center"/>
    </xf>
    <xf numFmtId="0" fontId="19" fillId="4" borderId="0" xfId="0" applyFont="1" applyFill="1" applyAlignment="1">
      <alignment vertical="center"/>
    </xf>
    <xf numFmtId="0" fontId="19" fillId="4" borderId="85" xfId="0" applyFont="1" applyFill="1" applyBorder="1" applyAlignment="1">
      <alignment vertical="center"/>
    </xf>
    <xf numFmtId="0" fontId="19" fillId="4" borderId="0" xfId="0" applyFont="1" applyFill="1" applyAlignment="1">
      <alignment vertical="center" wrapText="1"/>
    </xf>
    <xf numFmtId="0" fontId="19" fillId="4" borderId="85" xfId="0" applyFont="1" applyFill="1" applyBorder="1" applyAlignment="1">
      <alignment vertical="center" wrapText="1"/>
    </xf>
    <xf numFmtId="0" fontId="19" fillId="4" borderId="13" xfId="0" applyFont="1" applyFill="1" applyBorder="1" applyAlignment="1">
      <alignment vertical="center"/>
    </xf>
    <xf numFmtId="0" fontId="19" fillId="4" borderId="14" xfId="0" applyFont="1" applyFill="1" applyBorder="1" applyAlignment="1">
      <alignment vertical="center"/>
    </xf>
    <xf numFmtId="0" fontId="19" fillId="4" borderId="15" xfId="0" applyFont="1" applyFill="1" applyBorder="1" applyAlignment="1">
      <alignment vertical="center"/>
    </xf>
    <xf numFmtId="0" fontId="19" fillId="4" borderId="14" xfId="0" applyFont="1" applyFill="1" applyBorder="1" applyAlignment="1">
      <alignment horizontal="center" vertical="center"/>
    </xf>
    <xf numFmtId="0" fontId="19" fillId="4" borderId="16" xfId="0" applyFont="1" applyFill="1" applyBorder="1" applyAlignment="1">
      <alignment horizontal="center" vertical="center"/>
    </xf>
    <xf numFmtId="49" fontId="19" fillId="2" borderId="32" xfId="0" applyNumberFormat="1" applyFont="1" applyFill="1" applyBorder="1" applyAlignment="1" applyProtection="1">
      <alignment horizontal="center" vertical="center" wrapText="1"/>
      <protection locked="0"/>
    </xf>
    <xf numFmtId="49" fontId="19" fillId="2" borderId="18" xfId="0" applyNumberFormat="1" applyFont="1" applyFill="1" applyBorder="1" applyAlignment="1" applyProtection="1">
      <alignment horizontal="center" vertical="center" wrapText="1"/>
      <protection locked="0"/>
    </xf>
    <xf numFmtId="49" fontId="19" fillId="2" borderId="8" xfId="0" applyNumberFormat="1" applyFont="1" applyFill="1" applyBorder="1" applyAlignment="1" applyProtection="1">
      <alignment horizontal="center" vertical="center" wrapText="1"/>
      <protection locked="0"/>
    </xf>
    <xf numFmtId="0" fontId="19" fillId="2" borderId="82" xfId="0" applyFont="1" applyFill="1" applyBorder="1" applyAlignment="1" applyProtection="1">
      <alignment horizontal="center" vertical="center" wrapText="1" shrinkToFit="1"/>
      <protection locked="0"/>
    </xf>
    <xf numFmtId="0" fontId="19" fillId="2" borderId="83" xfId="0" applyFont="1" applyFill="1" applyBorder="1" applyAlignment="1" applyProtection="1">
      <alignment horizontal="center" vertical="center" wrapText="1" shrinkToFit="1"/>
      <protection locked="0"/>
    </xf>
    <xf numFmtId="0" fontId="19" fillId="2" borderId="84" xfId="0" applyFont="1" applyFill="1" applyBorder="1" applyAlignment="1" applyProtection="1">
      <alignment horizontal="center" vertical="center" wrapText="1" shrinkToFit="1"/>
      <protection locked="0"/>
    </xf>
    <xf numFmtId="0" fontId="19" fillId="2" borderId="32" xfId="0" applyFont="1" applyFill="1" applyBorder="1" applyAlignment="1" applyProtection="1">
      <alignment horizontal="center" vertical="center" wrapText="1"/>
      <protection locked="0"/>
    </xf>
    <xf numFmtId="0" fontId="19" fillId="2" borderId="18" xfId="0" applyFont="1" applyFill="1" applyBorder="1" applyAlignment="1" applyProtection="1">
      <alignment horizontal="center" vertical="center" wrapText="1"/>
      <protection locked="0"/>
    </xf>
    <xf numFmtId="0" fontId="19" fillId="2" borderId="8" xfId="0" applyFont="1" applyFill="1" applyBorder="1" applyAlignment="1" applyProtection="1">
      <alignment horizontal="center" vertical="center" wrapText="1"/>
      <protection locked="0"/>
    </xf>
    <xf numFmtId="0" fontId="19" fillId="4" borderId="32" xfId="0" applyFont="1" applyFill="1" applyBorder="1" applyAlignment="1">
      <alignment horizontal="center" vertical="center"/>
    </xf>
    <xf numFmtId="0" fontId="19" fillId="4" borderId="8" xfId="0" applyFont="1" applyFill="1" applyBorder="1" applyAlignment="1">
      <alignment horizontal="center" vertical="center"/>
    </xf>
    <xf numFmtId="0" fontId="19" fillId="2" borderId="18" xfId="0" applyFont="1" applyFill="1" applyBorder="1" applyAlignment="1" applyProtection="1">
      <alignment horizontal="center" vertical="center"/>
      <protection locked="0"/>
    </xf>
    <xf numFmtId="0" fontId="19" fillId="2" borderId="8"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19" fillId="4" borderId="16" xfId="0" applyFont="1" applyFill="1" applyBorder="1" applyAlignment="1">
      <alignment horizontal="right" vertical="center"/>
    </xf>
    <xf numFmtId="58" fontId="19" fillId="0" borderId="0" xfId="0" applyNumberFormat="1" applyFont="1" applyAlignment="1">
      <alignment horizontal="center" vertical="center"/>
    </xf>
    <xf numFmtId="185" fontId="19" fillId="2" borderId="89" xfId="0" applyNumberFormat="1" applyFont="1" applyFill="1" applyBorder="1" applyAlignment="1" applyProtection="1">
      <alignment horizontal="center" vertical="center"/>
      <protection locked="0"/>
    </xf>
    <xf numFmtId="185" fontId="0" fillId="2" borderId="90" xfId="0" applyNumberFormat="1" applyFill="1" applyBorder="1" applyAlignment="1" applyProtection="1">
      <alignment horizontal="center" vertical="center"/>
      <protection locked="0"/>
    </xf>
    <xf numFmtId="186" fontId="19" fillId="2" borderId="89" xfId="0" applyNumberFormat="1" applyFont="1" applyFill="1" applyBorder="1" applyAlignment="1" applyProtection="1">
      <alignment horizontal="center" vertical="center"/>
      <protection locked="0"/>
    </xf>
    <xf numFmtId="186" fontId="0" fillId="2" borderId="90" xfId="0" applyNumberFormat="1" applyFill="1" applyBorder="1" applyAlignment="1" applyProtection="1">
      <alignment horizontal="center" vertical="center"/>
      <protection locked="0"/>
    </xf>
    <xf numFmtId="185" fontId="19" fillId="2" borderId="32" xfId="0" applyNumberFormat="1" applyFont="1" applyFill="1" applyBorder="1" applyAlignment="1" applyProtection="1">
      <alignment horizontal="center" vertical="center"/>
      <protection locked="0"/>
    </xf>
    <xf numFmtId="185" fontId="0" fillId="0" borderId="18" xfId="0" applyNumberFormat="1" applyBorder="1" applyAlignment="1" applyProtection="1">
      <alignment horizontal="center" vertical="center"/>
      <protection locked="0"/>
    </xf>
    <xf numFmtId="186" fontId="19" fillId="2" borderId="18" xfId="0" applyNumberFormat="1" applyFont="1" applyFill="1" applyBorder="1" applyAlignment="1" applyProtection="1">
      <alignment horizontal="center" vertical="center"/>
      <protection locked="0"/>
    </xf>
    <xf numFmtId="186" fontId="0" fillId="0" borderId="8" xfId="0" applyNumberFormat="1" applyBorder="1" applyAlignment="1" applyProtection="1">
      <alignment horizontal="center" vertical="center"/>
      <protection locked="0"/>
    </xf>
    <xf numFmtId="0" fontId="19" fillId="2" borderId="13" xfId="0" applyFont="1" applyFill="1" applyBorder="1" applyAlignment="1" applyProtection="1">
      <alignment horizontal="center" vertical="center" wrapText="1" shrinkToFit="1"/>
      <protection locked="0"/>
    </xf>
    <xf numFmtId="0" fontId="19" fillId="2" borderId="14" xfId="0" applyFont="1" applyFill="1" applyBorder="1" applyAlignment="1" applyProtection="1">
      <alignment horizontal="center" vertical="center" wrapText="1" shrinkToFit="1"/>
      <protection locked="0"/>
    </xf>
    <xf numFmtId="0" fontId="19" fillId="2" borderId="15" xfId="0" applyFont="1" applyFill="1" applyBorder="1" applyAlignment="1" applyProtection="1">
      <alignment horizontal="center" vertical="center" wrapText="1" shrinkToFit="1"/>
      <protection locked="0"/>
    </xf>
    <xf numFmtId="0" fontId="0" fillId="0" borderId="42" xfId="0" applyBorder="1" applyAlignment="1" applyProtection="1">
      <alignment horizontal="center" vertical="center" wrapText="1" shrinkToFit="1"/>
      <protection locked="0"/>
    </xf>
    <xf numFmtId="0" fontId="0" fillId="0" borderId="16" xfId="0" applyBorder="1" applyAlignment="1" applyProtection="1">
      <alignment horizontal="center" vertical="center" wrapText="1" shrinkToFit="1"/>
      <protection locked="0"/>
    </xf>
    <xf numFmtId="0" fontId="0" fillId="0" borderId="17" xfId="0" applyBorder="1" applyAlignment="1" applyProtection="1">
      <alignment horizontal="center" vertical="center" wrapText="1" shrinkToFit="1"/>
      <protection locked="0"/>
    </xf>
    <xf numFmtId="0" fontId="16" fillId="4" borderId="14" xfId="0" applyFont="1" applyFill="1" applyBorder="1" applyAlignment="1">
      <alignment vertical="center" shrinkToFit="1"/>
    </xf>
    <xf numFmtId="0" fontId="19" fillId="4" borderId="0" xfId="0" applyFont="1" applyFill="1" applyAlignment="1">
      <alignment horizontal="center" vertical="center"/>
    </xf>
    <xf numFmtId="0" fontId="19" fillId="4" borderId="85"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8" xfId="0" applyFont="1" applyFill="1" applyBorder="1" applyAlignment="1">
      <alignment horizontal="center" vertical="center"/>
    </xf>
    <xf numFmtId="0" fontId="19" fillId="2" borderId="13" xfId="0" applyFont="1" applyFill="1" applyBorder="1" applyAlignment="1" applyProtection="1">
      <alignment horizontal="center" vertical="center"/>
      <protection locked="0"/>
    </xf>
    <xf numFmtId="0" fontId="19" fillId="2" borderId="14" xfId="0" applyFont="1" applyFill="1" applyBorder="1" applyAlignment="1" applyProtection="1">
      <alignment horizontal="center" vertical="center"/>
      <protection locked="0"/>
    </xf>
    <xf numFmtId="0" fontId="19" fillId="2" borderId="15" xfId="0" applyFont="1" applyFill="1" applyBorder="1" applyAlignment="1" applyProtection="1">
      <alignment horizontal="center" vertical="center"/>
      <protection locked="0"/>
    </xf>
    <xf numFmtId="0" fontId="19" fillId="2" borderId="42" xfId="0" applyFont="1" applyFill="1" applyBorder="1" applyAlignment="1" applyProtection="1">
      <alignment horizontal="center" vertical="center"/>
      <protection locked="0"/>
    </xf>
    <xf numFmtId="0" fontId="19" fillId="2" borderId="16" xfId="0" applyFont="1" applyFill="1" applyBorder="1" applyAlignment="1" applyProtection="1">
      <alignment horizontal="center" vertical="center"/>
      <protection locked="0"/>
    </xf>
    <xf numFmtId="0" fontId="19" fillId="2" borderId="17" xfId="0" applyFont="1" applyFill="1" applyBorder="1" applyAlignment="1" applyProtection="1">
      <alignment horizontal="center" vertical="center"/>
      <protection locked="0"/>
    </xf>
    <xf numFmtId="0" fontId="19" fillId="4" borderId="32" xfId="0" applyFont="1" applyFill="1" applyBorder="1" applyAlignment="1">
      <alignment horizontal="center" vertical="center" shrinkToFit="1"/>
    </xf>
    <xf numFmtId="0" fontId="19" fillId="4" borderId="18" xfId="0" applyFont="1" applyFill="1" applyBorder="1" applyAlignment="1">
      <alignment horizontal="center" vertical="center" shrinkToFit="1"/>
    </xf>
    <xf numFmtId="0" fontId="19" fillId="4" borderId="8" xfId="0" applyFont="1" applyFill="1" applyBorder="1" applyAlignment="1">
      <alignment horizontal="center" vertical="center" shrinkToFit="1"/>
    </xf>
    <xf numFmtId="0" fontId="19" fillId="2" borderId="86" xfId="0" applyFont="1" applyFill="1" applyBorder="1" applyAlignment="1" applyProtection="1">
      <alignment horizontal="center" vertical="center" wrapText="1" shrinkToFit="1"/>
      <protection locked="0"/>
    </xf>
    <xf numFmtId="0" fontId="19" fillId="2" borderId="87" xfId="0" applyFont="1" applyFill="1" applyBorder="1" applyAlignment="1" applyProtection="1">
      <alignment horizontal="center" vertical="center" wrapText="1" shrinkToFit="1"/>
      <protection locked="0"/>
    </xf>
    <xf numFmtId="0" fontId="19" fillId="2" borderId="88" xfId="0" applyFont="1" applyFill="1" applyBorder="1" applyAlignment="1" applyProtection="1">
      <alignment horizontal="center" vertical="center" wrapText="1" shrinkToFit="1"/>
      <protection locked="0"/>
    </xf>
    <xf numFmtId="0" fontId="7" fillId="2" borderId="32" xfId="0" applyFont="1" applyFill="1" applyBorder="1" applyAlignment="1" applyProtection="1">
      <alignment horizontal="center" vertical="center" shrinkToFit="1"/>
      <protection locked="0"/>
    </xf>
    <xf numFmtId="0" fontId="7" fillId="2" borderId="18" xfId="0" applyFont="1" applyFill="1" applyBorder="1" applyAlignment="1" applyProtection="1">
      <alignment horizontal="center" vertical="center" shrinkToFit="1"/>
      <protection locked="0"/>
    </xf>
    <xf numFmtId="0" fontId="7" fillId="2" borderId="8" xfId="0" applyFont="1" applyFill="1" applyBorder="1" applyAlignment="1" applyProtection="1">
      <alignment horizontal="center" vertical="center" shrinkToFit="1"/>
      <protection locked="0"/>
    </xf>
    <xf numFmtId="0" fontId="19" fillId="4" borderId="13"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42" xfId="0" applyFont="1" applyFill="1" applyBorder="1" applyAlignment="1">
      <alignment horizontal="center" vertical="center"/>
    </xf>
    <xf numFmtId="0" fontId="19" fillId="4" borderId="17" xfId="0" applyFont="1" applyFill="1" applyBorder="1" applyAlignment="1">
      <alignment horizontal="center" vertical="center"/>
    </xf>
    <xf numFmtId="0" fontId="19" fillId="4" borderId="12" xfId="0" applyFont="1" applyFill="1" applyBorder="1" applyAlignment="1">
      <alignment horizontal="center" vertical="center"/>
    </xf>
    <xf numFmtId="0" fontId="5" fillId="2" borderId="32" xfId="1" applyFill="1" applyBorder="1" applyAlignment="1" applyProtection="1">
      <alignment horizontal="right" vertical="center" wrapText="1"/>
      <protection locked="0"/>
    </xf>
    <xf numFmtId="0" fontId="5" fillId="2" borderId="18" xfId="1" applyFill="1" applyBorder="1" applyAlignment="1" applyProtection="1">
      <alignment horizontal="right" vertical="center" wrapText="1"/>
      <protection locked="0"/>
    </xf>
    <xf numFmtId="0" fontId="5" fillId="2" borderId="18" xfId="1" applyFill="1" applyBorder="1" applyAlignment="1" applyProtection="1">
      <alignment horizontal="left" vertical="center" wrapText="1"/>
      <protection locked="0"/>
    </xf>
    <xf numFmtId="0" fontId="5" fillId="2" borderId="8" xfId="1" applyFill="1" applyBorder="1" applyAlignment="1" applyProtection="1">
      <alignment horizontal="left" vertical="center" wrapText="1"/>
      <protection locked="0"/>
    </xf>
    <xf numFmtId="0" fontId="19" fillId="4" borderId="68" xfId="0" applyFont="1" applyFill="1" applyBorder="1" applyAlignment="1">
      <alignment horizontal="center" vertical="center" wrapText="1"/>
    </xf>
    <xf numFmtId="0" fontId="19" fillId="4" borderId="92" xfId="0" applyFont="1" applyFill="1" applyBorder="1" applyAlignment="1">
      <alignment horizontal="center" vertical="center" wrapText="1"/>
    </xf>
    <xf numFmtId="0" fontId="19" fillId="4" borderId="105" xfId="0" applyFont="1" applyFill="1" applyBorder="1" applyAlignment="1">
      <alignment horizontal="center" vertical="center" wrapText="1"/>
    </xf>
    <xf numFmtId="0" fontId="19" fillId="15" borderId="68" xfId="0" applyFont="1" applyFill="1" applyBorder="1" applyAlignment="1" applyProtection="1">
      <alignment horizontal="center" vertical="center"/>
      <protection locked="0"/>
    </xf>
    <xf numFmtId="0" fontId="19" fillId="15" borderId="92" xfId="0" applyFont="1" applyFill="1" applyBorder="1" applyAlignment="1" applyProtection="1">
      <alignment horizontal="center" vertical="center"/>
      <protection locked="0"/>
    </xf>
    <xf numFmtId="0" fontId="19" fillId="15" borderId="105" xfId="0" applyFont="1" applyFill="1" applyBorder="1" applyAlignment="1" applyProtection="1">
      <alignment horizontal="center" vertical="center"/>
      <protection locked="0"/>
    </xf>
    <xf numFmtId="0" fontId="3" fillId="0" borderId="0" xfId="0" applyFont="1" applyAlignment="1">
      <alignment horizontal="left" vertical="center"/>
    </xf>
    <xf numFmtId="0" fontId="19" fillId="4" borderId="14" xfId="0" applyFont="1" applyFill="1" applyBorder="1" applyAlignment="1">
      <alignment horizontal="right" vertical="center"/>
    </xf>
    <xf numFmtId="0" fontId="21" fillId="4" borderId="0" xfId="0" applyFont="1" applyFill="1" applyAlignment="1">
      <alignment horizontal="center" vertical="center"/>
    </xf>
    <xf numFmtId="0" fontId="19" fillId="4" borderId="16" xfId="0" applyFont="1" applyFill="1" applyBorder="1" applyAlignment="1">
      <alignment horizontal="center" vertical="center" wrapText="1"/>
    </xf>
    <xf numFmtId="0" fontId="0" fillId="0" borderId="0" xfId="0" applyAlignment="1">
      <alignment horizontal="left" vertical="center"/>
    </xf>
    <xf numFmtId="0" fontId="19" fillId="4" borderId="18" xfId="0" applyFont="1" applyFill="1" applyBorder="1" applyAlignment="1">
      <alignment vertical="center"/>
    </xf>
    <xf numFmtId="0" fontId="19" fillId="4" borderId="8" xfId="0" applyFont="1" applyFill="1" applyBorder="1" applyAlignment="1">
      <alignment vertical="center"/>
    </xf>
    <xf numFmtId="0" fontId="19" fillId="15" borderId="32" xfId="0" applyFont="1" applyFill="1" applyBorder="1" applyAlignment="1" applyProtection="1">
      <alignment horizontal="center" vertical="center"/>
      <protection locked="0"/>
    </xf>
    <xf numFmtId="0" fontId="19" fillId="15" borderId="18" xfId="0" applyFont="1" applyFill="1" applyBorder="1" applyAlignment="1" applyProtection="1">
      <alignment horizontal="center" vertical="center"/>
      <protection locked="0"/>
    </xf>
    <xf numFmtId="0" fontId="7" fillId="0" borderId="1" xfId="0" applyFont="1" applyBorder="1" applyAlignment="1">
      <alignment horizontal="center"/>
    </xf>
    <xf numFmtId="0" fontId="20" fillId="0" borderId="71" xfId="0" applyFont="1" applyBorder="1" applyAlignment="1">
      <alignment horizontal="center" vertical="center"/>
    </xf>
    <xf numFmtId="0" fontId="20" fillId="0" borderId="91" xfId="0" applyFont="1" applyBorder="1" applyAlignment="1">
      <alignment horizontal="center" vertical="center"/>
    </xf>
    <xf numFmtId="0" fontId="20" fillId="2" borderId="10" xfId="0" applyFont="1" applyFill="1" applyBorder="1" applyAlignment="1" applyProtection="1">
      <alignment vertical="center" wrapText="1"/>
      <protection locked="0"/>
    </xf>
    <xf numFmtId="0" fontId="20" fillId="2" borderId="33" xfId="0" applyFont="1" applyFill="1" applyBorder="1" applyAlignment="1" applyProtection="1">
      <alignment vertical="center" wrapText="1"/>
      <protection locked="0"/>
    </xf>
    <xf numFmtId="0" fontId="20" fillId="2" borderId="73" xfId="0" applyFont="1" applyFill="1" applyBorder="1" applyAlignment="1" applyProtection="1">
      <alignment vertical="center" wrapText="1"/>
      <protection locked="0"/>
    </xf>
    <xf numFmtId="0" fontId="20" fillId="2" borderId="34" xfId="0" applyFont="1" applyFill="1" applyBorder="1" applyAlignment="1" applyProtection="1">
      <alignment vertical="center" wrapText="1"/>
      <protection locked="0"/>
    </xf>
    <xf numFmtId="0" fontId="20" fillId="2" borderId="95" xfId="0" applyFont="1" applyFill="1" applyBorder="1" applyAlignment="1" applyProtection="1">
      <alignment vertical="center" wrapText="1"/>
      <protection locked="0"/>
    </xf>
    <xf numFmtId="0" fontId="20" fillId="2" borderId="36" xfId="0" applyFont="1" applyFill="1" applyBorder="1" applyAlignment="1" applyProtection="1">
      <alignment vertical="center" wrapText="1"/>
      <protection locked="0"/>
    </xf>
    <xf numFmtId="0" fontId="20" fillId="0" borderId="70" xfId="0" applyFont="1" applyBorder="1" applyAlignment="1">
      <alignment horizontal="center" vertical="center"/>
    </xf>
    <xf numFmtId="0" fontId="20" fillId="0" borderId="52" xfId="0" applyFont="1" applyBorder="1" applyAlignment="1">
      <alignment horizontal="center" vertical="center"/>
    </xf>
    <xf numFmtId="0" fontId="20" fillId="0" borderId="69" xfId="0" applyFont="1" applyBorder="1" applyAlignment="1">
      <alignment horizontal="center" vertical="center"/>
    </xf>
    <xf numFmtId="0" fontId="20" fillId="0" borderId="96" xfId="0" applyFont="1" applyBorder="1" applyAlignment="1">
      <alignment horizontal="center" vertical="center"/>
    </xf>
    <xf numFmtId="0" fontId="16" fillId="3" borderId="2"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20" fillId="0" borderId="68" xfId="0" applyFont="1" applyBorder="1" applyAlignment="1">
      <alignment horizontal="center" vertical="center" wrapText="1"/>
    </xf>
    <xf numFmtId="0" fontId="20" fillId="0" borderId="92" xfId="0" applyFont="1" applyBorder="1" applyAlignment="1">
      <alignment horizontal="center" vertical="center" wrapText="1"/>
    </xf>
    <xf numFmtId="0" fontId="20" fillId="0" borderId="68" xfId="0" applyFont="1" applyBorder="1" applyAlignment="1">
      <alignment horizontal="center" vertical="center"/>
    </xf>
    <xf numFmtId="0" fontId="20" fillId="0" borderId="92" xfId="0" applyFont="1" applyBorder="1" applyAlignment="1">
      <alignment horizontal="center" vertical="center"/>
    </xf>
    <xf numFmtId="0" fontId="0" fillId="0" borderId="27" xfId="0" applyBorder="1" applyAlignment="1">
      <alignment horizontal="center" vertical="center" textRotation="255" wrapText="1"/>
    </xf>
    <xf numFmtId="0" fontId="0" fillId="0" borderId="81" xfId="0" applyBorder="1" applyAlignment="1">
      <alignment horizontal="center" vertical="center" textRotation="255" wrapText="1"/>
    </xf>
    <xf numFmtId="0" fontId="20" fillId="0" borderId="11" xfId="0" applyFont="1" applyBorder="1" applyAlignment="1">
      <alignment horizontal="center" vertical="center" textRotation="255" wrapText="1"/>
    </xf>
    <xf numFmtId="0" fontId="0" fillId="0" borderId="85" xfId="0" applyBorder="1" applyAlignment="1">
      <alignment horizontal="center" vertical="center" textRotation="255" wrapText="1"/>
    </xf>
    <xf numFmtId="0" fontId="20" fillId="0" borderId="93" xfId="0" applyFont="1" applyBorder="1" applyAlignment="1">
      <alignment horizontal="center" vertical="center" textRotation="255" wrapText="1"/>
    </xf>
    <xf numFmtId="0" fontId="0" fillId="0" borderId="94" xfId="0" applyBorder="1" applyAlignment="1">
      <alignment horizontal="center" vertical="center" textRotation="255" wrapText="1"/>
    </xf>
    <xf numFmtId="0" fontId="20" fillId="0" borderId="27" xfId="0" applyFont="1" applyBorder="1" applyAlignment="1">
      <alignment horizontal="center" vertical="center" wrapText="1"/>
    </xf>
    <xf numFmtId="0" fontId="0" fillId="0" borderId="81" xfId="0" applyBorder="1" applyAlignment="1">
      <alignment horizontal="center" vertical="center" wrapText="1"/>
    </xf>
    <xf numFmtId="0" fontId="20" fillId="0" borderId="11" xfId="0" applyFont="1" applyBorder="1" applyAlignment="1">
      <alignment horizontal="center" vertical="center" wrapText="1"/>
    </xf>
    <xf numFmtId="0" fontId="0" fillId="0" borderId="85" xfId="0" applyBorder="1" applyAlignment="1">
      <alignment horizontal="center" vertical="center" wrapText="1"/>
    </xf>
    <xf numFmtId="0" fontId="20" fillId="0" borderId="93" xfId="0" applyFont="1" applyBorder="1" applyAlignment="1">
      <alignment horizontal="center" vertical="center" wrapText="1"/>
    </xf>
    <xf numFmtId="0" fontId="0" fillId="0" borderId="94" xfId="0" applyBorder="1" applyAlignment="1">
      <alignment horizontal="center" vertical="center" wrapText="1"/>
    </xf>
    <xf numFmtId="0" fontId="20" fillId="0" borderId="32"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0" xfId="0" applyFont="1" applyBorder="1" applyAlignment="1">
      <alignment horizontal="center" vertical="center" wrapText="1"/>
    </xf>
    <xf numFmtId="0" fontId="20" fillId="3" borderId="72" xfId="0" applyFont="1" applyFill="1" applyBorder="1" applyAlignment="1">
      <alignment horizontal="center" vertical="top" wrapText="1"/>
    </xf>
    <xf numFmtId="0" fontId="20" fillId="3" borderId="92" xfId="0" applyFont="1" applyFill="1" applyBorder="1" applyAlignment="1">
      <alignment horizontal="center" vertical="top" wrapText="1"/>
    </xf>
    <xf numFmtId="0" fontId="20" fillId="0" borderId="97" xfId="0" applyFont="1" applyBorder="1" applyAlignment="1">
      <alignment horizontal="center" vertical="center" wrapText="1"/>
    </xf>
    <xf numFmtId="0" fontId="20" fillId="0" borderId="98" xfId="0" applyFont="1" applyBorder="1" applyAlignment="1">
      <alignment horizontal="center" vertical="center" wrapText="1"/>
    </xf>
    <xf numFmtId="0" fontId="20" fillId="0" borderId="99" xfId="0" applyFont="1" applyBorder="1" applyAlignment="1">
      <alignment horizontal="center" vertical="center" wrapText="1"/>
    </xf>
    <xf numFmtId="0" fontId="20" fillId="0" borderId="100" xfId="0" applyFont="1" applyBorder="1" applyAlignment="1">
      <alignment horizontal="center" vertical="center" wrapText="1"/>
    </xf>
    <xf numFmtId="0" fontId="20" fillId="0" borderId="101" xfId="0" applyFont="1" applyBorder="1" applyAlignment="1">
      <alignment horizontal="center" vertical="center" wrapText="1"/>
    </xf>
    <xf numFmtId="0" fontId="20" fillId="0" borderId="102" xfId="0" applyFont="1" applyBorder="1" applyAlignment="1">
      <alignment horizontal="center" vertical="center" wrapText="1"/>
    </xf>
    <xf numFmtId="0" fontId="20" fillId="0" borderId="103" xfId="0" applyFont="1" applyBorder="1" applyAlignment="1">
      <alignment horizontal="center" vertical="center" wrapText="1"/>
    </xf>
    <xf numFmtId="0" fontId="20" fillId="0" borderId="104" xfId="0" applyFont="1" applyBorder="1" applyAlignment="1">
      <alignment horizontal="center" vertical="center" wrapText="1"/>
    </xf>
    <xf numFmtId="0" fontId="20" fillId="0" borderId="105" xfId="0" applyFont="1" applyBorder="1" applyAlignment="1">
      <alignment horizontal="center" vertical="center"/>
    </xf>
    <xf numFmtId="0" fontId="0" fillId="3" borderId="68" xfId="0" applyFill="1" applyBorder="1" applyAlignment="1">
      <alignment horizontal="center" vertical="center"/>
    </xf>
    <xf numFmtId="0" fontId="20" fillId="3" borderId="105" xfId="0" applyFont="1" applyFill="1" applyBorder="1" applyAlignment="1">
      <alignment horizontal="center" vertical="center"/>
    </xf>
    <xf numFmtId="0" fontId="3" fillId="0" borderId="101" xfId="0" applyFont="1" applyBorder="1" applyAlignment="1">
      <alignment horizontal="center" vertical="center" wrapText="1"/>
    </xf>
    <xf numFmtId="0" fontId="3" fillId="0" borderId="102" xfId="0" applyFont="1" applyBorder="1" applyAlignment="1">
      <alignment horizontal="center" vertical="center" wrapText="1"/>
    </xf>
    <xf numFmtId="0" fontId="0" fillId="0" borderId="68" xfId="0" applyBorder="1" applyAlignment="1">
      <alignment horizontal="center" vertical="center" wrapText="1"/>
    </xf>
    <xf numFmtId="0" fontId="20" fillId="0" borderId="105" xfId="0" applyFont="1" applyBorder="1" applyAlignment="1">
      <alignment horizontal="center" vertical="center" wrapText="1"/>
    </xf>
    <xf numFmtId="0" fontId="20" fillId="3" borderId="68" xfId="0" applyFont="1" applyFill="1" applyBorder="1" applyAlignment="1">
      <alignment horizontal="center" vertical="center"/>
    </xf>
    <xf numFmtId="0" fontId="20" fillId="3" borderId="106" xfId="0" applyFont="1" applyFill="1" applyBorder="1" applyAlignment="1">
      <alignment horizontal="center" vertical="center"/>
    </xf>
    <xf numFmtId="0" fontId="0" fillId="0" borderId="70" xfId="0" applyBorder="1" applyAlignment="1">
      <alignment horizontal="center" vertical="center" wrapText="1"/>
    </xf>
    <xf numFmtId="0" fontId="20" fillId="0" borderId="52"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3" xfId="0" applyFont="1" applyBorder="1" applyAlignment="1">
      <alignment horizontal="center" vertical="center" wrapText="1"/>
    </xf>
    <xf numFmtId="0" fontId="0" fillId="0" borderId="107" xfId="0" applyBorder="1" applyAlignment="1">
      <alignment horizontal="center" vertical="center" wrapText="1"/>
    </xf>
    <xf numFmtId="0" fontId="20" fillId="0" borderId="14"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108"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62" xfId="0" applyFont="1" applyBorder="1" applyAlignment="1">
      <alignment horizontal="center" vertical="center" wrapText="1"/>
    </xf>
    <xf numFmtId="0" fontId="16" fillId="3" borderId="1" xfId="0" applyFont="1" applyFill="1" applyBorder="1" applyAlignment="1">
      <alignment horizontal="center" vertical="center" wrapText="1"/>
    </xf>
    <xf numFmtId="49" fontId="16" fillId="3" borderId="49" xfId="0" applyNumberFormat="1" applyFont="1" applyFill="1" applyBorder="1" applyAlignment="1">
      <alignment horizontal="center" vertical="center" wrapText="1"/>
    </xf>
    <xf numFmtId="49" fontId="16" fillId="3" borderId="48" xfId="0" applyNumberFormat="1" applyFont="1" applyFill="1" applyBorder="1" applyAlignment="1">
      <alignment horizontal="center" vertical="center" wrapText="1"/>
    </xf>
    <xf numFmtId="49" fontId="16" fillId="3" borderId="52" xfId="0" applyNumberFormat="1"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16" fillId="3" borderId="73"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0" fillId="21" borderId="55" xfId="0" applyFill="1" applyBorder="1" applyAlignment="1">
      <alignment horizontal="center" vertical="center" wrapText="1" shrinkToFit="1"/>
    </xf>
    <xf numFmtId="0" fontId="0" fillId="21" borderId="59" xfId="0" applyFill="1" applyBorder="1" applyAlignment="1">
      <alignment horizontal="center" vertical="center" shrinkToFit="1"/>
    </xf>
    <xf numFmtId="0" fontId="7" fillId="3" borderId="30"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16" fillId="3" borderId="30" xfId="0" applyFont="1" applyFill="1" applyBorder="1" applyAlignment="1">
      <alignment horizontal="center" vertical="center" textRotation="255"/>
    </xf>
    <xf numFmtId="0" fontId="16" fillId="3" borderId="47" xfId="0" applyFont="1" applyFill="1" applyBorder="1" applyAlignment="1">
      <alignment horizontal="center" vertical="center" textRotation="255"/>
    </xf>
    <xf numFmtId="0" fontId="7" fillId="3" borderId="43" xfId="0" applyFont="1" applyFill="1" applyBorder="1" applyAlignment="1">
      <alignment horizontal="center" vertical="center" wrapText="1"/>
    </xf>
    <xf numFmtId="0" fontId="7" fillId="3" borderId="9" xfId="0" applyFont="1" applyFill="1" applyBorder="1"/>
    <xf numFmtId="0" fontId="7" fillId="3" borderId="109" xfId="0" applyFont="1" applyFill="1" applyBorder="1" applyAlignment="1">
      <alignment horizontal="center" vertical="center" wrapText="1"/>
    </xf>
    <xf numFmtId="0" fontId="0" fillId="0" borderId="110" xfId="0" applyBorder="1"/>
    <xf numFmtId="0" fontId="16" fillId="3" borderId="30" xfId="0" applyFont="1" applyFill="1" applyBorder="1" applyAlignment="1">
      <alignment horizontal="center" vertical="center" textRotation="255" wrapText="1"/>
    </xf>
    <xf numFmtId="0" fontId="16" fillId="0" borderId="47" xfId="0" applyFont="1" applyBorder="1" applyAlignment="1">
      <alignment vertical="center" textRotation="255"/>
    </xf>
    <xf numFmtId="0" fontId="0" fillId="0" borderId="47" xfId="0" applyBorder="1"/>
    <xf numFmtId="0" fontId="7" fillId="3" borderId="111" xfId="0" applyFont="1" applyFill="1" applyBorder="1" applyAlignment="1">
      <alignment horizontal="center" vertical="center" wrapText="1"/>
    </xf>
    <xf numFmtId="0" fontId="0" fillId="0" borderId="28" xfId="0" applyBorder="1" applyAlignment="1">
      <alignment horizontal="center" vertical="center" wrapText="1"/>
    </xf>
    <xf numFmtId="0" fontId="7" fillId="3" borderId="28" xfId="0" applyFont="1" applyFill="1" applyBorder="1" applyAlignment="1">
      <alignment horizontal="center" vertical="center" wrapText="1"/>
    </xf>
    <xf numFmtId="0" fontId="7" fillId="3" borderId="81" xfId="0" applyFont="1" applyFill="1" applyBorder="1" applyAlignment="1">
      <alignment horizontal="center" vertical="center" wrapText="1"/>
    </xf>
    <xf numFmtId="0" fontId="9" fillId="7" borderId="0" xfId="0" applyFont="1" applyFill="1" applyAlignment="1">
      <alignment vertical="center" wrapText="1"/>
    </xf>
    <xf numFmtId="0" fontId="7" fillId="3" borderId="47" xfId="0" applyFont="1" applyFill="1" applyBorder="1" applyAlignment="1">
      <alignment horizontal="center" vertical="center"/>
    </xf>
    <xf numFmtId="0" fontId="7" fillId="3" borderId="49" xfId="0" applyFont="1" applyFill="1" applyBorder="1" applyAlignment="1">
      <alignment horizontal="center" vertical="center" wrapText="1"/>
    </xf>
    <xf numFmtId="0" fontId="7" fillId="3" borderId="48"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52" xfId="0" applyFont="1" applyFill="1" applyBorder="1" applyAlignment="1">
      <alignment horizontal="center" vertical="center" wrapText="1"/>
    </xf>
    <xf numFmtId="0" fontId="7" fillId="3" borderId="10" xfId="0" applyFont="1" applyFill="1" applyBorder="1"/>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0" fillId="0" borderId="28" xfId="0" applyBorder="1" applyAlignment="1">
      <alignment horizontal="center" vertical="center"/>
    </xf>
    <xf numFmtId="0" fontId="0" fillId="0" borderId="114" xfId="0" applyBorder="1" applyAlignment="1">
      <alignment horizontal="center" vertical="center"/>
    </xf>
    <xf numFmtId="0" fontId="0" fillId="3" borderId="11" xfId="0" applyFill="1" applyBorder="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0" fontId="0" fillId="0" borderId="60" xfId="0" applyBorder="1" applyAlignment="1">
      <alignment horizontal="center" vertical="center"/>
    </xf>
    <xf numFmtId="0" fontId="0" fillId="0" borderId="93" xfId="0" applyBorder="1" applyAlignment="1">
      <alignment horizontal="center" vertical="center"/>
    </xf>
    <xf numFmtId="0" fontId="0" fillId="0" borderId="19" xfId="0" applyBorder="1" applyAlignment="1">
      <alignment horizontal="center" vertical="center"/>
    </xf>
    <xf numFmtId="0" fontId="0" fillId="0" borderId="61" xfId="0" applyBorder="1" applyAlignment="1">
      <alignment horizontal="center" vertical="center"/>
    </xf>
    <xf numFmtId="183" fontId="0" fillId="0" borderId="11" xfId="0" applyNumberFormat="1" applyBorder="1" applyAlignment="1">
      <alignment horizontal="center" vertical="center"/>
    </xf>
    <xf numFmtId="183" fontId="0" fillId="0" borderId="60" xfId="0" applyNumberFormat="1" applyBorder="1" applyAlignment="1">
      <alignment horizontal="center" vertical="center"/>
    </xf>
    <xf numFmtId="0" fontId="0" fillId="0" borderId="112" xfId="0" applyBorder="1" applyAlignment="1">
      <alignment horizontal="center" vertical="center"/>
    </xf>
    <xf numFmtId="0" fontId="0" fillId="0" borderId="113" xfId="0" applyBorder="1" applyAlignment="1">
      <alignment horizontal="center" vertical="center"/>
    </xf>
    <xf numFmtId="0" fontId="0" fillId="0" borderId="11" xfId="0" applyBorder="1" applyAlignment="1">
      <alignment horizontal="center" vertical="center"/>
    </xf>
    <xf numFmtId="0" fontId="0" fillId="0" borderId="63" xfId="0" applyBorder="1" applyAlignment="1">
      <alignment horizontal="center" vertical="center"/>
    </xf>
    <xf numFmtId="0" fontId="0" fillId="0" borderId="19" xfId="0" applyBorder="1" applyAlignment="1">
      <alignment horizontal="right" vertical="center"/>
    </xf>
    <xf numFmtId="0" fontId="3" fillId="3" borderId="68" xfId="0" applyFont="1" applyFill="1" applyBorder="1" applyAlignment="1">
      <alignment horizontal="center" vertical="center" wrapText="1"/>
    </xf>
    <xf numFmtId="0" fontId="3" fillId="3" borderId="105" xfId="0" applyFont="1" applyFill="1" applyBorder="1" applyAlignment="1">
      <alignment horizontal="center" vertical="center" wrapText="1"/>
    </xf>
    <xf numFmtId="183" fontId="0" fillId="0" borderId="27" xfId="0" applyNumberFormat="1" applyBorder="1" applyAlignment="1">
      <alignment horizontal="center" vertical="center"/>
    </xf>
    <xf numFmtId="183" fontId="0" fillId="0" borderId="114" xfId="0" applyNumberFormat="1" applyBorder="1" applyAlignment="1">
      <alignment horizontal="center" vertical="center"/>
    </xf>
    <xf numFmtId="0" fontId="0" fillId="0" borderId="27" xfId="0" applyBorder="1" applyAlignment="1">
      <alignment horizontal="center" vertical="center"/>
    </xf>
    <xf numFmtId="0" fontId="0" fillId="0" borderId="32" xfId="0" applyBorder="1" applyAlignment="1">
      <alignment horizontal="left" vertical="center" wrapText="1"/>
    </xf>
    <xf numFmtId="0" fontId="0" fillId="0" borderId="118" xfId="0" applyBorder="1" applyAlignment="1">
      <alignment horizontal="left" vertical="center" wrapText="1"/>
    </xf>
    <xf numFmtId="0" fontId="0" fillId="0" borderId="18" xfId="0" applyBorder="1" applyAlignment="1">
      <alignment horizontal="center" vertical="center"/>
    </xf>
    <xf numFmtId="0" fontId="3" fillId="0" borderId="18" xfId="0" applyFont="1" applyBorder="1" applyAlignment="1">
      <alignment horizontal="center" vertical="center"/>
    </xf>
    <xf numFmtId="0" fontId="3" fillId="0" borderId="118" xfId="0" applyFont="1" applyBorder="1" applyAlignment="1">
      <alignment horizontal="center" vertical="center"/>
    </xf>
    <xf numFmtId="188" fontId="0" fillId="3" borderId="134" xfId="0" applyNumberFormat="1" applyFill="1" applyBorder="1" applyAlignment="1">
      <alignment horizontal="center" vertical="center"/>
    </xf>
    <xf numFmtId="188" fontId="2" fillId="3" borderId="55" xfId="0" applyNumberFormat="1" applyFont="1" applyFill="1" applyBorder="1" applyAlignment="1">
      <alignment horizontal="center" vertical="center"/>
    </xf>
    <xf numFmtId="188" fontId="2" fillId="3" borderId="135" xfId="0" applyNumberFormat="1" applyFont="1" applyFill="1" applyBorder="1" applyAlignment="1">
      <alignment horizontal="center" vertical="center"/>
    </xf>
    <xf numFmtId="188" fontId="2" fillId="3" borderId="136" xfId="0" applyNumberFormat="1" applyFont="1" applyFill="1" applyBorder="1" applyAlignment="1">
      <alignment horizontal="center" vertical="center"/>
    </xf>
    <xf numFmtId="0" fontId="2" fillId="3" borderId="137" xfId="0" applyFont="1" applyFill="1" applyBorder="1" applyAlignment="1">
      <alignment horizontal="center" vertical="center" wrapText="1"/>
    </xf>
    <xf numFmtId="0" fontId="2" fillId="3" borderId="139" xfId="0" applyFont="1" applyFill="1" applyBorder="1" applyAlignment="1">
      <alignment horizontal="center" vertical="center" wrapText="1"/>
    </xf>
    <xf numFmtId="0" fontId="2" fillId="3" borderId="73" xfId="0" applyFont="1" applyFill="1" applyBorder="1" applyAlignment="1">
      <alignment horizontal="center" vertical="center" wrapText="1"/>
    </xf>
    <xf numFmtId="0" fontId="2" fillId="3" borderId="115" xfId="0" applyFont="1" applyFill="1" applyBorder="1" applyAlignment="1">
      <alignment horizontal="center" vertical="center"/>
    </xf>
    <xf numFmtId="0" fontId="2" fillId="3" borderId="116" xfId="0" applyFont="1" applyFill="1" applyBorder="1" applyAlignment="1">
      <alignment horizontal="center" vertical="center" wrapText="1"/>
    </xf>
    <xf numFmtId="0" fontId="2" fillId="3" borderId="117" xfId="0" applyFont="1" applyFill="1" applyBorder="1" applyAlignment="1">
      <alignment horizontal="center" wrapText="1"/>
    </xf>
    <xf numFmtId="0" fontId="3" fillId="0" borderId="32" xfId="0" applyFont="1" applyBorder="1" applyAlignment="1">
      <alignment horizontal="center" vertical="center"/>
    </xf>
    <xf numFmtId="0" fontId="2" fillId="3" borderId="26" xfId="0" applyFont="1" applyFill="1" applyBorder="1" applyAlignment="1">
      <alignment horizontal="justify" vertical="center" wrapText="1"/>
    </xf>
    <xf numFmtId="0" fontId="0" fillId="3" borderId="138" xfId="0" applyFill="1" applyBorder="1"/>
    <xf numFmtId="188" fontId="0" fillId="3" borderId="55" xfId="0" applyNumberFormat="1" applyFill="1" applyBorder="1" applyAlignment="1">
      <alignment horizontal="center" vertical="center"/>
    </xf>
    <xf numFmtId="0" fontId="2" fillId="3" borderId="14"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22"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114" xfId="0" applyFont="1" applyFill="1" applyBorder="1" applyAlignment="1">
      <alignment horizontal="center" vertical="center"/>
    </xf>
    <xf numFmtId="0" fontId="2" fillId="3" borderId="123"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62"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24" xfId="0" applyFont="1" applyFill="1" applyBorder="1" applyAlignment="1">
      <alignment horizontal="center" vertical="center"/>
    </xf>
    <xf numFmtId="0" fontId="2" fillId="3" borderId="107" xfId="0" applyFont="1" applyFill="1" applyBorder="1" applyAlignment="1">
      <alignment horizontal="center" vertical="center" wrapText="1"/>
    </xf>
    <xf numFmtId="0" fontId="2" fillId="3" borderId="21" xfId="0" applyFont="1" applyFill="1" applyBorder="1" applyAlignment="1">
      <alignment horizontal="center" vertical="center" wrapText="1"/>
    </xf>
    <xf numFmtId="188" fontId="0" fillId="3" borderId="55" xfId="0" applyNumberFormat="1" applyFill="1" applyBorder="1" applyAlignment="1">
      <alignment horizontal="center" vertical="center" wrapText="1"/>
    </xf>
    <xf numFmtId="188" fontId="2" fillId="3" borderId="55" xfId="0" applyNumberFormat="1" applyFont="1" applyFill="1" applyBorder="1" applyAlignment="1">
      <alignment horizontal="center" vertical="center" wrapText="1"/>
    </xf>
    <xf numFmtId="188" fontId="2" fillId="3" borderId="136" xfId="0" applyNumberFormat="1" applyFont="1" applyFill="1" applyBorder="1" applyAlignment="1">
      <alignment horizontal="center" vertical="center" wrapText="1"/>
    </xf>
    <xf numFmtId="0" fontId="2" fillId="3" borderId="125" xfId="0" applyFont="1" applyFill="1" applyBorder="1" applyAlignment="1">
      <alignment horizontal="center" vertical="center" wrapText="1"/>
    </xf>
    <xf numFmtId="0" fontId="2" fillId="3" borderId="126" xfId="0" applyFont="1" applyFill="1" applyBorder="1" applyAlignment="1">
      <alignment horizontal="center" vertical="center"/>
    </xf>
    <xf numFmtId="0" fontId="0" fillId="0" borderId="40" xfId="0" applyBorder="1" applyAlignment="1">
      <alignment horizontal="center" vertical="center" wrapText="1"/>
    </xf>
    <xf numFmtId="0" fontId="3" fillId="0" borderId="40" xfId="0" applyFont="1" applyBorder="1" applyAlignment="1">
      <alignment horizontal="center" vertical="center" wrapText="1"/>
    </xf>
    <xf numFmtId="0" fontId="3" fillId="0" borderId="121" xfId="0" applyFont="1" applyBorder="1" applyAlignment="1">
      <alignment horizontal="center" vertical="center" wrapText="1"/>
    </xf>
    <xf numFmtId="0" fontId="0" fillId="0" borderId="151" xfId="0" applyBorder="1" applyAlignment="1">
      <alignment horizontal="center" vertical="center" textRotation="255"/>
    </xf>
    <xf numFmtId="0" fontId="3" fillId="0" borderId="38" xfId="0" applyFont="1" applyBorder="1" applyAlignment="1">
      <alignment horizontal="center" vertical="center" textRotation="255"/>
    </xf>
    <xf numFmtId="0" fontId="3" fillId="0" borderId="36" xfId="0" applyFont="1" applyBorder="1" applyAlignment="1">
      <alignment horizontal="center" vertical="center" textRotation="255"/>
    </xf>
    <xf numFmtId="0" fontId="0" fillId="0" borderId="119" xfId="0" applyBorder="1" applyAlignment="1">
      <alignment horizontal="center" vertical="center"/>
    </xf>
    <xf numFmtId="0" fontId="3" fillId="0" borderId="119" xfId="0" applyFont="1" applyBorder="1" applyAlignment="1">
      <alignment horizontal="center" vertical="center"/>
    </xf>
    <xf numFmtId="0" fontId="3" fillId="0" borderId="120" xfId="0" applyFont="1" applyBorder="1" applyAlignment="1">
      <alignment horizontal="center" vertical="center"/>
    </xf>
    <xf numFmtId="0" fontId="0" fillId="0" borderId="18" xfId="0" applyBorder="1" applyAlignment="1">
      <alignment horizontal="center" vertical="center" shrinkToFit="1"/>
    </xf>
    <xf numFmtId="0" fontId="3" fillId="0" borderId="18" xfId="0" applyFont="1" applyBorder="1" applyAlignment="1">
      <alignment horizontal="center" vertical="center" shrinkToFit="1"/>
    </xf>
    <xf numFmtId="0" fontId="3" fillId="0" borderId="118" xfId="0" applyFont="1" applyBorder="1" applyAlignment="1">
      <alignment horizontal="center" vertical="center" shrinkToFit="1"/>
    </xf>
    <xf numFmtId="0" fontId="0" fillId="0" borderId="15" xfId="0" applyBorder="1" applyAlignment="1">
      <alignment horizontal="center" vertical="center" textRotation="255" wrapText="1"/>
    </xf>
    <xf numFmtId="0" fontId="3" fillId="0" borderId="85" xfId="0" applyFont="1" applyBorder="1" applyAlignment="1">
      <alignment horizontal="center" vertical="center" textRotation="255" wrapText="1"/>
    </xf>
    <xf numFmtId="0" fontId="3" fillId="0" borderId="17" xfId="0" applyFont="1" applyBorder="1" applyAlignment="1">
      <alignment horizontal="center" vertical="center" textRotation="255" wrapText="1"/>
    </xf>
    <xf numFmtId="0" fontId="2" fillId="0" borderId="85" xfId="0" applyFont="1" applyBorder="1" applyAlignment="1">
      <alignment horizontal="center" vertical="center" textRotation="255" wrapText="1"/>
    </xf>
    <xf numFmtId="0" fontId="2" fillId="0" borderId="17" xfId="0" applyFont="1" applyBorder="1" applyAlignment="1">
      <alignment horizontal="center" vertical="center" textRotation="255" wrapText="1"/>
    </xf>
    <xf numFmtId="0" fontId="0" fillId="0" borderId="32" xfId="0" applyBorder="1" applyAlignment="1">
      <alignment horizontal="center" vertical="center" wrapText="1"/>
    </xf>
    <xf numFmtId="0" fontId="3" fillId="0" borderId="118" xfId="0" applyFont="1" applyBorder="1" applyAlignment="1">
      <alignment horizontal="center" vertical="center" wrapText="1"/>
    </xf>
    <xf numFmtId="0" fontId="0" fillId="14" borderId="32" xfId="0" applyFill="1" applyBorder="1" applyAlignment="1">
      <alignment horizontal="center" vertical="center" wrapText="1"/>
    </xf>
    <xf numFmtId="0" fontId="0" fillId="14" borderId="118" xfId="0" applyFill="1" applyBorder="1" applyAlignment="1">
      <alignment horizontal="center" vertical="center"/>
    </xf>
    <xf numFmtId="0" fontId="0" fillId="0" borderId="32" xfId="0" applyBorder="1" applyAlignment="1">
      <alignment horizontal="center" vertical="center"/>
    </xf>
    <xf numFmtId="0" fontId="0" fillId="0" borderId="16" xfId="0" applyBorder="1" applyAlignment="1">
      <alignment horizontal="center" vertical="center"/>
    </xf>
    <xf numFmtId="0" fontId="3" fillId="0" borderId="16" xfId="0" applyFont="1" applyBorder="1" applyAlignment="1">
      <alignment horizontal="center" vertical="center"/>
    </xf>
    <xf numFmtId="0" fontId="3" fillId="0" borderId="150" xfId="0" applyFont="1" applyBorder="1" applyAlignment="1">
      <alignment horizontal="center" vertical="center"/>
    </xf>
    <xf numFmtId="0" fontId="3" fillId="0" borderId="32" xfId="0" applyFont="1" applyBorder="1" applyAlignment="1">
      <alignment horizontal="center" vertical="center" wrapText="1"/>
    </xf>
    <xf numFmtId="0" fontId="21" fillId="0" borderId="54" xfId="0" applyFont="1" applyBorder="1" applyAlignment="1">
      <alignment vertical="center" wrapText="1"/>
    </xf>
    <xf numFmtId="0" fontId="21" fillId="0" borderId="127" xfId="0" applyFont="1" applyBorder="1" applyAlignment="1">
      <alignment vertical="center" wrapText="1"/>
    </xf>
    <xf numFmtId="0" fontId="21" fillId="0" borderId="128" xfId="0" applyFont="1" applyBorder="1" applyAlignment="1">
      <alignment vertical="center" wrapText="1"/>
    </xf>
    <xf numFmtId="0" fontId="21" fillId="0" borderId="129" xfId="0" applyFont="1" applyBorder="1" applyAlignment="1">
      <alignment vertical="center" wrapText="1"/>
    </xf>
    <xf numFmtId="0" fontId="21" fillId="0" borderId="12" xfId="0" applyFont="1" applyBorder="1" applyAlignment="1">
      <alignment vertical="center" wrapText="1"/>
    </xf>
    <xf numFmtId="0" fontId="21" fillId="0" borderId="60" xfId="0" applyFont="1" applyBorder="1" applyAlignment="1">
      <alignment vertical="center" wrapText="1"/>
    </xf>
    <xf numFmtId="0" fontId="21" fillId="3" borderId="72" xfId="0" applyFont="1" applyFill="1" applyBorder="1" applyAlignment="1">
      <alignment horizontal="center" vertical="center"/>
    </xf>
    <xf numFmtId="0" fontId="21" fillId="3" borderId="105" xfId="0" applyFont="1" applyFill="1" applyBorder="1" applyAlignment="1">
      <alignment horizontal="center" vertical="center"/>
    </xf>
    <xf numFmtId="0" fontId="21" fillId="0" borderId="130" xfId="0" applyFont="1" applyBorder="1" applyAlignment="1">
      <alignment vertical="center" wrapText="1"/>
    </xf>
    <xf numFmtId="0" fontId="21" fillId="0" borderId="131" xfId="0" applyFont="1" applyBorder="1" applyAlignment="1">
      <alignment vertical="center" wrapText="1"/>
    </xf>
    <xf numFmtId="0" fontId="34" fillId="0" borderId="54" xfId="0" applyFont="1" applyBorder="1" applyAlignment="1">
      <alignment vertical="center" wrapText="1"/>
    </xf>
    <xf numFmtId="0" fontId="34" fillId="0" borderId="127" xfId="0" applyFont="1" applyBorder="1" applyAlignment="1">
      <alignment vertical="center" wrapText="1"/>
    </xf>
    <xf numFmtId="0" fontId="21" fillId="0" borderId="45" xfId="0" applyFont="1" applyBorder="1" applyAlignment="1">
      <alignment horizontal="center" vertical="center" wrapText="1"/>
    </xf>
    <xf numFmtId="0" fontId="0" fillId="0" borderId="45" xfId="0" applyBorder="1" applyAlignment="1">
      <alignment horizontal="center" vertical="center" wrapText="1"/>
    </xf>
    <xf numFmtId="0" fontId="21" fillId="0" borderId="10" xfId="0" applyFont="1" applyBorder="1" applyAlignment="1">
      <alignment horizontal="center" vertical="center" wrapText="1"/>
    </xf>
    <xf numFmtId="0" fontId="0" fillId="0" borderId="33" xfId="0" applyBorder="1" applyAlignment="1">
      <alignment horizontal="center" vertical="center" wrapText="1"/>
    </xf>
    <xf numFmtId="0" fontId="21" fillId="0" borderId="13" xfId="0" applyFont="1" applyBorder="1" applyAlignment="1">
      <alignment vertical="center" wrapText="1"/>
    </xf>
    <xf numFmtId="0" fontId="21" fillId="0" borderId="66" xfId="0" applyFont="1" applyBorder="1" applyAlignment="1">
      <alignment vertical="center" wrapText="1"/>
    </xf>
    <xf numFmtId="0" fontId="21" fillId="0" borderId="30" xfId="0" applyFont="1" applyBorder="1" applyAlignment="1">
      <alignment horizontal="center" vertical="center" wrapText="1"/>
    </xf>
    <xf numFmtId="0" fontId="21" fillId="0" borderId="33" xfId="0" applyFont="1" applyBorder="1" applyAlignment="1">
      <alignment horizontal="center" vertical="center" wrapText="1"/>
    </xf>
    <xf numFmtId="0" fontId="21" fillId="2" borderId="111" xfId="0" applyFont="1" applyFill="1" applyBorder="1" applyAlignment="1" applyProtection="1">
      <alignment vertical="center" wrapText="1"/>
      <protection locked="0"/>
    </xf>
    <xf numFmtId="0" fontId="21" fillId="2" borderId="28" xfId="0" applyFont="1" applyFill="1" applyBorder="1" applyAlignment="1" applyProtection="1">
      <alignment vertical="center" wrapText="1"/>
      <protection locked="0"/>
    </xf>
    <xf numFmtId="0" fontId="21" fillId="2" borderId="114" xfId="0" applyFont="1" applyFill="1" applyBorder="1" applyAlignment="1" applyProtection="1">
      <alignment vertical="center" wrapText="1"/>
      <protection locked="0"/>
    </xf>
    <xf numFmtId="0" fontId="21" fillId="2" borderId="12" xfId="0" applyFont="1" applyFill="1" applyBorder="1" applyAlignment="1" applyProtection="1">
      <alignment vertical="center" wrapText="1"/>
      <protection locked="0"/>
    </xf>
    <xf numFmtId="0" fontId="21" fillId="2" borderId="0" xfId="0" applyFont="1" applyFill="1" applyAlignment="1" applyProtection="1">
      <alignment vertical="center" wrapText="1"/>
      <protection locked="0"/>
    </xf>
    <xf numFmtId="0" fontId="21" fillId="2" borderId="60" xfId="0" applyFont="1" applyFill="1" applyBorder="1" applyAlignment="1" applyProtection="1">
      <alignment vertical="center" wrapText="1"/>
      <protection locked="0"/>
    </xf>
    <xf numFmtId="0" fontId="21" fillId="2" borderId="75" xfId="0" applyFont="1" applyFill="1" applyBorder="1" applyAlignment="1" applyProtection="1">
      <alignment vertical="center" wrapText="1"/>
      <protection locked="0"/>
    </xf>
    <xf numFmtId="0" fontId="21" fillId="2" borderId="19" xfId="0" applyFont="1" applyFill="1" applyBorder="1" applyAlignment="1" applyProtection="1">
      <alignment vertical="center" wrapText="1"/>
      <protection locked="0"/>
    </xf>
    <xf numFmtId="0" fontId="21" fillId="2" borderId="61" xfId="0" applyFont="1" applyFill="1" applyBorder="1" applyAlignment="1" applyProtection="1">
      <alignment vertical="center" wrapText="1"/>
      <protection locked="0"/>
    </xf>
    <xf numFmtId="0" fontId="21" fillId="0" borderId="27" xfId="0" applyFont="1" applyBorder="1" applyAlignment="1">
      <alignment horizontal="center" vertical="center" wrapText="1"/>
    </xf>
    <xf numFmtId="0" fontId="0" fillId="0" borderId="81" xfId="0" applyBorder="1" applyAlignment="1">
      <alignment horizontal="center" vertical="center"/>
    </xf>
    <xf numFmtId="0" fontId="0" fillId="0" borderId="85" xfId="0" applyBorder="1" applyAlignment="1">
      <alignment horizontal="center" vertical="center"/>
    </xf>
    <xf numFmtId="0" fontId="0" fillId="0" borderId="94" xfId="0" applyBorder="1" applyAlignment="1">
      <alignment horizontal="center" vertical="center"/>
    </xf>
    <xf numFmtId="0" fontId="0" fillId="0" borderId="47" xfId="0" applyBorder="1" applyAlignment="1">
      <alignment horizontal="center" vertical="center" wrapText="1"/>
    </xf>
    <xf numFmtId="0" fontId="21" fillId="0" borderId="15" xfId="0" applyFont="1" applyBorder="1" applyAlignment="1">
      <alignment vertical="center" wrapText="1"/>
    </xf>
    <xf numFmtId="0" fontId="21" fillId="0" borderId="85" xfId="0" applyFont="1" applyBorder="1" applyAlignment="1">
      <alignment vertical="center"/>
    </xf>
    <xf numFmtId="0" fontId="21" fillId="0" borderId="17" xfId="0" applyFont="1" applyBorder="1" applyAlignment="1">
      <alignment vertical="center"/>
    </xf>
    <xf numFmtId="0" fontId="21" fillId="0" borderId="15" xfId="0" applyFont="1" applyBorder="1" applyAlignment="1">
      <alignment vertical="center"/>
    </xf>
    <xf numFmtId="0" fontId="21" fillId="0" borderId="94" xfId="0" applyFont="1" applyBorder="1" applyAlignment="1">
      <alignment vertical="center"/>
    </xf>
    <xf numFmtId="0" fontId="21" fillId="3" borderId="68" xfId="0" applyFont="1" applyFill="1" applyBorder="1" applyAlignment="1">
      <alignment horizontal="center" vertical="center"/>
    </xf>
    <xf numFmtId="0" fontId="0" fillId="0" borderId="106" xfId="0" applyBorder="1" applyAlignment="1">
      <alignment horizontal="center" vertical="center"/>
    </xf>
    <xf numFmtId="0" fontId="0" fillId="0" borderId="17" xfId="0" applyBorder="1" applyAlignment="1">
      <alignment vertical="center" wrapText="1"/>
    </xf>
    <xf numFmtId="0" fontId="21" fillId="0" borderId="30" xfId="0" applyFont="1" applyBorder="1" applyAlignment="1">
      <alignment vertical="center" wrapText="1"/>
    </xf>
    <xf numFmtId="0" fontId="0" fillId="0" borderId="45" xfId="0" applyBorder="1" applyAlignment="1">
      <alignment vertical="center" wrapText="1"/>
    </xf>
    <xf numFmtId="0" fontId="0" fillId="0" borderId="85" xfId="0" applyBorder="1" applyAlignment="1">
      <alignment vertical="center" wrapText="1"/>
    </xf>
    <xf numFmtId="0" fontId="21" fillId="0" borderId="10" xfId="0" applyFont="1" applyBorder="1" applyAlignment="1">
      <alignment vertical="center" wrapText="1"/>
    </xf>
    <xf numFmtId="0" fontId="21" fillId="0" borderId="45" xfId="0" applyFont="1" applyBorder="1" applyAlignment="1">
      <alignment vertical="center" wrapText="1"/>
    </xf>
    <xf numFmtId="0" fontId="21" fillId="0" borderId="33" xfId="0" applyFont="1" applyBorder="1" applyAlignment="1">
      <alignment vertical="center" wrapText="1"/>
    </xf>
    <xf numFmtId="0" fontId="8" fillId="0" borderId="109"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95" xfId="0" applyFont="1" applyBorder="1" applyAlignment="1">
      <alignment horizontal="center" vertical="center" textRotation="255" wrapText="1"/>
    </xf>
    <xf numFmtId="0" fontId="8" fillId="0" borderId="38" xfId="0" applyFont="1" applyBorder="1" applyAlignment="1">
      <alignment horizontal="center" vertical="center" textRotation="255" wrapText="1"/>
    </xf>
    <xf numFmtId="0" fontId="8" fillId="0" borderId="110" xfId="0" applyFont="1" applyBorder="1" applyAlignment="1">
      <alignment horizontal="center" vertical="center" textRotation="255" wrapText="1"/>
    </xf>
    <xf numFmtId="0" fontId="21" fillId="0" borderId="85" xfId="0" applyFont="1" applyBorder="1" applyAlignment="1">
      <alignment vertical="center" wrapText="1"/>
    </xf>
    <xf numFmtId="0" fontId="21" fillId="0" borderId="17" xfId="0" applyFont="1" applyBorder="1" applyAlignment="1">
      <alignment vertical="center" wrapText="1"/>
    </xf>
    <xf numFmtId="0" fontId="2" fillId="0" borderId="0" xfId="0" applyFont="1" applyAlignment="1">
      <alignment horizontal="left" vertical="center"/>
    </xf>
    <xf numFmtId="0" fontId="19" fillId="0" borderId="32"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42" xfId="0" applyFont="1" applyBorder="1" applyAlignment="1">
      <alignment horizontal="left" vertical="center"/>
    </xf>
    <xf numFmtId="0" fontId="19" fillId="0" borderId="16" xfId="0" applyFont="1" applyBorder="1" applyAlignment="1">
      <alignment horizontal="left" vertical="center"/>
    </xf>
    <xf numFmtId="0" fontId="19" fillId="0" borderId="17" xfId="0" applyFont="1" applyBorder="1" applyAlignment="1">
      <alignment horizontal="left" vertical="center"/>
    </xf>
    <xf numFmtId="0" fontId="5" fillId="0" borderId="32" xfId="1" applyFill="1" applyBorder="1" applyAlignment="1" applyProtection="1">
      <alignment horizontal="right" vertical="center" wrapText="1"/>
    </xf>
    <xf numFmtId="0" fontId="5" fillId="0" borderId="18" xfId="1" applyFill="1" applyBorder="1" applyAlignment="1" applyProtection="1">
      <alignment horizontal="right" vertical="center" wrapText="1"/>
    </xf>
    <xf numFmtId="0" fontId="5" fillId="0" borderId="18" xfId="1" applyFill="1" applyBorder="1" applyAlignment="1" applyProtection="1">
      <alignment horizontal="left" vertical="center" wrapText="1"/>
    </xf>
    <xf numFmtId="0" fontId="5" fillId="0" borderId="8" xfId="1" applyFill="1" applyBorder="1" applyAlignment="1" applyProtection="1">
      <alignment horizontal="left" vertical="center" wrapText="1"/>
    </xf>
    <xf numFmtId="0" fontId="19" fillId="0" borderId="1" xfId="0" applyFont="1" applyBorder="1" applyAlignment="1">
      <alignment horizontal="center" vertical="center"/>
    </xf>
    <xf numFmtId="0" fontId="19" fillId="0" borderId="32" xfId="0" applyFont="1" applyBorder="1" applyAlignment="1">
      <alignment horizontal="center" vertical="center"/>
    </xf>
    <xf numFmtId="0" fontId="19" fillId="0" borderId="18" xfId="0" applyFont="1" applyBorder="1" applyAlignment="1">
      <alignment horizontal="center" vertical="center"/>
    </xf>
    <xf numFmtId="0" fontId="19" fillId="0" borderId="8"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2" xfId="0" applyFont="1" applyBorder="1" applyAlignment="1">
      <alignment horizontal="center" vertical="center"/>
    </xf>
    <xf numFmtId="0" fontId="19" fillId="0" borderId="0" xfId="0" applyFont="1" applyAlignment="1">
      <alignment horizontal="center" vertical="center"/>
    </xf>
    <xf numFmtId="0" fontId="19" fillId="0" borderId="85" xfId="0" applyFont="1" applyBorder="1" applyAlignment="1">
      <alignment horizontal="center" vertical="center"/>
    </xf>
    <xf numFmtId="0" fontId="19" fillId="0" borderId="4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3" xfId="0" applyFont="1" applyBorder="1" applyAlignment="1">
      <alignment vertical="center"/>
    </xf>
    <xf numFmtId="0" fontId="19" fillId="0" borderId="14" xfId="0" applyFont="1" applyBorder="1" applyAlignment="1">
      <alignment vertical="center"/>
    </xf>
    <xf numFmtId="0" fontId="19" fillId="0" borderId="15" xfId="0" applyFont="1" applyBorder="1" applyAlignment="1">
      <alignment vertical="center"/>
    </xf>
    <xf numFmtId="0" fontId="2" fillId="0" borderId="18" xfId="0" applyFont="1" applyBorder="1" applyAlignment="1">
      <alignment horizontal="center" vertical="center" wrapText="1"/>
    </xf>
    <xf numFmtId="0" fontId="2" fillId="0" borderId="8" xfId="0" applyFont="1" applyBorder="1" applyAlignment="1">
      <alignment horizontal="center" vertical="center" wrapText="1"/>
    </xf>
    <xf numFmtId="0" fontId="19" fillId="0" borderId="18" xfId="0" applyFont="1" applyBorder="1" applyAlignment="1">
      <alignment vertical="center"/>
    </xf>
    <xf numFmtId="0" fontId="19" fillId="0" borderId="8" xfId="0" applyFont="1" applyBorder="1" applyAlignment="1">
      <alignment vertical="center"/>
    </xf>
    <xf numFmtId="0" fontId="19" fillId="0" borderId="32" xfId="0" applyFont="1" applyBorder="1" applyAlignment="1">
      <alignment horizontal="left" vertical="center"/>
    </xf>
    <xf numFmtId="0" fontId="19" fillId="0" borderId="18" xfId="0" applyFont="1" applyBorder="1" applyAlignment="1">
      <alignment horizontal="left" vertical="center"/>
    </xf>
    <xf numFmtId="0" fontId="19" fillId="0" borderId="8" xfId="0" applyFont="1" applyBorder="1" applyAlignment="1">
      <alignment horizontal="left" vertical="center"/>
    </xf>
    <xf numFmtId="0" fontId="19" fillId="0" borderId="32"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149" xfId="0" applyFont="1" applyBorder="1" applyAlignment="1">
      <alignment horizontal="center" vertical="center"/>
    </xf>
    <xf numFmtId="185" fontId="19" fillId="0" borderId="89" xfId="0" applyNumberFormat="1" applyFont="1" applyBorder="1" applyAlignment="1">
      <alignment horizontal="center" vertical="center"/>
    </xf>
    <xf numFmtId="185" fontId="0" fillId="0" borderId="90" xfId="0" applyNumberFormat="1" applyBorder="1" applyAlignment="1">
      <alignment horizontal="center" vertical="center"/>
    </xf>
    <xf numFmtId="186" fontId="19" fillId="0" borderId="89" xfId="0" applyNumberFormat="1" applyFont="1" applyBorder="1" applyAlignment="1">
      <alignment horizontal="center" vertical="center"/>
    </xf>
    <xf numFmtId="186" fontId="0" fillId="0" borderId="90" xfId="0" applyNumberFormat="1" applyBorder="1" applyAlignment="1">
      <alignment horizontal="center" vertical="center"/>
    </xf>
    <xf numFmtId="0" fontId="19" fillId="0" borderId="86" xfId="0" applyFont="1" applyBorder="1" applyAlignment="1">
      <alignment horizontal="center" vertical="center" wrapText="1" shrinkToFit="1"/>
    </xf>
    <xf numFmtId="0" fontId="19" fillId="0" borderId="87" xfId="0" applyFont="1" applyBorder="1" applyAlignment="1">
      <alignment horizontal="center" vertical="center" wrapText="1" shrinkToFit="1"/>
    </xf>
    <xf numFmtId="0" fontId="19" fillId="0" borderId="88" xfId="0" applyFont="1" applyBorder="1" applyAlignment="1">
      <alignment horizontal="center" vertical="center" wrapText="1" shrinkToFit="1"/>
    </xf>
    <xf numFmtId="0" fontId="19" fillId="0" borderId="90" xfId="0" applyFont="1" applyBorder="1" applyAlignment="1">
      <alignment horizontal="center" vertical="center"/>
    </xf>
    <xf numFmtId="0" fontId="19" fillId="0" borderId="148" xfId="0" applyFont="1" applyBorder="1" applyAlignment="1">
      <alignment horizontal="center" vertical="center"/>
    </xf>
    <xf numFmtId="0" fontId="19" fillId="0" borderId="14" xfId="0" applyFont="1" applyBorder="1" applyAlignment="1">
      <alignment horizontal="right" vertical="center"/>
    </xf>
    <xf numFmtId="0" fontId="19" fillId="0" borderId="16" xfId="0" applyFont="1" applyBorder="1" applyAlignment="1">
      <alignment horizontal="right" vertical="center"/>
    </xf>
    <xf numFmtId="0" fontId="19" fillId="0" borderId="0" xfId="0" applyFont="1" applyAlignment="1">
      <alignment horizontal="right" vertical="center" wrapText="1"/>
    </xf>
    <xf numFmtId="0" fontId="19" fillId="0" borderId="85" xfId="0" applyFont="1" applyBorder="1" applyAlignment="1">
      <alignment horizontal="right" vertical="center" wrapText="1"/>
    </xf>
    <xf numFmtId="0" fontId="21" fillId="0" borderId="0" xfId="0"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right" vertical="center"/>
    </xf>
    <xf numFmtId="0" fontId="19" fillId="0" borderId="85" xfId="0" applyFont="1" applyBorder="1" applyAlignment="1">
      <alignment horizontal="right" vertical="center"/>
    </xf>
    <xf numFmtId="0" fontId="19" fillId="0" borderId="13" xfId="0" applyFont="1" applyBorder="1" applyAlignment="1">
      <alignment horizontal="center" vertical="center" wrapText="1" shrinkToFit="1"/>
    </xf>
    <xf numFmtId="0" fontId="19" fillId="0" borderId="14" xfId="0" applyFont="1" applyBorder="1" applyAlignment="1">
      <alignment horizontal="center" vertical="center" wrapText="1" shrinkToFit="1"/>
    </xf>
    <xf numFmtId="0" fontId="19" fillId="0" borderId="15" xfId="0" applyFont="1" applyBorder="1" applyAlignment="1">
      <alignment horizontal="center" vertical="center" wrapText="1" shrinkToFit="1"/>
    </xf>
    <xf numFmtId="0" fontId="19" fillId="0" borderId="42" xfId="0" applyFont="1" applyBorder="1" applyAlignment="1">
      <alignment horizontal="center" vertical="center" wrapText="1" shrinkToFit="1"/>
    </xf>
    <xf numFmtId="0" fontId="19" fillId="0" borderId="16" xfId="0" applyFont="1" applyBorder="1" applyAlignment="1">
      <alignment horizontal="center" vertical="center" wrapText="1" shrinkToFit="1"/>
    </xf>
    <xf numFmtId="0" fontId="19" fillId="0" borderId="17" xfId="0" applyFont="1" applyBorder="1" applyAlignment="1">
      <alignment horizontal="center" vertical="center" wrapText="1" shrinkToFit="1"/>
    </xf>
    <xf numFmtId="0" fontId="9" fillId="0" borderId="0" xfId="0" applyFont="1" applyAlignment="1">
      <alignment horizontal="right" vertical="center"/>
    </xf>
    <xf numFmtId="0" fontId="9" fillId="0" borderId="85" xfId="0" applyFont="1" applyBorder="1" applyAlignment="1">
      <alignment horizontal="right" vertical="center"/>
    </xf>
    <xf numFmtId="0" fontId="7" fillId="0" borderId="32"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19" fillId="0" borderId="82" xfId="0" applyFont="1" applyBorder="1" applyAlignment="1">
      <alignment horizontal="center" vertical="center" wrapText="1" shrinkToFit="1"/>
    </xf>
    <xf numFmtId="0" fontId="19" fillId="0" borderId="83" xfId="0" applyFont="1" applyBorder="1" applyAlignment="1">
      <alignment horizontal="center" vertical="center" wrapText="1" shrinkToFit="1"/>
    </xf>
    <xf numFmtId="0" fontId="19" fillId="0" borderId="84" xfId="0" applyFont="1" applyBorder="1" applyAlignment="1">
      <alignment horizontal="center" vertical="center" wrapText="1" shrinkToFit="1"/>
    </xf>
    <xf numFmtId="0" fontId="19" fillId="0" borderId="68" xfId="0" applyFont="1" applyBorder="1" applyAlignment="1">
      <alignment horizontal="center" vertical="center" wrapText="1"/>
    </xf>
    <xf numFmtId="0" fontId="19" fillId="0" borderId="92" xfId="0" applyFont="1" applyBorder="1" applyAlignment="1">
      <alignment horizontal="center" vertical="center" wrapText="1"/>
    </xf>
    <xf numFmtId="0" fontId="19" fillId="0" borderId="105" xfId="0" applyFont="1" applyBorder="1" applyAlignment="1">
      <alignment horizontal="center" vertical="center" wrapText="1"/>
    </xf>
    <xf numFmtId="0" fontId="19" fillId="0" borderId="68" xfId="0" applyFont="1" applyBorder="1" applyAlignment="1">
      <alignment horizontal="center" vertical="center"/>
    </xf>
    <xf numFmtId="0" fontId="19" fillId="0" borderId="92" xfId="0" applyFont="1" applyBorder="1" applyAlignment="1">
      <alignment horizontal="center" vertical="center"/>
    </xf>
    <xf numFmtId="0" fontId="19" fillId="0" borderId="105" xfId="0" applyFont="1" applyBorder="1" applyAlignment="1">
      <alignment horizontal="center" vertical="center"/>
    </xf>
    <xf numFmtId="185" fontId="19" fillId="0" borderId="32" xfId="0" applyNumberFormat="1" applyFont="1" applyBorder="1" applyAlignment="1">
      <alignment horizontal="center" vertical="center"/>
    </xf>
    <xf numFmtId="185" fontId="0" fillId="0" borderId="18" xfId="0" applyNumberFormat="1" applyBorder="1" applyAlignment="1">
      <alignment horizontal="center" vertical="center"/>
    </xf>
    <xf numFmtId="186" fontId="19" fillId="0" borderId="18" xfId="0" applyNumberFormat="1" applyFont="1" applyBorder="1" applyAlignment="1">
      <alignment horizontal="center" vertical="center"/>
    </xf>
    <xf numFmtId="186" fontId="0" fillId="0" borderId="8" xfId="0" applyNumberFormat="1" applyBorder="1" applyAlignment="1">
      <alignment horizontal="center" vertical="center"/>
    </xf>
    <xf numFmtId="0" fontId="7" fillId="0" borderId="10" xfId="0" applyFont="1" applyBorder="1" applyAlignment="1">
      <alignment horizontal="left" wrapText="1"/>
    </xf>
    <xf numFmtId="0" fontId="7" fillId="0" borderId="33" xfId="0" applyFont="1" applyBorder="1" applyAlignment="1">
      <alignment horizontal="left" wrapText="1"/>
    </xf>
    <xf numFmtId="0" fontId="22" fillId="0" borderId="19" xfId="0" applyFont="1" applyBorder="1" applyAlignment="1">
      <alignment horizontal="center" vertical="center"/>
    </xf>
    <xf numFmtId="0" fontId="14" fillId="0" borderId="0" xfId="0" applyFont="1" applyAlignment="1">
      <alignment horizontal="center"/>
    </xf>
    <xf numFmtId="0" fontId="19" fillId="0" borderId="140" xfId="0" applyFont="1" applyFill="1" applyBorder="1" applyAlignment="1">
      <alignment horizontal="center" vertical="center"/>
    </xf>
    <xf numFmtId="0" fontId="19" fillId="0" borderId="141" xfId="0" applyFont="1" applyFill="1" applyBorder="1" applyAlignment="1">
      <alignment horizontal="center" vertical="center"/>
    </xf>
    <xf numFmtId="0" fontId="35" fillId="0" borderId="142" xfId="0" applyFont="1" applyFill="1" applyBorder="1" applyAlignment="1">
      <alignment horizontal="center" vertical="center"/>
    </xf>
    <xf numFmtId="0" fontId="35" fillId="0" borderId="143" xfId="0" applyFont="1" applyFill="1" applyBorder="1" applyAlignment="1">
      <alignment horizontal="center" vertical="center"/>
    </xf>
    <xf numFmtId="0" fontId="35" fillId="0" borderId="144" xfId="0" applyFont="1" applyFill="1" applyBorder="1" applyAlignment="1">
      <alignment horizontal="center" vertical="center"/>
    </xf>
  </cellXfs>
  <cellStyles count="7">
    <cellStyle name="ハイパーリンク" xfId="1" builtinId="8"/>
    <cellStyle name="桁区切り" xfId="2" builtinId="6"/>
    <cellStyle name="桁区切り 2" xfId="6" xr:uid="{5E978585-5418-4A7F-B515-623E0440604D}"/>
    <cellStyle name="標準" xfId="0" builtinId="0"/>
    <cellStyle name="標準 2" xfId="5" xr:uid="{F4FD02E6-A0AE-4791-861A-0DF632F8DCFF}"/>
    <cellStyle name="標準_Sheet1" xfId="3" xr:uid="{00000000-0005-0000-0000-000003000000}"/>
    <cellStyle name="標準_yoshiki4" xfId="4" xr:uid="{00000000-0005-0000-0000-000004000000}"/>
  </cellStyles>
  <dxfs count="34">
    <dxf>
      <fill>
        <patternFill>
          <bgColor rgb="FFFFFF00"/>
        </patternFill>
      </fill>
    </dxf>
    <dxf>
      <font>
        <b/>
        <i val="0"/>
        <color rgb="FFFF0000"/>
      </font>
    </dxf>
    <dxf>
      <font>
        <b/>
        <i val="0"/>
        <color rgb="FFFF0000"/>
      </font>
    </dxf>
    <dxf>
      <font>
        <b/>
        <i val="0"/>
        <color rgb="FFFF0000"/>
      </font>
    </dxf>
    <dxf>
      <font>
        <b/>
        <i val="0"/>
        <color rgb="FFFF0000"/>
      </font>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00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00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0000"/>
        </patternFill>
      </fill>
    </dxf>
  </dxfs>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133350</xdr:colOff>
      <xdr:row>18</xdr:row>
      <xdr:rowOff>240029</xdr:rowOff>
    </xdr:from>
    <xdr:to>
      <xdr:col>1</xdr:col>
      <xdr:colOff>78105</xdr:colOff>
      <xdr:row>19</xdr:row>
      <xdr:rowOff>24765</xdr:rowOff>
    </xdr:to>
    <xdr:sp macro="" textlink="">
      <xdr:nvSpPr>
        <xdr:cNvPr id="2" name="テキスト ボックス 1">
          <a:extLst>
            <a:ext uri="{FF2B5EF4-FFF2-40B4-BE49-F238E27FC236}">
              <a16:creationId xmlns:a16="http://schemas.microsoft.com/office/drawing/2014/main" id="{CDBD364E-3C39-FF22-2432-48C7074B25B7}"/>
            </a:ext>
          </a:extLst>
        </xdr:cNvPr>
        <xdr:cNvSpPr txBox="1"/>
      </xdr:nvSpPr>
      <xdr:spPr>
        <a:xfrm>
          <a:off x="133350" y="6678929"/>
          <a:ext cx="335280" cy="241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a:t>
          </a:r>
          <a:endParaRPr kumimoji="1" lang="ja-JP" altLang="en-US" sz="1100"/>
        </a:p>
      </xdr:txBody>
    </xdr:sp>
    <xdr:clientData/>
  </xdr:twoCellAnchor>
  <xdr:twoCellAnchor>
    <xdr:from>
      <xdr:col>0</xdr:col>
      <xdr:colOff>133350</xdr:colOff>
      <xdr:row>22</xdr:row>
      <xdr:rowOff>238125</xdr:rowOff>
    </xdr:from>
    <xdr:to>
      <xdr:col>1</xdr:col>
      <xdr:colOff>81915</xdr:colOff>
      <xdr:row>23</xdr:row>
      <xdr:rowOff>19051</xdr:rowOff>
    </xdr:to>
    <xdr:sp macro="" textlink="">
      <xdr:nvSpPr>
        <xdr:cNvPr id="3" name="テキスト ボックス 2">
          <a:extLst>
            <a:ext uri="{FF2B5EF4-FFF2-40B4-BE49-F238E27FC236}">
              <a16:creationId xmlns:a16="http://schemas.microsoft.com/office/drawing/2014/main" id="{D3C10F9F-0C72-4863-90F1-441AE9490CC0}"/>
            </a:ext>
          </a:extLst>
        </xdr:cNvPr>
        <xdr:cNvSpPr txBox="1"/>
      </xdr:nvSpPr>
      <xdr:spPr>
        <a:xfrm>
          <a:off x="133350" y="8505825"/>
          <a:ext cx="339090"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11</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596265</xdr:colOff>
      <xdr:row>0</xdr:row>
      <xdr:rowOff>148590</xdr:rowOff>
    </xdr:from>
    <xdr:to>
      <xdr:col>10</xdr:col>
      <xdr:colOff>15240</xdr:colOff>
      <xdr:row>4</xdr:row>
      <xdr:rowOff>95250</xdr:rowOff>
    </xdr:to>
    <xdr:sp macro="" textlink="">
      <xdr:nvSpPr>
        <xdr:cNvPr id="2" name="テキスト ボックス 1">
          <a:extLst>
            <a:ext uri="{FF2B5EF4-FFF2-40B4-BE49-F238E27FC236}">
              <a16:creationId xmlns:a16="http://schemas.microsoft.com/office/drawing/2014/main" id="{10CE92A8-531E-49D3-A030-5AD6F01D5B15}"/>
            </a:ext>
          </a:extLst>
        </xdr:cNvPr>
        <xdr:cNvSpPr txBox="1"/>
      </xdr:nvSpPr>
      <xdr:spPr>
        <a:xfrm>
          <a:off x="4253865" y="148590"/>
          <a:ext cx="1857375" cy="617220"/>
        </a:xfrm>
        <a:prstGeom prst="round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kern="1200">
              <a:latin typeface="メイリオ" panose="020B0604030504040204" pitchFamily="50" charset="-128"/>
              <a:ea typeface="メイリオ" panose="020B0604030504040204" pitchFamily="50" charset="-128"/>
            </a:rPr>
            <a:t>車検証対応図</a:t>
          </a:r>
        </a:p>
      </xdr:txBody>
    </xdr:sp>
    <xdr:clientData/>
  </xdr:twoCellAnchor>
  <xdr:twoCellAnchor editAs="oneCell">
    <xdr:from>
      <xdr:col>0</xdr:col>
      <xdr:colOff>276225</xdr:colOff>
      <xdr:row>5</xdr:row>
      <xdr:rowOff>38100</xdr:rowOff>
    </xdr:from>
    <xdr:to>
      <xdr:col>18</xdr:col>
      <xdr:colOff>28575</xdr:colOff>
      <xdr:row>56</xdr:row>
      <xdr:rowOff>66675</xdr:rowOff>
    </xdr:to>
    <xdr:pic>
      <xdr:nvPicPr>
        <xdr:cNvPr id="3" name="図 2">
          <a:extLst>
            <a:ext uri="{FF2B5EF4-FFF2-40B4-BE49-F238E27FC236}">
              <a16:creationId xmlns:a16="http://schemas.microsoft.com/office/drawing/2014/main" id="{6F965FEB-6F28-47A8-9770-2E51619163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876300"/>
          <a:ext cx="10725150" cy="8774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801-&#33258;&#21205;&#36554;&#20844;&#23475;&#23550;&#31574;&#23460;\&#33258;&#20844;&#23460;_&#33258;&#21205;&#36554;&#29872;&#22659;&#31649;&#29702;\&#9733;H28&#65374;H32\&#9734;H31&#24180;&#24230;(&#36817;&#34276;&#65289;\08_&#26469;&#24180;&#24230;&#12398;&#36890;&#30693;&#28310;&#20633;\03_HP&#12398;&#26356;&#26032;\&#20803;&#12487;&#12540;&#12479;&#8251;HP&#12395;&#25522;&#36617;&#38918;\&#9312;&#9733;&#33258;&#21205;&#36554;&#29872;&#22659;&#31649;&#29702;&#35336;&#30011;&#26360;(4&#31278;&#39006;&#65289;R2\jourei_houkoku10-200_h18-h22_h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801-&#33258;&#21205;&#36554;&#20844;&#23475;&#23550;&#31574;&#23460;\&#33258;&#20844;&#23460;_&#33258;&#21205;&#36554;&#29872;&#22659;&#31649;&#29702;\&#9733;H28&#65374;H32\&#9734;H31&#24180;&#24230;(&#36817;&#34276;&#65289;\08_&#26469;&#24180;&#24230;&#12398;&#36890;&#30693;&#28310;&#20633;\03_HP&#12398;&#26356;&#26032;\&#20803;&#12487;&#12540;&#12479;&#8251;HP&#12395;&#25522;&#36617;&#38918;\&#9312;&#9733;&#33258;&#21205;&#36554;&#29872;&#22659;&#31649;&#29702;&#35336;&#30011;&#26360;(4&#31278;&#39006;&#65289;R2\HP&#26696;\jourei_houkoku100-5000_h18-h22_h21.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Z:\801-&#33258;&#21205;&#36554;&#20844;&#23475;&#23550;&#31574;&#23460;\&#33258;&#20844;&#23460;_&#33258;&#21205;&#36554;&#29872;&#22659;&#31649;&#29702;\&#9733;H28&#65374;H32\&#9734;H31&#24180;&#24230;(&#36817;&#34276;&#65289;\08_&#26469;&#24180;&#24230;&#12398;&#36890;&#30693;&#28310;&#20633;\03_HP&#12398;&#26356;&#26032;\&#20803;&#12487;&#12540;&#12479;&#8251;HP&#12395;&#25522;&#36617;&#38918;\&#9312;&#9733;&#33258;&#21205;&#36554;&#29872;&#22659;&#31649;&#29702;&#35336;&#30011;&#26360;(4&#31278;&#39006;&#65289;R2\DOCUME~1\taiki\LOCALS~1\Temp\(&#20013;&#22806;&#32232;&#38598;)v1.03&#33258;&#21205;&#36554;&#29872;&#22659;&#31649;&#29702;&#23455;&#32318;&#22577;&#21578;(10&#20107;&#26989;&#25152;200&#21488;&#29992;).zip%20&#12398;&#19968;&#26178;&#12487;&#12451;&#12524;&#12463;&#12488;&#12522;%201\(&#20013;&#22806;&#32232;&#38598;)v1.02&#33258;&#21205;&#36554;&#20351;&#29992;&#31649;&#29702;&#29366;&#27841;&#22577;&#21578;(150&#20107;&#26989;&#22580;1000&#21488;&#29992;).xls?8C8A394B" TargetMode="External"/><Relationship Id="rId1" Type="http://schemas.openxmlformats.org/officeDocument/2006/relationships/externalLinkPath" Target="file:///\\8C8A394B\(&#20013;&#22806;&#32232;&#38598;)v1.02&#33258;&#21205;&#36554;&#20351;&#29992;&#31649;&#29702;&#29366;&#27841;&#22577;&#21578;(150&#20107;&#26989;&#22580;1000&#21488;&#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801-&#33258;&#21205;&#36554;&#20844;&#23475;&#23550;&#31574;&#23460;\&#33258;&#20844;&#23460;_&#33258;&#21205;&#36554;&#29872;&#22659;&#31649;&#29702;\&#9733;H28&#65374;H32\&#9734;H31&#24180;&#24230;(&#36817;&#34276;&#65289;\08_&#26469;&#24180;&#24230;&#12398;&#36890;&#30693;&#28310;&#20633;\03_HP&#12398;&#26356;&#26032;\&#20803;&#12487;&#12540;&#12479;&#8251;HP&#12395;&#25522;&#36617;&#38918;\&#9312;&#9733;&#33258;&#21205;&#36554;&#29872;&#22659;&#31649;&#29702;&#35336;&#30011;&#26360;(4&#31278;&#39006;&#65289;R2\joureikeikaku10200h32.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stfs03\14020_&#22823;&#27671;&#20445;&#20840;&#35506;$\02_&#23460;&#29677;&#12501;&#12457;&#12523;&#12480;\&#33258;&#21205;&#36554;&#29872;&#22659;&#23550;&#31574;&#29677;\1910_&#33258;&#21205;&#36554;&#29872;&#22659;&#31649;&#29702;\&#9733;R3&#65374;R7\&#9734;R7&#24180;&#24230;\00_&#27096;&#24335;\1-r7keikaku10-200.xlsx" TargetMode="External"/><Relationship Id="rId1" Type="http://schemas.openxmlformats.org/officeDocument/2006/relationships/externalLinkPath" Target="1-r7keikaku10-2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実績表紙"/>
      <sheetName val="実績事業所"/>
      <sheetName val="実績排出量"/>
      <sheetName val="実績代替"/>
      <sheetName val="実績措置"/>
      <sheetName val="排出係数"/>
    </sheetNames>
    <sheetDataSet>
      <sheetData sheetId="0"/>
      <sheetData sheetId="1"/>
      <sheetData sheetId="2"/>
      <sheetData sheetId="3">
        <row r="16">
          <cell r="AM16" t="str">
            <v>114</v>
          </cell>
        </row>
        <row r="17">
          <cell r="AM17" t="str">
            <v>114</v>
          </cell>
          <cell r="CF17" t="str">
            <v>普通貨物</v>
          </cell>
        </row>
        <row r="18">
          <cell r="AM18" t="str">
            <v>114</v>
          </cell>
          <cell r="CF18" t="str">
            <v>バス</v>
          </cell>
        </row>
        <row r="19">
          <cell r="AM19" t="str">
            <v>114</v>
          </cell>
          <cell r="CF19" t="str">
            <v>乗用</v>
          </cell>
        </row>
        <row r="20">
          <cell r="AM20" t="str">
            <v>114</v>
          </cell>
          <cell r="CF20" t="str">
            <v>小型貨物</v>
          </cell>
        </row>
        <row r="21">
          <cell r="AM21" t="str">
            <v>114</v>
          </cell>
          <cell r="CF21" t="str">
            <v>特種</v>
          </cell>
        </row>
        <row r="22">
          <cell r="AM22" t="str">
            <v>190</v>
          </cell>
          <cell r="CF22" t="str">
            <v>特殊</v>
          </cell>
        </row>
        <row r="23">
          <cell r="AM23" t="str">
            <v xml:space="preserve"> </v>
          </cell>
        </row>
        <row r="24">
          <cell r="AM24" t="str">
            <v xml:space="preserve"> </v>
          </cell>
        </row>
        <row r="25">
          <cell r="AM25" t="str">
            <v xml:space="preserve"> </v>
          </cell>
        </row>
        <row r="26">
          <cell r="AM26" t="str">
            <v xml:space="preserve"> </v>
          </cell>
        </row>
        <row r="27">
          <cell r="AM27" t="str">
            <v xml:space="preserve"> </v>
          </cell>
        </row>
        <row r="28">
          <cell r="AM28" t="str">
            <v xml:space="preserve"> </v>
          </cell>
        </row>
        <row r="29">
          <cell r="AM29" t="str">
            <v xml:space="preserve"> </v>
          </cell>
        </row>
        <row r="30">
          <cell r="AM30" t="str">
            <v xml:space="preserve"> </v>
          </cell>
        </row>
        <row r="31">
          <cell r="AM31" t="str">
            <v xml:space="preserve"> </v>
          </cell>
        </row>
        <row r="32">
          <cell r="AM32" t="str">
            <v xml:space="preserve"> </v>
          </cell>
        </row>
        <row r="33">
          <cell r="AM33" t="str">
            <v xml:space="preserve"> </v>
          </cell>
        </row>
        <row r="34">
          <cell r="AM34" t="str">
            <v xml:space="preserve"> </v>
          </cell>
        </row>
        <row r="35">
          <cell r="AM35" t="str">
            <v xml:space="preserve"> </v>
          </cell>
        </row>
        <row r="36">
          <cell r="AM36" t="str">
            <v xml:space="preserve"> </v>
          </cell>
        </row>
        <row r="37">
          <cell r="AM37" t="str">
            <v xml:space="preserve"> </v>
          </cell>
        </row>
        <row r="38">
          <cell r="AM38" t="str">
            <v xml:space="preserve"> </v>
          </cell>
        </row>
        <row r="39">
          <cell r="AM39" t="str">
            <v xml:space="preserve"> </v>
          </cell>
        </row>
        <row r="40">
          <cell r="AM40" t="str">
            <v xml:space="preserve"> </v>
          </cell>
        </row>
        <row r="41">
          <cell r="AM41" t="str">
            <v xml:space="preserve"> </v>
          </cell>
        </row>
        <row r="42">
          <cell r="AM42" t="str">
            <v xml:space="preserve"> </v>
          </cell>
        </row>
        <row r="43">
          <cell r="AM43" t="str">
            <v xml:space="preserve"> </v>
          </cell>
        </row>
        <row r="44">
          <cell r="AM44" t="str">
            <v xml:space="preserve"> </v>
          </cell>
        </row>
        <row r="45">
          <cell r="AM45" t="str">
            <v xml:space="preserve"> </v>
          </cell>
        </row>
        <row r="46">
          <cell r="AM46" t="str">
            <v xml:space="preserve"> </v>
          </cell>
        </row>
        <row r="47">
          <cell r="AM47" t="str">
            <v xml:space="preserve"> </v>
          </cell>
        </row>
        <row r="48">
          <cell r="AM48" t="str">
            <v xml:space="preserve"> </v>
          </cell>
        </row>
        <row r="49">
          <cell r="AM49" t="str">
            <v xml:space="preserve"> </v>
          </cell>
        </row>
        <row r="50">
          <cell r="AM50" t="str">
            <v xml:space="preserve"> </v>
          </cell>
        </row>
        <row r="51">
          <cell r="AM51" t="str">
            <v xml:space="preserve"> </v>
          </cell>
        </row>
        <row r="52">
          <cell r="AM52" t="str">
            <v xml:space="preserve"> </v>
          </cell>
        </row>
        <row r="53">
          <cell r="AM53" t="str">
            <v xml:space="preserve"> </v>
          </cell>
        </row>
        <row r="54">
          <cell r="AM54" t="str">
            <v xml:space="preserve"> </v>
          </cell>
        </row>
        <row r="55">
          <cell r="AM55" t="str">
            <v xml:space="preserve"> </v>
          </cell>
        </row>
        <row r="56">
          <cell r="AM56" t="str">
            <v xml:space="preserve"> </v>
          </cell>
        </row>
        <row r="57">
          <cell r="AM57" t="str">
            <v xml:space="preserve"> </v>
          </cell>
        </row>
        <row r="58">
          <cell r="AM58" t="str">
            <v xml:space="preserve"> </v>
          </cell>
        </row>
        <row r="59">
          <cell r="AM59" t="str">
            <v xml:space="preserve"> </v>
          </cell>
        </row>
        <row r="60">
          <cell r="AM60" t="str">
            <v xml:space="preserve"> </v>
          </cell>
        </row>
        <row r="61">
          <cell r="AM61" t="str">
            <v xml:space="preserve"> </v>
          </cell>
        </row>
        <row r="62">
          <cell r="AM62" t="str">
            <v xml:space="preserve"> </v>
          </cell>
        </row>
        <row r="63">
          <cell r="AM63" t="str">
            <v xml:space="preserve"> </v>
          </cell>
        </row>
        <row r="64">
          <cell r="AM64" t="str">
            <v xml:space="preserve"> </v>
          </cell>
        </row>
        <row r="65">
          <cell r="AM65" t="str">
            <v xml:space="preserve"> </v>
          </cell>
        </row>
        <row r="66">
          <cell r="AM66" t="str">
            <v xml:space="preserve"> </v>
          </cell>
        </row>
        <row r="67">
          <cell r="AM67" t="str">
            <v xml:space="preserve"> </v>
          </cell>
        </row>
        <row r="68">
          <cell r="AM68" t="str">
            <v xml:space="preserve"> </v>
          </cell>
        </row>
        <row r="69">
          <cell r="AM69" t="str">
            <v xml:space="preserve"> </v>
          </cell>
        </row>
        <row r="70">
          <cell r="AM70" t="str">
            <v xml:space="preserve"> </v>
          </cell>
        </row>
        <row r="71">
          <cell r="AM71" t="str">
            <v xml:space="preserve"> </v>
          </cell>
        </row>
        <row r="72">
          <cell r="AM72" t="str">
            <v xml:space="preserve"> </v>
          </cell>
        </row>
        <row r="73">
          <cell r="AM73" t="str">
            <v xml:space="preserve"> </v>
          </cell>
        </row>
        <row r="74">
          <cell r="AM74" t="str">
            <v xml:space="preserve"> </v>
          </cell>
        </row>
        <row r="75">
          <cell r="AM75" t="str">
            <v xml:space="preserve"> </v>
          </cell>
        </row>
        <row r="76">
          <cell r="AM76" t="str">
            <v xml:space="preserve"> </v>
          </cell>
        </row>
        <row r="77">
          <cell r="AM77" t="str">
            <v xml:space="preserve"> </v>
          </cell>
        </row>
        <row r="78">
          <cell r="AM78" t="str">
            <v xml:space="preserve"> </v>
          </cell>
        </row>
        <row r="79">
          <cell r="AM79" t="str">
            <v xml:space="preserve"> </v>
          </cell>
        </row>
        <row r="80">
          <cell r="AM80" t="str">
            <v xml:space="preserve"> </v>
          </cell>
        </row>
        <row r="81">
          <cell r="AM81" t="str">
            <v xml:space="preserve"> </v>
          </cell>
        </row>
        <row r="82">
          <cell r="AM82" t="str">
            <v xml:space="preserve"> </v>
          </cell>
        </row>
        <row r="83">
          <cell r="AM83" t="str">
            <v xml:space="preserve"> </v>
          </cell>
        </row>
        <row r="84">
          <cell r="AM84" t="str">
            <v xml:space="preserve"> </v>
          </cell>
        </row>
        <row r="85">
          <cell r="AM85" t="str">
            <v xml:space="preserve"> </v>
          </cell>
        </row>
        <row r="86">
          <cell r="AM86" t="str">
            <v xml:space="preserve"> </v>
          </cell>
        </row>
        <row r="87">
          <cell r="AM87" t="str">
            <v xml:space="preserve"> </v>
          </cell>
        </row>
        <row r="88">
          <cell r="AM88" t="str">
            <v xml:space="preserve"> </v>
          </cell>
        </row>
        <row r="89">
          <cell r="AM89" t="str">
            <v xml:space="preserve"> </v>
          </cell>
        </row>
        <row r="90">
          <cell r="AM90" t="str">
            <v xml:space="preserve"> </v>
          </cell>
        </row>
        <row r="91">
          <cell r="AM91" t="str">
            <v xml:space="preserve"> </v>
          </cell>
        </row>
        <row r="92">
          <cell r="AM92" t="str">
            <v xml:space="preserve"> </v>
          </cell>
        </row>
        <row r="93">
          <cell r="AM93" t="str">
            <v xml:space="preserve"> </v>
          </cell>
        </row>
        <row r="94">
          <cell r="AM94" t="str">
            <v xml:space="preserve"> </v>
          </cell>
        </row>
        <row r="95">
          <cell r="AM95" t="str">
            <v xml:space="preserve"> </v>
          </cell>
        </row>
        <row r="96">
          <cell r="AM96" t="str">
            <v xml:space="preserve"> </v>
          </cell>
        </row>
        <row r="97">
          <cell r="AM97" t="str">
            <v xml:space="preserve"> </v>
          </cell>
        </row>
        <row r="98">
          <cell r="AM98" t="str">
            <v xml:space="preserve"> </v>
          </cell>
        </row>
        <row r="99">
          <cell r="AM99" t="str">
            <v xml:space="preserve"> </v>
          </cell>
        </row>
        <row r="100">
          <cell r="AM100" t="str">
            <v xml:space="preserve"> </v>
          </cell>
        </row>
        <row r="101">
          <cell r="AM101" t="str">
            <v xml:space="preserve"> </v>
          </cell>
        </row>
        <row r="102">
          <cell r="AM102" t="str">
            <v xml:space="preserve"> </v>
          </cell>
        </row>
        <row r="103">
          <cell r="AM103" t="str">
            <v xml:space="preserve"> </v>
          </cell>
        </row>
        <row r="104">
          <cell r="AM104" t="str">
            <v xml:space="preserve"> </v>
          </cell>
        </row>
        <row r="105">
          <cell r="AM105" t="str">
            <v xml:space="preserve"> </v>
          </cell>
        </row>
        <row r="106">
          <cell r="AM106" t="str">
            <v xml:space="preserve"> </v>
          </cell>
        </row>
        <row r="107">
          <cell r="AM107" t="str">
            <v xml:space="preserve"> </v>
          </cell>
        </row>
        <row r="108">
          <cell r="AM108" t="str">
            <v xml:space="preserve"> </v>
          </cell>
        </row>
        <row r="109">
          <cell r="AM109" t="str">
            <v xml:space="preserve"> </v>
          </cell>
        </row>
        <row r="110">
          <cell r="AM110" t="str">
            <v xml:space="preserve"> </v>
          </cell>
        </row>
        <row r="111">
          <cell r="AM111" t="str">
            <v xml:space="preserve"> </v>
          </cell>
        </row>
        <row r="112">
          <cell r="AM112" t="str">
            <v xml:space="preserve"> </v>
          </cell>
        </row>
        <row r="113">
          <cell r="AM113" t="str">
            <v xml:space="preserve"> </v>
          </cell>
        </row>
        <row r="114">
          <cell r="AM114" t="str">
            <v xml:space="preserve"> </v>
          </cell>
        </row>
        <row r="115">
          <cell r="AM115" t="str">
            <v xml:space="preserve"> </v>
          </cell>
        </row>
        <row r="116">
          <cell r="AM116" t="str">
            <v xml:space="preserve"> </v>
          </cell>
        </row>
        <row r="117">
          <cell r="AM117" t="str">
            <v xml:space="preserve"> </v>
          </cell>
        </row>
        <row r="118">
          <cell r="AM118" t="str">
            <v xml:space="preserve"> </v>
          </cell>
        </row>
        <row r="119">
          <cell r="AM119" t="str">
            <v xml:space="preserve"> </v>
          </cell>
        </row>
        <row r="120">
          <cell r="AM120" t="str">
            <v xml:space="preserve"> </v>
          </cell>
        </row>
        <row r="121">
          <cell r="AM121" t="str">
            <v xml:space="preserve"> </v>
          </cell>
        </row>
        <row r="122">
          <cell r="AM122" t="str">
            <v xml:space="preserve"> </v>
          </cell>
        </row>
        <row r="123">
          <cell r="AM123" t="str">
            <v xml:space="preserve"> </v>
          </cell>
        </row>
        <row r="124">
          <cell r="AM124" t="str">
            <v xml:space="preserve"> </v>
          </cell>
        </row>
        <row r="125">
          <cell r="AM125" t="str">
            <v xml:space="preserve"> </v>
          </cell>
        </row>
        <row r="126">
          <cell r="AM126" t="str">
            <v xml:space="preserve"> </v>
          </cell>
        </row>
        <row r="127">
          <cell r="AM127" t="str">
            <v xml:space="preserve"> </v>
          </cell>
        </row>
        <row r="128">
          <cell r="AM128" t="str">
            <v xml:space="preserve"> </v>
          </cell>
        </row>
        <row r="129">
          <cell r="AM129" t="str">
            <v xml:space="preserve"> </v>
          </cell>
        </row>
        <row r="130">
          <cell r="AM130" t="str">
            <v xml:space="preserve"> </v>
          </cell>
        </row>
        <row r="131">
          <cell r="AM131" t="str">
            <v xml:space="preserve"> </v>
          </cell>
        </row>
        <row r="132">
          <cell r="AM132" t="str">
            <v xml:space="preserve"> </v>
          </cell>
        </row>
        <row r="133">
          <cell r="AM133" t="str">
            <v xml:space="preserve"> </v>
          </cell>
        </row>
        <row r="134">
          <cell r="AM134" t="str">
            <v xml:space="preserve"> </v>
          </cell>
        </row>
        <row r="135">
          <cell r="AM135" t="str">
            <v xml:space="preserve"> </v>
          </cell>
        </row>
        <row r="136">
          <cell r="AM136" t="str">
            <v xml:space="preserve"> </v>
          </cell>
        </row>
        <row r="137">
          <cell r="AM137" t="str">
            <v xml:space="preserve"> </v>
          </cell>
        </row>
        <row r="138">
          <cell r="AM138" t="str">
            <v xml:space="preserve"> </v>
          </cell>
        </row>
        <row r="139">
          <cell r="AM139" t="str">
            <v xml:space="preserve"> </v>
          </cell>
        </row>
        <row r="140">
          <cell r="AM140" t="str">
            <v xml:space="preserve"> </v>
          </cell>
        </row>
        <row r="141">
          <cell r="AM141" t="str">
            <v xml:space="preserve"> </v>
          </cell>
        </row>
        <row r="142">
          <cell r="AM142" t="str">
            <v xml:space="preserve"> </v>
          </cell>
        </row>
        <row r="143">
          <cell r="AM143" t="str">
            <v xml:space="preserve"> </v>
          </cell>
        </row>
        <row r="144">
          <cell r="AM144" t="str">
            <v xml:space="preserve"> </v>
          </cell>
        </row>
        <row r="145">
          <cell r="AM145" t="str">
            <v xml:space="preserve"> </v>
          </cell>
        </row>
        <row r="146">
          <cell r="AM146" t="str">
            <v xml:space="preserve"> </v>
          </cell>
        </row>
        <row r="147">
          <cell r="AM147" t="str">
            <v xml:space="preserve"> </v>
          </cell>
        </row>
        <row r="148">
          <cell r="AM148" t="str">
            <v xml:space="preserve"> </v>
          </cell>
        </row>
        <row r="149">
          <cell r="AM149" t="str">
            <v xml:space="preserve"> </v>
          </cell>
        </row>
        <row r="150">
          <cell r="AM150" t="str">
            <v xml:space="preserve"> </v>
          </cell>
        </row>
        <row r="151">
          <cell r="AM151" t="str">
            <v xml:space="preserve"> </v>
          </cell>
        </row>
        <row r="152">
          <cell r="AM152" t="str">
            <v xml:space="preserve"> </v>
          </cell>
        </row>
        <row r="153">
          <cell r="AM153" t="str">
            <v xml:space="preserve"> </v>
          </cell>
        </row>
        <row r="154">
          <cell r="AM154" t="str">
            <v xml:space="preserve"> </v>
          </cell>
        </row>
        <row r="155">
          <cell r="AM155" t="str">
            <v xml:space="preserve"> </v>
          </cell>
        </row>
        <row r="156">
          <cell r="AM156" t="str">
            <v xml:space="preserve"> </v>
          </cell>
        </row>
        <row r="157">
          <cell r="AM157" t="str">
            <v xml:space="preserve"> </v>
          </cell>
        </row>
        <row r="158">
          <cell r="AM158" t="str">
            <v xml:space="preserve"> </v>
          </cell>
        </row>
        <row r="159">
          <cell r="AM159" t="str">
            <v xml:space="preserve"> </v>
          </cell>
        </row>
        <row r="160">
          <cell r="AM160" t="str">
            <v xml:space="preserve"> </v>
          </cell>
        </row>
        <row r="161">
          <cell r="AM161" t="str">
            <v xml:space="preserve"> </v>
          </cell>
        </row>
        <row r="162">
          <cell r="AM162" t="str">
            <v xml:space="preserve"> </v>
          </cell>
        </row>
        <row r="163">
          <cell r="AM163" t="str">
            <v xml:space="preserve"> </v>
          </cell>
        </row>
        <row r="164">
          <cell r="AM164" t="str">
            <v xml:space="preserve"> </v>
          </cell>
        </row>
        <row r="165">
          <cell r="AM165" t="str">
            <v xml:space="preserve"> </v>
          </cell>
        </row>
        <row r="166">
          <cell r="AM166" t="str">
            <v xml:space="preserve"> </v>
          </cell>
        </row>
        <row r="167">
          <cell r="AM167" t="str">
            <v xml:space="preserve"> </v>
          </cell>
        </row>
        <row r="168">
          <cell r="AM168" t="str">
            <v xml:space="preserve"> </v>
          </cell>
        </row>
        <row r="169">
          <cell r="AM169" t="str">
            <v xml:space="preserve"> </v>
          </cell>
        </row>
        <row r="170">
          <cell r="AM170" t="str">
            <v xml:space="preserve"> </v>
          </cell>
        </row>
        <row r="171">
          <cell r="AM171" t="str">
            <v xml:space="preserve"> </v>
          </cell>
        </row>
        <row r="172">
          <cell r="AM172" t="str">
            <v xml:space="preserve"> </v>
          </cell>
        </row>
        <row r="173">
          <cell r="AM173" t="str">
            <v xml:space="preserve"> </v>
          </cell>
        </row>
        <row r="174">
          <cell r="AM174" t="str">
            <v xml:space="preserve"> </v>
          </cell>
        </row>
        <row r="175">
          <cell r="AM175" t="str">
            <v xml:space="preserve"> </v>
          </cell>
        </row>
        <row r="176">
          <cell r="AM176" t="str">
            <v xml:space="preserve"> </v>
          </cell>
        </row>
        <row r="177">
          <cell r="AM177" t="str">
            <v xml:space="preserve"> </v>
          </cell>
        </row>
        <row r="178">
          <cell r="AM178" t="str">
            <v xml:space="preserve"> </v>
          </cell>
        </row>
        <row r="179">
          <cell r="AM179" t="str">
            <v xml:space="preserve"> </v>
          </cell>
        </row>
        <row r="180">
          <cell r="AM180" t="str">
            <v xml:space="preserve"> </v>
          </cell>
        </row>
        <row r="181">
          <cell r="AM181" t="str">
            <v xml:space="preserve"> </v>
          </cell>
        </row>
        <row r="182">
          <cell r="AM182" t="str">
            <v xml:space="preserve"> </v>
          </cell>
        </row>
        <row r="183">
          <cell r="AM183" t="str">
            <v xml:space="preserve"> </v>
          </cell>
        </row>
        <row r="184">
          <cell r="AM184" t="str">
            <v xml:space="preserve"> </v>
          </cell>
        </row>
        <row r="185">
          <cell r="AM185" t="str">
            <v xml:space="preserve"> </v>
          </cell>
        </row>
        <row r="186">
          <cell r="AM186" t="str">
            <v xml:space="preserve"> </v>
          </cell>
        </row>
        <row r="187">
          <cell r="AM187" t="str">
            <v xml:space="preserve"> </v>
          </cell>
        </row>
        <row r="188">
          <cell r="AM188" t="str">
            <v xml:space="preserve"> </v>
          </cell>
        </row>
        <row r="189">
          <cell r="AM189" t="str">
            <v xml:space="preserve"> </v>
          </cell>
        </row>
        <row r="190">
          <cell r="AM190" t="str">
            <v xml:space="preserve"> </v>
          </cell>
        </row>
        <row r="191">
          <cell r="AM191" t="str">
            <v xml:space="preserve"> </v>
          </cell>
        </row>
        <row r="192">
          <cell r="AM192" t="str">
            <v xml:space="preserve"> </v>
          </cell>
        </row>
        <row r="193">
          <cell r="AM193" t="str">
            <v xml:space="preserve"> </v>
          </cell>
        </row>
        <row r="194">
          <cell r="AM194" t="str">
            <v xml:space="preserve"> </v>
          </cell>
        </row>
        <row r="195">
          <cell r="AM195" t="str">
            <v xml:space="preserve"> </v>
          </cell>
        </row>
        <row r="196">
          <cell r="AM196" t="str">
            <v xml:space="preserve"> </v>
          </cell>
        </row>
        <row r="197">
          <cell r="AM197" t="str">
            <v xml:space="preserve"> </v>
          </cell>
        </row>
        <row r="198">
          <cell r="AM198" t="str">
            <v xml:space="preserve"> </v>
          </cell>
        </row>
        <row r="199">
          <cell r="AM199" t="str">
            <v xml:space="preserve"> </v>
          </cell>
        </row>
        <row r="200">
          <cell r="AM200" t="str">
            <v xml:space="preserve"> </v>
          </cell>
        </row>
        <row r="201">
          <cell r="AM201" t="str">
            <v xml:space="preserve"> </v>
          </cell>
        </row>
        <row r="202">
          <cell r="AM202" t="str">
            <v xml:space="preserve"> </v>
          </cell>
        </row>
        <row r="203">
          <cell r="AM203" t="str">
            <v xml:space="preserve"> </v>
          </cell>
        </row>
        <row r="204">
          <cell r="AM204" t="str">
            <v xml:space="preserve"> </v>
          </cell>
        </row>
        <row r="205">
          <cell r="AM205" t="str">
            <v xml:space="preserve"> </v>
          </cell>
        </row>
        <row r="206">
          <cell r="AM206" t="str">
            <v xml:space="preserve"> </v>
          </cell>
        </row>
        <row r="207">
          <cell r="AM207" t="str">
            <v xml:space="preserve"> </v>
          </cell>
        </row>
        <row r="208">
          <cell r="AM208" t="str">
            <v xml:space="preserve"> </v>
          </cell>
        </row>
        <row r="209">
          <cell r="AM209" t="str">
            <v xml:space="preserve"> </v>
          </cell>
        </row>
        <row r="210">
          <cell r="AM210" t="str">
            <v xml:space="preserve"> </v>
          </cell>
        </row>
        <row r="211">
          <cell r="AM211" t="str">
            <v xml:space="preserve"> </v>
          </cell>
        </row>
        <row r="212">
          <cell r="AM212" t="str">
            <v xml:space="preserve"> </v>
          </cell>
        </row>
        <row r="213">
          <cell r="AM213" t="str">
            <v xml:space="preserve"> </v>
          </cell>
        </row>
        <row r="214">
          <cell r="AM214" t="str">
            <v xml:space="preserve"> </v>
          </cell>
        </row>
        <row r="215">
          <cell r="AM215" t="str">
            <v xml:space="preserve"> </v>
          </cell>
        </row>
      </sheetData>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実績表紙"/>
      <sheetName val="実績事業所"/>
      <sheetName val="実績排出量"/>
      <sheetName val="実績代替"/>
      <sheetName val="実績措置"/>
      <sheetName val="排出係数"/>
    </sheetNames>
    <sheetDataSet>
      <sheetData sheetId="0" refreshError="1"/>
      <sheetData sheetId="1" refreshError="1"/>
      <sheetData sheetId="2" refreshError="1"/>
      <sheetData sheetId="3">
        <row r="17">
          <cell r="CF17" t="str">
            <v>普通貨物</v>
          </cell>
        </row>
        <row r="18">
          <cell r="CF18" t="str">
            <v>バス</v>
          </cell>
        </row>
        <row r="19">
          <cell r="CF19" t="str">
            <v>乗用</v>
          </cell>
        </row>
        <row r="20">
          <cell r="CF20" t="str">
            <v>小型貨物</v>
          </cell>
        </row>
        <row r="21">
          <cell r="CF21" t="str">
            <v>特種</v>
          </cell>
        </row>
        <row r="22">
          <cell r="CF22" t="str">
            <v>特殊</v>
          </cell>
        </row>
      </sheetData>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実績表紙"/>
      <sheetName val="実績事業場"/>
      <sheetName val="実績排出量"/>
      <sheetName val="実績代替"/>
      <sheetName val="実績措置"/>
      <sheetName val="排出係数"/>
    </sheetNames>
    <sheetDataSet>
      <sheetData sheetId="0"/>
      <sheetData sheetId="1"/>
      <sheetData sheetId="2"/>
      <sheetData sheetId="3">
        <row r="17">
          <cell r="CG17" t="str">
            <v>普通貨物車</v>
          </cell>
          <cell r="CH17" t="str">
            <v>小型貨物車</v>
          </cell>
          <cell r="CI17" t="str">
            <v>大型バス</v>
          </cell>
          <cell r="CJ17" t="str">
            <v>特種車(乗用系)</v>
          </cell>
          <cell r="CK17" t="str">
            <v>乗用車(軽乗用を除く)</v>
          </cell>
          <cell r="CL17" t="str">
            <v>集計対象外です</v>
          </cell>
        </row>
        <row r="18">
          <cell r="CI18" t="str">
            <v>マイクロバス</v>
          </cell>
          <cell r="CJ18" t="str">
            <v>特種車(それ以外)</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計画表紙"/>
      <sheetName val="計画事業所"/>
      <sheetName val="計画排出量"/>
      <sheetName val="計画代替"/>
      <sheetName val="計画措置"/>
      <sheetName val="排出係数"/>
      <sheetName val="産業分類表"/>
    </sheetNames>
    <sheetDataSet>
      <sheetData sheetId="0" refreshError="1"/>
      <sheetData sheetId="1" refreshError="1"/>
      <sheetData sheetId="2" refreshError="1"/>
      <sheetData sheetId="3">
        <row r="16">
          <cell r="AJ16" t="str">
            <v xml:space="preserve"> </v>
          </cell>
        </row>
        <row r="17">
          <cell r="AJ17" t="str">
            <v xml:space="preserve"> </v>
          </cell>
          <cell r="CB17" t="str">
            <v>普通貨物</v>
          </cell>
        </row>
        <row r="18">
          <cell r="AJ18" t="str">
            <v xml:space="preserve"> </v>
          </cell>
          <cell r="CB18" t="str">
            <v>バス</v>
          </cell>
        </row>
        <row r="19">
          <cell r="AJ19" t="str">
            <v xml:space="preserve"> </v>
          </cell>
          <cell r="CB19" t="str">
            <v>乗用</v>
          </cell>
        </row>
        <row r="20">
          <cell r="AJ20" t="str">
            <v xml:space="preserve"> </v>
          </cell>
          <cell r="CB20" t="str">
            <v>小型貨物</v>
          </cell>
        </row>
        <row r="21">
          <cell r="AJ21" t="str">
            <v xml:space="preserve"> </v>
          </cell>
          <cell r="CB21" t="str">
            <v>特種</v>
          </cell>
        </row>
        <row r="22">
          <cell r="AJ22" t="str">
            <v xml:space="preserve"> </v>
          </cell>
          <cell r="CB22" t="str">
            <v>特殊</v>
          </cell>
        </row>
        <row r="23">
          <cell r="AJ23" t="str">
            <v xml:space="preserve"> </v>
          </cell>
        </row>
        <row r="24">
          <cell r="AJ24" t="str">
            <v xml:space="preserve"> </v>
          </cell>
        </row>
        <row r="25">
          <cell r="AJ25" t="str">
            <v xml:space="preserve"> </v>
          </cell>
        </row>
        <row r="26">
          <cell r="AJ26" t="str">
            <v xml:space="preserve"> </v>
          </cell>
        </row>
        <row r="27">
          <cell r="AJ27" t="str">
            <v xml:space="preserve"> </v>
          </cell>
        </row>
        <row r="28">
          <cell r="AJ28" t="str">
            <v xml:space="preserve"> </v>
          </cell>
        </row>
        <row r="29">
          <cell r="AJ29" t="str">
            <v xml:space="preserve"> </v>
          </cell>
        </row>
        <row r="30">
          <cell r="AJ30" t="str">
            <v xml:space="preserve"> </v>
          </cell>
        </row>
        <row r="31">
          <cell r="AJ31" t="str">
            <v xml:space="preserve"> </v>
          </cell>
        </row>
        <row r="32">
          <cell r="AJ32" t="str">
            <v xml:space="preserve"> </v>
          </cell>
        </row>
        <row r="33">
          <cell r="AJ33" t="str">
            <v xml:space="preserve"> </v>
          </cell>
        </row>
        <row r="34">
          <cell r="AJ34" t="str">
            <v xml:space="preserve"> </v>
          </cell>
        </row>
        <row r="35">
          <cell r="AJ35" t="str">
            <v xml:space="preserve"> </v>
          </cell>
        </row>
        <row r="36">
          <cell r="AJ36" t="str">
            <v xml:space="preserve"> </v>
          </cell>
        </row>
        <row r="37">
          <cell r="AJ37" t="str">
            <v xml:space="preserve"> </v>
          </cell>
        </row>
        <row r="38">
          <cell r="AJ38" t="str">
            <v xml:space="preserve"> </v>
          </cell>
        </row>
        <row r="39">
          <cell r="AJ39" t="str">
            <v xml:space="preserve"> </v>
          </cell>
        </row>
        <row r="40">
          <cell r="AJ40" t="str">
            <v xml:space="preserve"> </v>
          </cell>
        </row>
        <row r="41">
          <cell r="AJ41" t="str">
            <v xml:space="preserve"> </v>
          </cell>
        </row>
        <row r="42">
          <cell r="AJ42" t="str">
            <v xml:space="preserve"> </v>
          </cell>
        </row>
        <row r="43">
          <cell r="AJ43" t="str">
            <v xml:space="preserve"> </v>
          </cell>
        </row>
        <row r="44">
          <cell r="AJ44" t="str">
            <v xml:space="preserve"> </v>
          </cell>
        </row>
        <row r="45">
          <cell r="AJ45" t="str">
            <v xml:space="preserve"> </v>
          </cell>
        </row>
        <row r="46">
          <cell r="AJ46" t="str">
            <v xml:space="preserve"> </v>
          </cell>
        </row>
        <row r="47">
          <cell r="AJ47" t="str">
            <v xml:space="preserve"> </v>
          </cell>
        </row>
        <row r="48">
          <cell r="AJ48" t="str">
            <v xml:space="preserve"> </v>
          </cell>
        </row>
        <row r="49">
          <cell r="AJ49" t="str">
            <v xml:space="preserve"> </v>
          </cell>
        </row>
        <row r="50">
          <cell r="AJ50" t="str">
            <v xml:space="preserve"> </v>
          </cell>
        </row>
        <row r="51">
          <cell r="AJ51" t="str">
            <v xml:space="preserve"> </v>
          </cell>
        </row>
        <row r="52">
          <cell r="AJ52" t="str">
            <v xml:space="preserve"> </v>
          </cell>
        </row>
        <row r="53">
          <cell r="AJ53" t="str">
            <v xml:space="preserve"> </v>
          </cell>
        </row>
        <row r="54">
          <cell r="AJ54" t="str">
            <v xml:space="preserve"> </v>
          </cell>
        </row>
        <row r="55">
          <cell r="AJ55" t="str">
            <v xml:space="preserve"> </v>
          </cell>
        </row>
        <row r="56">
          <cell r="AJ56" t="str">
            <v xml:space="preserve"> </v>
          </cell>
        </row>
        <row r="57">
          <cell r="AJ57" t="str">
            <v xml:space="preserve"> </v>
          </cell>
        </row>
        <row r="58">
          <cell r="AJ58" t="str">
            <v xml:space="preserve"> </v>
          </cell>
        </row>
        <row r="59">
          <cell r="AJ59" t="str">
            <v xml:space="preserve"> </v>
          </cell>
        </row>
        <row r="60">
          <cell r="AJ60" t="str">
            <v xml:space="preserve"> </v>
          </cell>
        </row>
        <row r="61">
          <cell r="AJ61" t="str">
            <v xml:space="preserve"> </v>
          </cell>
        </row>
        <row r="62">
          <cell r="AJ62" t="str">
            <v xml:space="preserve"> </v>
          </cell>
        </row>
        <row r="63">
          <cell r="AJ63" t="str">
            <v xml:space="preserve"> </v>
          </cell>
        </row>
        <row r="64">
          <cell r="AJ64" t="str">
            <v xml:space="preserve"> </v>
          </cell>
        </row>
        <row r="65">
          <cell r="AJ65" t="str">
            <v xml:space="preserve"> </v>
          </cell>
        </row>
        <row r="66">
          <cell r="AJ66" t="str">
            <v xml:space="preserve"> </v>
          </cell>
        </row>
        <row r="67">
          <cell r="AJ67" t="str">
            <v xml:space="preserve"> </v>
          </cell>
        </row>
        <row r="68">
          <cell r="AJ68" t="str">
            <v xml:space="preserve"> </v>
          </cell>
        </row>
        <row r="69">
          <cell r="AJ69" t="str">
            <v xml:space="preserve"> </v>
          </cell>
        </row>
        <row r="70">
          <cell r="AJ70" t="str">
            <v xml:space="preserve"> </v>
          </cell>
        </row>
        <row r="71">
          <cell r="AJ71" t="str">
            <v xml:space="preserve"> </v>
          </cell>
        </row>
        <row r="72">
          <cell r="AJ72" t="str">
            <v xml:space="preserve"> </v>
          </cell>
        </row>
        <row r="73">
          <cell r="AJ73" t="str">
            <v xml:space="preserve"> </v>
          </cell>
        </row>
        <row r="74">
          <cell r="AJ74" t="str">
            <v xml:space="preserve"> </v>
          </cell>
        </row>
        <row r="75">
          <cell r="AJ75" t="str">
            <v xml:space="preserve"> </v>
          </cell>
        </row>
        <row r="76">
          <cell r="AJ76" t="str">
            <v xml:space="preserve"> </v>
          </cell>
        </row>
        <row r="77">
          <cell r="AJ77" t="str">
            <v xml:space="preserve"> </v>
          </cell>
        </row>
        <row r="78">
          <cell r="AJ78" t="str">
            <v xml:space="preserve"> </v>
          </cell>
        </row>
        <row r="79">
          <cell r="AJ79" t="str">
            <v xml:space="preserve"> </v>
          </cell>
        </row>
        <row r="80">
          <cell r="AJ80" t="str">
            <v xml:space="preserve"> </v>
          </cell>
        </row>
        <row r="81">
          <cell r="AJ81" t="str">
            <v xml:space="preserve"> </v>
          </cell>
        </row>
        <row r="82">
          <cell r="AJ82" t="str">
            <v xml:space="preserve"> </v>
          </cell>
        </row>
        <row r="83">
          <cell r="AJ83" t="str">
            <v xml:space="preserve"> </v>
          </cell>
        </row>
        <row r="84">
          <cell r="AJ84" t="str">
            <v xml:space="preserve"> </v>
          </cell>
        </row>
        <row r="85">
          <cell r="AJ85" t="str">
            <v xml:space="preserve"> </v>
          </cell>
        </row>
        <row r="86">
          <cell r="AJ86" t="str">
            <v xml:space="preserve"> </v>
          </cell>
        </row>
        <row r="87">
          <cell r="AJ87" t="str">
            <v xml:space="preserve"> </v>
          </cell>
        </row>
        <row r="88">
          <cell r="AJ88" t="str">
            <v xml:space="preserve"> </v>
          </cell>
        </row>
        <row r="89">
          <cell r="AJ89" t="str">
            <v xml:space="preserve"> </v>
          </cell>
        </row>
        <row r="90">
          <cell r="AJ90" t="str">
            <v xml:space="preserve"> </v>
          </cell>
        </row>
        <row r="91">
          <cell r="AJ91" t="str">
            <v xml:space="preserve"> </v>
          </cell>
        </row>
        <row r="92">
          <cell r="AJ92" t="str">
            <v xml:space="preserve"> </v>
          </cell>
        </row>
        <row r="93">
          <cell r="AJ93" t="str">
            <v xml:space="preserve"> </v>
          </cell>
        </row>
        <row r="94">
          <cell r="AJ94" t="str">
            <v xml:space="preserve"> </v>
          </cell>
        </row>
        <row r="95">
          <cell r="AJ95" t="str">
            <v xml:space="preserve"> </v>
          </cell>
        </row>
        <row r="96">
          <cell r="AJ96" t="str">
            <v xml:space="preserve"> </v>
          </cell>
        </row>
        <row r="97">
          <cell r="AJ97" t="str">
            <v xml:space="preserve"> </v>
          </cell>
        </row>
        <row r="98">
          <cell r="AJ98" t="str">
            <v xml:space="preserve"> </v>
          </cell>
        </row>
        <row r="99">
          <cell r="AJ99" t="str">
            <v xml:space="preserve"> </v>
          </cell>
        </row>
        <row r="100">
          <cell r="AJ100" t="str">
            <v xml:space="preserve"> </v>
          </cell>
        </row>
        <row r="101">
          <cell r="AJ101" t="str">
            <v xml:space="preserve"> </v>
          </cell>
        </row>
        <row r="102">
          <cell r="AJ102" t="str">
            <v xml:space="preserve"> </v>
          </cell>
        </row>
        <row r="103">
          <cell r="AJ103" t="str">
            <v xml:space="preserve"> </v>
          </cell>
        </row>
        <row r="104">
          <cell r="AJ104" t="str">
            <v xml:space="preserve"> </v>
          </cell>
        </row>
        <row r="105">
          <cell r="AJ105" t="str">
            <v xml:space="preserve"> </v>
          </cell>
        </row>
        <row r="106">
          <cell r="AJ106" t="str">
            <v xml:space="preserve"> </v>
          </cell>
        </row>
        <row r="107">
          <cell r="AJ107" t="str">
            <v xml:space="preserve"> </v>
          </cell>
        </row>
        <row r="108">
          <cell r="AJ108" t="str">
            <v xml:space="preserve"> </v>
          </cell>
        </row>
        <row r="109">
          <cell r="AJ109" t="str">
            <v xml:space="preserve"> </v>
          </cell>
        </row>
        <row r="110">
          <cell r="AJ110" t="str">
            <v xml:space="preserve"> </v>
          </cell>
        </row>
        <row r="111">
          <cell r="AJ111" t="str">
            <v xml:space="preserve"> </v>
          </cell>
        </row>
        <row r="112">
          <cell r="AJ112" t="str">
            <v xml:space="preserve"> </v>
          </cell>
        </row>
        <row r="113">
          <cell r="AJ113" t="str">
            <v xml:space="preserve"> </v>
          </cell>
        </row>
        <row r="114">
          <cell r="AJ114" t="str">
            <v xml:space="preserve"> </v>
          </cell>
        </row>
        <row r="115">
          <cell r="AJ115" t="str">
            <v xml:space="preserve"> </v>
          </cell>
        </row>
        <row r="116">
          <cell r="AJ116" t="str">
            <v xml:space="preserve"> </v>
          </cell>
        </row>
        <row r="117">
          <cell r="AJ117" t="str">
            <v xml:space="preserve"> </v>
          </cell>
        </row>
        <row r="118">
          <cell r="AJ118" t="str">
            <v xml:space="preserve"> </v>
          </cell>
        </row>
        <row r="119">
          <cell r="AJ119" t="str">
            <v xml:space="preserve"> </v>
          </cell>
        </row>
        <row r="120">
          <cell r="AJ120" t="str">
            <v xml:space="preserve"> </v>
          </cell>
        </row>
        <row r="121">
          <cell r="AJ121" t="str">
            <v xml:space="preserve"> </v>
          </cell>
        </row>
        <row r="122">
          <cell r="AJ122" t="str">
            <v xml:space="preserve"> </v>
          </cell>
        </row>
        <row r="123">
          <cell r="AJ123" t="str">
            <v xml:space="preserve"> </v>
          </cell>
        </row>
        <row r="124">
          <cell r="AJ124" t="str">
            <v xml:space="preserve"> </v>
          </cell>
        </row>
        <row r="125">
          <cell r="AJ125" t="str">
            <v xml:space="preserve"> </v>
          </cell>
        </row>
        <row r="126">
          <cell r="AJ126" t="str">
            <v xml:space="preserve"> </v>
          </cell>
        </row>
        <row r="127">
          <cell r="AJ127" t="str">
            <v xml:space="preserve"> </v>
          </cell>
        </row>
        <row r="128">
          <cell r="AJ128" t="str">
            <v xml:space="preserve"> </v>
          </cell>
        </row>
        <row r="129">
          <cell r="AJ129" t="str">
            <v xml:space="preserve"> </v>
          </cell>
        </row>
        <row r="130">
          <cell r="AJ130" t="str">
            <v xml:space="preserve"> </v>
          </cell>
        </row>
        <row r="131">
          <cell r="AJ131" t="str">
            <v xml:space="preserve"> </v>
          </cell>
        </row>
        <row r="132">
          <cell r="AJ132" t="str">
            <v xml:space="preserve"> </v>
          </cell>
        </row>
        <row r="133">
          <cell r="AJ133" t="str">
            <v xml:space="preserve"> </v>
          </cell>
        </row>
        <row r="134">
          <cell r="AJ134" t="str">
            <v xml:space="preserve"> </v>
          </cell>
        </row>
        <row r="135">
          <cell r="AJ135" t="str">
            <v xml:space="preserve"> </v>
          </cell>
        </row>
        <row r="136">
          <cell r="AJ136" t="str">
            <v xml:space="preserve"> </v>
          </cell>
        </row>
        <row r="137">
          <cell r="AJ137" t="str">
            <v xml:space="preserve"> </v>
          </cell>
        </row>
        <row r="138">
          <cell r="AJ138" t="str">
            <v xml:space="preserve"> </v>
          </cell>
        </row>
        <row r="139">
          <cell r="AJ139" t="str">
            <v xml:space="preserve"> </v>
          </cell>
        </row>
        <row r="140">
          <cell r="AJ140" t="str">
            <v xml:space="preserve"> </v>
          </cell>
        </row>
        <row r="141">
          <cell r="AJ141" t="str">
            <v xml:space="preserve"> </v>
          </cell>
        </row>
        <row r="142">
          <cell r="AJ142" t="str">
            <v xml:space="preserve"> </v>
          </cell>
        </row>
        <row r="143">
          <cell r="AJ143" t="str">
            <v xml:space="preserve"> </v>
          </cell>
        </row>
        <row r="144">
          <cell r="AJ144" t="str">
            <v xml:space="preserve"> </v>
          </cell>
        </row>
        <row r="145">
          <cell r="AJ145" t="str">
            <v xml:space="preserve"> </v>
          </cell>
        </row>
        <row r="146">
          <cell r="AJ146" t="str">
            <v xml:space="preserve"> </v>
          </cell>
        </row>
        <row r="147">
          <cell r="AJ147" t="str">
            <v xml:space="preserve"> </v>
          </cell>
        </row>
        <row r="148">
          <cell r="AJ148" t="str">
            <v xml:space="preserve"> </v>
          </cell>
        </row>
        <row r="149">
          <cell r="AJ149" t="str">
            <v xml:space="preserve"> </v>
          </cell>
        </row>
        <row r="150">
          <cell r="AJ150" t="str">
            <v xml:space="preserve"> </v>
          </cell>
        </row>
        <row r="151">
          <cell r="AJ151" t="str">
            <v xml:space="preserve"> </v>
          </cell>
        </row>
        <row r="152">
          <cell r="AJ152" t="str">
            <v xml:space="preserve"> </v>
          </cell>
        </row>
        <row r="153">
          <cell r="AJ153" t="str">
            <v xml:space="preserve"> </v>
          </cell>
        </row>
        <row r="154">
          <cell r="AJ154" t="str">
            <v xml:space="preserve"> </v>
          </cell>
        </row>
        <row r="155">
          <cell r="AJ155" t="str">
            <v xml:space="preserve"> </v>
          </cell>
        </row>
        <row r="156">
          <cell r="AJ156" t="str">
            <v xml:space="preserve"> </v>
          </cell>
        </row>
        <row r="157">
          <cell r="AJ157" t="str">
            <v xml:space="preserve"> </v>
          </cell>
        </row>
        <row r="158">
          <cell r="AJ158" t="str">
            <v xml:space="preserve"> </v>
          </cell>
        </row>
        <row r="159">
          <cell r="AJ159" t="str">
            <v xml:space="preserve"> </v>
          </cell>
        </row>
        <row r="160">
          <cell r="AJ160" t="str">
            <v xml:space="preserve"> </v>
          </cell>
        </row>
        <row r="161">
          <cell r="AJ161" t="str">
            <v xml:space="preserve"> </v>
          </cell>
        </row>
        <row r="162">
          <cell r="AJ162" t="str">
            <v xml:space="preserve"> </v>
          </cell>
        </row>
        <row r="163">
          <cell r="AJ163" t="str">
            <v xml:space="preserve"> </v>
          </cell>
        </row>
        <row r="164">
          <cell r="AJ164" t="str">
            <v xml:space="preserve"> </v>
          </cell>
        </row>
        <row r="165">
          <cell r="AJ165" t="str">
            <v xml:space="preserve"> </v>
          </cell>
        </row>
        <row r="166">
          <cell r="AJ166" t="str">
            <v xml:space="preserve"> </v>
          </cell>
        </row>
        <row r="167">
          <cell r="AJ167" t="str">
            <v xml:space="preserve"> </v>
          </cell>
        </row>
        <row r="168">
          <cell r="AJ168" t="str">
            <v xml:space="preserve"> </v>
          </cell>
        </row>
        <row r="169">
          <cell r="AJ169" t="str">
            <v xml:space="preserve"> </v>
          </cell>
        </row>
        <row r="170">
          <cell r="AJ170" t="str">
            <v xml:space="preserve"> </v>
          </cell>
        </row>
        <row r="171">
          <cell r="AJ171" t="str">
            <v xml:space="preserve"> </v>
          </cell>
        </row>
        <row r="172">
          <cell r="AJ172" t="str">
            <v xml:space="preserve"> </v>
          </cell>
        </row>
        <row r="173">
          <cell r="AJ173" t="str">
            <v xml:space="preserve"> </v>
          </cell>
        </row>
        <row r="174">
          <cell r="AJ174" t="str">
            <v xml:space="preserve"> </v>
          </cell>
        </row>
        <row r="175">
          <cell r="AJ175" t="str">
            <v xml:space="preserve"> </v>
          </cell>
        </row>
        <row r="176">
          <cell r="AJ176" t="str">
            <v xml:space="preserve"> </v>
          </cell>
        </row>
        <row r="177">
          <cell r="AJ177" t="str">
            <v xml:space="preserve"> </v>
          </cell>
        </row>
        <row r="178">
          <cell r="AJ178" t="str">
            <v xml:space="preserve"> </v>
          </cell>
        </row>
        <row r="179">
          <cell r="AJ179" t="str">
            <v xml:space="preserve"> </v>
          </cell>
        </row>
        <row r="180">
          <cell r="AJ180" t="str">
            <v xml:space="preserve"> </v>
          </cell>
        </row>
        <row r="181">
          <cell r="AJ181" t="str">
            <v xml:space="preserve"> </v>
          </cell>
        </row>
        <row r="182">
          <cell r="AJ182" t="str">
            <v xml:space="preserve"> </v>
          </cell>
        </row>
        <row r="183">
          <cell r="AJ183" t="str">
            <v xml:space="preserve"> </v>
          </cell>
        </row>
        <row r="184">
          <cell r="AJ184" t="str">
            <v xml:space="preserve"> </v>
          </cell>
        </row>
        <row r="185">
          <cell r="AJ185" t="str">
            <v xml:space="preserve"> </v>
          </cell>
        </row>
        <row r="186">
          <cell r="AJ186" t="str">
            <v xml:space="preserve"> </v>
          </cell>
        </row>
        <row r="187">
          <cell r="AJ187" t="str">
            <v xml:space="preserve"> </v>
          </cell>
        </row>
        <row r="188">
          <cell r="AJ188" t="str">
            <v xml:space="preserve"> </v>
          </cell>
        </row>
        <row r="189">
          <cell r="AJ189" t="str">
            <v xml:space="preserve"> </v>
          </cell>
        </row>
        <row r="190">
          <cell r="AJ190" t="str">
            <v xml:space="preserve"> </v>
          </cell>
        </row>
        <row r="191">
          <cell r="AJ191" t="str">
            <v xml:space="preserve"> </v>
          </cell>
        </row>
        <row r="192">
          <cell r="AJ192" t="str">
            <v xml:space="preserve"> </v>
          </cell>
        </row>
        <row r="193">
          <cell r="AJ193" t="str">
            <v xml:space="preserve"> </v>
          </cell>
        </row>
        <row r="194">
          <cell r="AJ194" t="str">
            <v xml:space="preserve"> </v>
          </cell>
        </row>
        <row r="195">
          <cell r="AJ195" t="str">
            <v xml:space="preserve"> </v>
          </cell>
        </row>
        <row r="196">
          <cell r="AJ196" t="str">
            <v xml:space="preserve"> </v>
          </cell>
        </row>
        <row r="197">
          <cell r="AJ197" t="str">
            <v xml:space="preserve"> </v>
          </cell>
        </row>
        <row r="198">
          <cell r="AJ198" t="str">
            <v xml:space="preserve"> </v>
          </cell>
        </row>
        <row r="199">
          <cell r="AJ199" t="str">
            <v xml:space="preserve"> </v>
          </cell>
        </row>
        <row r="200">
          <cell r="AJ200" t="str">
            <v xml:space="preserve"> </v>
          </cell>
        </row>
        <row r="201">
          <cell r="AJ201" t="str">
            <v xml:space="preserve"> </v>
          </cell>
        </row>
        <row r="202">
          <cell r="AJ202" t="str">
            <v xml:space="preserve"> </v>
          </cell>
        </row>
        <row r="203">
          <cell r="AJ203" t="str">
            <v xml:space="preserve"> </v>
          </cell>
        </row>
        <row r="204">
          <cell r="AJ204" t="str">
            <v xml:space="preserve"> </v>
          </cell>
        </row>
        <row r="205">
          <cell r="AJ205" t="str">
            <v xml:space="preserve"> </v>
          </cell>
        </row>
        <row r="206">
          <cell r="AJ206" t="str">
            <v xml:space="preserve"> </v>
          </cell>
        </row>
        <row r="207">
          <cell r="AJ207" t="str">
            <v xml:space="preserve"> </v>
          </cell>
        </row>
        <row r="208">
          <cell r="AJ208" t="str">
            <v xml:space="preserve"> </v>
          </cell>
        </row>
        <row r="209">
          <cell r="AJ209" t="str">
            <v xml:space="preserve"> </v>
          </cell>
        </row>
        <row r="210">
          <cell r="AJ210" t="str">
            <v xml:space="preserve"> </v>
          </cell>
        </row>
        <row r="211">
          <cell r="AJ211" t="str">
            <v xml:space="preserve"> </v>
          </cell>
        </row>
        <row r="212">
          <cell r="AJ212" t="str">
            <v xml:space="preserve"> </v>
          </cell>
        </row>
        <row r="213">
          <cell r="AJ213" t="str">
            <v xml:space="preserve"> </v>
          </cell>
        </row>
        <row r="214">
          <cell r="AJ214" t="str">
            <v xml:space="preserve"> </v>
          </cell>
        </row>
        <row r="215">
          <cell r="AJ215" t="str">
            <v xml:space="preserve"> </v>
          </cell>
        </row>
      </sheetData>
      <sheetData sheetId="4" refreshError="1"/>
      <sheetData sheetId="5" refreshError="1"/>
      <sheetData sheetId="6">
        <row r="4">
          <cell r="A4" t="str">
            <v>貨1ガ-</v>
          </cell>
          <cell r="B4" t="str">
            <v>バス貨物～1.7t(ガソリン・LPG)</v>
          </cell>
          <cell r="C4" t="str">
            <v>貨1ガ</v>
          </cell>
          <cell r="D4" t="str">
            <v>S50前</v>
          </cell>
          <cell r="E4" t="str">
            <v>-</v>
          </cell>
          <cell r="F4">
            <v>2.1800000000000002</v>
          </cell>
          <cell r="G4">
            <v>0</v>
          </cell>
          <cell r="H4">
            <v>2.3199999999999998</v>
          </cell>
          <cell r="I4" t="str">
            <v>ガL3</v>
          </cell>
        </row>
        <row r="5">
          <cell r="A5" t="str">
            <v>貨1ガH</v>
          </cell>
          <cell r="B5" t="str">
            <v>バス貨物～1.7t(ガソリン・LPG)</v>
          </cell>
          <cell r="C5" t="str">
            <v>貨1ガ</v>
          </cell>
          <cell r="D5" t="str">
            <v>S50</v>
          </cell>
          <cell r="E5" t="str">
            <v>H</v>
          </cell>
          <cell r="F5">
            <v>2.1800000000000002</v>
          </cell>
          <cell r="G5">
            <v>0</v>
          </cell>
          <cell r="H5">
            <v>2.3199999999999998</v>
          </cell>
          <cell r="I5" t="str">
            <v>ガL3</v>
          </cell>
        </row>
        <row r="6">
          <cell r="A6" t="str">
            <v>貨1ガJ</v>
          </cell>
          <cell r="B6" t="str">
            <v>バス貨物～1.7t(ガソリン・LPG)</v>
          </cell>
          <cell r="C6" t="str">
            <v>貨1ガ</v>
          </cell>
          <cell r="D6" t="str">
            <v>S54</v>
          </cell>
          <cell r="E6" t="str">
            <v>J</v>
          </cell>
          <cell r="F6">
            <v>1</v>
          </cell>
          <cell r="G6">
            <v>0</v>
          </cell>
          <cell r="H6">
            <v>2.3199999999999998</v>
          </cell>
          <cell r="I6" t="str">
            <v>ガL3</v>
          </cell>
        </row>
        <row r="7">
          <cell r="A7" t="str">
            <v>貨1ガL</v>
          </cell>
          <cell r="B7" t="str">
            <v>バス貨物～1.7t(ガソリン・LPG)</v>
          </cell>
          <cell r="C7" t="str">
            <v>貨1ガ</v>
          </cell>
          <cell r="D7" t="str">
            <v>S56</v>
          </cell>
          <cell r="E7" t="str">
            <v>L</v>
          </cell>
          <cell r="F7">
            <v>0.6</v>
          </cell>
          <cell r="G7">
            <v>0</v>
          </cell>
          <cell r="H7">
            <v>2.3199999999999998</v>
          </cell>
          <cell r="I7" t="str">
            <v>ガL3</v>
          </cell>
        </row>
        <row r="8">
          <cell r="A8" t="str">
            <v>貨1ガR</v>
          </cell>
          <cell r="B8" t="str">
            <v>バス貨物～1.7t(ガソリン・LPG)</v>
          </cell>
          <cell r="C8" t="str">
            <v>貨1ガ</v>
          </cell>
          <cell r="D8" t="str">
            <v>S63,H10</v>
          </cell>
          <cell r="E8" t="str">
            <v>R</v>
          </cell>
          <cell r="F8">
            <v>0.25</v>
          </cell>
          <cell r="G8">
            <v>0</v>
          </cell>
          <cell r="H8">
            <v>2.3199999999999998</v>
          </cell>
          <cell r="I8" t="str">
            <v>ガL3</v>
          </cell>
        </row>
        <row r="9">
          <cell r="A9" t="str">
            <v>貨1ガGG</v>
          </cell>
          <cell r="B9" t="str">
            <v>バス貨物～1.7t(ガソリン・LPG)</v>
          </cell>
          <cell r="C9" t="str">
            <v>貨1ガ</v>
          </cell>
          <cell r="D9" t="str">
            <v>S63,H10</v>
          </cell>
          <cell r="E9" t="str">
            <v>GG</v>
          </cell>
          <cell r="F9">
            <v>0.25</v>
          </cell>
          <cell r="G9">
            <v>0</v>
          </cell>
          <cell r="H9">
            <v>2.3199999999999998</v>
          </cell>
          <cell r="I9" t="str">
            <v>ガL3</v>
          </cell>
        </row>
        <row r="10">
          <cell r="A10" t="str">
            <v>貨1ガHL</v>
          </cell>
          <cell r="B10" t="str">
            <v>バス貨物～1.7t(ガソリン・LPG)</v>
          </cell>
          <cell r="C10" t="str">
            <v>貨1ガ</v>
          </cell>
          <cell r="D10" t="str">
            <v>S63,H10</v>
          </cell>
          <cell r="E10" t="str">
            <v>HL</v>
          </cell>
          <cell r="F10">
            <v>0.125</v>
          </cell>
          <cell r="G10">
            <v>0</v>
          </cell>
          <cell r="H10">
            <v>2.3199999999999998</v>
          </cell>
          <cell r="I10" t="str">
            <v>ハ</v>
          </cell>
        </row>
        <row r="11">
          <cell r="A11" t="str">
            <v>貨1ガGJ</v>
          </cell>
          <cell r="B11" t="str">
            <v>バス貨物～1.7t(ガソリン・LPG)</v>
          </cell>
          <cell r="C11" t="str">
            <v>貨1ガ</v>
          </cell>
          <cell r="D11" t="str">
            <v>H12</v>
          </cell>
          <cell r="E11" t="str">
            <v>GJ</v>
          </cell>
          <cell r="F11">
            <v>0.08</v>
          </cell>
          <cell r="G11">
            <v>0</v>
          </cell>
          <cell r="H11">
            <v>2.3199999999999998</v>
          </cell>
          <cell r="I11" t="str">
            <v>ガL3</v>
          </cell>
        </row>
        <row r="12">
          <cell r="A12" t="str">
            <v>貨1ガHP</v>
          </cell>
          <cell r="B12" t="str">
            <v>バス貨物～1.7t(ガソリン・LPG)</v>
          </cell>
          <cell r="C12" t="str">
            <v>貨1ガ</v>
          </cell>
          <cell r="D12" t="str">
            <v>H12</v>
          </cell>
          <cell r="E12" t="str">
            <v>HP</v>
          </cell>
          <cell r="F12">
            <v>0.04</v>
          </cell>
          <cell r="G12">
            <v>0</v>
          </cell>
          <cell r="H12">
            <v>2.3199999999999998</v>
          </cell>
          <cell r="I12" t="str">
            <v>ハ</v>
          </cell>
        </row>
        <row r="13">
          <cell r="A13" t="str">
            <v>貨1ガTB</v>
          </cell>
          <cell r="B13" t="str">
            <v>バス貨物～1.7t(ガソリン・LPG)</v>
          </cell>
          <cell r="C13" t="str">
            <v>貨1ガ</v>
          </cell>
          <cell r="D13" t="str">
            <v>H12</v>
          </cell>
          <cell r="E13" t="str">
            <v>TB</v>
          </cell>
          <cell r="F13">
            <v>0.06</v>
          </cell>
          <cell r="G13">
            <v>0</v>
          </cell>
          <cell r="H13">
            <v>2.3199999999999998</v>
          </cell>
          <cell r="I13" t="str">
            <v>ガL3</v>
          </cell>
        </row>
        <row r="14">
          <cell r="A14" t="str">
            <v>貨1ガXB</v>
          </cell>
          <cell r="B14" t="str">
            <v>バス貨物～1.7t(ガソリン・LPG)</v>
          </cell>
          <cell r="C14" t="str">
            <v>貨1ガ</v>
          </cell>
          <cell r="D14" t="str">
            <v>H12</v>
          </cell>
          <cell r="E14" t="str">
            <v>XB</v>
          </cell>
          <cell r="F14">
            <v>0.06</v>
          </cell>
          <cell r="G14">
            <v>0</v>
          </cell>
          <cell r="H14">
            <v>2.3199999999999998</v>
          </cell>
          <cell r="I14" t="str">
            <v>ハ</v>
          </cell>
        </row>
        <row r="15">
          <cell r="A15" t="str">
            <v>貨1ガLB</v>
          </cell>
          <cell r="B15" t="str">
            <v>バス貨物～1.7t(ガソリン・LPG)</v>
          </cell>
          <cell r="C15" t="str">
            <v>貨1ガ</v>
          </cell>
          <cell r="D15" t="str">
            <v>H12</v>
          </cell>
          <cell r="E15" t="str">
            <v>LB</v>
          </cell>
          <cell r="F15">
            <v>0.04</v>
          </cell>
          <cell r="G15">
            <v>0</v>
          </cell>
          <cell r="H15">
            <v>2.3199999999999998</v>
          </cell>
          <cell r="I15" t="str">
            <v>ガL3</v>
          </cell>
        </row>
        <row r="16">
          <cell r="A16" t="str">
            <v>貨1ガYB</v>
          </cell>
          <cell r="B16" t="str">
            <v>バス貨物～1.7t(ガソリン・LPG)</v>
          </cell>
          <cell r="C16" t="str">
            <v>貨1ガ</v>
          </cell>
          <cell r="D16" t="str">
            <v>H12</v>
          </cell>
          <cell r="E16" t="str">
            <v>YB</v>
          </cell>
          <cell r="F16">
            <v>0.04</v>
          </cell>
          <cell r="G16">
            <v>0</v>
          </cell>
          <cell r="H16">
            <v>2.3199999999999998</v>
          </cell>
          <cell r="I16" t="str">
            <v>ハ</v>
          </cell>
        </row>
        <row r="17">
          <cell r="A17" t="str">
            <v>貨1ガUB</v>
          </cell>
          <cell r="B17" t="str">
            <v>バス貨物～1.7t(ガソリン・LPG)</v>
          </cell>
          <cell r="C17" t="str">
            <v>貨1ガ</v>
          </cell>
          <cell r="D17" t="str">
            <v>H12</v>
          </cell>
          <cell r="E17" t="str">
            <v>UB</v>
          </cell>
          <cell r="F17">
            <v>0.02</v>
          </cell>
          <cell r="G17">
            <v>0</v>
          </cell>
          <cell r="H17">
            <v>2.3199999999999998</v>
          </cell>
          <cell r="I17" t="str">
            <v>ガL3</v>
          </cell>
        </row>
        <row r="18">
          <cell r="A18" t="str">
            <v>貨1ガZB</v>
          </cell>
          <cell r="B18" t="str">
            <v>バス貨物～1.7t(ガソリン・LPG)</v>
          </cell>
          <cell r="C18" t="str">
            <v>貨1ガ</v>
          </cell>
          <cell r="D18" t="str">
            <v>H12</v>
          </cell>
          <cell r="E18" t="str">
            <v>ZB</v>
          </cell>
          <cell r="F18">
            <v>0.02</v>
          </cell>
          <cell r="G18">
            <v>0</v>
          </cell>
          <cell r="H18">
            <v>2.3199999999999998</v>
          </cell>
          <cell r="I18" t="str">
            <v>ハ</v>
          </cell>
        </row>
        <row r="19">
          <cell r="A19" t="str">
            <v>貨1ガABE</v>
          </cell>
          <cell r="B19" t="str">
            <v>バス貨物～1.7t(ガソリン・LPG)</v>
          </cell>
          <cell r="C19" t="str">
            <v>貨1ガ</v>
          </cell>
          <cell r="D19" t="str">
            <v>H17</v>
          </cell>
          <cell r="E19" t="str">
            <v>ABE</v>
          </cell>
          <cell r="F19">
            <v>0.05</v>
          </cell>
          <cell r="G19">
            <v>0</v>
          </cell>
          <cell r="H19">
            <v>2.3199999999999998</v>
          </cell>
          <cell r="I19" t="str">
            <v>ガL3</v>
          </cell>
        </row>
        <row r="20">
          <cell r="A20" t="str">
            <v>貨1ガAAE</v>
          </cell>
          <cell r="B20" t="str">
            <v>バス貨物～1.7t(ガソリン・LPG)</v>
          </cell>
          <cell r="C20" t="str">
            <v>貨1ガ</v>
          </cell>
          <cell r="D20" t="str">
            <v>H17</v>
          </cell>
          <cell r="E20" t="str">
            <v>AAE</v>
          </cell>
          <cell r="F20">
            <v>2.5000000000000001E-2</v>
          </cell>
          <cell r="G20">
            <v>0</v>
          </cell>
          <cell r="H20">
            <v>2.3199999999999998</v>
          </cell>
          <cell r="I20" t="str">
            <v>ハ</v>
          </cell>
        </row>
        <row r="21">
          <cell r="A21" t="str">
            <v>貨1ガBAE</v>
          </cell>
          <cell r="B21" t="str">
            <v>バス貨物～1.7t(ガソリン・LPG)</v>
          </cell>
          <cell r="C21" t="str">
            <v>貨1ガ</v>
          </cell>
          <cell r="D21" t="str">
            <v>H17</v>
          </cell>
          <cell r="E21" t="str">
            <v>BAE</v>
          </cell>
          <cell r="F21">
            <v>4.5000000000000005E-2</v>
          </cell>
          <cell r="G21">
            <v>0</v>
          </cell>
          <cell r="H21">
            <v>2.3199999999999998</v>
          </cell>
          <cell r="I21" t="str">
            <v>ハ</v>
          </cell>
        </row>
        <row r="22">
          <cell r="A22" t="str">
            <v>貨1ガBBE</v>
          </cell>
          <cell r="B22" t="str">
            <v>バス貨物～1.7t(ガソリン・LPG)</v>
          </cell>
          <cell r="C22" t="str">
            <v>貨1ガ</v>
          </cell>
          <cell r="D22" t="str">
            <v>H17</v>
          </cell>
          <cell r="E22" t="str">
            <v>BBE</v>
          </cell>
          <cell r="F22">
            <v>4.5000000000000005E-2</v>
          </cell>
          <cell r="G22">
            <v>0</v>
          </cell>
          <cell r="H22">
            <v>2.3199999999999998</v>
          </cell>
          <cell r="I22" t="str">
            <v>ガL3</v>
          </cell>
        </row>
        <row r="23">
          <cell r="A23" t="str">
            <v>貨1ガCAE</v>
          </cell>
          <cell r="B23" t="str">
            <v>バス貨物～1.7t(ガソリン・LPG)</v>
          </cell>
          <cell r="C23" t="str">
            <v>貨1ガ</v>
          </cell>
          <cell r="D23" t="str">
            <v>H17</v>
          </cell>
          <cell r="E23" t="str">
            <v>CAE</v>
          </cell>
          <cell r="F23">
            <v>2.5000000000000001E-2</v>
          </cell>
          <cell r="G23">
            <v>0</v>
          </cell>
          <cell r="H23">
            <v>2.3199999999999998</v>
          </cell>
          <cell r="I23" t="str">
            <v>ハ</v>
          </cell>
        </row>
        <row r="24">
          <cell r="A24" t="str">
            <v>貨1ガCBE</v>
          </cell>
          <cell r="B24" t="str">
            <v>バス貨物～1.7t(ガソリン・LPG)</v>
          </cell>
          <cell r="C24" t="str">
            <v>貨1ガ</v>
          </cell>
          <cell r="D24" t="str">
            <v>H17</v>
          </cell>
          <cell r="E24" t="str">
            <v>CBE</v>
          </cell>
          <cell r="F24">
            <v>2.5000000000000001E-2</v>
          </cell>
          <cell r="G24">
            <v>0</v>
          </cell>
          <cell r="H24">
            <v>2.3199999999999998</v>
          </cell>
          <cell r="I24" t="str">
            <v>ガL1</v>
          </cell>
        </row>
        <row r="25">
          <cell r="A25" t="str">
            <v>貨1ガDAE</v>
          </cell>
          <cell r="B25" t="str">
            <v>バス貨物～1.7t(ガソリン・LPG)</v>
          </cell>
          <cell r="C25" t="str">
            <v>貨1ガ</v>
          </cell>
          <cell r="D25" t="str">
            <v>H17</v>
          </cell>
          <cell r="E25" t="str">
            <v>DAE</v>
          </cell>
          <cell r="F25">
            <v>1.2500000000000001E-2</v>
          </cell>
          <cell r="G25">
            <v>0</v>
          </cell>
          <cell r="H25">
            <v>2.3199999999999998</v>
          </cell>
          <cell r="I25" t="str">
            <v>ハ</v>
          </cell>
        </row>
        <row r="26">
          <cell r="A26" t="str">
            <v>貨1ガDBE</v>
          </cell>
          <cell r="B26" t="str">
            <v>バス貨物～1.7t(ガソリン・LPG)</v>
          </cell>
          <cell r="C26" t="str">
            <v>貨1ガ</v>
          </cell>
          <cell r="D26" t="str">
            <v>H17</v>
          </cell>
          <cell r="E26" t="str">
            <v>DBE</v>
          </cell>
          <cell r="F26">
            <v>1.2500000000000001E-2</v>
          </cell>
          <cell r="G26">
            <v>0</v>
          </cell>
          <cell r="H26">
            <v>2.3199999999999998</v>
          </cell>
          <cell r="I26" t="str">
            <v>ガL2</v>
          </cell>
        </row>
        <row r="27">
          <cell r="A27" t="str">
            <v>貨1ガNAE</v>
          </cell>
          <cell r="B27" t="str">
            <v>バス貨物～1.7t(ガソリン・LPG)</v>
          </cell>
          <cell r="C27" t="str">
            <v>貨1ガ</v>
          </cell>
          <cell r="D27" t="str">
            <v>H17</v>
          </cell>
          <cell r="E27" t="str">
            <v>NAE</v>
          </cell>
          <cell r="F27">
            <v>4.5000000000000005E-2</v>
          </cell>
          <cell r="G27">
            <v>0</v>
          </cell>
          <cell r="H27">
            <v>2.3199999999999998</v>
          </cell>
          <cell r="I27" t="str">
            <v>ハ</v>
          </cell>
        </row>
        <row r="28">
          <cell r="A28" t="str">
            <v>貨1ガNBE</v>
          </cell>
          <cell r="B28" t="str">
            <v>バス貨物～1.7t(ガソリン・LPG)</v>
          </cell>
          <cell r="C28" t="str">
            <v>貨1ガ</v>
          </cell>
          <cell r="D28" t="str">
            <v>H17</v>
          </cell>
          <cell r="E28" t="str">
            <v>NBE</v>
          </cell>
          <cell r="F28">
            <v>4.5000000000000005E-2</v>
          </cell>
          <cell r="G28">
            <v>0</v>
          </cell>
          <cell r="H28">
            <v>2.3199999999999998</v>
          </cell>
          <cell r="I28" t="str">
            <v>ガL3</v>
          </cell>
        </row>
        <row r="29">
          <cell r="A29" t="str">
            <v>貨1ガLBE</v>
          </cell>
          <cell r="B29" t="str">
            <v>バス貨物～1.7t(ガソリン・LPG)</v>
          </cell>
          <cell r="C29" t="str">
            <v>貨1ガ</v>
          </cell>
          <cell r="D29" t="str">
            <v>H21</v>
          </cell>
          <cell r="E29" t="str">
            <v>LBE</v>
          </cell>
          <cell r="F29">
            <v>0.05</v>
          </cell>
          <cell r="G29">
            <v>0</v>
          </cell>
          <cell r="H29">
            <v>2.3199999999999998</v>
          </cell>
          <cell r="I29" t="str">
            <v>ガL3</v>
          </cell>
        </row>
        <row r="30">
          <cell r="A30" t="str">
            <v>貨1ガLAE</v>
          </cell>
          <cell r="B30" t="str">
            <v>バス貨物～1.7t(ガソリン・LPG)</v>
          </cell>
          <cell r="C30" t="str">
            <v>貨1ガ</v>
          </cell>
          <cell r="D30" t="str">
            <v>H21</v>
          </cell>
          <cell r="E30" t="str">
            <v>LAE</v>
          </cell>
          <cell r="F30">
            <v>2.5000000000000001E-2</v>
          </cell>
          <cell r="G30">
            <v>0</v>
          </cell>
          <cell r="H30">
            <v>2.3199999999999998</v>
          </cell>
          <cell r="I30" t="str">
            <v>ハ</v>
          </cell>
        </row>
        <row r="31">
          <cell r="A31" t="str">
            <v>貨1ガMBE</v>
          </cell>
          <cell r="B31" t="str">
            <v>バス貨物～1.7t(ガソリン・LPG)</v>
          </cell>
          <cell r="C31" t="str">
            <v>貨1ガ</v>
          </cell>
          <cell r="D31" t="str">
            <v>H21</v>
          </cell>
          <cell r="E31" t="str">
            <v>MBE</v>
          </cell>
          <cell r="F31">
            <v>2.5000000000000001E-2</v>
          </cell>
          <cell r="G31">
            <v>0</v>
          </cell>
          <cell r="H31">
            <v>2.3199999999999998</v>
          </cell>
          <cell r="I31" t="str">
            <v>ガL1</v>
          </cell>
        </row>
        <row r="32">
          <cell r="A32" t="str">
            <v>貨1ガMAE</v>
          </cell>
          <cell r="B32" t="str">
            <v>バス貨物～1.7t(ガソリン・LPG)</v>
          </cell>
          <cell r="C32" t="str">
            <v>貨1ガ</v>
          </cell>
          <cell r="D32" t="str">
            <v>H21</v>
          </cell>
          <cell r="E32" t="str">
            <v>MAE</v>
          </cell>
          <cell r="F32">
            <v>2.5000000000000001E-2</v>
          </cell>
          <cell r="G32">
            <v>0</v>
          </cell>
          <cell r="H32">
            <v>2.3199999999999998</v>
          </cell>
          <cell r="I32" t="str">
            <v>ハ</v>
          </cell>
        </row>
        <row r="33">
          <cell r="A33" t="str">
            <v>貨1ガRBE</v>
          </cell>
          <cell r="B33" t="str">
            <v>バス貨物～1.7t(ガソリン・LPG)</v>
          </cell>
          <cell r="C33" t="str">
            <v>貨1ガ</v>
          </cell>
          <cell r="D33" t="str">
            <v>H21</v>
          </cell>
          <cell r="E33" t="str">
            <v>RBE</v>
          </cell>
          <cell r="F33">
            <v>1.2500000000000001E-2</v>
          </cell>
          <cell r="G33">
            <v>0</v>
          </cell>
          <cell r="H33">
            <v>2.3199999999999998</v>
          </cell>
          <cell r="I33" t="str">
            <v>ガL2</v>
          </cell>
        </row>
        <row r="34">
          <cell r="A34" t="str">
            <v>貨1ガRAE</v>
          </cell>
          <cell r="B34" t="str">
            <v>バス貨物～1.7t(ガソリン・LPG)</v>
          </cell>
          <cell r="C34" t="str">
            <v>貨1ガ</v>
          </cell>
          <cell r="D34" t="str">
            <v>H21</v>
          </cell>
          <cell r="E34" t="str">
            <v>RAE</v>
          </cell>
          <cell r="F34">
            <v>1.2500000000000001E-2</v>
          </cell>
          <cell r="G34">
            <v>0</v>
          </cell>
          <cell r="H34">
            <v>2.3199999999999998</v>
          </cell>
          <cell r="I34" t="str">
            <v>ハ</v>
          </cell>
        </row>
        <row r="35">
          <cell r="A35" t="str">
            <v>貨1ガQBE</v>
          </cell>
          <cell r="B35" t="str">
            <v>バス貨物～1.7t(ガソリン・LPG)</v>
          </cell>
          <cell r="C35" t="str">
            <v>貨1ガ</v>
          </cell>
          <cell r="D35" t="str">
            <v>H21</v>
          </cell>
          <cell r="E35" t="str">
            <v>QBE</v>
          </cell>
          <cell r="F35">
            <v>1.2500000000000001E-2</v>
          </cell>
          <cell r="G35">
            <v>0</v>
          </cell>
          <cell r="H35">
            <v>2.3199999999999998</v>
          </cell>
          <cell r="I35" t="str">
            <v>ガL3</v>
          </cell>
        </row>
        <row r="36">
          <cell r="A36" t="str">
            <v>貨1ガQAE</v>
          </cell>
          <cell r="B36" t="str">
            <v>バス貨物～1.7t(ガソリン・LPG)</v>
          </cell>
          <cell r="C36" t="str">
            <v>貨1ガ</v>
          </cell>
          <cell r="D36" t="str">
            <v>H21</v>
          </cell>
          <cell r="E36" t="str">
            <v>QAE</v>
          </cell>
          <cell r="F36">
            <v>1.2500000000000001E-2</v>
          </cell>
          <cell r="G36">
            <v>0</v>
          </cell>
          <cell r="H36">
            <v>2.3199999999999998</v>
          </cell>
          <cell r="I36" t="str">
            <v>ハ</v>
          </cell>
        </row>
        <row r="37">
          <cell r="A37" t="str">
            <v>貨2ガ-</v>
          </cell>
          <cell r="B37" t="str">
            <v>バス貨物1.7～2.5t(ガソリン・LPG)</v>
          </cell>
          <cell r="C37" t="str">
            <v>貨2ガ</v>
          </cell>
          <cell r="D37" t="str">
            <v>S50前</v>
          </cell>
          <cell r="E37" t="str">
            <v>-</v>
          </cell>
          <cell r="F37">
            <v>2.1800000000000002</v>
          </cell>
          <cell r="G37">
            <v>0</v>
          </cell>
          <cell r="H37">
            <v>2.3199999999999998</v>
          </cell>
          <cell r="I37" t="str">
            <v>ガL3</v>
          </cell>
        </row>
        <row r="38">
          <cell r="A38" t="str">
            <v>貨2ガH</v>
          </cell>
          <cell r="B38" t="str">
            <v>バス貨物1.7～2.5t(ガソリン・LPG)</v>
          </cell>
          <cell r="C38" t="str">
            <v>貨2ガ</v>
          </cell>
          <cell r="D38" t="str">
            <v>S50</v>
          </cell>
          <cell r="E38" t="str">
            <v>H</v>
          </cell>
          <cell r="F38">
            <v>1.8</v>
          </cell>
          <cell r="G38">
            <v>0</v>
          </cell>
          <cell r="H38">
            <v>2.3199999999999998</v>
          </cell>
          <cell r="I38" t="str">
            <v>ガL3</v>
          </cell>
        </row>
        <row r="39">
          <cell r="A39" t="str">
            <v>貨2ガJ</v>
          </cell>
          <cell r="B39" t="str">
            <v>バス貨物1.7～2.5t(ガソリン・LPG)</v>
          </cell>
          <cell r="C39" t="str">
            <v>貨2ガ</v>
          </cell>
          <cell r="D39" t="str">
            <v>S54</v>
          </cell>
          <cell r="E39" t="str">
            <v>J</v>
          </cell>
          <cell r="F39">
            <v>1.2</v>
          </cell>
          <cell r="G39">
            <v>0</v>
          </cell>
          <cell r="H39">
            <v>2.3199999999999998</v>
          </cell>
          <cell r="I39" t="str">
            <v>ガL3</v>
          </cell>
        </row>
        <row r="40">
          <cell r="A40" t="str">
            <v>貨2ガL</v>
          </cell>
          <cell r="B40" t="str">
            <v>バス貨物1.7～2.5t(ガソリン・LPG)</v>
          </cell>
          <cell r="C40" t="str">
            <v>貨2ガ</v>
          </cell>
          <cell r="D40" t="str">
            <v>S56</v>
          </cell>
          <cell r="E40" t="str">
            <v>L</v>
          </cell>
          <cell r="F40">
            <v>0.9</v>
          </cell>
          <cell r="G40">
            <v>0</v>
          </cell>
          <cell r="H40">
            <v>2.3199999999999998</v>
          </cell>
          <cell r="I40" t="str">
            <v>ガL3</v>
          </cell>
        </row>
        <row r="41">
          <cell r="A41" t="str">
            <v>貨2ガT</v>
          </cell>
          <cell r="B41" t="str">
            <v>バス貨物1.7～2.5t(ガソリン・LPG)</v>
          </cell>
          <cell r="C41" t="str">
            <v>貨2ガ</v>
          </cell>
          <cell r="D41" t="str">
            <v>H元</v>
          </cell>
          <cell r="E41" t="str">
            <v>T</v>
          </cell>
          <cell r="F41">
            <v>0.7</v>
          </cell>
          <cell r="G41">
            <v>0</v>
          </cell>
          <cell r="H41">
            <v>2.3199999999999998</v>
          </cell>
          <cell r="I41" t="str">
            <v>ガL3</v>
          </cell>
        </row>
        <row r="42">
          <cell r="A42" t="str">
            <v>貨2ガGA</v>
          </cell>
          <cell r="B42" t="str">
            <v>バス貨物1.7～2.5t(ガソリン・LPG)</v>
          </cell>
          <cell r="C42" t="str">
            <v>貨2ガ</v>
          </cell>
          <cell r="D42" t="str">
            <v>H6,H10</v>
          </cell>
          <cell r="E42" t="str">
            <v>GA</v>
          </cell>
          <cell r="F42">
            <v>0.4</v>
          </cell>
          <cell r="G42">
            <v>0</v>
          </cell>
          <cell r="H42">
            <v>2.3199999999999998</v>
          </cell>
          <cell r="I42" t="str">
            <v>ガL3</v>
          </cell>
        </row>
        <row r="43">
          <cell r="A43" t="str">
            <v>貨2ガGC</v>
          </cell>
          <cell r="B43" t="str">
            <v>バス貨物1.7～2.5t(ガソリン・LPG)</v>
          </cell>
          <cell r="C43" t="str">
            <v>貨2ガ</v>
          </cell>
          <cell r="D43" t="str">
            <v>H6,H10</v>
          </cell>
          <cell r="E43" t="str">
            <v>GC</v>
          </cell>
          <cell r="F43">
            <v>0.4</v>
          </cell>
          <cell r="G43">
            <v>0</v>
          </cell>
          <cell r="H43">
            <v>2.3199999999999998</v>
          </cell>
          <cell r="I43" t="str">
            <v>ガL3</v>
          </cell>
        </row>
        <row r="44">
          <cell r="A44" t="str">
            <v>貨2ガHG</v>
          </cell>
          <cell r="B44" t="str">
            <v>バス貨物1.7～2.5t(ガソリン・LPG)</v>
          </cell>
          <cell r="C44" t="str">
            <v>貨2ガ</v>
          </cell>
          <cell r="D44" t="str">
            <v>H6,H10</v>
          </cell>
          <cell r="E44" t="str">
            <v>HG</v>
          </cell>
          <cell r="F44">
            <v>0.2</v>
          </cell>
          <cell r="G44">
            <v>0</v>
          </cell>
          <cell r="H44">
            <v>2.3199999999999998</v>
          </cell>
          <cell r="I44" t="str">
            <v>ハ</v>
          </cell>
        </row>
        <row r="45">
          <cell r="A45" t="str">
            <v>貨2ガGK</v>
          </cell>
          <cell r="B45" t="str">
            <v>バス貨物1.7～2.5t(ガソリン・LPG)</v>
          </cell>
          <cell r="C45" t="str">
            <v>貨2ガ</v>
          </cell>
          <cell r="D45" t="str">
            <v>H13</v>
          </cell>
          <cell r="E45" t="str">
            <v>GK</v>
          </cell>
          <cell r="F45">
            <v>0.13</v>
          </cell>
          <cell r="G45">
            <v>0</v>
          </cell>
          <cell r="H45">
            <v>2.3199999999999998</v>
          </cell>
          <cell r="I45" t="str">
            <v>ガL3</v>
          </cell>
        </row>
        <row r="46">
          <cell r="A46" t="str">
            <v>貨2ガHQ</v>
          </cell>
          <cell r="B46" t="str">
            <v>バス貨物1.7～2.5t(ガソリン・LPG)</v>
          </cell>
          <cell r="C46" t="str">
            <v>貨2ガ</v>
          </cell>
          <cell r="D46" t="str">
            <v>H13</v>
          </cell>
          <cell r="E46" t="str">
            <v>HQ</v>
          </cell>
          <cell r="F46">
            <v>6.5000000000000002E-2</v>
          </cell>
          <cell r="G46">
            <v>0</v>
          </cell>
          <cell r="H46">
            <v>2.3199999999999998</v>
          </cell>
          <cell r="I46" t="str">
            <v>ハ</v>
          </cell>
        </row>
        <row r="47">
          <cell r="A47" t="str">
            <v>貨2ガTC</v>
          </cell>
          <cell r="B47" t="str">
            <v>バス貨物1.7～2.5t(ガソリン・LPG)</v>
          </cell>
          <cell r="C47" t="str">
            <v>貨2ガ</v>
          </cell>
          <cell r="D47" t="str">
            <v>H13</v>
          </cell>
          <cell r="E47" t="str">
            <v>TC</v>
          </cell>
          <cell r="F47">
            <v>9.7500000000000003E-2</v>
          </cell>
          <cell r="G47">
            <v>0</v>
          </cell>
          <cell r="H47">
            <v>2.3199999999999998</v>
          </cell>
          <cell r="I47" t="str">
            <v>ガL3</v>
          </cell>
        </row>
        <row r="48">
          <cell r="A48" t="str">
            <v>貨2ガXC</v>
          </cell>
          <cell r="B48" t="str">
            <v>バス貨物1.7～2.5t(ガソリン・LPG)</v>
          </cell>
          <cell r="C48" t="str">
            <v>貨2ガ</v>
          </cell>
          <cell r="D48" t="str">
            <v>H13</v>
          </cell>
          <cell r="E48" t="str">
            <v>XC</v>
          </cell>
          <cell r="F48">
            <v>9.7500000000000003E-2</v>
          </cell>
          <cell r="G48">
            <v>0</v>
          </cell>
          <cell r="H48">
            <v>2.3199999999999998</v>
          </cell>
          <cell r="I48" t="str">
            <v>ハ</v>
          </cell>
        </row>
        <row r="49">
          <cell r="A49" t="str">
            <v>貨2ガLC</v>
          </cell>
          <cell r="B49" t="str">
            <v>バス貨物1.7～2.5t(ガソリン・LPG)</v>
          </cell>
          <cell r="C49" t="str">
            <v>貨2ガ</v>
          </cell>
          <cell r="D49" t="str">
            <v>H13</v>
          </cell>
          <cell r="E49" t="str">
            <v>LC</v>
          </cell>
          <cell r="F49">
            <v>6.5000000000000002E-2</v>
          </cell>
          <cell r="G49">
            <v>0</v>
          </cell>
          <cell r="H49">
            <v>2.3199999999999998</v>
          </cell>
          <cell r="I49" t="str">
            <v>ガL3</v>
          </cell>
        </row>
        <row r="50">
          <cell r="A50" t="str">
            <v>貨2ガYC</v>
          </cell>
          <cell r="B50" t="str">
            <v>バス貨物1.7～2.5t(ガソリン・LPG)</v>
          </cell>
          <cell r="C50" t="str">
            <v>貨2ガ</v>
          </cell>
          <cell r="D50" t="str">
            <v>H13</v>
          </cell>
          <cell r="E50" t="str">
            <v>YC</v>
          </cell>
          <cell r="F50">
            <v>6.5000000000000002E-2</v>
          </cell>
          <cell r="G50">
            <v>0</v>
          </cell>
          <cell r="H50">
            <v>2.3199999999999998</v>
          </cell>
          <cell r="I50" t="str">
            <v>ハ</v>
          </cell>
        </row>
        <row r="51">
          <cell r="A51" t="str">
            <v>貨2ガUC</v>
          </cell>
          <cell r="B51" t="str">
            <v>バス貨物1.7～2.5t(ガソリン・LPG)</v>
          </cell>
          <cell r="C51" t="str">
            <v>貨2ガ</v>
          </cell>
          <cell r="D51" t="str">
            <v>H13</v>
          </cell>
          <cell r="E51" t="str">
            <v>UC</v>
          </cell>
          <cell r="F51">
            <v>3.2500000000000001E-2</v>
          </cell>
          <cell r="G51">
            <v>0</v>
          </cell>
          <cell r="H51">
            <v>2.3199999999999998</v>
          </cell>
          <cell r="I51" t="str">
            <v>ガL3</v>
          </cell>
        </row>
        <row r="52">
          <cell r="A52" t="str">
            <v>貨2ガZC</v>
          </cell>
          <cell r="B52" t="str">
            <v>バス貨物1.7～2.5t(ガソリン・LPG)</v>
          </cell>
          <cell r="C52" t="str">
            <v>貨2ガ</v>
          </cell>
          <cell r="D52" t="str">
            <v>H13</v>
          </cell>
          <cell r="E52" t="str">
            <v>ZC</v>
          </cell>
          <cell r="F52">
            <v>3.2500000000000001E-2</v>
          </cell>
          <cell r="G52">
            <v>0</v>
          </cell>
          <cell r="H52">
            <v>2.3199999999999998</v>
          </cell>
          <cell r="I52" t="str">
            <v>ハ</v>
          </cell>
        </row>
        <row r="53">
          <cell r="A53" t="str">
            <v>貨2ガABF</v>
          </cell>
          <cell r="B53" t="str">
            <v>バス貨物1.7～2.5t(ガソリン・LPG)</v>
          </cell>
          <cell r="C53" t="str">
            <v>貨2ガ</v>
          </cell>
          <cell r="D53" t="str">
            <v>H17</v>
          </cell>
          <cell r="E53" t="str">
            <v>ABF</v>
          </cell>
          <cell r="F53">
            <v>7.0000000000000007E-2</v>
          </cell>
          <cell r="G53">
            <v>0</v>
          </cell>
          <cell r="H53">
            <v>2.3199999999999998</v>
          </cell>
          <cell r="I53" t="str">
            <v>ガL3</v>
          </cell>
        </row>
        <row r="54">
          <cell r="A54" t="str">
            <v>貨2ガAAF</v>
          </cell>
          <cell r="B54" t="str">
            <v>バス貨物1.7～2.5t(ガソリン・LPG)</v>
          </cell>
          <cell r="C54" t="str">
            <v>貨2ガ</v>
          </cell>
          <cell r="D54" t="str">
            <v>H17</v>
          </cell>
          <cell r="E54" t="str">
            <v>AAF</v>
          </cell>
          <cell r="F54">
            <v>3.5000000000000003E-2</v>
          </cell>
          <cell r="G54">
            <v>0</v>
          </cell>
          <cell r="H54">
            <v>2.3199999999999998</v>
          </cell>
          <cell r="I54" t="str">
            <v>ハ</v>
          </cell>
        </row>
        <row r="55">
          <cell r="A55" t="str">
            <v>貨2ガBAF</v>
          </cell>
          <cell r="B55" t="str">
            <v>バス貨物1.7～2.5t(ガソリン・LPG)</v>
          </cell>
          <cell r="C55" t="str">
            <v>貨2ガ</v>
          </cell>
          <cell r="D55" t="str">
            <v>H17</v>
          </cell>
          <cell r="E55" t="str">
            <v>BAF</v>
          </cell>
          <cell r="F55">
            <v>6.3000000000000014E-2</v>
          </cell>
          <cell r="G55">
            <v>0</v>
          </cell>
          <cell r="H55">
            <v>2.3199999999999998</v>
          </cell>
          <cell r="I55" t="str">
            <v>ハ</v>
          </cell>
        </row>
        <row r="56">
          <cell r="A56" t="str">
            <v>貨2ガBBF</v>
          </cell>
          <cell r="B56" t="str">
            <v>バス貨物1.7～2.5t(ガソリン・LPG)</v>
          </cell>
          <cell r="C56" t="str">
            <v>貨2ガ</v>
          </cell>
          <cell r="D56" t="str">
            <v>H17</v>
          </cell>
          <cell r="E56" t="str">
            <v>BBF</v>
          </cell>
          <cell r="F56">
            <v>6.3000000000000014E-2</v>
          </cell>
          <cell r="G56">
            <v>0</v>
          </cell>
          <cell r="H56">
            <v>2.3199999999999998</v>
          </cell>
          <cell r="I56" t="str">
            <v>ガL3</v>
          </cell>
        </row>
        <row r="57">
          <cell r="A57" t="str">
            <v>貨2ガCAF</v>
          </cell>
          <cell r="B57" t="str">
            <v>バス貨物1.7～2.5t(ガソリン・LPG)</v>
          </cell>
          <cell r="C57" t="str">
            <v>貨2ガ</v>
          </cell>
          <cell r="D57" t="str">
            <v>H17</v>
          </cell>
          <cell r="E57" t="str">
            <v>CAF</v>
          </cell>
          <cell r="F57">
            <v>3.5000000000000003E-2</v>
          </cell>
          <cell r="G57">
            <v>0</v>
          </cell>
          <cell r="H57">
            <v>2.3199999999999998</v>
          </cell>
          <cell r="I57" t="str">
            <v>ハ</v>
          </cell>
        </row>
        <row r="58">
          <cell r="A58" t="str">
            <v>貨2ガCBF</v>
          </cell>
          <cell r="B58" t="str">
            <v>バス貨物1.7～2.5t(ガソリン・LPG)</v>
          </cell>
          <cell r="C58" t="str">
            <v>貨2ガ</v>
          </cell>
          <cell r="D58" t="str">
            <v>H17</v>
          </cell>
          <cell r="E58" t="str">
            <v>CBF</v>
          </cell>
          <cell r="F58">
            <v>3.5000000000000003E-2</v>
          </cell>
          <cell r="G58">
            <v>0</v>
          </cell>
          <cell r="H58">
            <v>2.3199999999999998</v>
          </cell>
          <cell r="I58" t="str">
            <v>ガL1</v>
          </cell>
        </row>
        <row r="59">
          <cell r="A59" t="str">
            <v>貨2ガDAF</v>
          </cell>
          <cell r="B59" t="str">
            <v>バス貨物1.7～2.5t(ガソリン・LPG)</v>
          </cell>
          <cell r="C59" t="str">
            <v>貨2ガ</v>
          </cell>
          <cell r="D59" t="str">
            <v>H17</v>
          </cell>
          <cell r="E59" t="str">
            <v>DAF</v>
          </cell>
          <cell r="F59">
            <v>1.7500000000000002E-2</v>
          </cell>
          <cell r="G59">
            <v>0</v>
          </cell>
          <cell r="H59">
            <v>2.3199999999999998</v>
          </cell>
          <cell r="I59" t="str">
            <v>ハ</v>
          </cell>
        </row>
        <row r="60">
          <cell r="A60" t="str">
            <v>貨2ガDBF</v>
          </cell>
          <cell r="B60" t="str">
            <v>バス貨物1.7～2.5t(ガソリン・LPG)</v>
          </cell>
          <cell r="C60" t="str">
            <v>貨2ガ</v>
          </cell>
          <cell r="D60" t="str">
            <v>H17</v>
          </cell>
          <cell r="E60" t="str">
            <v>DBF</v>
          </cell>
          <cell r="F60">
            <v>1.7500000000000002E-2</v>
          </cell>
          <cell r="G60">
            <v>0</v>
          </cell>
          <cell r="H60">
            <v>2.3199999999999998</v>
          </cell>
          <cell r="I60" t="str">
            <v>ガL2</v>
          </cell>
        </row>
        <row r="61">
          <cell r="A61" t="str">
            <v>貨2ガNAF</v>
          </cell>
          <cell r="B61" t="str">
            <v>バス貨物1.7～2.5t(ガソリン・LPG)</v>
          </cell>
          <cell r="C61" t="str">
            <v>貨2ガ</v>
          </cell>
          <cell r="D61" t="str">
            <v>H17</v>
          </cell>
          <cell r="E61" t="str">
            <v>NAF</v>
          </cell>
          <cell r="F61">
            <v>6.3000000000000014E-2</v>
          </cell>
          <cell r="G61">
            <v>0</v>
          </cell>
          <cell r="H61">
            <v>2.3199999999999998</v>
          </cell>
          <cell r="I61" t="str">
            <v>ハ</v>
          </cell>
        </row>
        <row r="62">
          <cell r="A62" t="str">
            <v>貨2ガNBF</v>
          </cell>
          <cell r="B62" t="str">
            <v>バス貨物1.7～2.5t(ガソリン・LPG)</v>
          </cell>
          <cell r="C62" t="str">
            <v>貨2ガ</v>
          </cell>
          <cell r="D62" t="str">
            <v>H17</v>
          </cell>
          <cell r="E62" t="str">
            <v>NBF</v>
          </cell>
          <cell r="F62">
            <v>6.3000000000000014E-2</v>
          </cell>
          <cell r="G62">
            <v>0</v>
          </cell>
          <cell r="H62">
            <v>2.3199999999999998</v>
          </cell>
          <cell r="I62" t="str">
            <v>ガL3</v>
          </cell>
        </row>
        <row r="63">
          <cell r="A63" t="str">
            <v>貨2ガLBF</v>
          </cell>
          <cell r="B63" t="str">
            <v>バス貨物1.7～2.5t(ガソリン・LPG)</v>
          </cell>
          <cell r="C63" t="str">
            <v>貨2ガ</v>
          </cell>
          <cell r="D63" t="str">
            <v>H21</v>
          </cell>
          <cell r="E63" t="str">
            <v>LBF</v>
          </cell>
          <cell r="F63">
            <v>7.0000000000000007E-2</v>
          </cell>
          <cell r="G63">
            <v>0</v>
          </cell>
          <cell r="H63">
            <v>2.3199999999999998</v>
          </cell>
          <cell r="I63" t="str">
            <v>ガL3</v>
          </cell>
        </row>
        <row r="64">
          <cell r="A64" t="str">
            <v>貨2ガLAF</v>
          </cell>
          <cell r="B64" t="str">
            <v>バス貨物1.7～2.5t(ガソリン・LPG)</v>
          </cell>
          <cell r="C64" t="str">
            <v>貨2ガ</v>
          </cell>
          <cell r="D64" t="str">
            <v>H21</v>
          </cell>
          <cell r="E64" t="str">
            <v>LAF</v>
          </cell>
          <cell r="F64">
            <v>3.5000000000000003E-2</v>
          </cell>
          <cell r="G64">
            <v>0</v>
          </cell>
          <cell r="H64">
            <v>2.3199999999999998</v>
          </cell>
          <cell r="I64" t="str">
            <v>ハ</v>
          </cell>
        </row>
        <row r="65">
          <cell r="A65" t="str">
            <v>貨2ガMBF</v>
          </cell>
          <cell r="B65" t="str">
            <v>バス貨物1.7～2.5t(ガソリン・LPG)</v>
          </cell>
          <cell r="C65" t="str">
            <v>貨2ガ</v>
          </cell>
          <cell r="D65" t="str">
            <v>H21</v>
          </cell>
          <cell r="E65" t="str">
            <v>MBF</v>
          </cell>
          <cell r="F65">
            <v>3.5000000000000003E-2</v>
          </cell>
          <cell r="G65">
            <v>0</v>
          </cell>
          <cell r="H65">
            <v>2.3199999999999998</v>
          </cell>
          <cell r="I65" t="str">
            <v>ガL1</v>
          </cell>
        </row>
        <row r="66">
          <cell r="A66" t="str">
            <v>貨2ガMAF</v>
          </cell>
          <cell r="B66" t="str">
            <v>バス貨物1.7～2.5t(ガソリン・LPG)</v>
          </cell>
          <cell r="C66" t="str">
            <v>貨2ガ</v>
          </cell>
          <cell r="D66" t="str">
            <v>H21</v>
          </cell>
          <cell r="E66" t="str">
            <v>MAF</v>
          </cell>
          <cell r="F66">
            <v>3.5000000000000003E-2</v>
          </cell>
          <cell r="G66">
            <v>0</v>
          </cell>
          <cell r="H66">
            <v>2.3199999999999998</v>
          </cell>
          <cell r="I66" t="str">
            <v>ハ</v>
          </cell>
        </row>
        <row r="67">
          <cell r="A67" t="str">
            <v>貨2ガRBF</v>
          </cell>
          <cell r="B67" t="str">
            <v>バス貨物1.7～2.5t(ガソリン・LPG)</v>
          </cell>
          <cell r="C67" t="str">
            <v>貨2ガ</v>
          </cell>
          <cell r="D67" t="str">
            <v>H21</v>
          </cell>
          <cell r="E67" t="str">
            <v>RBF</v>
          </cell>
          <cell r="F67">
            <v>1.7500000000000002E-2</v>
          </cell>
          <cell r="G67">
            <v>0</v>
          </cell>
          <cell r="H67">
            <v>2.3199999999999998</v>
          </cell>
          <cell r="I67" t="str">
            <v>ガL2</v>
          </cell>
        </row>
        <row r="68">
          <cell r="A68" t="str">
            <v>貨2ガRAF</v>
          </cell>
          <cell r="B68" t="str">
            <v>バス貨物1.7～2.5t(ガソリン・LPG)</v>
          </cell>
          <cell r="C68" t="str">
            <v>貨2ガ</v>
          </cell>
          <cell r="D68" t="str">
            <v>H21</v>
          </cell>
          <cell r="E68" t="str">
            <v>RAF</v>
          </cell>
          <cell r="F68">
            <v>1.7500000000000002E-2</v>
          </cell>
          <cell r="G68">
            <v>0</v>
          </cell>
          <cell r="H68">
            <v>2.3199999999999998</v>
          </cell>
          <cell r="I68" t="str">
            <v>ハ</v>
          </cell>
        </row>
        <row r="69">
          <cell r="A69" t="str">
            <v>貨2ガQBF</v>
          </cell>
          <cell r="B69" t="str">
            <v>バス貨物1.7～2.5t(ガソリン・LPG)</v>
          </cell>
          <cell r="C69" t="str">
            <v>貨2ガ</v>
          </cell>
          <cell r="D69" t="str">
            <v>H21</v>
          </cell>
          <cell r="E69" t="str">
            <v>QBF</v>
          </cell>
          <cell r="F69">
            <v>6.3E-2</v>
          </cell>
          <cell r="G69">
            <v>0</v>
          </cell>
          <cell r="H69">
            <v>2.3199999999999998</v>
          </cell>
          <cell r="I69" t="str">
            <v>ガL3</v>
          </cell>
        </row>
        <row r="70">
          <cell r="A70" t="str">
            <v>貨2ガQAF</v>
          </cell>
          <cell r="B70" t="str">
            <v>バス貨物1.7～2.5t(ガソリン・LPG)</v>
          </cell>
          <cell r="C70" t="str">
            <v>貨2ガ</v>
          </cell>
          <cell r="D70" t="str">
            <v>H21</v>
          </cell>
          <cell r="E70" t="str">
            <v>QAF</v>
          </cell>
          <cell r="F70">
            <v>6.3E-2</v>
          </cell>
          <cell r="G70">
            <v>0</v>
          </cell>
          <cell r="H70">
            <v>2.3199999999999998</v>
          </cell>
          <cell r="I70" t="str">
            <v>ハ</v>
          </cell>
        </row>
        <row r="71">
          <cell r="A71" t="str">
            <v>貨3ガ-</v>
          </cell>
          <cell r="B71" t="str">
            <v>バス貨物2.5～3.5t(ガソリン・LPG)</v>
          </cell>
          <cell r="C71" t="str">
            <v>貨3ガ</v>
          </cell>
          <cell r="D71" t="str">
            <v>S54前</v>
          </cell>
          <cell r="E71" t="str">
            <v>-</v>
          </cell>
          <cell r="F71">
            <v>1.8</v>
          </cell>
          <cell r="G71">
            <v>0</v>
          </cell>
          <cell r="H71">
            <v>2.3199999999999998</v>
          </cell>
          <cell r="I71" t="str">
            <v>ガL3</v>
          </cell>
        </row>
        <row r="72">
          <cell r="A72" t="str">
            <v>貨3ガJ</v>
          </cell>
          <cell r="B72" t="str">
            <v>バス貨物2.5～3.5t(ガソリン・LPG)</v>
          </cell>
          <cell r="C72" t="str">
            <v>貨3ガ</v>
          </cell>
          <cell r="D72" t="str">
            <v>S54</v>
          </cell>
          <cell r="E72" t="str">
            <v>J</v>
          </cell>
          <cell r="F72">
            <v>1.2</v>
          </cell>
          <cell r="G72">
            <v>0</v>
          </cell>
          <cell r="H72">
            <v>2.3199999999999998</v>
          </cell>
          <cell r="I72" t="str">
            <v>ガL3</v>
          </cell>
        </row>
        <row r="73">
          <cell r="A73" t="str">
            <v>貨3ガM</v>
          </cell>
          <cell r="B73" t="str">
            <v>バス貨物2.5～3.5t(ガソリン・LPG)</v>
          </cell>
          <cell r="C73" t="str">
            <v>貨3ガ</v>
          </cell>
          <cell r="D73" t="str">
            <v>S57</v>
          </cell>
          <cell r="E73" t="str">
            <v>M</v>
          </cell>
          <cell r="F73">
            <v>0.9</v>
          </cell>
          <cell r="G73">
            <v>0</v>
          </cell>
          <cell r="H73">
            <v>2.3199999999999998</v>
          </cell>
          <cell r="I73" t="str">
            <v>ガL3</v>
          </cell>
        </row>
        <row r="74">
          <cell r="A74" t="str">
            <v>貨3ガT</v>
          </cell>
          <cell r="B74" t="str">
            <v>バス貨物2.5～3.5t(ガソリン・LPG)</v>
          </cell>
          <cell r="C74" t="str">
            <v>貨3ガ</v>
          </cell>
          <cell r="D74" t="str">
            <v>H元</v>
          </cell>
          <cell r="E74" t="str">
            <v>T</v>
          </cell>
          <cell r="F74">
            <v>0.7</v>
          </cell>
          <cell r="G74">
            <v>0</v>
          </cell>
          <cell r="H74">
            <v>2.3199999999999998</v>
          </cell>
          <cell r="I74" t="str">
            <v>ガL3</v>
          </cell>
        </row>
        <row r="75">
          <cell r="A75" t="str">
            <v>貨3ガZ</v>
          </cell>
          <cell r="B75" t="str">
            <v>バス貨物2.5～3.5t(ガソリン・LPG)</v>
          </cell>
          <cell r="C75" t="str">
            <v>貨3ガ</v>
          </cell>
          <cell r="D75" t="str">
            <v>H4</v>
          </cell>
          <cell r="E75" t="str">
            <v>Z</v>
          </cell>
          <cell r="F75">
            <v>0.49</v>
          </cell>
          <cell r="G75">
            <v>0</v>
          </cell>
          <cell r="H75">
            <v>2.3199999999999998</v>
          </cell>
          <cell r="I75" t="str">
            <v>ガL3</v>
          </cell>
        </row>
        <row r="76">
          <cell r="A76" t="str">
            <v>貨3ガGB</v>
          </cell>
          <cell r="B76" t="str">
            <v>バス貨物2.5～3.5t(ガソリン・LPG)</v>
          </cell>
          <cell r="C76" t="str">
            <v>貨3ガ</v>
          </cell>
          <cell r="D76" t="str">
            <v>H7,H10</v>
          </cell>
          <cell r="E76" t="str">
            <v>GB</v>
          </cell>
          <cell r="F76">
            <v>0.4</v>
          </cell>
          <cell r="G76">
            <v>0</v>
          </cell>
          <cell r="H76">
            <v>2.3199999999999998</v>
          </cell>
          <cell r="I76" t="str">
            <v>ガL3</v>
          </cell>
        </row>
        <row r="77">
          <cell r="A77" t="str">
            <v>貨3ガGE</v>
          </cell>
          <cell r="B77" t="str">
            <v>バス貨物2.5～3.5t(ガソリン・LPG)</v>
          </cell>
          <cell r="C77" t="str">
            <v>貨3ガ</v>
          </cell>
          <cell r="D77" t="str">
            <v>H7,H10</v>
          </cell>
          <cell r="E77" t="str">
            <v>GE</v>
          </cell>
          <cell r="F77">
            <v>0.4</v>
          </cell>
          <cell r="G77">
            <v>0</v>
          </cell>
          <cell r="H77">
            <v>2.3199999999999998</v>
          </cell>
          <cell r="I77" t="str">
            <v>ガL3</v>
          </cell>
        </row>
        <row r="78">
          <cell r="A78" t="str">
            <v>貨3ガHJ</v>
          </cell>
          <cell r="B78" t="str">
            <v>バス貨物2.5～3.5t(ガソリン・LPG)</v>
          </cell>
          <cell r="C78" t="str">
            <v>貨3ガ</v>
          </cell>
          <cell r="D78" t="str">
            <v>H7,H10</v>
          </cell>
          <cell r="E78" t="str">
            <v>HJ</v>
          </cell>
          <cell r="F78">
            <v>0.2</v>
          </cell>
          <cell r="G78">
            <v>0</v>
          </cell>
          <cell r="H78">
            <v>2.3199999999999998</v>
          </cell>
          <cell r="I78" t="str">
            <v>ハ</v>
          </cell>
        </row>
        <row r="79">
          <cell r="A79" t="str">
            <v>貨3ガGK</v>
          </cell>
          <cell r="B79" t="str">
            <v>バス貨物2.5～3.5t(ガソリン・LPG)</v>
          </cell>
          <cell r="C79" t="str">
            <v>貨3ガ</v>
          </cell>
          <cell r="D79" t="str">
            <v>H13</v>
          </cell>
          <cell r="E79" t="str">
            <v>GK</v>
          </cell>
          <cell r="F79">
            <v>0.13</v>
          </cell>
          <cell r="G79">
            <v>0</v>
          </cell>
          <cell r="H79">
            <v>2.3199999999999998</v>
          </cell>
          <cell r="I79" t="str">
            <v>ガL3</v>
          </cell>
        </row>
        <row r="80">
          <cell r="A80" t="str">
            <v>貨3ガHQ</v>
          </cell>
          <cell r="B80" t="str">
            <v>バス貨物2.5～3.5t(ガソリン・LPG)</v>
          </cell>
          <cell r="C80" t="str">
            <v>貨3ガ</v>
          </cell>
          <cell r="D80" t="str">
            <v>H13</v>
          </cell>
          <cell r="E80" t="str">
            <v>HQ</v>
          </cell>
          <cell r="F80">
            <v>6.5000000000000002E-2</v>
          </cell>
          <cell r="G80">
            <v>0</v>
          </cell>
          <cell r="H80">
            <v>2.3199999999999998</v>
          </cell>
          <cell r="I80" t="str">
            <v>ハ</v>
          </cell>
        </row>
        <row r="81">
          <cell r="A81" t="str">
            <v>貨3ガTC</v>
          </cell>
          <cell r="B81" t="str">
            <v>バス貨物2.5～3.5t(ガソリン・LPG)</v>
          </cell>
          <cell r="C81" t="str">
            <v>貨3ガ</v>
          </cell>
          <cell r="D81" t="str">
            <v>H13</v>
          </cell>
          <cell r="E81" t="str">
            <v>TC</v>
          </cell>
          <cell r="F81">
            <v>9.7500000000000003E-2</v>
          </cell>
          <cell r="G81">
            <v>0</v>
          </cell>
          <cell r="H81">
            <v>2.3199999999999998</v>
          </cell>
          <cell r="I81" t="str">
            <v>ガL3</v>
          </cell>
        </row>
        <row r="82">
          <cell r="A82" t="str">
            <v>貨3ガXC</v>
          </cell>
          <cell r="B82" t="str">
            <v>バス貨物2.5～3.5t(ガソリン・LPG)</v>
          </cell>
          <cell r="C82" t="str">
            <v>貨3ガ</v>
          </cell>
          <cell r="D82" t="str">
            <v>H13</v>
          </cell>
          <cell r="E82" t="str">
            <v>XC</v>
          </cell>
          <cell r="F82">
            <v>9.7500000000000003E-2</v>
          </cell>
          <cell r="G82">
            <v>0</v>
          </cell>
          <cell r="H82">
            <v>2.3199999999999998</v>
          </cell>
          <cell r="I82" t="str">
            <v>ハ</v>
          </cell>
        </row>
        <row r="83">
          <cell r="A83" t="str">
            <v>貨3ガLC</v>
          </cell>
          <cell r="B83" t="str">
            <v>バス貨物2.5～3.5t(ガソリン・LPG)</v>
          </cell>
          <cell r="C83" t="str">
            <v>貨3ガ</v>
          </cell>
          <cell r="D83" t="str">
            <v>H13</v>
          </cell>
          <cell r="E83" t="str">
            <v>LC</v>
          </cell>
          <cell r="F83">
            <v>6.5000000000000002E-2</v>
          </cell>
          <cell r="G83">
            <v>0</v>
          </cell>
          <cell r="H83">
            <v>2.3199999999999998</v>
          </cell>
          <cell r="I83" t="str">
            <v>ガL3</v>
          </cell>
        </row>
        <row r="84">
          <cell r="A84" t="str">
            <v>貨3ガYC</v>
          </cell>
          <cell r="B84" t="str">
            <v>バス貨物2.5～3.5t(ガソリン・LPG)</v>
          </cell>
          <cell r="C84" t="str">
            <v>貨3ガ</v>
          </cell>
          <cell r="D84" t="str">
            <v>H13</v>
          </cell>
          <cell r="E84" t="str">
            <v>YC</v>
          </cell>
          <cell r="F84">
            <v>6.5000000000000002E-2</v>
          </cell>
          <cell r="G84">
            <v>0</v>
          </cell>
          <cell r="H84">
            <v>2.3199999999999998</v>
          </cell>
          <cell r="I84" t="str">
            <v>ハ</v>
          </cell>
        </row>
        <row r="85">
          <cell r="A85" t="str">
            <v>貨3ガUC</v>
          </cell>
          <cell r="B85" t="str">
            <v>バス貨物2.5～3.5t(ガソリン・LPG)</v>
          </cell>
          <cell r="C85" t="str">
            <v>貨3ガ</v>
          </cell>
          <cell r="D85" t="str">
            <v>H13</v>
          </cell>
          <cell r="E85" t="str">
            <v>UC</v>
          </cell>
          <cell r="F85">
            <v>3.2500000000000001E-2</v>
          </cell>
          <cell r="G85">
            <v>0</v>
          </cell>
          <cell r="H85">
            <v>2.3199999999999998</v>
          </cell>
          <cell r="I85" t="str">
            <v>ガL3</v>
          </cell>
        </row>
        <row r="86">
          <cell r="A86" t="str">
            <v>貨3ガZC</v>
          </cell>
          <cell r="B86" t="str">
            <v>バス貨物2.5～3.5t(ガソリン・LPG)</v>
          </cell>
          <cell r="C86" t="str">
            <v>貨3ガ</v>
          </cell>
          <cell r="D86" t="str">
            <v>H13</v>
          </cell>
          <cell r="E86" t="str">
            <v>ZC</v>
          </cell>
          <cell r="F86">
            <v>3.2500000000000001E-2</v>
          </cell>
          <cell r="G86">
            <v>0</v>
          </cell>
          <cell r="H86">
            <v>2.3199999999999998</v>
          </cell>
          <cell r="I86" t="str">
            <v>ハ</v>
          </cell>
        </row>
        <row r="87">
          <cell r="A87" t="str">
            <v>貨3ガABF</v>
          </cell>
          <cell r="B87" t="str">
            <v>バス貨物2.5～3.5t(ガソリン・LPG)</v>
          </cell>
          <cell r="C87" t="str">
            <v>貨3ガ</v>
          </cell>
          <cell r="D87" t="str">
            <v>H17</v>
          </cell>
          <cell r="E87" t="str">
            <v>ABF</v>
          </cell>
          <cell r="F87">
            <v>7.0000000000000007E-2</v>
          </cell>
          <cell r="G87">
            <v>0</v>
          </cell>
          <cell r="H87">
            <v>2.3199999999999998</v>
          </cell>
          <cell r="I87" t="str">
            <v>ガL3</v>
          </cell>
        </row>
        <row r="88">
          <cell r="A88" t="str">
            <v>貨3ガAAF</v>
          </cell>
          <cell r="B88" t="str">
            <v>バス貨物2.5～3.5t(ガソリン・LPG)</v>
          </cell>
          <cell r="C88" t="str">
            <v>貨3ガ</v>
          </cell>
          <cell r="D88" t="str">
            <v>H17</v>
          </cell>
          <cell r="E88" t="str">
            <v>AAF</v>
          </cell>
          <cell r="F88">
            <v>3.5000000000000003E-2</v>
          </cell>
          <cell r="G88">
            <v>0</v>
          </cell>
          <cell r="H88">
            <v>2.3199999999999998</v>
          </cell>
          <cell r="I88" t="str">
            <v>ハ</v>
          </cell>
        </row>
        <row r="89">
          <cell r="A89" t="str">
            <v>貨3ガBAF</v>
          </cell>
          <cell r="B89" t="str">
            <v>バス貨物2.5～3.5t(ガソリン・LPG)</v>
          </cell>
          <cell r="C89" t="str">
            <v>貨3ガ</v>
          </cell>
          <cell r="D89" t="str">
            <v>H17</v>
          </cell>
          <cell r="E89" t="str">
            <v>BAF</v>
          </cell>
          <cell r="F89">
            <v>6.3000000000000014E-2</v>
          </cell>
          <cell r="G89">
            <v>0</v>
          </cell>
          <cell r="H89">
            <v>2.3199999999999998</v>
          </cell>
          <cell r="I89" t="str">
            <v>ハ</v>
          </cell>
        </row>
        <row r="90">
          <cell r="A90" t="str">
            <v>貨3ガBBF</v>
          </cell>
          <cell r="B90" t="str">
            <v>バス貨物2.5～3.5t(ガソリン・LPG)</v>
          </cell>
          <cell r="C90" t="str">
            <v>貨3ガ</v>
          </cell>
          <cell r="D90" t="str">
            <v>H17</v>
          </cell>
          <cell r="E90" t="str">
            <v>BBF</v>
          </cell>
          <cell r="F90">
            <v>6.3000000000000014E-2</v>
          </cell>
          <cell r="G90">
            <v>0</v>
          </cell>
          <cell r="H90">
            <v>2.3199999999999998</v>
          </cell>
          <cell r="I90" t="str">
            <v>ガL3</v>
          </cell>
        </row>
        <row r="91">
          <cell r="A91" t="str">
            <v>貨3ガCAF</v>
          </cell>
          <cell r="B91" t="str">
            <v>バス貨物2.5～3.5t(ガソリン・LPG)</v>
          </cell>
          <cell r="C91" t="str">
            <v>貨3ガ</v>
          </cell>
          <cell r="D91" t="str">
            <v>H17</v>
          </cell>
          <cell r="E91" t="str">
            <v>CAF</v>
          </cell>
          <cell r="F91">
            <v>3.5000000000000003E-2</v>
          </cell>
          <cell r="G91">
            <v>0</v>
          </cell>
          <cell r="H91">
            <v>2.3199999999999998</v>
          </cell>
          <cell r="I91" t="str">
            <v>ハ</v>
          </cell>
        </row>
        <row r="92">
          <cell r="A92" t="str">
            <v>貨3ガCBF</v>
          </cell>
          <cell r="B92" t="str">
            <v>バス貨物2.5～3.5t(ガソリン・LPG)</v>
          </cell>
          <cell r="C92" t="str">
            <v>貨3ガ</v>
          </cell>
          <cell r="D92" t="str">
            <v>H17</v>
          </cell>
          <cell r="E92" t="str">
            <v>CBF</v>
          </cell>
          <cell r="F92">
            <v>3.5000000000000003E-2</v>
          </cell>
          <cell r="G92">
            <v>0</v>
          </cell>
          <cell r="H92">
            <v>2.3199999999999998</v>
          </cell>
          <cell r="I92" t="str">
            <v>ガL1</v>
          </cell>
        </row>
        <row r="93">
          <cell r="A93" t="str">
            <v>貨3ガDAF</v>
          </cell>
          <cell r="B93" t="str">
            <v>バス貨物2.5～3.5t(ガソリン・LPG)</v>
          </cell>
          <cell r="C93" t="str">
            <v>貨3ガ</v>
          </cell>
          <cell r="D93" t="str">
            <v>H17</v>
          </cell>
          <cell r="E93" t="str">
            <v>DAF</v>
          </cell>
          <cell r="F93">
            <v>1.7500000000000002E-2</v>
          </cell>
          <cell r="G93">
            <v>0</v>
          </cell>
          <cell r="H93">
            <v>2.3199999999999998</v>
          </cell>
          <cell r="I93" t="str">
            <v>ハ</v>
          </cell>
        </row>
        <row r="94">
          <cell r="A94" t="str">
            <v>貨3ガDBF</v>
          </cell>
          <cell r="B94" t="str">
            <v>バス貨物2.5～3.5t(ガソリン・LPG)</v>
          </cell>
          <cell r="C94" t="str">
            <v>貨3ガ</v>
          </cell>
          <cell r="D94" t="str">
            <v>H17</v>
          </cell>
          <cell r="E94" t="str">
            <v>DBF</v>
          </cell>
          <cell r="F94">
            <v>1.7500000000000002E-2</v>
          </cell>
          <cell r="G94">
            <v>0</v>
          </cell>
          <cell r="H94">
            <v>2.3199999999999998</v>
          </cell>
          <cell r="I94" t="str">
            <v>ガL2</v>
          </cell>
        </row>
        <row r="95">
          <cell r="A95" t="str">
            <v>貨3ガNAF</v>
          </cell>
          <cell r="B95" t="str">
            <v>バス貨物2.5～3.5t(ガソリン・LPG)</v>
          </cell>
          <cell r="C95" t="str">
            <v>貨3ガ</v>
          </cell>
          <cell r="D95" t="str">
            <v>H17</v>
          </cell>
          <cell r="E95" t="str">
            <v>NAF</v>
          </cell>
          <cell r="F95">
            <v>6.3000000000000014E-2</v>
          </cell>
          <cell r="G95">
            <v>0</v>
          </cell>
          <cell r="H95">
            <v>2.3199999999999998</v>
          </cell>
          <cell r="I95" t="str">
            <v>ハ</v>
          </cell>
        </row>
        <row r="96">
          <cell r="A96" t="str">
            <v>貨3ガNBF</v>
          </cell>
          <cell r="B96" t="str">
            <v>バス貨物2.5～3.5t(ガソリン・LPG)</v>
          </cell>
          <cell r="C96" t="str">
            <v>貨3ガ</v>
          </cell>
          <cell r="D96" t="str">
            <v>H17</v>
          </cell>
          <cell r="E96" t="str">
            <v>NBF</v>
          </cell>
          <cell r="F96">
            <v>6.3000000000000014E-2</v>
          </cell>
          <cell r="G96">
            <v>0</v>
          </cell>
          <cell r="H96">
            <v>2.3199999999999998</v>
          </cell>
          <cell r="I96" t="str">
            <v>ガL3</v>
          </cell>
        </row>
        <row r="97">
          <cell r="A97" t="str">
            <v>貨3ガLBF</v>
          </cell>
          <cell r="B97" t="str">
            <v>バス貨物2.5～3.5t(ガソリン・LPG)</v>
          </cell>
          <cell r="C97" t="str">
            <v>貨3ガ</v>
          </cell>
          <cell r="D97" t="str">
            <v>H21</v>
          </cell>
          <cell r="E97" t="str">
            <v>LBF</v>
          </cell>
          <cell r="F97">
            <v>7.0000000000000007E-2</v>
          </cell>
          <cell r="G97">
            <v>0</v>
          </cell>
          <cell r="H97">
            <v>2.3199999999999998</v>
          </cell>
          <cell r="I97" t="str">
            <v>ガL3</v>
          </cell>
        </row>
        <row r="98">
          <cell r="A98" t="str">
            <v>貨3ガLAF</v>
          </cell>
          <cell r="B98" t="str">
            <v>バス貨物2.5～3.5t(ガソリン・LPG)</v>
          </cell>
          <cell r="C98" t="str">
            <v>貨3ガ</v>
          </cell>
          <cell r="D98" t="str">
            <v>H21</v>
          </cell>
          <cell r="E98" t="str">
            <v>LAF</v>
          </cell>
          <cell r="F98">
            <v>3.5000000000000003E-2</v>
          </cell>
          <cell r="G98">
            <v>0</v>
          </cell>
          <cell r="H98">
            <v>2.3199999999999998</v>
          </cell>
          <cell r="I98" t="str">
            <v>ハ</v>
          </cell>
        </row>
        <row r="99">
          <cell r="A99" t="str">
            <v>貨3ガMBF</v>
          </cell>
          <cell r="B99" t="str">
            <v>バス貨物2.5～3.5t(ガソリン・LPG)</v>
          </cell>
          <cell r="C99" t="str">
            <v>貨3ガ</v>
          </cell>
          <cell r="D99" t="str">
            <v>H21</v>
          </cell>
          <cell r="E99" t="str">
            <v>MBF</v>
          </cell>
          <cell r="F99">
            <v>3.5000000000000003E-2</v>
          </cell>
          <cell r="G99">
            <v>0</v>
          </cell>
          <cell r="H99">
            <v>2.3199999999999998</v>
          </cell>
          <cell r="I99" t="str">
            <v>ガL1</v>
          </cell>
        </row>
        <row r="100">
          <cell r="A100" t="str">
            <v>貨3ガMAF</v>
          </cell>
          <cell r="B100" t="str">
            <v>バス貨物2.5～3.5t(ガソリン・LPG)</v>
          </cell>
          <cell r="C100" t="str">
            <v>貨3ガ</v>
          </cell>
          <cell r="D100" t="str">
            <v>H21</v>
          </cell>
          <cell r="E100" t="str">
            <v>MAF</v>
          </cell>
          <cell r="F100">
            <v>3.5000000000000003E-2</v>
          </cell>
          <cell r="G100">
            <v>0</v>
          </cell>
          <cell r="H100">
            <v>2.3199999999999998</v>
          </cell>
          <cell r="I100" t="str">
            <v>ハ</v>
          </cell>
        </row>
        <row r="101">
          <cell r="A101" t="str">
            <v>貨3ガRBF</v>
          </cell>
          <cell r="B101" t="str">
            <v>バス貨物2.5～3.5t(ガソリン・LPG)</v>
          </cell>
          <cell r="C101" t="str">
            <v>貨3ガ</v>
          </cell>
          <cell r="D101" t="str">
            <v>H21</v>
          </cell>
          <cell r="E101" t="str">
            <v>RBF</v>
          </cell>
          <cell r="F101">
            <v>1.7500000000000002E-2</v>
          </cell>
          <cell r="G101">
            <v>0</v>
          </cell>
          <cell r="H101">
            <v>2.3199999999999998</v>
          </cell>
          <cell r="I101" t="str">
            <v>ガL2</v>
          </cell>
        </row>
        <row r="102">
          <cell r="A102" t="str">
            <v>貨3ガRAF</v>
          </cell>
          <cell r="B102" t="str">
            <v>バス貨物2.5～3.5t(ガソリン・LPG)</v>
          </cell>
          <cell r="C102" t="str">
            <v>貨3ガ</v>
          </cell>
          <cell r="D102" t="str">
            <v>H21</v>
          </cell>
          <cell r="E102" t="str">
            <v>RAF</v>
          </cell>
          <cell r="F102">
            <v>1.7500000000000002E-2</v>
          </cell>
          <cell r="G102">
            <v>0</v>
          </cell>
          <cell r="H102">
            <v>2.3199999999999998</v>
          </cell>
          <cell r="I102" t="str">
            <v>ハ</v>
          </cell>
        </row>
        <row r="103">
          <cell r="A103" t="str">
            <v>貨3ガQBF</v>
          </cell>
          <cell r="B103" t="str">
            <v>バス貨物2.5～3.5t(ガソリン・LPG)</v>
          </cell>
          <cell r="C103" t="str">
            <v>貨3ガ</v>
          </cell>
          <cell r="D103" t="str">
            <v>H21</v>
          </cell>
          <cell r="E103" t="str">
            <v>QBF</v>
          </cell>
          <cell r="F103">
            <v>6.3E-2</v>
          </cell>
          <cell r="G103">
            <v>0</v>
          </cell>
          <cell r="H103">
            <v>2.3199999999999998</v>
          </cell>
          <cell r="I103" t="str">
            <v>ガL3</v>
          </cell>
        </row>
        <row r="104">
          <cell r="A104" t="str">
            <v>貨3ガQAF</v>
          </cell>
          <cell r="B104" t="str">
            <v>バス貨物2.5～3.5t(ガソリン・LPG)</v>
          </cell>
          <cell r="C104" t="str">
            <v>貨3ガ</v>
          </cell>
          <cell r="D104" t="str">
            <v>H21</v>
          </cell>
          <cell r="E104" t="str">
            <v>QAF</v>
          </cell>
          <cell r="F104">
            <v>6.3E-2</v>
          </cell>
          <cell r="G104">
            <v>0</v>
          </cell>
          <cell r="H104">
            <v>2.3199999999999998</v>
          </cell>
          <cell r="I104" t="str">
            <v>ハ</v>
          </cell>
        </row>
        <row r="105">
          <cell r="A105" t="str">
            <v>貨4ガ-</v>
          </cell>
          <cell r="B105" t="str">
            <v>バス貨物3.5t～(ガソリン・LPG)</v>
          </cell>
          <cell r="C105" t="str">
            <v>貨4ガ</v>
          </cell>
          <cell r="D105" t="str">
            <v>S54前</v>
          </cell>
          <cell r="E105" t="str">
            <v>-</v>
          </cell>
          <cell r="F105">
            <v>1.17</v>
          </cell>
          <cell r="G105">
            <v>0</v>
          </cell>
          <cell r="H105">
            <v>2.3199999999999998</v>
          </cell>
          <cell r="I105" t="str">
            <v>ガL3</v>
          </cell>
        </row>
        <row r="106">
          <cell r="A106" t="str">
            <v>貨4ガJ</v>
          </cell>
          <cell r="B106" t="str">
            <v>バス貨物3.5t～(ガソリン・LPG)</v>
          </cell>
          <cell r="C106" t="str">
            <v>貨4ガ</v>
          </cell>
          <cell r="D106" t="str">
            <v>S54</v>
          </cell>
          <cell r="E106" t="str">
            <v>J</v>
          </cell>
          <cell r="F106">
            <v>0.83</v>
          </cell>
          <cell r="G106">
            <v>0</v>
          </cell>
          <cell r="H106">
            <v>2.3199999999999998</v>
          </cell>
          <cell r="I106" t="str">
            <v>ガL3</v>
          </cell>
        </row>
        <row r="107">
          <cell r="A107" t="str">
            <v>貨4ガM</v>
          </cell>
          <cell r="B107" t="str">
            <v>バス貨物3.5t～(ガソリン・LPG)</v>
          </cell>
          <cell r="C107" t="str">
            <v>貨4ガ</v>
          </cell>
          <cell r="D107" t="str">
            <v>S57</v>
          </cell>
          <cell r="E107" t="str">
            <v>M</v>
          </cell>
          <cell r="F107">
            <v>0.56999999999999995</v>
          </cell>
          <cell r="G107">
            <v>0</v>
          </cell>
          <cell r="H107">
            <v>2.3199999999999998</v>
          </cell>
          <cell r="I107" t="str">
            <v>ガL3</v>
          </cell>
        </row>
        <row r="108">
          <cell r="A108" t="str">
            <v>貨4ガT</v>
          </cell>
          <cell r="B108" t="str">
            <v>バス貨物3.5t～(ガソリン・LPG)</v>
          </cell>
          <cell r="C108" t="str">
            <v>貨4ガ</v>
          </cell>
          <cell r="D108" t="str">
            <v>H元</v>
          </cell>
          <cell r="E108" t="str">
            <v>T</v>
          </cell>
          <cell r="F108">
            <v>0.49</v>
          </cell>
          <cell r="G108">
            <v>0</v>
          </cell>
          <cell r="H108">
            <v>2.3199999999999998</v>
          </cell>
          <cell r="I108" t="str">
            <v>ガL3</v>
          </cell>
        </row>
        <row r="109">
          <cell r="A109" t="str">
            <v>貨4ガZ</v>
          </cell>
          <cell r="B109" t="str">
            <v>バス貨物3.5t～(ガソリン・LPG)</v>
          </cell>
          <cell r="C109" t="str">
            <v>貨4ガ</v>
          </cell>
          <cell r="D109" t="str">
            <v>H4</v>
          </cell>
          <cell r="E109" t="str">
            <v>Z</v>
          </cell>
          <cell r="F109">
            <v>0.4</v>
          </cell>
          <cell r="G109">
            <v>0</v>
          </cell>
          <cell r="H109">
            <v>2.3199999999999998</v>
          </cell>
          <cell r="I109" t="str">
            <v>ガL3</v>
          </cell>
        </row>
        <row r="110">
          <cell r="A110" t="str">
            <v>貨4ガGB</v>
          </cell>
          <cell r="B110" t="str">
            <v>バス貨物3.5t～(ガソリン・LPG)</v>
          </cell>
          <cell r="C110" t="str">
            <v>貨4ガ</v>
          </cell>
          <cell r="D110" t="str">
            <v>H7,H10</v>
          </cell>
          <cell r="E110" t="str">
            <v>GB</v>
          </cell>
          <cell r="F110">
            <v>0.33</v>
          </cell>
          <cell r="G110">
            <v>0</v>
          </cell>
          <cell r="H110">
            <v>2.3199999999999998</v>
          </cell>
          <cell r="I110" t="str">
            <v>ガL3</v>
          </cell>
        </row>
        <row r="111">
          <cell r="A111" t="str">
            <v>貨4ガGE</v>
          </cell>
          <cell r="B111" t="str">
            <v>バス貨物3.5t～(ガソリン・LPG)</v>
          </cell>
          <cell r="C111" t="str">
            <v>貨4ガ</v>
          </cell>
          <cell r="D111" t="str">
            <v>H7,H10</v>
          </cell>
          <cell r="E111" t="str">
            <v>GE</v>
          </cell>
          <cell r="F111">
            <v>0.33</v>
          </cell>
          <cell r="G111">
            <v>0</v>
          </cell>
          <cell r="H111">
            <v>2.3199999999999998</v>
          </cell>
          <cell r="I111" t="str">
            <v>ガL3</v>
          </cell>
        </row>
        <row r="112">
          <cell r="A112" t="str">
            <v>貨4ガHJ</v>
          </cell>
          <cell r="B112" t="str">
            <v>バス貨物3.5t～(ガソリン・LPG)</v>
          </cell>
          <cell r="C112" t="str">
            <v>貨4ガ</v>
          </cell>
          <cell r="D112" t="str">
            <v>H7,H10</v>
          </cell>
          <cell r="E112" t="str">
            <v>HJ</v>
          </cell>
          <cell r="F112">
            <v>0.16500000000000001</v>
          </cell>
          <cell r="G112">
            <v>0</v>
          </cell>
          <cell r="H112">
            <v>2.3199999999999998</v>
          </cell>
          <cell r="I112" t="str">
            <v>ハ</v>
          </cell>
        </row>
        <row r="113">
          <cell r="A113" t="str">
            <v>貨4ガGL</v>
          </cell>
          <cell r="B113" t="str">
            <v>バス貨物3.5t～(ガソリン・LPG)</v>
          </cell>
          <cell r="C113" t="str">
            <v>貨4ガ</v>
          </cell>
          <cell r="D113" t="str">
            <v>H13</v>
          </cell>
          <cell r="E113" t="str">
            <v>GL</v>
          </cell>
          <cell r="F113">
            <v>0.1</v>
          </cell>
          <cell r="G113">
            <v>0</v>
          </cell>
          <cell r="H113">
            <v>2.3199999999999998</v>
          </cell>
          <cell r="I113" t="str">
            <v>ガL3</v>
          </cell>
        </row>
        <row r="114">
          <cell r="A114" t="str">
            <v>貨4ガHR</v>
          </cell>
          <cell r="B114" t="str">
            <v>バス貨物3.5t～(ガソリン・LPG)</v>
          </cell>
          <cell r="C114" t="str">
            <v>貨4ガ</v>
          </cell>
          <cell r="D114" t="str">
            <v>H13</v>
          </cell>
          <cell r="E114" t="str">
            <v>HR</v>
          </cell>
          <cell r="F114">
            <v>0.05</v>
          </cell>
          <cell r="G114">
            <v>0</v>
          </cell>
          <cell r="H114">
            <v>2.3199999999999998</v>
          </cell>
          <cell r="I114" t="str">
            <v>ハ</v>
          </cell>
        </row>
        <row r="115">
          <cell r="A115" t="str">
            <v>貨4ガTD</v>
          </cell>
          <cell r="B115" t="str">
            <v>バス貨物3.5t～(ガソリン・LPG)</v>
          </cell>
          <cell r="C115" t="str">
            <v>貨4ガ</v>
          </cell>
          <cell r="D115" t="str">
            <v>H13</v>
          </cell>
          <cell r="E115" t="str">
            <v>TD</v>
          </cell>
          <cell r="F115">
            <v>7.5000000000000011E-2</v>
          </cell>
          <cell r="G115">
            <v>0</v>
          </cell>
          <cell r="H115">
            <v>2.3199999999999998</v>
          </cell>
          <cell r="I115" t="str">
            <v>ガL3</v>
          </cell>
        </row>
        <row r="116">
          <cell r="A116" t="str">
            <v>貨4ガXD</v>
          </cell>
          <cell r="B116" t="str">
            <v>バス貨物3.5t～(ガソリン・LPG)</v>
          </cell>
          <cell r="C116" t="str">
            <v>貨4ガ</v>
          </cell>
          <cell r="D116" t="str">
            <v>H13</v>
          </cell>
          <cell r="E116" t="str">
            <v>XD</v>
          </cell>
          <cell r="F116">
            <v>7.5000000000000011E-2</v>
          </cell>
          <cell r="G116">
            <v>0</v>
          </cell>
          <cell r="H116">
            <v>2.3199999999999998</v>
          </cell>
          <cell r="I116" t="str">
            <v>ハ</v>
          </cell>
        </row>
        <row r="117">
          <cell r="A117" t="str">
            <v>貨4ガLD</v>
          </cell>
          <cell r="B117" t="str">
            <v>バス貨物3.5t～(ガソリン・LPG)</v>
          </cell>
          <cell r="C117" t="str">
            <v>貨4ガ</v>
          </cell>
          <cell r="D117" t="str">
            <v>H13</v>
          </cell>
          <cell r="E117" t="str">
            <v>LD</v>
          </cell>
          <cell r="F117">
            <v>0.05</v>
          </cell>
          <cell r="G117">
            <v>0</v>
          </cell>
          <cell r="H117">
            <v>2.3199999999999998</v>
          </cell>
          <cell r="I117" t="str">
            <v>ガL3</v>
          </cell>
        </row>
        <row r="118">
          <cell r="A118" t="str">
            <v>貨4ガYD</v>
          </cell>
          <cell r="B118" t="str">
            <v>バス貨物3.5t～(ガソリン・LPG)</v>
          </cell>
          <cell r="C118" t="str">
            <v>貨4ガ</v>
          </cell>
          <cell r="D118" t="str">
            <v>H13</v>
          </cell>
          <cell r="E118" t="str">
            <v>YD</v>
          </cell>
          <cell r="F118">
            <v>0.05</v>
          </cell>
          <cell r="G118">
            <v>0</v>
          </cell>
          <cell r="H118">
            <v>2.3199999999999998</v>
          </cell>
          <cell r="I118" t="str">
            <v>ハ</v>
          </cell>
        </row>
        <row r="119">
          <cell r="A119" t="str">
            <v>貨4ガUD</v>
          </cell>
          <cell r="B119" t="str">
            <v>バス貨物3.5t～(ガソリン・LPG)</v>
          </cell>
          <cell r="C119" t="str">
            <v>貨4ガ</v>
          </cell>
          <cell r="D119" t="str">
            <v>H13</v>
          </cell>
          <cell r="E119" t="str">
            <v>UD</v>
          </cell>
          <cell r="F119">
            <v>2.5000000000000001E-2</v>
          </cell>
          <cell r="G119">
            <v>0</v>
          </cell>
          <cell r="H119">
            <v>2.3199999999999998</v>
          </cell>
          <cell r="I119" t="str">
            <v>ガL3</v>
          </cell>
        </row>
        <row r="120">
          <cell r="A120" t="str">
            <v>貨4ガZD</v>
          </cell>
          <cell r="B120" t="str">
            <v>バス貨物3.5t～(ガソリン・LPG)</v>
          </cell>
          <cell r="C120" t="str">
            <v>貨4ガ</v>
          </cell>
          <cell r="D120" t="str">
            <v>H13</v>
          </cell>
          <cell r="E120" t="str">
            <v>ZD</v>
          </cell>
          <cell r="F120">
            <v>2.5000000000000001E-2</v>
          </cell>
          <cell r="G120">
            <v>0</v>
          </cell>
          <cell r="H120">
            <v>2.3199999999999998</v>
          </cell>
          <cell r="I120" t="str">
            <v>ハ</v>
          </cell>
        </row>
        <row r="121">
          <cell r="A121" t="str">
            <v>貨4ガABG</v>
          </cell>
          <cell r="B121" t="str">
            <v>バス貨物3.5t～(ガソリン・LPG)</v>
          </cell>
          <cell r="C121" t="str">
            <v>貨4ガ</v>
          </cell>
          <cell r="D121" t="str">
            <v>H17</v>
          </cell>
          <cell r="E121" t="str">
            <v>ABG</v>
          </cell>
          <cell r="F121">
            <v>0.05</v>
          </cell>
          <cell r="G121">
            <v>0</v>
          </cell>
          <cell r="H121">
            <v>2.3199999999999998</v>
          </cell>
          <cell r="I121" t="str">
            <v>ガL3</v>
          </cell>
        </row>
        <row r="122">
          <cell r="A122" t="str">
            <v>貨4ガAAG</v>
          </cell>
          <cell r="B122" t="str">
            <v>バス貨物3.5t～(ガソリン・LPG)</v>
          </cell>
          <cell r="C122" t="str">
            <v>貨4ガ</v>
          </cell>
          <cell r="D122" t="str">
            <v>H17</v>
          </cell>
          <cell r="E122" t="str">
            <v>AAG</v>
          </cell>
          <cell r="F122">
            <v>2.5000000000000001E-2</v>
          </cell>
          <cell r="G122">
            <v>0</v>
          </cell>
          <cell r="H122">
            <v>2.3199999999999998</v>
          </cell>
          <cell r="I122" t="str">
            <v>ハ</v>
          </cell>
        </row>
        <row r="123">
          <cell r="A123" t="str">
            <v>貨4ガBAG</v>
          </cell>
          <cell r="B123" t="str">
            <v>バス貨物3.5t～(ガソリン・LPG)</v>
          </cell>
          <cell r="C123" t="str">
            <v>貨4ガ</v>
          </cell>
          <cell r="D123" t="str">
            <v>H17</v>
          </cell>
          <cell r="E123" t="str">
            <v>BAG</v>
          </cell>
          <cell r="F123">
            <v>4.5000000000000005E-2</v>
          </cell>
          <cell r="G123">
            <v>0</v>
          </cell>
          <cell r="H123">
            <v>2.3199999999999998</v>
          </cell>
          <cell r="I123" t="str">
            <v>ハ</v>
          </cell>
        </row>
        <row r="124">
          <cell r="A124" t="str">
            <v>貨4ガBBG</v>
          </cell>
          <cell r="B124" t="str">
            <v>バス貨物3.5t～(ガソリン・LPG)</v>
          </cell>
          <cell r="C124" t="str">
            <v>貨4ガ</v>
          </cell>
          <cell r="D124" t="str">
            <v>H17</v>
          </cell>
          <cell r="E124" t="str">
            <v>BBG</v>
          </cell>
          <cell r="F124">
            <v>4.5000000000000005E-2</v>
          </cell>
          <cell r="G124">
            <v>0</v>
          </cell>
          <cell r="H124">
            <v>2.3199999999999998</v>
          </cell>
          <cell r="I124" t="str">
            <v>ガL3</v>
          </cell>
        </row>
        <row r="125">
          <cell r="A125" t="str">
            <v>貨4ガCAG</v>
          </cell>
          <cell r="B125" t="str">
            <v>バス貨物3.5t～(ガソリン・LPG)</v>
          </cell>
          <cell r="C125" t="str">
            <v>貨4ガ</v>
          </cell>
          <cell r="D125" t="str">
            <v>H17</v>
          </cell>
          <cell r="E125" t="str">
            <v>CAG</v>
          </cell>
          <cell r="F125">
            <v>2.5000000000000001E-2</v>
          </cell>
          <cell r="G125">
            <v>0</v>
          </cell>
          <cell r="H125">
            <v>2.3199999999999998</v>
          </cell>
          <cell r="I125" t="str">
            <v>ハ</v>
          </cell>
        </row>
        <row r="126">
          <cell r="A126" t="str">
            <v>貨4ガCBG</v>
          </cell>
          <cell r="B126" t="str">
            <v>バス貨物3.5t～(ガソリン・LPG)</v>
          </cell>
          <cell r="C126" t="str">
            <v>貨4ガ</v>
          </cell>
          <cell r="D126" t="str">
            <v>H17</v>
          </cell>
          <cell r="E126" t="str">
            <v>CBG</v>
          </cell>
          <cell r="F126">
            <v>2.5000000000000001E-2</v>
          </cell>
          <cell r="G126">
            <v>0</v>
          </cell>
          <cell r="H126">
            <v>2.3199999999999998</v>
          </cell>
          <cell r="I126" t="str">
            <v>ガL1</v>
          </cell>
        </row>
        <row r="127">
          <cell r="A127" t="str">
            <v>貨4ガDAG</v>
          </cell>
          <cell r="B127" t="str">
            <v>バス貨物3.5t～(ガソリン・LPG)</v>
          </cell>
          <cell r="C127" t="str">
            <v>貨4ガ</v>
          </cell>
          <cell r="D127" t="str">
            <v>H17</v>
          </cell>
          <cell r="E127" t="str">
            <v>DAG</v>
          </cell>
          <cell r="F127">
            <v>1.2500000000000001E-2</v>
          </cell>
          <cell r="G127">
            <v>0</v>
          </cell>
          <cell r="H127">
            <v>2.3199999999999998</v>
          </cell>
          <cell r="I127" t="str">
            <v>ハ</v>
          </cell>
        </row>
        <row r="128">
          <cell r="A128" t="str">
            <v>貨4ガDBG</v>
          </cell>
          <cell r="B128" t="str">
            <v>バス貨物3.5t～(ガソリン・LPG)</v>
          </cell>
          <cell r="C128" t="str">
            <v>貨4ガ</v>
          </cell>
          <cell r="D128" t="str">
            <v>H17</v>
          </cell>
          <cell r="E128" t="str">
            <v>DBG</v>
          </cell>
          <cell r="F128">
            <v>1.2500000000000001E-2</v>
          </cell>
          <cell r="G128">
            <v>0</v>
          </cell>
          <cell r="H128">
            <v>2.3199999999999998</v>
          </cell>
          <cell r="I128" t="str">
            <v>ガL2</v>
          </cell>
        </row>
        <row r="129">
          <cell r="A129" t="str">
            <v>貨4ガNAG</v>
          </cell>
          <cell r="B129" t="str">
            <v>バス貨物3.5t～(ガソリン・LPG)</v>
          </cell>
          <cell r="C129" t="str">
            <v>貨4ガ</v>
          </cell>
          <cell r="D129" t="str">
            <v>H17</v>
          </cell>
          <cell r="E129" t="str">
            <v>NAG</v>
          </cell>
          <cell r="F129">
            <v>4.5000000000000005E-2</v>
          </cell>
          <cell r="G129">
            <v>0</v>
          </cell>
          <cell r="H129">
            <v>2.3199999999999998</v>
          </cell>
          <cell r="I129" t="str">
            <v>ハ</v>
          </cell>
        </row>
        <row r="130">
          <cell r="A130" t="str">
            <v>貨4ガNBG</v>
          </cell>
          <cell r="B130" t="str">
            <v>バス貨物3.5t～(ガソリン・LPG)</v>
          </cell>
          <cell r="C130" t="str">
            <v>貨4ガ</v>
          </cell>
          <cell r="D130" t="str">
            <v>H17</v>
          </cell>
          <cell r="E130" t="str">
            <v>NBG</v>
          </cell>
          <cell r="F130">
            <v>4.5000000000000005E-2</v>
          </cell>
          <cell r="G130">
            <v>0</v>
          </cell>
          <cell r="H130">
            <v>2.3199999999999998</v>
          </cell>
          <cell r="I130" t="str">
            <v>ガL3</v>
          </cell>
        </row>
        <row r="131">
          <cell r="A131" t="str">
            <v>貨4ガLBG</v>
          </cell>
          <cell r="B131" t="str">
            <v>バス貨物3.5t～(ガソリン・LPG)</v>
          </cell>
          <cell r="C131" t="str">
            <v>貨4ガ</v>
          </cell>
          <cell r="D131" t="str">
            <v>H21</v>
          </cell>
          <cell r="E131" t="str">
            <v>LBG</v>
          </cell>
          <cell r="F131">
            <v>0.05</v>
          </cell>
          <cell r="G131">
            <v>0</v>
          </cell>
          <cell r="H131">
            <v>2.3199999999999998</v>
          </cell>
          <cell r="I131" t="str">
            <v>ガL3</v>
          </cell>
        </row>
        <row r="132">
          <cell r="A132" t="str">
            <v>貨4ガLAG</v>
          </cell>
          <cell r="B132" t="str">
            <v>バス貨物3.5t～(ガソリン・LPG)</v>
          </cell>
          <cell r="C132" t="str">
            <v>貨4ガ</v>
          </cell>
          <cell r="D132" t="str">
            <v>H21</v>
          </cell>
          <cell r="E132" t="str">
            <v>LAG</v>
          </cell>
          <cell r="F132">
            <v>2.5000000000000001E-2</v>
          </cell>
          <cell r="G132">
            <v>0</v>
          </cell>
          <cell r="H132">
            <v>2.3199999999999998</v>
          </cell>
          <cell r="I132" t="str">
            <v>ハ</v>
          </cell>
        </row>
        <row r="133">
          <cell r="A133" t="str">
            <v>貨4ガMBG</v>
          </cell>
          <cell r="B133" t="str">
            <v>バス貨物3.5t～(ガソリン・LPG)</v>
          </cell>
          <cell r="C133" t="str">
            <v>貨4ガ</v>
          </cell>
          <cell r="D133" t="str">
            <v>H21</v>
          </cell>
          <cell r="E133" t="str">
            <v>MBG</v>
          </cell>
          <cell r="F133">
            <v>2.5000000000000001E-2</v>
          </cell>
          <cell r="G133">
            <v>0</v>
          </cell>
          <cell r="H133">
            <v>2.3199999999999998</v>
          </cell>
          <cell r="I133" t="str">
            <v>ガL1</v>
          </cell>
        </row>
        <row r="134">
          <cell r="A134" t="str">
            <v>貨4ガMAG</v>
          </cell>
          <cell r="B134" t="str">
            <v>バス貨物3.5t～(ガソリン・LPG)</v>
          </cell>
          <cell r="C134" t="str">
            <v>貨4ガ</v>
          </cell>
          <cell r="D134" t="str">
            <v>H21</v>
          </cell>
          <cell r="E134" t="str">
            <v>MAG</v>
          </cell>
          <cell r="F134">
            <v>2.5000000000000001E-2</v>
          </cell>
          <cell r="G134">
            <v>0</v>
          </cell>
          <cell r="H134">
            <v>2.3199999999999998</v>
          </cell>
          <cell r="I134" t="str">
            <v>ハ</v>
          </cell>
        </row>
        <row r="135">
          <cell r="A135" t="str">
            <v>貨4ガRBG</v>
          </cell>
          <cell r="B135" t="str">
            <v>バス貨物3.5t～(ガソリン・LPG)</v>
          </cell>
          <cell r="C135" t="str">
            <v>貨4ガ</v>
          </cell>
          <cell r="D135" t="str">
            <v>H21</v>
          </cell>
          <cell r="E135" t="str">
            <v>RBG</v>
          </cell>
          <cell r="F135">
            <v>1.2500000000000001E-2</v>
          </cell>
          <cell r="G135">
            <v>0</v>
          </cell>
          <cell r="H135">
            <v>2.3199999999999998</v>
          </cell>
          <cell r="I135" t="str">
            <v>ガL2</v>
          </cell>
        </row>
        <row r="136">
          <cell r="A136" t="str">
            <v>貨4ガRAG</v>
          </cell>
          <cell r="B136" t="str">
            <v>バス貨物3.5t～(ガソリン・LPG)</v>
          </cell>
          <cell r="C136" t="str">
            <v>貨4ガ</v>
          </cell>
          <cell r="D136" t="str">
            <v>H21</v>
          </cell>
          <cell r="E136" t="str">
            <v>RAG</v>
          </cell>
          <cell r="F136">
            <v>1.2500000000000001E-2</v>
          </cell>
          <cell r="G136">
            <v>0</v>
          </cell>
          <cell r="H136">
            <v>2.3199999999999998</v>
          </cell>
          <cell r="I136" t="str">
            <v>ハ</v>
          </cell>
        </row>
        <row r="137">
          <cell r="A137" t="str">
            <v>貨4ガQBG</v>
          </cell>
          <cell r="B137" t="str">
            <v>バス貨物3.5t～(ガソリン・LPG)</v>
          </cell>
          <cell r="C137" t="str">
            <v>貨4ガ</v>
          </cell>
          <cell r="D137" t="str">
            <v>H21</v>
          </cell>
          <cell r="E137" t="str">
            <v>QBG</v>
          </cell>
          <cell r="F137">
            <v>4.4999999999999998E-2</v>
          </cell>
          <cell r="G137">
            <v>0</v>
          </cell>
          <cell r="H137">
            <v>2.3199999999999998</v>
          </cell>
          <cell r="I137" t="str">
            <v>ガL3</v>
          </cell>
        </row>
        <row r="138">
          <cell r="A138" t="str">
            <v>貨4ガQAG</v>
          </cell>
          <cell r="B138" t="str">
            <v>バス貨物3.5t～(ガソリン・LPG)</v>
          </cell>
          <cell r="C138" t="str">
            <v>貨4ガ</v>
          </cell>
          <cell r="D138" t="str">
            <v>H21</v>
          </cell>
          <cell r="E138" t="str">
            <v>QAG</v>
          </cell>
          <cell r="F138">
            <v>4.4999999999999998E-2</v>
          </cell>
          <cell r="G138">
            <v>0</v>
          </cell>
          <cell r="H138">
            <v>2.3199999999999998</v>
          </cell>
          <cell r="I138" t="str">
            <v>ハ</v>
          </cell>
        </row>
        <row r="139">
          <cell r="A139" t="str">
            <v>貨1L-</v>
          </cell>
          <cell r="B139" t="str">
            <v>バス貨物～1.7t(ガソリン・LPG)</v>
          </cell>
          <cell r="C139" t="str">
            <v>貨1L</v>
          </cell>
          <cell r="D139" t="str">
            <v>S50前</v>
          </cell>
          <cell r="E139" t="str">
            <v>-</v>
          </cell>
          <cell r="F139">
            <v>2.1800000000000002</v>
          </cell>
          <cell r="G139">
            <v>0</v>
          </cell>
          <cell r="H139">
            <v>3</v>
          </cell>
          <cell r="I139" t="str">
            <v>ガL3</v>
          </cell>
        </row>
        <row r="140">
          <cell r="A140" t="str">
            <v>貨1LH</v>
          </cell>
          <cell r="B140" t="str">
            <v>バス貨物～1.7t(ガソリン・LPG)</v>
          </cell>
          <cell r="C140" t="str">
            <v>貨1L</v>
          </cell>
          <cell r="D140" t="str">
            <v>S50</v>
          </cell>
          <cell r="E140" t="str">
            <v>H</v>
          </cell>
          <cell r="F140">
            <v>2.1800000000000002</v>
          </cell>
          <cell r="G140">
            <v>0</v>
          </cell>
          <cell r="H140">
            <v>3</v>
          </cell>
          <cell r="I140" t="str">
            <v>ガL3</v>
          </cell>
        </row>
        <row r="141">
          <cell r="A141" t="str">
            <v>貨1LJ</v>
          </cell>
          <cell r="B141" t="str">
            <v>バス貨物～1.7t(ガソリン・LPG)</v>
          </cell>
          <cell r="C141" t="str">
            <v>貨1L</v>
          </cell>
          <cell r="D141" t="str">
            <v>S54</v>
          </cell>
          <cell r="E141" t="str">
            <v>J</v>
          </cell>
          <cell r="F141">
            <v>1</v>
          </cell>
          <cell r="G141">
            <v>0</v>
          </cell>
          <cell r="H141">
            <v>3</v>
          </cell>
          <cell r="I141" t="str">
            <v>ガL3</v>
          </cell>
        </row>
        <row r="142">
          <cell r="A142" t="str">
            <v>貨1LL</v>
          </cell>
          <cell r="B142" t="str">
            <v>バス貨物～1.7t(ガソリン・LPG)</v>
          </cell>
          <cell r="C142" t="str">
            <v>貨1L</v>
          </cell>
          <cell r="D142" t="str">
            <v>S56</v>
          </cell>
          <cell r="E142" t="str">
            <v>L</v>
          </cell>
          <cell r="F142">
            <v>0.6</v>
          </cell>
          <cell r="G142">
            <v>0</v>
          </cell>
          <cell r="H142">
            <v>3</v>
          </cell>
          <cell r="I142" t="str">
            <v>ガL3</v>
          </cell>
        </row>
        <row r="143">
          <cell r="A143" t="str">
            <v>貨1LR</v>
          </cell>
          <cell r="B143" t="str">
            <v>バス貨物～1.7t(ガソリン・LPG)</v>
          </cell>
          <cell r="C143" t="str">
            <v>貨1L</v>
          </cell>
          <cell r="D143" t="str">
            <v>S63,H10</v>
          </cell>
          <cell r="E143" t="str">
            <v>R</v>
          </cell>
          <cell r="F143">
            <v>0.25</v>
          </cell>
          <cell r="G143">
            <v>0</v>
          </cell>
          <cell r="H143">
            <v>3</v>
          </cell>
          <cell r="I143" t="str">
            <v>ガL3</v>
          </cell>
        </row>
        <row r="144">
          <cell r="A144" t="str">
            <v>貨1LGG</v>
          </cell>
          <cell r="B144" t="str">
            <v>バス貨物～1.7t(ガソリン・LPG)</v>
          </cell>
          <cell r="C144" t="str">
            <v>貨1L</v>
          </cell>
          <cell r="D144" t="str">
            <v>S63,H10</v>
          </cell>
          <cell r="E144" t="str">
            <v>GG</v>
          </cell>
          <cell r="F144">
            <v>0.25</v>
          </cell>
          <cell r="G144">
            <v>0</v>
          </cell>
          <cell r="H144">
            <v>3</v>
          </cell>
          <cell r="I144" t="str">
            <v>ガL3</v>
          </cell>
        </row>
        <row r="145">
          <cell r="A145" t="str">
            <v>貨1LHL</v>
          </cell>
          <cell r="B145" t="str">
            <v>バス貨物～1.7t(ガソリン・LPG)</v>
          </cell>
          <cell r="C145" t="str">
            <v>貨1L</v>
          </cell>
          <cell r="D145" t="str">
            <v>S63,H10</v>
          </cell>
          <cell r="E145" t="str">
            <v>HL</v>
          </cell>
          <cell r="F145">
            <v>0.125</v>
          </cell>
          <cell r="G145">
            <v>0</v>
          </cell>
          <cell r="H145">
            <v>3</v>
          </cell>
          <cell r="I145" t="str">
            <v>ハ</v>
          </cell>
        </row>
        <row r="146">
          <cell r="A146" t="str">
            <v>貨1LGJ</v>
          </cell>
          <cell r="B146" t="str">
            <v>バス貨物～1.7t(ガソリン・LPG)</v>
          </cell>
          <cell r="C146" t="str">
            <v>貨1L</v>
          </cell>
          <cell r="D146" t="str">
            <v>H12</v>
          </cell>
          <cell r="E146" t="str">
            <v>GJ</v>
          </cell>
          <cell r="F146">
            <v>0.08</v>
          </cell>
          <cell r="G146">
            <v>0</v>
          </cell>
          <cell r="H146">
            <v>3</v>
          </cell>
          <cell r="I146" t="str">
            <v>ガL3</v>
          </cell>
        </row>
        <row r="147">
          <cell r="A147" t="str">
            <v>貨1LHP</v>
          </cell>
          <cell r="B147" t="str">
            <v>バス貨物～1.7t(ガソリン・LPG)</v>
          </cell>
          <cell r="C147" t="str">
            <v>貨1L</v>
          </cell>
          <cell r="D147" t="str">
            <v>H12</v>
          </cell>
          <cell r="E147" t="str">
            <v>HP</v>
          </cell>
          <cell r="F147">
            <v>0.04</v>
          </cell>
          <cell r="G147">
            <v>0</v>
          </cell>
          <cell r="H147">
            <v>3</v>
          </cell>
          <cell r="I147" t="str">
            <v>ハ</v>
          </cell>
        </row>
        <row r="148">
          <cell r="A148" t="str">
            <v>貨1LTB</v>
          </cell>
          <cell r="B148" t="str">
            <v>バス貨物～1.7t(ガソリン・LPG)</v>
          </cell>
          <cell r="C148" t="str">
            <v>貨1L</v>
          </cell>
          <cell r="D148" t="str">
            <v>H12</v>
          </cell>
          <cell r="E148" t="str">
            <v>TB</v>
          </cell>
          <cell r="F148">
            <v>0.06</v>
          </cell>
          <cell r="G148">
            <v>0</v>
          </cell>
          <cell r="H148">
            <v>3</v>
          </cell>
          <cell r="I148" t="str">
            <v>ガL3</v>
          </cell>
        </row>
        <row r="149">
          <cell r="A149" t="str">
            <v>貨1LXB</v>
          </cell>
          <cell r="B149" t="str">
            <v>バス貨物～1.7t(ガソリン・LPG)</v>
          </cell>
          <cell r="C149" t="str">
            <v>貨1L</v>
          </cell>
          <cell r="D149" t="str">
            <v>H12</v>
          </cell>
          <cell r="E149" t="str">
            <v>XB</v>
          </cell>
          <cell r="F149">
            <v>0.06</v>
          </cell>
          <cell r="G149">
            <v>0</v>
          </cell>
          <cell r="H149">
            <v>3</v>
          </cell>
          <cell r="I149" t="str">
            <v>ハ</v>
          </cell>
        </row>
        <row r="150">
          <cell r="A150" t="str">
            <v>貨1LLB</v>
          </cell>
          <cell r="B150" t="str">
            <v>バス貨物～1.7t(ガソリン・LPG)</v>
          </cell>
          <cell r="C150" t="str">
            <v>貨1L</v>
          </cell>
          <cell r="D150" t="str">
            <v>H12</v>
          </cell>
          <cell r="E150" t="str">
            <v>LB</v>
          </cell>
          <cell r="F150">
            <v>0.04</v>
          </cell>
          <cell r="G150">
            <v>0</v>
          </cell>
          <cell r="H150">
            <v>3</v>
          </cell>
          <cell r="I150" t="str">
            <v>ガL3</v>
          </cell>
        </row>
        <row r="151">
          <cell r="A151" t="str">
            <v>貨1LYB</v>
          </cell>
          <cell r="B151" t="str">
            <v>バス貨物～1.7t(ガソリン・LPG)</v>
          </cell>
          <cell r="C151" t="str">
            <v>貨1L</v>
          </cell>
          <cell r="D151" t="str">
            <v>H12</v>
          </cell>
          <cell r="E151" t="str">
            <v>YB</v>
          </cell>
          <cell r="F151">
            <v>0.04</v>
          </cell>
          <cell r="G151">
            <v>0</v>
          </cell>
          <cell r="H151">
            <v>3</v>
          </cell>
          <cell r="I151" t="str">
            <v>ハ</v>
          </cell>
        </row>
        <row r="152">
          <cell r="A152" t="str">
            <v>貨1LUB</v>
          </cell>
          <cell r="B152" t="str">
            <v>バス貨物～1.7t(ガソリン・LPG)</v>
          </cell>
          <cell r="C152" t="str">
            <v>貨1L</v>
          </cell>
          <cell r="D152" t="str">
            <v>H12</v>
          </cell>
          <cell r="E152" t="str">
            <v>UB</v>
          </cell>
          <cell r="F152">
            <v>0.02</v>
          </cell>
          <cell r="G152">
            <v>0</v>
          </cell>
          <cell r="H152">
            <v>3</v>
          </cell>
          <cell r="I152" t="str">
            <v>ガL3</v>
          </cell>
        </row>
        <row r="153">
          <cell r="A153" t="str">
            <v>貨1LZB</v>
          </cell>
          <cell r="B153" t="str">
            <v>バス貨物～1.7t(ガソリン・LPG)</v>
          </cell>
          <cell r="C153" t="str">
            <v>貨1L</v>
          </cell>
          <cell r="D153" t="str">
            <v>H12</v>
          </cell>
          <cell r="E153" t="str">
            <v>ZB</v>
          </cell>
          <cell r="F153">
            <v>0.02</v>
          </cell>
          <cell r="G153">
            <v>0</v>
          </cell>
          <cell r="H153">
            <v>3</v>
          </cell>
          <cell r="I153" t="str">
            <v>ハ</v>
          </cell>
        </row>
        <row r="154">
          <cell r="A154" t="str">
            <v>貨1LABE</v>
          </cell>
          <cell r="B154" t="str">
            <v>バス貨物～1.7t(ガソリン・LPG)</v>
          </cell>
          <cell r="C154" t="str">
            <v>貨1L</v>
          </cell>
          <cell r="D154" t="str">
            <v>H17</v>
          </cell>
          <cell r="E154" t="str">
            <v>ABE</v>
          </cell>
          <cell r="F154">
            <v>0.05</v>
          </cell>
          <cell r="G154">
            <v>0</v>
          </cell>
          <cell r="H154">
            <v>3</v>
          </cell>
          <cell r="I154" t="str">
            <v>ガL3</v>
          </cell>
        </row>
        <row r="155">
          <cell r="A155" t="str">
            <v>貨1LAAE</v>
          </cell>
          <cell r="B155" t="str">
            <v>バス貨物～1.7t(ガソリン・LPG)</v>
          </cell>
          <cell r="C155" t="str">
            <v>貨1L</v>
          </cell>
          <cell r="D155" t="str">
            <v>H17</v>
          </cell>
          <cell r="E155" t="str">
            <v>AAE</v>
          </cell>
          <cell r="F155">
            <v>2.5000000000000001E-2</v>
          </cell>
          <cell r="G155">
            <v>0</v>
          </cell>
          <cell r="H155">
            <v>3</v>
          </cell>
          <cell r="I155" t="str">
            <v>ハ</v>
          </cell>
        </row>
        <row r="156">
          <cell r="A156" t="str">
            <v>貨1LBAE</v>
          </cell>
          <cell r="B156" t="str">
            <v>バス貨物～1.7t(ガソリン・LPG)</v>
          </cell>
          <cell r="C156" t="str">
            <v>貨1L</v>
          </cell>
          <cell r="D156" t="str">
            <v>H17</v>
          </cell>
          <cell r="E156" t="str">
            <v>BAE</v>
          </cell>
          <cell r="F156">
            <v>4.5000000000000005E-2</v>
          </cell>
          <cell r="G156">
            <v>0</v>
          </cell>
          <cell r="H156">
            <v>3</v>
          </cell>
          <cell r="I156" t="str">
            <v>ハ</v>
          </cell>
        </row>
        <row r="157">
          <cell r="A157" t="str">
            <v>貨1LBBE</v>
          </cell>
          <cell r="B157" t="str">
            <v>バス貨物～1.7t(ガソリン・LPG)</v>
          </cell>
          <cell r="C157" t="str">
            <v>貨1L</v>
          </cell>
          <cell r="D157" t="str">
            <v>H17</v>
          </cell>
          <cell r="E157" t="str">
            <v>BBE</v>
          </cell>
          <cell r="F157">
            <v>4.5000000000000005E-2</v>
          </cell>
          <cell r="G157">
            <v>0</v>
          </cell>
          <cell r="H157">
            <v>3</v>
          </cell>
          <cell r="I157" t="str">
            <v>ガL3</v>
          </cell>
        </row>
        <row r="158">
          <cell r="A158" t="str">
            <v>貨1LCAE</v>
          </cell>
          <cell r="B158" t="str">
            <v>バス貨物～1.7t(ガソリン・LPG)</v>
          </cell>
          <cell r="C158" t="str">
            <v>貨1L</v>
          </cell>
          <cell r="D158" t="str">
            <v>H17</v>
          </cell>
          <cell r="E158" t="str">
            <v>CAE</v>
          </cell>
          <cell r="F158">
            <v>2.5000000000000001E-2</v>
          </cell>
          <cell r="G158">
            <v>0</v>
          </cell>
          <cell r="H158">
            <v>3</v>
          </cell>
          <cell r="I158" t="str">
            <v>ハ</v>
          </cell>
        </row>
        <row r="159">
          <cell r="A159" t="str">
            <v>貨1LCBE</v>
          </cell>
          <cell r="B159" t="str">
            <v>バス貨物～1.7t(ガソリン・LPG)</v>
          </cell>
          <cell r="C159" t="str">
            <v>貨1L</v>
          </cell>
          <cell r="D159" t="str">
            <v>H17</v>
          </cell>
          <cell r="E159" t="str">
            <v>CBE</v>
          </cell>
          <cell r="F159">
            <v>2.5000000000000001E-2</v>
          </cell>
          <cell r="G159">
            <v>0</v>
          </cell>
          <cell r="H159">
            <v>3</v>
          </cell>
          <cell r="I159" t="str">
            <v>ガL1</v>
          </cell>
        </row>
        <row r="160">
          <cell r="A160" t="str">
            <v>貨1LDAE</v>
          </cell>
          <cell r="B160" t="str">
            <v>バス貨物～1.7t(ガソリン・LPG)</v>
          </cell>
          <cell r="C160" t="str">
            <v>貨1L</v>
          </cell>
          <cell r="D160" t="str">
            <v>H17</v>
          </cell>
          <cell r="E160" t="str">
            <v>DAE</v>
          </cell>
          <cell r="F160">
            <v>1.2500000000000001E-2</v>
          </cell>
          <cell r="G160">
            <v>0</v>
          </cell>
          <cell r="H160">
            <v>3</v>
          </cell>
          <cell r="I160" t="str">
            <v>ハ</v>
          </cell>
        </row>
        <row r="161">
          <cell r="A161" t="str">
            <v>貨1LDBE</v>
          </cell>
          <cell r="B161" t="str">
            <v>バス貨物～1.7t(ガソリン・LPG)</v>
          </cell>
          <cell r="C161" t="str">
            <v>貨1L</v>
          </cell>
          <cell r="D161" t="str">
            <v>H17</v>
          </cell>
          <cell r="E161" t="str">
            <v>DBE</v>
          </cell>
          <cell r="F161">
            <v>1.2500000000000001E-2</v>
          </cell>
          <cell r="G161">
            <v>0</v>
          </cell>
          <cell r="H161">
            <v>3</v>
          </cell>
          <cell r="I161" t="str">
            <v>ガL2</v>
          </cell>
        </row>
        <row r="162">
          <cell r="A162" t="str">
            <v>貨1LNAE</v>
          </cell>
          <cell r="B162" t="str">
            <v>バス貨物～1.7t(ガソリン・LPG)</v>
          </cell>
          <cell r="C162" t="str">
            <v>貨1L</v>
          </cell>
          <cell r="D162" t="str">
            <v>H17</v>
          </cell>
          <cell r="E162" t="str">
            <v>NAE</v>
          </cell>
          <cell r="F162">
            <v>4.5000000000000005E-2</v>
          </cell>
          <cell r="G162">
            <v>0</v>
          </cell>
          <cell r="H162">
            <v>3</v>
          </cell>
          <cell r="I162" t="str">
            <v>ハ</v>
          </cell>
        </row>
        <row r="163">
          <cell r="A163" t="str">
            <v>貨1LNBE</v>
          </cell>
          <cell r="B163" t="str">
            <v>バス貨物～1.7t(ガソリン・LPG)</v>
          </cell>
          <cell r="C163" t="str">
            <v>貨1L</v>
          </cell>
          <cell r="D163" t="str">
            <v>H17</v>
          </cell>
          <cell r="E163" t="str">
            <v>NBE</v>
          </cell>
          <cell r="F163">
            <v>4.5000000000000005E-2</v>
          </cell>
          <cell r="G163">
            <v>0</v>
          </cell>
          <cell r="H163">
            <v>3</v>
          </cell>
          <cell r="I163" t="str">
            <v>ガL3</v>
          </cell>
        </row>
        <row r="164">
          <cell r="A164" t="str">
            <v>貨1LLBE</v>
          </cell>
          <cell r="B164" t="str">
            <v>バス貨物～1.7t(ガソリン・LPG)</v>
          </cell>
          <cell r="C164" t="str">
            <v>貨1L</v>
          </cell>
          <cell r="D164" t="str">
            <v>H21</v>
          </cell>
          <cell r="E164" t="str">
            <v>LBE</v>
          </cell>
          <cell r="F164">
            <v>0.05</v>
          </cell>
          <cell r="G164">
            <v>0</v>
          </cell>
          <cell r="H164">
            <v>3</v>
          </cell>
          <cell r="I164" t="str">
            <v>ガL3</v>
          </cell>
        </row>
        <row r="165">
          <cell r="A165" t="str">
            <v>貨1LLAE</v>
          </cell>
          <cell r="B165" t="str">
            <v>バス貨物～1.7t(ガソリン・LPG)</v>
          </cell>
          <cell r="C165" t="str">
            <v>貨1L</v>
          </cell>
          <cell r="D165" t="str">
            <v>H21</v>
          </cell>
          <cell r="E165" t="str">
            <v>LAE</v>
          </cell>
          <cell r="F165">
            <v>2.5000000000000001E-2</v>
          </cell>
          <cell r="G165">
            <v>0</v>
          </cell>
          <cell r="H165">
            <v>3</v>
          </cell>
          <cell r="I165" t="str">
            <v>ハ</v>
          </cell>
        </row>
        <row r="166">
          <cell r="A166" t="str">
            <v>貨1LMBE</v>
          </cell>
          <cell r="B166" t="str">
            <v>バス貨物～1.7t(ガソリン・LPG)</v>
          </cell>
          <cell r="C166" t="str">
            <v>貨1L</v>
          </cell>
          <cell r="D166" t="str">
            <v>H21</v>
          </cell>
          <cell r="E166" t="str">
            <v>MBE</v>
          </cell>
          <cell r="F166">
            <v>2.5000000000000001E-2</v>
          </cell>
          <cell r="G166">
            <v>0</v>
          </cell>
          <cell r="H166">
            <v>3</v>
          </cell>
          <cell r="I166" t="str">
            <v>ガL1</v>
          </cell>
        </row>
        <row r="167">
          <cell r="A167" t="str">
            <v>貨1LMAE</v>
          </cell>
          <cell r="B167" t="str">
            <v>バス貨物～1.7t(ガソリン・LPG)</v>
          </cell>
          <cell r="C167" t="str">
            <v>貨1L</v>
          </cell>
          <cell r="D167" t="str">
            <v>H21</v>
          </cell>
          <cell r="E167" t="str">
            <v>MAE</v>
          </cell>
          <cell r="F167">
            <v>2.5000000000000001E-2</v>
          </cell>
          <cell r="G167">
            <v>0</v>
          </cell>
          <cell r="H167">
            <v>3</v>
          </cell>
          <cell r="I167" t="str">
            <v>ハ</v>
          </cell>
        </row>
        <row r="168">
          <cell r="A168" t="str">
            <v>貨1LRBE</v>
          </cell>
          <cell r="B168" t="str">
            <v>バス貨物～1.7t(ガソリン・LPG)</v>
          </cell>
          <cell r="C168" t="str">
            <v>貨1L</v>
          </cell>
          <cell r="D168" t="str">
            <v>H21</v>
          </cell>
          <cell r="E168" t="str">
            <v>RBE</v>
          </cell>
          <cell r="F168">
            <v>1.2500000000000001E-2</v>
          </cell>
          <cell r="G168">
            <v>0</v>
          </cell>
          <cell r="H168">
            <v>3</v>
          </cell>
          <cell r="I168" t="str">
            <v>ガL2</v>
          </cell>
        </row>
        <row r="169">
          <cell r="A169" t="str">
            <v>貨1LRAE</v>
          </cell>
          <cell r="B169" t="str">
            <v>バス貨物～1.7t(ガソリン・LPG)</v>
          </cell>
          <cell r="C169" t="str">
            <v>貨1L</v>
          </cell>
          <cell r="D169" t="str">
            <v>H21</v>
          </cell>
          <cell r="E169" t="str">
            <v>RAE</v>
          </cell>
          <cell r="F169">
            <v>1.2500000000000001E-2</v>
          </cell>
          <cell r="G169">
            <v>0</v>
          </cell>
          <cell r="H169">
            <v>3</v>
          </cell>
          <cell r="I169" t="str">
            <v>ハ</v>
          </cell>
        </row>
        <row r="170">
          <cell r="A170" t="str">
            <v>貨1LQBE</v>
          </cell>
          <cell r="B170" t="str">
            <v>バス貨物～1.7t(ガソリン・LPG)</v>
          </cell>
          <cell r="C170" t="str">
            <v>貨1L</v>
          </cell>
          <cell r="D170" t="str">
            <v>H21</v>
          </cell>
          <cell r="E170" t="str">
            <v>QBE</v>
          </cell>
          <cell r="F170">
            <v>4.4999999999999998E-2</v>
          </cell>
          <cell r="G170">
            <v>0</v>
          </cell>
          <cell r="H170">
            <v>3</v>
          </cell>
          <cell r="I170" t="str">
            <v>ガL3</v>
          </cell>
        </row>
        <row r="171">
          <cell r="A171" t="str">
            <v>貨1LQAE</v>
          </cell>
          <cell r="B171" t="str">
            <v>バス貨物～1.7t(ガソリン・LPG)</v>
          </cell>
          <cell r="C171" t="str">
            <v>貨1L</v>
          </cell>
          <cell r="D171" t="str">
            <v>H21</v>
          </cell>
          <cell r="E171" t="str">
            <v>QAE</v>
          </cell>
          <cell r="F171">
            <v>4.4999999999999998E-2</v>
          </cell>
          <cell r="G171">
            <v>0</v>
          </cell>
          <cell r="H171">
            <v>3</v>
          </cell>
          <cell r="I171" t="str">
            <v>ハ</v>
          </cell>
        </row>
        <row r="172">
          <cell r="A172" t="str">
            <v>貨2L-</v>
          </cell>
          <cell r="B172" t="str">
            <v>バス貨物1.7～2.5t(ガソリン・LPG)</v>
          </cell>
          <cell r="C172" t="str">
            <v>貨2L</v>
          </cell>
          <cell r="D172" t="str">
            <v>S50前</v>
          </cell>
          <cell r="E172" t="str">
            <v>-</v>
          </cell>
          <cell r="F172">
            <v>2.1800000000000002</v>
          </cell>
          <cell r="G172">
            <v>0</v>
          </cell>
          <cell r="H172">
            <v>3</v>
          </cell>
          <cell r="I172" t="str">
            <v>ガL3</v>
          </cell>
        </row>
        <row r="173">
          <cell r="A173" t="str">
            <v>貨2LH</v>
          </cell>
          <cell r="B173" t="str">
            <v>バス貨物1.7～2.5t(ガソリン・LPG)</v>
          </cell>
          <cell r="C173" t="str">
            <v>貨2L</v>
          </cell>
          <cell r="D173" t="str">
            <v>S50</v>
          </cell>
          <cell r="E173" t="str">
            <v>H</v>
          </cell>
          <cell r="F173">
            <v>1.8</v>
          </cell>
          <cell r="G173">
            <v>0</v>
          </cell>
          <cell r="H173">
            <v>3</v>
          </cell>
          <cell r="I173" t="str">
            <v>ガL3</v>
          </cell>
        </row>
        <row r="174">
          <cell r="A174" t="str">
            <v>貨2LJ</v>
          </cell>
          <cell r="B174" t="str">
            <v>バス貨物1.7～2.5t(ガソリン・LPG)</v>
          </cell>
          <cell r="C174" t="str">
            <v>貨2L</v>
          </cell>
          <cell r="D174" t="str">
            <v>S54</v>
          </cell>
          <cell r="E174" t="str">
            <v>J</v>
          </cell>
          <cell r="F174">
            <v>1.2</v>
          </cell>
          <cell r="G174">
            <v>0</v>
          </cell>
          <cell r="H174">
            <v>3</v>
          </cell>
          <cell r="I174" t="str">
            <v>ガL3</v>
          </cell>
        </row>
        <row r="175">
          <cell r="A175" t="str">
            <v>貨2LL</v>
          </cell>
          <cell r="B175" t="str">
            <v>バス貨物1.7～2.5t(ガソリン・LPG)</v>
          </cell>
          <cell r="C175" t="str">
            <v>貨2L</v>
          </cell>
          <cell r="D175" t="str">
            <v>S56</v>
          </cell>
          <cell r="E175" t="str">
            <v>L</v>
          </cell>
          <cell r="F175">
            <v>0.9</v>
          </cell>
          <cell r="G175">
            <v>0</v>
          </cell>
          <cell r="H175">
            <v>3</v>
          </cell>
          <cell r="I175" t="str">
            <v>ガL3</v>
          </cell>
        </row>
        <row r="176">
          <cell r="A176" t="str">
            <v>貨2LT</v>
          </cell>
          <cell r="B176" t="str">
            <v>バス貨物1.7～2.5t(ガソリン・LPG)</v>
          </cell>
          <cell r="C176" t="str">
            <v>貨2L</v>
          </cell>
          <cell r="D176" t="str">
            <v>H元</v>
          </cell>
          <cell r="E176" t="str">
            <v>T</v>
          </cell>
          <cell r="F176">
            <v>0.7</v>
          </cell>
          <cell r="G176">
            <v>0</v>
          </cell>
          <cell r="H176">
            <v>3</v>
          </cell>
          <cell r="I176" t="str">
            <v>ガL3</v>
          </cell>
        </row>
        <row r="177">
          <cell r="A177" t="str">
            <v>貨2LGA</v>
          </cell>
          <cell r="B177" t="str">
            <v>バス貨物1.7～2.5t(ガソリン・LPG)</v>
          </cell>
          <cell r="C177" t="str">
            <v>貨2L</v>
          </cell>
          <cell r="D177" t="str">
            <v>H6,H10</v>
          </cell>
          <cell r="E177" t="str">
            <v>GA</v>
          </cell>
          <cell r="F177">
            <v>0.4</v>
          </cell>
          <cell r="G177">
            <v>0</v>
          </cell>
          <cell r="H177">
            <v>3</v>
          </cell>
          <cell r="I177" t="str">
            <v>ガL3</v>
          </cell>
        </row>
        <row r="178">
          <cell r="A178" t="str">
            <v>貨2LGC</v>
          </cell>
          <cell r="B178" t="str">
            <v>バス貨物1.7～2.5t(ガソリン・LPG)</v>
          </cell>
          <cell r="C178" t="str">
            <v>貨2L</v>
          </cell>
          <cell r="D178" t="str">
            <v>H6,H10</v>
          </cell>
          <cell r="E178" t="str">
            <v>GC</v>
          </cell>
          <cell r="F178">
            <v>0.4</v>
          </cell>
          <cell r="G178">
            <v>0</v>
          </cell>
          <cell r="H178">
            <v>3</v>
          </cell>
          <cell r="I178" t="str">
            <v>ガL3</v>
          </cell>
        </row>
        <row r="179">
          <cell r="A179" t="str">
            <v>貨2LHG</v>
          </cell>
          <cell r="B179" t="str">
            <v>バス貨物1.7～2.5t(ガソリン・LPG)</v>
          </cell>
          <cell r="C179" t="str">
            <v>貨2L</v>
          </cell>
          <cell r="D179" t="str">
            <v>H6,H10</v>
          </cell>
          <cell r="E179" t="str">
            <v>HG</v>
          </cell>
          <cell r="F179">
            <v>0.2</v>
          </cell>
          <cell r="G179">
            <v>0</v>
          </cell>
          <cell r="H179">
            <v>3</v>
          </cell>
          <cell r="I179" t="str">
            <v>ハ</v>
          </cell>
        </row>
        <row r="180">
          <cell r="A180" t="str">
            <v>貨2LGK</v>
          </cell>
          <cell r="B180" t="str">
            <v>バス貨物1.7～2.5t(ガソリン・LPG)</v>
          </cell>
          <cell r="C180" t="str">
            <v>貨2L</v>
          </cell>
          <cell r="D180" t="str">
            <v>H13</v>
          </cell>
          <cell r="E180" t="str">
            <v>GK</v>
          </cell>
          <cell r="F180">
            <v>0.13</v>
          </cell>
          <cell r="G180">
            <v>0</v>
          </cell>
          <cell r="H180">
            <v>3</v>
          </cell>
          <cell r="I180" t="str">
            <v>ガL3</v>
          </cell>
        </row>
        <row r="181">
          <cell r="A181" t="str">
            <v>貨2LHQ</v>
          </cell>
          <cell r="B181" t="str">
            <v>バス貨物1.7～2.5t(ガソリン・LPG)</v>
          </cell>
          <cell r="C181" t="str">
            <v>貨2L</v>
          </cell>
          <cell r="D181" t="str">
            <v>H13</v>
          </cell>
          <cell r="E181" t="str">
            <v>HQ</v>
          </cell>
          <cell r="F181">
            <v>6.5000000000000002E-2</v>
          </cell>
          <cell r="G181">
            <v>0</v>
          </cell>
          <cell r="H181">
            <v>3</v>
          </cell>
          <cell r="I181" t="str">
            <v>ハ</v>
          </cell>
        </row>
        <row r="182">
          <cell r="A182" t="str">
            <v>貨2LTC</v>
          </cell>
          <cell r="B182" t="str">
            <v>バス貨物1.7～2.5t(ガソリン・LPG)</v>
          </cell>
          <cell r="C182" t="str">
            <v>貨2L</v>
          </cell>
          <cell r="D182" t="str">
            <v>H13</v>
          </cell>
          <cell r="E182" t="str">
            <v>TC</v>
          </cell>
          <cell r="F182">
            <v>9.7500000000000003E-2</v>
          </cell>
          <cell r="G182">
            <v>0</v>
          </cell>
          <cell r="H182">
            <v>3</v>
          </cell>
          <cell r="I182" t="str">
            <v>ガL3</v>
          </cell>
        </row>
        <row r="183">
          <cell r="A183" t="str">
            <v>貨2LXC</v>
          </cell>
          <cell r="B183" t="str">
            <v>バス貨物1.7～2.5t(ガソリン・LPG)</v>
          </cell>
          <cell r="C183" t="str">
            <v>貨2L</v>
          </cell>
          <cell r="D183" t="str">
            <v>H13</v>
          </cell>
          <cell r="E183" t="str">
            <v>XC</v>
          </cell>
          <cell r="F183">
            <v>9.7500000000000003E-2</v>
          </cell>
          <cell r="G183">
            <v>0</v>
          </cell>
          <cell r="H183">
            <v>3</v>
          </cell>
          <cell r="I183" t="str">
            <v>ハ</v>
          </cell>
        </row>
        <row r="184">
          <cell r="A184" t="str">
            <v>貨2LLC</v>
          </cell>
          <cell r="B184" t="str">
            <v>バス貨物1.7～2.5t(ガソリン・LPG)</v>
          </cell>
          <cell r="C184" t="str">
            <v>貨2L</v>
          </cell>
          <cell r="D184" t="str">
            <v>H13</v>
          </cell>
          <cell r="E184" t="str">
            <v>LC</v>
          </cell>
          <cell r="F184">
            <v>6.5000000000000002E-2</v>
          </cell>
          <cell r="G184">
            <v>0</v>
          </cell>
          <cell r="H184">
            <v>3</v>
          </cell>
          <cell r="I184" t="str">
            <v>ガL3</v>
          </cell>
        </row>
        <row r="185">
          <cell r="A185" t="str">
            <v>貨2LYC</v>
          </cell>
          <cell r="B185" t="str">
            <v>バス貨物1.7～2.5t(ガソリン・LPG)</v>
          </cell>
          <cell r="C185" t="str">
            <v>貨2L</v>
          </cell>
          <cell r="D185" t="str">
            <v>H13</v>
          </cell>
          <cell r="E185" t="str">
            <v>YC</v>
          </cell>
          <cell r="F185">
            <v>6.5000000000000002E-2</v>
          </cell>
          <cell r="G185">
            <v>0</v>
          </cell>
          <cell r="H185">
            <v>3</v>
          </cell>
          <cell r="I185" t="str">
            <v>ハ</v>
          </cell>
        </row>
        <row r="186">
          <cell r="A186" t="str">
            <v>貨2LUC</v>
          </cell>
          <cell r="B186" t="str">
            <v>バス貨物1.7～2.5t(ガソリン・LPG)</v>
          </cell>
          <cell r="C186" t="str">
            <v>貨2L</v>
          </cell>
          <cell r="D186" t="str">
            <v>H13</v>
          </cell>
          <cell r="E186" t="str">
            <v>UC</v>
          </cell>
          <cell r="F186">
            <v>3.2500000000000001E-2</v>
          </cell>
          <cell r="G186">
            <v>0</v>
          </cell>
          <cell r="H186">
            <v>3</v>
          </cell>
          <cell r="I186" t="str">
            <v>ガL3</v>
          </cell>
        </row>
        <row r="187">
          <cell r="A187" t="str">
            <v>貨2LZC</v>
          </cell>
          <cell r="B187" t="str">
            <v>バス貨物1.7～2.5t(ガソリン・LPG)</v>
          </cell>
          <cell r="C187" t="str">
            <v>貨2L</v>
          </cell>
          <cell r="D187" t="str">
            <v>H13</v>
          </cell>
          <cell r="E187" t="str">
            <v>ZC</v>
          </cell>
          <cell r="F187">
            <v>3.2500000000000001E-2</v>
          </cell>
          <cell r="G187">
            <v>0</v>
          </cell>
          <cell r="H187">
            <v>3</v>
          </cell>
          <cell r="I187" t="str">
            <v>ハ</v>
          </cell>
        </row>
        <row r="188">
          <cell r="A188" t="str">
            <v>貨2LABF</v>
          </cell>
          <cell r="B188" t="str">
            <v>バス貨物1.7～2.5t(ガソリン・LPG)</v>
          </cell>
          <cell r="C188" t="str">
            <v>貨2L</v>
          </cell>
          <cell r="D188" t="str">
            <v>H17</v>
          </cell>
          <cell r="E188" t="str">
            <v>ABF</v>
          </cell>
          <cell r="F188">
            <v>7.0000000000000007E-2</v>
          </cell>
          <cell r="G188">
            <v>0</v>
          </cell>
          <cell r="H188">
            <v>3</v>
          </cell>
          <cell r="I188" t="str">
            <v>ガL3</v>
          </cell>
        </row>
        <row r="189">
          <cell r="A189" t="str">
            <v>貨2LAAF</v>
          </cell>
          <cell r="B189" t="str">
            <v>バス貨物1.7～2.5t(ガソリン・LPG)</v>
          </cell>
          <cell r="C189" t="str">
            <v>貨2L</v>
          </cell>
          <cell r="D189" t="str">
            <v>H17</v>
          </cell>
          <cell r="E189" t="str">
            <v>AAF</v>
          </cell>
          <cell r="F189">
            <v>3.5000000000000003E-2</v>
          </cell>
          <cell r="G189">
            <v>0</v>
          </cell>
          <cell r="H189">
            <v>3</v>
          </cell>
          <cell r="I189" t="str">
            <v>ハ</v>
          </cell>
        </row>
        <row r="190">
          <cell r="A190" t="str">
            <v>貨2LBAF</v>
          </cell>
          <cell r="B190" t="str">
            <v>バス貨物1.7～2.5t(ガソリン・LPG)</v>
          </cell>
          <cell r="C190" t="str">
            <v>貨2L</v>
          </cell>
          <cell r="D190" t="str">
            <v>H17</v>
          </cell>
          <cell r="E190" t="str">
            <v>BAF</v>
          </cell>
          <cell r="F190">
            <v>6.3000000000000014E-2</v>
          </cell>
          <cell r="G190">
            <v>0</v>
          </cell>
          <cell r="H190">
            <v>3</v>
          </cell>
          <cell r="I190" t="str">
            <v>ハ</v>
          </cell>
        </row>
        <row r="191">
          <cell r="A191" t="str">
            <v>貨2LBBF</v>
          </cell>
          <cell r="B191" t="str">
            <v>バス貨物1.7～2.5t(ガソリン・LPG)</v>
          </cell>
          <cell r="C191" t="str">
            <v>貨2L</v>
          </cell>
          <cell r="D191" t="str">
            <v>H17</v>
          </cell>
          <cell r="E191" t="str">
            <v>BBF</v>
          </cell>
          <cell r="F191">
            <v>6.3000000000000014E-2</v>
          </cell>
          <cell r="G191">
            <v>0</v>
          </cell>
          <cell r="H191">
            <v>3</v>
          </cell>
          <cell r="I191" t="str">
            <v>ガL3</v>
          </cell>
        </row>
        <row r="192">
          <cell r="A192" t="str">
            <v>貨2LCAF</v>
          </cell>
          <cell r="B192" t="str">
            <v>バス貨物1.7～2.5t(ガソリン・LPG)</v>
          </cell>
          <cell r="C192" t="str">
            <v>貨2L</v>
          </cell>
          <cell r="D192" t="str">
            <v>H17</v>
          </cell>
          <cell r="E192" t="str">
            <v>CAF</v>
          </cell>
          <cell r="F192">
            <v>3.5000000000000003E-2</v>
          </cell>
          <cell r="G192">
            <v>0</v>
          </cell>
          <cell r="H192">
            <v>3</v>
          </cell>
          <cell r="I192" t="str">
            <v>ハ</v>
          </cell>
        </row>
        <row r="193">
          <cell r="A193" t="str">
            <v>貨2LCBF</v>
          </cell>
          <cell r="B193" t="str">
            <v>バス貨物1.7～2.5t(ガソリン・LPG)</v>
          </cell>
          <cell r="C193" t="str">
            <v>貨2L</v>
          </cell>
          <cell r="D193" t="str">
            <v>H17</v>
          </cell>
          <cell r="E193" t="str">
            <v>CBF</v>
          </cell>
          <cell r="F193">
            <v>3.5000000000000003E-2</v>
          </cell>
          <cell r="G193">
            <v>0</v>
          </cell>
          <cell r="H193">
            <v>3</v>
          </cell>
          <cell r="I193" t="str">
            <v>ガL1</v>
          </cell>
        </row>
        <row r="194">
          <cell r="A194" t="str">
            <v>貨2LDAF</v>
          </cell>
          <cell r="B194" t="str">
            <v>バス貨物1.7～2.5t(ガソリン・LPG)</v>
          </cell>
          <cell r="C194" t="str">
            <v>貨2L</v>
          </cell>
          <cell r="D194" t="str">
            <v>H17</v>
          </cell>
          <cell r="E194" t="str">
            <v>DAF</v>
          </cell>
          <cell r="F194">
            <v>1.7500000000000002E-2</v>
          </cell>
          <cell r="G194">
            <v>0</v>
          </cell>
          <cell r="H194">
            <v>3</v>
          </cell>
          <cell r="I194" t="str">
            <v>ハ</v>
          </cell>
        </row>
        <row r="195">
          <cell r="A195" t="str">
            <v>貨2LDBF</v>
          </cell>
          <cell r="B195" t="str">
            <v>バス貨物1.7～2.5t(ガソリン・LPG)</v>
          </cell>
          <cell r="C195" t="str">
            <v>貨2L</v>
          </cell>
          <cell r="D195" t="str">
            <v>H17</v>
          </cell>
          <cell r="E195" t="str">
            <v>DBF</v>
          </cell>
          <cell r="F195">
            <v>1.7500000000000002E-2</v>
          </cell>
          <cell r="G195">
            <v>0</v>
          </cell>
          <cell r="H195">
            <v>3</v>
          </cell>
          <cell r="I195" t="str">
            <v>ガL2</v>
          </cell>
        </row>
        <row r="196">
          <cell r="A196" t="str">
            <v>貨2LNAF</v>
          </cell>
          <cell r="B196" t="str">
            <v>バス貨物2.5～3.5t(ガソリン・LPG)</v>
          </cell>
          <cell r="C196" t="str">
            <v>貨2L</v>
          </cell>
          <cell r="D196" t="str">
            <v>H17</v>
          </cell>
          <cell r="E196" t="str">
            <v>NAF</v>
          </cell>
          <cell r="F196">
            <v>6.3000000000000014E-2</v>
          </cell>
          <cell r="G196">
            <v>0</v>
          </cell>
          <cell r="H196">
            <v>3</v>
          </cell>
          <cell r="I196" t="str">
            <v>ハ</v>
          </cell>
        </row>
        <row r="197">
          <cell r="A197" t="str">
            <v>貨2LNBF</v>
          </cell>
          <cell r="B197" t="str">
            <v>バス貨物2.5～3.5t(ガソリン・LPG)</v>
          </cell>
          <cell r="C197" t="str">
            <v>貨2L</v>
          </cell>
          <cell r="D197" t="str">
            <v>H17</v>
          </cell>
          <cell r="E197" t="str">
            <v>NBF</v>
          </cell>
          <cell r="F197">
            <v>6.3000000000000014E-2</v>
          </cell>
          <cell r="G197">
            <v>0</v>
          </cell>
          <cell r="H197">
            <v>3</v>
          </cell>
          <cell r="I197" t="str">
            <v>ガL3</v>
          </cell>
        </row>
        <row r="198">
          <cell r="A198" t="str">
            <v>貨2LLBF</v>
          </cell>
          <cell r="B198" t="str">
            <v>バス貨物1.7～2.5t(ガソリン・LPG)</v>
          </cell>
          <cell r="C198" t="str">
            <v>貨2L</v>
          </cell>
          <cell r="D198" t="str">
            <v>H21</v>
          </cell>
          <cell r="E198" t="str">
            <v>LBF</v>
          </cell>
          <cell r="F198">
            <v>7.0000000000000007E-2</v>
          </cell>
          <cell r="G198">
            <v>0</v>
          </cell>
          <cell r="H198">
            <v>3</v>
          </cell>
          <cell r="I198" t="str">
            <v>ガL3</v>
          </cell>
        </row>
        <row r="199">
          <cell r="A199" t="str">
            <v>貨2LLAF</v>
          </cell>
          <cell r="B199" t="str">
            <v>バス貨物1.7～2.5t(ガソリン・LPG)</v>
          </cell>
          <cell r="C199" t="str">
            <v>貨2L</v>
          </cell>
          <cell r="D199" t="str">
            <v>H21</v>
          </cell>
          <cell r="E199" t="str">
            <v>LAF</v>
          </cell>
          <cell r="F199">
            <v>3.5000000000000003E-2</v>
          </cell>
          <cell r="G199">
            <v>0</v>
          </cell>
          <cell r="H199">
            <v>3</v>
          </cell>
          <cell r="I199" t="str">
            <v>ハ</v>
          </cell>
        </row>
        <row r="200">
          <cell r="A200" t="str">
            <v>貨2LMBF</v>
          </cell>
          <cell r="B200" t="str">
            <v>バス貨物1.7～2.5t(ガソリン・LPG)</v>
          </cell>
          <cell r="C200" t="str">
            <v>貨2L</v>
          </cell>
          <cell r="D200" t="str">
            <v>H21</v>
          </cell>
          <cell r="E200" t="str">
            <v>MBF</v>
          </cell>
          <cell r="F200">
            <v>3.5000000000000003E-2</v>
          </cell>
          <cell r="G200">
            <v>0</v>
          </cell>
          <cell r="H200">
            <v>3</v>
          </cell>
          <cell r="I200" t="str">
            <v>ガL1</v>
          </cell>
        </row>
        <row r="201">
          <cell r="A201" t="str">
            <v>貨2LMAF</v>
          </cell>
          <cell r="B201" t="str">
            <v>バス貨物1.7～2.5t(ガソリン・LPG)</v>
          </cell>
          <cell r="C201" t="str">
            <v>貨2L</v>
          </cell>
          <cell r="D201" t="str">
            <v>H21</v>
          </cell>
          <cell r="E201" t="str">
            <v>MAF</v>
          </cell>
          <cell r="F201">
            <v>3.5000000000000003E-2</v>
          </cell>
          <cell r="G201">
            <v>0</v>
          </cell>
          <cell r="H201">
            <v>3</v>
          </cell>
          <cell r="I201" t="str">
            <v>ハ</v>
          </cell>
        </row>
        <row r="202">
          <cell r="A202" t="str">
            <v>貨2LRBF</v>
          </cell>
          <cell r="B202" t="str">
            <v>バス貨物1.7～2.5t(ガソリン・LPG)</v>
          </cell>
          <cell r="C202" t="str">
            <v>貨2L</v>
          </cell>
          <cell r="D202" t="str">
            <v>H21</v>
          </cell>
          <cell r="E202" t="str">
            <v>RBF</v>
          </cell>
          <cell r="F202">
            <v>1.7500000000000002E-2</v>
          </cell>
          <cell r="G202">
            <v>0</v>
          </cell>
          <cell r="H202">
            <v>3</v>
          </cell>
          <cell r="I202" t="str">
            <v>ガL2</v>
          </cell>
        </row>
        <row r="203">
          <cell r="A203" t="str">
            <v>貨2LRAF</v>
          </cell>
          <cell r="B203" t="str">
            <v>バス貨物1.7～2.5t(ガソリン・LPG)</v>
          </cell>
          <cell r="C203" t="str">
            <v>貨2L</v>
          </cell>
          <cell r="D203" t="str">
            <v>H21</v>
          </cell>
          <cell r="E203" t="str">
            <v>RAF</v>
          </cell>
          <cell r="F203">
            <v>1.7500000000000002E-2</v>
          </cell>
          <cell r="G203">
            <v>0</v>
          </cell>
          <cell r="H203">
            <v>3</v>
          </cell>
          <cell r="I203" t="str">
            <v>ハ</v>
          </cell>
        </row>
        <row r="204">
          <cell r="A204" t="str">
            <v>貨2LQBF</v>
          </cell>
          <cell r="B204" t="str">
            <v>バス貨物1.7～2.5t(ガソリン・LPG)</v>
          </cell>
          <cell r="C204" t="str">
            <v>貨2L</v>
          </cell>
          <cell r="D204" t="str">
            <v>H21</v>
          </cell>
          <cell r="E204" t="str">
            <v>QBF</v>
          </cell>
          <cell r="F204">
            <v>6.3E-2</v>
          </cell>
          <cell r="G204">
            <v>0</v>
          </cell>
          <cell r="H204">
            <v>3</v>
          </cell>
          <cell r="I204" t="str">
            <v>ガL3</v>
          </cell>
        </row>
        <row r="205">
          <cell r="A205" t="str">
            <v>貨2LQAF</v>
          </cell>
          <cell r="B205" t="str">
            <v>バス貨物1.7～2.5t(ガソリン・LPG)</v>
          </cell>
          <cell r="C205" t="str">
            <v>貨2L</v>
          </cell>
          <cell r="D205" t="str">
            <v>H21</v>
          </cell>
          <cell r="E205" t="str">
            <v>QAF</v>
          </cell>
          <cell r="F205">
            <v>6.3E-2</v>
          </cell>
          <cell r="G205">
            <v>0</v>
          </cell>
          <cell r="H205">
            <v>3</v>
          </cell>
          <cell r="I205" t="str">
            <v>ハ</v>
          </cell>
        </row>
        <row r="206">
          <cell r="A206" t="str">
            <v>貨3L-</v>
          </cell>
          <cell r="B206" t="str">
            <v>バス貨物2.5～3.5t(ガソリン・LPG)</v>
          </cell>
          <cell r="C206" t="str">
            <v>貨3L</v>
          </cell>
          <cell r="D206" t="str">
            <v>S54前</v>
          </cell>
          <cell r="E206" t="str">
            <v>-</v>
          </cell>
          <cell r="F206">
            <v>1.8</v>
          </cell>
          <cell r="G206">
            <v>0</v>
          </cell>
          <cell r="H206">
            <v>3</v>
          </cell>
          <cell r="I206" t="str">
            <v>ガL3</v>
          </cell>
        </row>
        <row r="207">
          <cell r="A207" t="str">
            <v>貨3LJ</v>
          </cell>
          <cell r="B207" t="str">
            <v>バス貨物2.5～3.5t(ガソリン・LPG)</v>
          </cell>
          <cell r="C207" t="str">
            <v>貨3L</v>
          </cell>
          <cell r="D207" t="str">
            <v>S54</v>
          </cell>
          <cell r="E207" t="str">
            <v>J</v>
          </cell>
          <cell r="F207">
            <v>1.2</v>
          </cell>
          <cell r="G207">
            <v>0</v>
          </cell>
          <cell r="H207">
            <v>3</v>
          </cell>
          <cell r="I207" t="str">
            <v>ガL3</v>
          </cell>
        </row>
        <row r="208">
          <cell r="A208" t="str">
            <v>貨3LM</v>
          </cell>
          <cell r="B208" t="str">
            <v>バス貨物2.5～3.5t(ガソリン・LPG)</v>
          </cell>
          <cell r="C208" t="str">
            <v>貨3L</v>
          </cell>
          <cell r="D208" t="str">
            <v>S57</v>
          </cell>
          <cell r="E208" t="str">
            <v>M</v>
          </cell>
          <cell r="F208">
            <v>0.9</v>
          </cell>
          <cell r="G208">
            <v>0</v>
          </cell>
          <cell r="H208">
            <v>3</v>
          </cell>
          <cell r="I208" t="str">
            <v>ガL3</v>
          </cell>
        </row>
        <row r="209">
          <cell r="A209" t="str">
            <v>貨3LT</v>
          </cell>
          <cell r="B209" t="str">
            <v>バス貨物2.5～3.5t(ガソリン・LPG)</v>
          </cell>
          <cell r="C209" t="str">
            <v>貨3L</v>
          </cell>
          <cell r="D209" t="str">
            <v>H元</v>
          </cell>
          <cell r="E209" t="str">
            <v>T</v>
          </cell>
          <cell r="F209">
            <v>0.7</v>
          </cell>
          <cell r="G209">
            <v>0</v>
          </cell>
          <cell r="H209">
            <v>3</v>
          </cell>
          <cell r="I209" t="str">
            <v>ガL3</v>
          </cell>
        </row>
        <row r="210">
          <cell r="A210" t="str">
            <v>貨3LZ</v>
          </cell>
          <cell r="B210" t="str">
            <v>バス貨物2.5～3.5t(ガソリン・LPG)</v>
          </cell>
          <cell r="C210" t="str">
            <v>貨3L</v>
          </cell>
          <cell r="D210" t="str">
            <v>H4</v>
          </cell>
          <cell r="E210" t="str">
            <v>Z</v>
          </cell>
          <cell r="F210">
            <v>0.49</v>
          </cell>
          <cell r="G210">
            <v>0</v>
          </cell>
          <cell r="H210">
            <v>3</v>
          </cell>
          <cell r="I210" t="str">
            <v>ガL3</v>
          </cell>
        </row>
        <row r="211">
          <cell r="A211" t="str">
            <v>貨3LGB</v>
          </cell>
          <cell r="B211" t="str">
            <v>バス貨物2.5～3.5t(ガソリン・LPG)</v>
          </cell>
          <cell r="C211" t="str">
            <v>貨3L</v>
          </cell>
          <cell r="D211" t="str">
            <v>H7,H10</v>
          </cell>
          <cell r="E211" t="str">
            <v>GB</v>
          </cell>
          <cell r="F211">
            <v>0.4</v>
          </cell>
          <cell r="G211">
            <v>0</v>
          </cell>
          <cell r="H211">
            <v>3</v>
          </cell>
          <cell r="I211" t="str">
            <v>ガL3</v>
          </cell>
        </row>
        <row r="212">
          <cell r="A212" t="str">
            <v>貨3LGE</v>
          </cell>
          <cell r="B212" t="str">
            <v>バス貨物2.5～3.5t(ガソリン・LPG)</v>
          </cell>
          <cell r="C212" t="str">
            <v>貨3L</v>
          </cell>
          <cell r="D212" t="str">
            <v>H7,H10</v>
          </cell>
          <cell r="E212" t="str">
            <v>GE</v>
          </cell>
          <cell r="F212">
            <v>0.4</v>
          </cell>
          <cell r="G212">
            <v>0</v>
          </cell>
          <cell r="H212">
            <v>3</v>
          </cell>
          <cell r="I212" t="str">
            <v>ガL3</v>
          </cell>
        </row>
        <row r="213">
          <cell r="A213" t="str">
            <v>貨3LHJ</v>
          </cell>
          <cell r="B213" t="str">
            <v>バス貨物2.5～3.5t(ガソリン・LPG)</v>
          </cell>
          <cell r="C213" t="str">
            <v>貨3L</v>
          </cell>
          <cell r="D213" t="str">
            <v>H7,H10</v>
          </cell>
          <cell r="E213" t="str">
            <v>HJ</v>
          </cell>
          <cell r="F213">
            <v>0.2</v>
          </cell>
          <cell r="G213">
            <v>0</v>
          </cell>
          <cell r="H213">
            <v>3</v>
          </cell>
          <cell r="I213" t="str">
            <v>ハ</v>
          </cell>
        </row>
        <row r="214">
          <cell r="A214" t="str">
            <v>貨3LGK</v>
          </cell>
          <cell r="B214" t="str">
            <v>バス貨物2.5～3.5t(ガソリン・LPG)</v>
          </cell>
          <cell r="C214" t="str">
            <v>貨3L</v>
          </cell>
          <cell r="D214" t="str">
            <v>H13</v>
          </cell>
          <cell r="E214" t="str">
            <v>GK</v>
          </cell>
          <cell r="F214">
            <v>0.13</v>
          </cell>
          <cell r="G214">
            <v>0</v>
          </cell>
          <cell r="H214">
            <v>3</v>
          </cell>
          <cell r="I214" t="str">
            <v>ガL3</v>
          </cell>
        </row>
        <row r="215">
          <cell r="A215" t="str">
            <v>貨3LHQ</v>
          </cell>
          <cell r="B215" t="str">
            <v>バス貨物2.5～3.5t(ガソリン・LPG)</v>
          </cell>
          <cell r="C215" t="str">
            <v>貨3L</v>
          </cell>
          <cell r="D215" t="str">
            <v>H13</v>
          </cell>
          <cell r="E215" t="str">
            <v>HQ</v>
          </cell>
          <cell r="F215">
            <v>6.5000000000000002E-2</v>
          </cell>
          <cell r="G215">
            <v>0</v>
          </cell>
          <cell r="H215">
            <v>3</v>
          </cell>
          <cell r="I215" t="str">
            <v>ハ</v>
          </cell>
        </row>
        <row r="216">
          <cell r="A216" t="str">
            <v>貨3LTC</v>
          </cell>
          <cell r="B216" t="str">
            <v>バス貨物2.5～3.5t(ガソリン・LPG)</v>
          </cell>
          <cell r="C216" t="str">
            <v>貨3L</v>
          </cell>
          <cell r="D216" t="str">
            <v>H13</v>
          </cell>
          <cell r="E216" t="str">
            <v>TC</v>
          </cell>
          <cell r="F216">
            <v>9.7500000000000003E-2</v>
          </cell>
          <cell r="G216">
            <v>0</v>
          </cell>
          <cell r="H216">
            <v>3</v>
          </cell>
          <cell r="I216" t="str">
            <v>ガL3</v>
          </cell>
        </row>
        <row r="217">
          <cell r="A217" t="str">
            <v>貨3LXC</v>
          </cell>
          <cell r="B217" t="str">
            <v>バス貨物2.5～3.5t(ガソリン・LPG)</v>
          </cell>
          <cell r="C217" t="str">
            <v>貨3L</v>
          </cell>
          <cell r="D217" t="str">
            <v>H13</v>
          </cell>
          <cell r="E217" t="str">
            <v>XC</v>
          </cell>
          <cell r="F217">
            <v>9.7500000000000003E-2</v>
          </cell>
          <cell r="G217">
            <v>0</v>
          </cell>
          <cell r="H217">
            <v>3</v>
          </cell>
          <cell r="I217" t="str">
            <v>ハ</v>
          </cell>
        </row>
        <row r="218">
          <cell r="A218" t="str">
            <v>貨3LLC</v>
          </cell>
          <cell r="B218" t="str">
            <v>バス貨物2.5～3.5t(ガソリン・LPG)</v>
          </cell>
          <cell r="C218" t="str">
            <v>貨3L</v>
          </cell>
          <cell r="D218" t="str">
            <v>H13</v>
          </cell>
          <cell r="E218" t="str">
            <v>LC</v>
          </cell>
          <cell r="F218">
            <v>6.5000000000000002E-2</v>
          </cell>
          <cell r="G218">
            <v>0</v>
          </cell>
          <cell r="H218">
            <v>3</v>
          </cell>
          <cell r="I218" t="str">
            <v>ガL3</v>
          </cell>
        </row>
        <row r="219">
          <cell r="A219" t="str">
            <v>貨3LYC</v>
          </cell>
          <cell r="B219" t="str">
            <v>バス貨物2.5～3.5t(ガソリン・LPG)</v>
          </cell>
          <cell r="C219" t="str">
            <v>貨3L</v>
          </cell>
          <cell r="D219" t="str">
            <v>H13</v>
          </cell>
          <cell r="E219" t="str">
            <v>YC</v>
          </cell>
          <cell r="F219">
            <v>6.5000000000000002E-2</v>
          </cell>
          <cell r="G219">
            <v>0</v>
          </cell>
          <cell r="H219">
            <v>3</v>
          </cell>
          <cell r="I219" t="str">
            <v>ハ</v>
          </cell>
        </row>
        <row r="220">
          <cell r="A220" t="str">
            <v>貨3LUC</v>
          </cell>
          <cell r="B220" t="str">
            <v>バス貨物2.5～3.5t(ガソリン・LPG)</v>
          </cell>
          <cell r="C220" t="str">
            <v>貨3L</v>
          </cell>
          <cell r="D220" t="str">
            <v>H13</v>
          </cell>
          <cell r="E220" t="str">
            <v>UC</v>
          </cell>
          <cell r="F220">
            <v>3.2500000000000001E-2</v>
          </cell>
          <cell r="G220">
            <v>0</v>
          </cell>
          <cell r="H220">
            <v>3</v>
          </cell>
          <cell r="I220" t="str">
            <v>ガL3</v>
          </cell>
        </row>
        <row r="221">
          <cell r="A221" t="str">
            <v>貨3LZC</v>
          </cell>
          <cell r="B221" t="str">
            <v>バス貨物2.5～3.5t(ガソリン・LPG)</v>
          </cell>
          <cell r="C221" t="str">
            <v>貨3L</v>
          </cell>
          <cell r="D221" t="str">
            <v>H13</v>
          </cell>
          <cell r="E221" t="str">
            <v>ZC</v>
          </cell>
          <cell r="F221">
            <v>3.2500000000000001E-2</v>
          </cell>
          <cell r="G221">
            <v>0</v>
          </cell>
          <cell r="H221">
            <v>3</v>
          </cell>
          <cell r="I221" t="str">
            <v>ハ</v>
          </cell>
        </row>
        <row r="222">
          <cell r="A222" t="str">
            <v>貨3LABF</v>
          </cell>
          <cell r="B222" t="str">
            <v>バス貨物2.5～3.5t(ガソリン・LPG)</v>
          </cell>
          <cell r="C222" t="str">
            <v>貨3L</v>
          </cell>
          <cell r="D222" t="str">
            <v>H17</v>
          </cell>
          <cell r="E222" t="str">
            <v>ABF</v>
          </cell>
          <cell r="F222">
            <v>7.0000000000000007E-2</v>
          </cell>
          <cell r="G222">
            <v>0</v>
          </cell>
          <cell r="H222">
            <v>3</v>
          </cell>
          <cell r="I222" t="str">
            <v>ガL3</v>
          </cell>
        </row>
        <row r="223">
          <cell r="A223" t="str">
            <v>貨3LAAF</v>
          </cell>
          <cell r="B223" t="str">
            <v>バス貨物2.5～3.5t(ガソリン・LPG)</v>
          </cell>
          <cell r="C223" t="str">
            <v>貨3L</v>
          </cell>
          <cell r="D223" t="str">
            <v>H17</v>
          </cell>
          <cell r="E223" t="str">
            <v>AAF</v>
          </cell>
          <cell r="F223">
            <v>3.5000000000000003E-2</v>
          </cell>
          <cell r="G223">
            <v>0</v>
          </cell>
          <cell r="H223">
            <v>3</v>
          </cell>
          <cell r="I223" t="str">
            <v>ハ</v>
          </cell>
        </row>
        <row r="224">
          <cell r="A224" t="str">
            <v>貨3LBAF</v>
          </cell>
          <cell r="B224" t="str">
            <v>バス貨物2.5～3.5t(ガソリン・LPG)</v>
          </cell>
          <cell r="C224" t="str">
            <v>貨3L</v>
          </cell>
          <cell r="D224" t="str">
            <v>H17</v>
          </cell>
          <cell r="E224" t="str">
            <v>BAF</v>
          </cell>
          <cell r="F224">
            <v>6.3000000000000014E-2</v>
          </cell>
          <cell r="G224">
            <v>0</v>
          </cell>
          <cell r="H224">
            <v>3</v>
          </cell>
          <cell r="I224" t="str">
            <v>ハ</v>
          </cell>
        </row>
        <row r="225">
          <cell r="A225" t="str">
            <v>貨3LBBF</v>
          </cell>
          <cell r="B225" t="str">
            <v>バス貨物2.5～3.5t(ガソリン・LPG)</v>
          </cell>
          <cell r="C225" t="str">
            <v>貨3L</v>
          </cell>
          <cell r="D225" t="str">
            <v>H17</v>
          </cell>
          <cell r="E225" t="str">
            <v>BBF</v>
          </cell>
          <cell r="F225">
            <v>6.3000000000000014E-2</v>
          </cell>
          <cell r="G225">
            <v>0</v>
          </cell>
          <cell r="H225">
            <v>3</v>
          </cell>
          <cell r="I225" t="str">
            <v>ガL3</v>
          </cell>
        </row>
        <row r="226">
          <cell r="A226" t="str">
            <v>貨3LCAF</v>
          </cell>
          <cell r="B226" t="str">
            <v>バス貨物2.5～3.5t(ガソリン・LPG)</v>
          </cell>
          <cell r="C226" t="str">
            <v>貨3L</v>
          </cell>
          <cell r="D226" t="str">
            <v>H17</v>
          </cell>
          <cell r="E226" t="str">
            <v>CAF</v>
          </cell>
          <cell r="F226">
            <v>3.5000000000000003E-2</v>
          </cell>
          <cell r="G226">
            <v>0</v>
          </cell>
          <cell r="H226">
            <v>3</v>
          </cell>
          <cell r="I226" t="str">
            <v>ハ</v>
          </cell>
        </row>
        <row r="227">
          <cell r="A227" t="str">
            <v>貨3LCBF</v>
          </cell>
          <cell r="B227" t="str">
            <v>バス貨物2.5～3.5t(ガソリン・LPG)</v>
          </cell>
          <cell r="C227" t="str">
            <v>貨3L</v>
          </cell>
          <cell r="D227" t="str">
            <v>H17</v>
          </cell>
          <cell r="E227" t="str">
            <v>CBF</v>
          </cell>
          <cell r="F227">
            <v>3.5000000000000003E-2</v>
          </cell>
          <cell r="G227">
            <v>0</v>
          </cell>
          <cell r="H227">
            <v>3</v>
          </cell>
          <cell r="I227" t="str">
            <v>ガL1</v>
          </cell>
        </row>
        <row r="228">
          <cell r="A228" t="str">
            <v>貨3LDAF</v>
          </cell>
          <cell r="B228" t="str">
            <v>バス貨物2.5～3.5t(ガソリン・LPG)</v>
          </cell>
          <cell r="C228" t="str">
            <v>貨3L</v>
          </cell>
          <cell r="D228" t="str">
            <v>H17</v>
          </cell>
          <cell r="E228" t="str">
            <v>DAF</v>
          </cell>
          <cell r="F228">
            <v>1.7500000000000002E-2</v>
          </cell>
          <cell r="G228">
            <v>0</v>
          </cell>
          <cell r="H228">
            <v>3</v>
          </cell>
          <cell r="I228" t="str">
            <v>ハ</v>
          </cell>
        </row>
        <row r="229">
          <cell r="A229" t="str">
            <v>貨3LDBF</v>
          </cell>
          <cell r="B229" t="str">
            <v>バス貨物2.5～3.5t(ガソリン・LPG)</v>
          </cell>
          <cell r="C229" t="str">
            <v>貨3L</v>
          </cell>
          <cell r="D229" t="str">
            <v>H17</v>
          </cell>
          <cell r="E229" t="str">
            <v>DBF</v>
          </cell>
          <cell r="F229">
            <v>1.7500000000000002E-2</v>
          </cell>
          <cell r="G229">
            <v>0</v>
          </cell>
          <cell r="H229">
            <v>3</v>
          </cell>
          <cell r="I229" t="str">
            <v>ガL2</v>
          </cell>
        </row>
        <row r="230">
          <cell r="A230" t="str">
            <v>貨3LNAF</v>
          </cell>
          <cell r="B230" t="str">
            <v>バス貨物2.5～3.5t(ガソリン・LPG)</v>
          </cell>
          <cell r="C230" t="str">
            <v>貨3L</v>
          </cell>
          <cell r="D230" t="str">
            <v>H17</v>
          </cell>
          <cell r="E230" t="str">
            <v>NAF</v>
          </cell>
          <cell r="F230">
            <v>6.3000000000000014E-2</v>
          </cell>
          <cell r="G230">
            <v>0</v>
          </cell>
          <cell r="H230">
            <v>3</v>
          </cell>
          <cell r="I230" t="str">
            <v>ハ</v>
          </cell>
        </row>
        <row r="231">
          <cell r="A231" t="str">
            <v>貨3LNBF</v>
          </cell>
          <cell r="B231" t="str">
            <v>バス貨物2.5～3.5t(ガソリン・LPG)</v>
          </cell>
          <cell r="C231" t="str">
            <v>貨3L</v>
          </cell>
          <cell r="D231" t="str">
            <v>H17</v>
          </cell>
          <cell r="E231" t="str">
            <v>NBF</v>
          </cell>
          <cell r="F231">
            <v>6.3000000000000014E-2</v>
          </cell>
          <cell r="G231">
            <v>0</v>
          </cell>
          <cell r="H231">
            <v>3</v>
          </cell>
          <cell r="I231" t="str">
            <v>ガL3</v>
          </cell>
        </row>
        <row r="232">
          <cell r="A232" t="str">
            <v>貨3LLBF</v>
          </cell>
          <cell r="B232" t="str">
            <v>バス貨物2.5～3.5t(ガソリン・LPG)</v>
          </cell>
          <cell r="C232" t="str">
            <v>貨3L</v>
          </cell>
          <cell r="D232" t="str">
            <v>H21</v>
          </cell>
          <cell r="E232" t="str">
            <v>LBF</v>
          </cell>
          <cell r="F232">
            <v>7.0000000000000007E-2</v>
          </cell>
          <cell r="G232">
            <v>0</v>
          </cell>
          <cell r="H232">
            <v>3</v>
          </cell>
          <cell r="I232" t="str">
            <v>ガL3</v>
          </cell>
        </row>
        <row r="233">
          <cell r="A233" t="str">
            <v>貨3LLAF</v>
          </cell>
          <cell r="B233" t="str">
            <v>バス貨物2.5～3.5t(ガソリン・LPG)</v>
          </cell>
          <cell r="C233" t="str">
            <v>貨3L</v>
          </cell>
          <cell r="D233" t="str">
            <v>H21</v>
          </cell>
          <cell r="E233" t="str">
            <v>LAF</v>
          </cell>
          <cell r="F233">
            <v>3.5000000000000003E-2</v>
          </cell>
          <cell r="G233">
            <v>0</v>
          </cell>
          <cell r="H233">
            <v>3</v>
          </cell>
          <cell r="I233" t="str">
            <v>ハ</v>
          </cell>
        </row>
        <row r="234">
          <cell r="A234" t="str">
            <v>貨3LMBF</v>
          </cell>
          <cell r="B234" t="str">
            <v>バス貨物2.5～3.5t(ガソリン・LPG)</v>
          </cell>
          <cell r="C234" t="str">
            <v>貨3L</v>
          </cell>
          <cell r="D234" t="str">
            <v>H21</v>
          </cell>
          <cell r="E234" t="str">
            <v>MBF</v>
          </cell>
          <cell r="F234">
            <v>3.5000000000000003E-2</v>
          </cell>
          <cell r="G234">
            <v>0</v>
          </cell>
          <cell r="H234">
            <v>3</v>
          </cell>
          <cell r="I234" t="str">
            <v>ガL1</v>
          </cell>
        </row>
        <row r="235">
          <cell r="A235" t="str">
            <v>貨3LMAF</v>
          </cell>
          <cell r="B235" t="str">
            <v>バス貨物2.5～3.5t(ガソリン・LPG)</v>
          </cell>
          <cell r="C235" t="str">
            <v>貨3L</v>
          </cell>
          <cell r="D235" t="str">
            <v>H21</v>
          </cell>
          <cell r="E235" t="str">
            <v>MAF</v>
          </cell>
          <cell r="F235">
            <v>3.5000000000000003E-2</v>
          </cell>
          <cell r="G235">
            <v>0</v>
          </cell>
          <cell r="H235">
            <v>3</v>
          </cell>
          <cell r="I235" t="str">
            <v>ハ</v>
          </cell>
        </row>
        <row r="236">
          <cell r="A236" t="str">
            <v>貨3LRBF</v>
          </cell>
          <cell r="B236" t="str">
            <v>バス貨物2.5～3.5t(ガソリン・LPG)</v>
          </cell>
          <cell r="C236" t="str">
            <v>貨3L</v>
          </cell>
          <cell r="D236" t="str">
            <v>H21</v>
          </cell>
          <cell r="E236" t="str">
            <v>RBF</v>
          </cell>
          <cell r="F236">
            <v>1.7500000000000002E-2</v>
          </cell>
          <cell r="G236">
            <v>0</v>
          </cell>
          <cell r="H236">
            <v>3</v>
          </cell>
          <cell r="I236" t="str">
            <v>ガL2</v>
          </cell>
        </row>
        <row r="237">
          <cell r="A237" t="str">
            <v>貨3LRAF</v>
          </cell>
          <cell r="B237" t="str">
            <v>バス貨物2.5～3.5t(ガソリン・LPG)</v>
          </cell>
          <cell r="C237" t="str">
            <v>貨3L</v>
          </cell>
          <cell r="D237" t="str">
            <v>H21</v>
          </cell>
          <cell r="E237" t="str">
            <v>RAF</v>
          </cell>
          <cell r="F237">
            <v>1.7500000000000002E-2</v>
          </cell>
          <cell r="G237">
            <v>0</v>
          </cell>
          <cell r="H237">
            <v>3</v>
          </cell>
          <cell r="I237" t="str">
            <v>ハ</v>
          </cell>
        </row>
        <row r="238">
          <cell r="A238" t="str">
            <v>貨3LQBF</v>
          </cell>
          <cell r="B238" t="str">
            <v>バス貨物2.5～3.5t(ガソリン・LPG)</v>
          </cell>
          <cell r="C238" t="str">
            <v>貨3L</v>
          </cell>
          <cell r="D238" t="str">
            <v>H21</v>
          </cell>
          <cell r="E238" t="str">
            <v>QBF</v>
          </cell>
          <cell r="F238">
            <v>6.3E-2</v>
          </cell>
          <cell r="G238">
            <v>0</v>
          </cell>
          <cell r="H238">
            <v>3</v>
          </cell>
          <cell r="I238" t="str">
            <v>ガL3</v>
          </cell>
        </row>
        <row r="239">
          <cell r="A239" t="str">
            <v>貨3LQAF</v>
          </cell>
          <cell r="B239" t="str">
            <v>バス貨物2.5～3.5t(ガソリン・LPG)</v>
          </cell>
          <cell r="C239" t="str">
            <v>貨3L</v>
          </cell>
          <cell r="D239" t="str">
            <v>H21</v>
          </cell>
          <cell r="E239" t="str">
            <v>QAF</v>
          </cell>
          <cell r="F239">
            <v>6.3E-2</v>
          </cell>
          <cell r="G239">
            <v>0</v>
          </cell>
          <cell r="H239">
            <v>3</v>
          </cell>
          <cell r="I239" t="str">
            <v>ハ</v>
          </cell>
        </row>
        <row r="240">
          <cell r="A240" t="str">
            <v>貨4L-</v>
          </cell>
          <cell r="B240" t="str">
            <v>バス貨物3.5t～(ガソリン・LPG)</v>
          </cell>
          <cell r="C240" t="str">
            <v>貨4L</v>
          </cell>
          <cell r="D240" t="str">
            <v>S54前</v>
          </cell>
          <cell r="E240" t="str">
            <v>-</v>
          </cell>
          <cell r="F240">
            <v>1.17</v>
          </cell>
          <cell r="G240">
            <v>0</v>
          </cell>
          <cell r="H240">
            <v>3</v>
          </cell>
          <cell r="I240" t="str">
            <v>ガL3</v>
          </cell>
        </row>
        <row r="241">
          <cell r="A241" t="str">
            <v>貨4LJ</v>
          </cell>
          <cell r="B241" t="str">
            <v>バス貨物3.5t～(ガソリン・LPG)</v>
          </cell>
          <cell r="C241" t="str">
            <v>貨4L</v>
          </cell>
          <cell r="D241" t="str">
            <v>S54</v>
          </cell>
          <cell r="E241" t="str">
            <v>J</v>
          </cell>
          <cell r="F241">
            <v>0.83</v>
          </cell>
          <cell r="G241">
            <v>0</v>
          </cell>
          <cell r="H241">
            <v>3</v>
          </cell>
          <cell r="I241" t="str">
            <v>ガL3</v>
          </cell>
        </row>
        <row r="242">
          <cell r="A242" t="str">
            <v>貨4LM</v>
          </cell>
          <cell r="B242" t="str">
            <v>バス貨物3.5t～(ガソリン・LPG)</v>
          </cell>
          <cell r="C242" t="str">
            <v>貨4L</v>
          </cell>
          <cell r="D242" t="str">
            <v>S57</v>
          </cell>
          <cell r="E242" t="str">
            <v>M</v>
          </cell>
          <cell r="F242">
            <v>0.56999999999999995</v>
          </cell>
          <cell r="G242">
            <v>0</v>
          </cell>
          <cell r="H242">
            <v>3</v>
          </cell>
          <cell r="I242" t="str">
            <v>ガL3</v>
          </cell>
        </row>
        <row r="243">
          <cell r="A243" t="str">
            <v>貨4LT</v>
          </cell>
          <cell r="B243" t="str">
            <v>バス貨物3.5t～(ガソリン・LPG)</v>
          </cell>
          <cell r="C243" t="str">
            <v>貨4L</v>
          </cell>
          <cell r="D243" t="str">
            <v>H元</v>
          </cell>
          <cell r="E243" t="str">
            <v>T</v>
          </cell>
          <cell r="F243">
            <v>0.49</v>
          </cell>
          <cell r="G243">
            <v>0</v>
          </cell>
          <cell r="H243">
            <v>3</v>
          </cell>
          <cell r="I243" t="str">
            <v>ガL3</v>
          </cell>
        </row>
        <row r="244">
          <cell r="A244" t="str">
            <v>貨4LZ</v>
          </cell>
          <cell r="B244" t="str">
            <v>バス貨物3.5t～(ガソリン・LPG)</v>
          </cell>
          <cell r="C244" t="str">
            <v>貨4L</v>
          </cell>
          <cell r="D244" t="str">
            <v>H4</v>
          </cell>
          <cell r="E244" t="str">
            <v>Z</v>
          </cell>
          <cell r="F244">
            <v>0.4</v>
          </cell>
          <cell r="G244">
            <v>0</v>
          </cell>
          <cell r="H244">
            <v>3</v>
          </cell>
          <cell r="I244" t="str">
            <v>ガL3</v>
          </cell>
        </row>
        <row r="245">
          <cell r="A245" t="str">
            <v>貨4LGB</v>
          </cell>
          <cell r="B245" t="str">
            <v>バス貨物3.5t～(ガソリン・LPG)</v>
          </cell>
          <cell r="C245" t="str">
            <v>貨4L</v>
          </cell>
          <cell r="D245" t="str">
            <v>H7,H10</v>
          </cell>
          <cell r="E245" t="str">
            <v>GB</v>
          </cell>
          <cell r="F245">
            <v>0.33</v>
          </cell>
          <cell r="G245">
            <v>0</v>
          </cell>
          <cell r="H245">
            <v>3</v>
          </cell>
          <cell r="I245" t="str">
            <v>ガL3</v>
          </cell>
        </row>
        <row r="246">
          <cell r="A246" t="str">
            <v>貨4LGE</v>
          </cell>
          <cell r="B246" t="str">
            <v>バス貨物3.5t～(ガソリン・LPG)</v>
          </cell>
          <cell r="C246" t="str">
            <v>貨4L</v>
          </cell>
          <cell r="D246" t="str">
            <v>H7,H10</v>
          </cell>
          <cell r="E246" t="str">
            <v>GE</v>
          </cell>
          <cell r="F246">
            <v>0.33</v>
          </cell>
          <cell r="G246">
            <v>0</v>
          </cell>
          <cell r="H246">
            <v>3</v>
          </cell>
          <cell r="I246" t="str">
            <v>ガL3</v>
          </cell>
        </row>
        <row r="247">
          <cell r="A247" t="str">
            <v>貨4LHJ</v>
          </cell>
          <cell r="B247" t="str">
            <v>バス貨物3.5t～(ガソリン・LPG)</v>
          </cell>
          <cell r="C247" t="str">
            <v>貨4L</v>
          </cell>
          <cell r="D247" t="str">
            <v>H7,H10</v>
          </cell>
          <cell r="E247" t="str">
            <v>HJ</v>
          </cell>
          <cell r="F247">
            <v>0.16500000000000001</v>
          </cell>
          <cell r="G247">
            <v>0</v>
          </cell>
          <cell r="H247">
            <v>3</v>
          </cell>
          <cell r="I247" t="str">
            <v>ハ</v>
          </cell>
        </row>
        <row r="248">
          <cell r="A248" t="str">
            <v>貨4LGL</v>
          </cell>
          <cell r="B248" t="str">
            <v>バス貨物3.5t～(ガソリン・LPG)</v>
          </cell>
          <cell r="C248" t="str">
            <v>貨4L</v>
          </cell>
          <cell r="D248" t="str">
            <v>H13</v>
          </cell>
          <cell r="E248" t="str">
            <v>GL</v>
          </cell>
          <cell r="F248">
            <v>0.1</v>
          </cell>
          <cell r="G248">
            <v>0</v>
          </cell>
          <cell r="H248">
            <v>3</v>
          </cell>
          <cell r="I248" t="str">
            <v>ガL3</v>
          </cell>
        </row>
        <row r="249">
          <cell r="A249" t="str">
            <v>貨4LHR</v>
          </cell>
          <cell r="B249" t="str">
            <v>バス貨物3.5t～(ガソリン・LPG)</v>
          </cell>
          <cell r="C249" t="str">
            <v>貨4L</v>
          </cell>
          <cell r="D249" t="str">
            <v>H13</v>
          </cell>
          <cell r="E249" t="str">
            <v>HR</v>
          </cell>
          <cell r="F249">
            <v>0.05</v>
          </cell>
          <cell r="G249">
            <v>0</v>
          </cell>
          <cell r="H249">
            <v>3</v>
          </cell>
          <cell r="I249" t="str">
            <v>ハ</v>
          </cell>
        </row>
        <row r="250">
          <cell r="A250" t="str">
            <v>貨4LTD</v>
          </cell>
          <cell r="B250" t="str">
            <v>バス貨物3.5t～(ガソリン・LPG)</v>
          </cell>
          <cell r="C250" t="str">
            <v>貨4L</v>
          </cell>
          <cell r="D250" t="str">
            <v>H13</v>
          </cell>
          <cell r="E250" t="str">
            <v>TD</v>
          </cell>
          <cell r="F250">
            <v>7.5000000000000011E-2</v>
          </cell>
          <cell r="G250">
            <v>0</v>
          </cell>
          <cell r="H250">
            <v>3</v>
          </cell>
          <cell r="I250" t="str">
            <v>ガL3</v>
          </cell>
        </row>
        <row r="251">
          <cell r="A251" t="str">
            <v>貨4LXD</v>
          </cell>
          <cell r="B251" t="str">
            <v>バス貨物3.5t～(ガソリン・LPG)</v>
          </cell>
          <cell r="C251" t="str">
            <v>貨4L</v>
          </cell>
          <cell r="D251" t="str">
            <v>H13</v>
          </cell>
          <cell r="E251" t="str">
            <v>XD</v>
          </cell>
          <cell r="F251">
            <v>7.5000000000000011E-2</v>
          </cell>
          <cell r="G251">
            <v>0</v>
          </cell>
          <cell r="H251">
            <v>3</v>
          </cell>
          <cell r="I251" t="str">
            <v>ハ</v>
          </cell>
        </row>
        <row r="252">
          <cell r="A252" t="str">
            <v>貨4LLD</v>
          </cell>
          <cell r="B252" t="str">
            <v>バス貨物3.5t～(ガソリン・LPG)</v>
          </cell>
          <cell r="C252" t="str">
            <v>貨4L</v>
          </cell>
          <cell r="D252" t="str">
            <v>H13</v>
          </cell>
          <cell r="E252" t="str">
            <v>LD</v>
          </cell>
          <cell r="F252">
            <v>0.05</v>
          </cell>
          <cell r="G252">
            <v>0</v>
          </cell>
          <cell r="H252">
            <v>3</v>
          </cell>
          <cell r="I252" t="str">
            <v>ガL3</v>
          </cell>
        </row>
        <row r="253">
          <cell r="A253" t="str">
            <v>貨4LYD</v>
          </cell>
          <cell r="B253" t="str">
            <v>バス貨物3.5t～(ガソリン・LPG)</v>
          </cell>
          <cell r="C253" t="str">
            <v>貨4L</v>
          </cell>
          <cell r="D253" t="str">
            <v>H13</v>
          </cell>
          <cell r="E253" t="str">
            <v>YD</v>
          </cell>
          <cell r="F253">
            <v>0.05</v>
          </cell>
          <cell r="G253">
            <v>0</v>
          </cell>
          <cell r="H253">
            <v>3</v>
          </cell>
          <cell r="I253" t="str">
            <v>ハ</v>
          </cell>
        </row>
        <row r="254">
          <cell r="A254" t="str">
            <v>貨4LUD</v>
          </cell>
          <cell r="B254" t="str">
            <v>バス貨物3.5t～(ガソリン・LPG)</v>
          </cell>
          <cell r="C254" t="str">
            <v>貨4L</v>
          </cell>
          <cell r="D254" t="str">
            <v>H13</v>
          </cell>
          <cell r="E254" t="str">
            <v>UD</v>
          </cell>
          <cell r="F254">
            <v>2.5000000000000001E-2</v>
          </cell>
          <cell r="G254">
            <v>0</v>
          </cell>
          <cell r="H254">
            <v>3</v>
          </cell>
          <cell r="I254" t="str">
            <v>ガL3</v>
          </cell>
        </row>
        <row r="255">
          <cell r="A255" t="str">
            <v>貨4LZD</v>
          </cell>
          <cell r="B255" t="str">
            <v>バス貨物3.5t～(ガソリン・LPG)</v>
          </cell>
          <cell r="C255" t="str">
            <v>貨4L</v>
          </cell>
          <cell r="D255" t="str">
            <v>H13</v>
          </cell>
          <cell r="E255" t="str">
            <v>ZD</v>
          </cell>
          <cell r="F255">
            <v>2.5000000000000001E-2</v>
          </cell>
          <cell r="G255">
            <v>0</v>
          </cell>
          <cell r="H255">
            <v>3</v>
          </cell>
          <cell r="I255" t="str">
            <v>ハ</v>
          </cell>
        </row>
        <row r="256">
          <cell r="A256" t="str">
            <v>貨4LABG</v>
          </cell>
          <cell r="B256" t="str">
            <v>バス貨物3.5t～(ガソリン・LPG)</v>
          </cell>
          <cell r="C256" t="str">
            <v>貨4L</v>
          </cell>
          <cell r="D256" t="str">
            <v>H17</v>
          </cell>
          <cell r="E256" t="str">
            <v>ABG</v>
          </cell>
          <cell r="F256">
            <v>0.05</v>
          </cell>
          <cell r="G256">
            <v>0</v>
          </cell>
          <cell r="H256">
            <v>3</v>
          </cell>
          <cell r="I256" t="str">
            <v>ガL3</v>
          </cell>
        </row>
        <row r="257">
          <cell r="A257" t="str">
            <v>貨4LAAG</v>
          </cell>
          <cell r="B257" t="str">
            <v>バス貨物3.5t～(ガソリン・LPG)</v>
          </cell>
          <cell r="C257" t="str">
            <v>貨4L</v>
          </cell>
          <cell r="D257" t="str">
            <v>H17</v>
          </cell>
          <cell r="E257" t="str">
            <v>AAG</v>
          </cell>
          <cell r="F257">
            <v>2.5000000000000001E-2</v>
          </cell>
          <cell r="G257">
            <v>0</v>
          </cell>
          <cell r="H257">
            <v>3</v>
          </cell>
          <cell r="I257" t="str">
            <v>ハ</v>
          </cell>
        </row>
        <row r="258">
          <cell r="A258" t="str">
            <v>貨4LBAG</v>
          </cell>
          <cell r="B258" t="str">
            <v>バス貨物3.5t～(ガソリン・LPG)</v>
          </cell>
          <cell r="C258" t="str">
            <v>貨4L</v>
          </cell>
          <cell r="D258" t="str">
            <v>H17</v>
          </cell>
          <cell r="E258" t="str">
            <v>BAG</v>
          </cell>
          <cell r="F258">
            <v>4.5000000000000005E-2</v>
          </cell>
          <cell r="G258">
            <v>0</v>
          </cell>
          <cell r="H258">
            <v>3</v>
          </cell>
          <cell r="I258" t="str">
            <v>ハ</v>
          </cell>
        </row>
        <row r="259">
          <cell r="A259" t="str">
            <v>貨4LBBG</v>
          </cell>
          <cell r="B259" t="str">
            <v>バス貨物3.5t～(ガソリン・LPG)</v>
          </cell>
          <cell r="C259" t="str">
            <v>貨4L</v>
          </cell>
          <cell r="D259" t="str">
            <v>H17</v>
          </cell>
          <cell r="E259" t="str">
            <v>BBG</v>
          </cell>
          <cell r="F259">
            <v>4.5000000000000005E-2</v>
          </cell>
          <cell r="G259">
            <v>0</v>
          </cell>
          <cell r="H259">
            <v>3</v>
          </cell>
          <cell r="I259" t="str">
            <v>ガL3</v>
          </cell>
        </row>
        <row r="260">
          <cell r="A260" t="str">
            <v>貨4LCAG</v>
          </cell>
          <cell r="B260" t="str">
            <v>バス貨物3.5t～(ガソリン・LPG)</v>
          </cell>
          <cell r="C260" t="str">
            <v>貨4L</v>
          </cell>
          <cell r="D260" t="str">
            <v>H17</v>
          </cell>
          <cell r="E260" t="str">
            <v>CAG</v>
          </cell>
          <cell r="F260">
            <v>2.5000000000000001E-2</v>
          </cell>
          <cell r="G260">
            <v>0</v>
          </cell>
          <cell r="H260">
            <v>3</v>
          </cell>
          <cell r="I260" t="str">
            <v>ハ</v>
          </cell>
        </row>
        <row r="261">
          <cell r="A261" t="str">
            <v>貨4LCBG</v>
          </cell>
          <cell r="B261" t="str">
            <v>バス貨物3.5t～(ガソリン・LPG)</v>
          </cell>
          <cell r="C261" t="str">
            <v>貨4L</v>
          </cell>
          <cell r="D261" t="str">
            <v>H17</v>
          </cell>
          <cell r="E261" t="str">
            <v>CBG</v>
          </cell>
          <cell r="F261">
            <v>2.5000000000000001E-2</v>
          </cell>
          <cell r="G261">
            <v>0</v>
          </cell>
          <cell r="H261">
            <v>3</v>
          </cell>
          <cell r="I261" t="str">
            <v>ガL1</v>
          </cell>
        </row>
        <row r="262">
          <cell r="A262" t="str">
            <v>貨4LDAG</v>
          </cell>
          <cell r="B262" t="str">
            <v>バス貨物3.5t～(ガソリン・LPG)</v>
          </cell>
          <cell r="C262" t="str">
            <v>貨4L</v>
          </cell>
          <cell r="D262" t="str">
            <v>H17</v>
          </cell>
          <cell r="E262" t="str">
            <v>DAG</v>
          </cell>
          <cell r="F262">
            <v>1.2500000000000001E-2</v>
          </cell>
          <cell r="G262">
            <v>0</v>
          </cell>
          <cell r="H262">
            <v>3</v>
          </cell>
          <cell r="I262" t="str">
            <v>ハ</v>
          </cell>
        </row>
        <row r="263">
          <cell r="A263" t="str">
            <v>貨4LDBG</v>
          </cell>
          <cell r="B263" t="str">
            <v>バス貨物3.5t～(ガソリン・LPG)</v>
          </cell>
          <cell r="C263" t="str">
            <v>貨4L</v>
          </cell>
          <cell r="D263" t="str">
            <v>H17</v>
          </cell>
          <cell r="E263" t="str">
            <v>DBG</v>
          </cell>
          <cell r="F263">
            <v>1.2500000000000001E-2</v>
          </cell>
          <cell r="G263">
            <v>0</v>
          </cell>
          <cell r="H263">
            <v>3</v>
          </cell>
          <cell r="I263" t="str">
            <v>ガL2</v>
          </cell>
        </row>
        <row r="264">
          <cell r="A264" t="str">
            <v>貨4LNAG</v>
          </cell>
          <cell r="B264" t="str">
            <v>バス貨物3.5t～(ガソリン・LPG)</v>
          </cell>
          <cell r="C264" t="str">
            <v>貨4L</v>
          </cell>
          <cell r="D264" t="str">
            <v>H17</v>
          </cell>
          <cell r="E264" t="str">
            <v>NAG</v>
          </cell>
          <cell r="F264">
            <v>4.4999999999999998E-2</v>
          </cell>
          <cell r="G264">
            <v>0</v>
          </cell>
          <cell r="H264">
            <v>3</v>
          </cell>
          <cell r="I264" t="str">
            <v>ハ</v>
          </cell>
        </row>
        <row r="265">
          <cell r="A265" t="str">
            <v>貨4LNBG</v>
          </cell>
          <cell r="B265" t="str">
            <v>バス貨物3.5t～(ガソリン・LPG)</v>
          </cell>
          <cell r="C265" t="str">
            <v>貨4L</v>
          </cell>
          <cell r="D265" t="str">
            <v>H17</v>
          </cell>
          <cell r="E265" t="str">
            <v>NBG</v>
          </cell>
          <cell r="F265">
            <v>4.4999999999999998E-2</v>
          </cell>
          <cell r="G265">
            <v>0</v>
          </cell>
          <cell r="H265">
            <v>3</v>
          </cell>
          <cell r="I265" t="str">
            <v>ガL3</v>
          </cell>
        </row>
        <row r="266">
          <cell r="A266" t="str">
            <v>貨4LLBG</v>
          </cell>
          <cell r="B266" t="str">
            <v>バス貨物3.5t～(ガソリン・LPG)</v>
          </cell>
          <cell r="C266" t="str">
            <v>貨4L</v>
          </cell>
          <cell r="D266" t="str">
            <v>H21</v>
          </cell>
          <cell r="E266" t="str">
            <v>LBG</v>
          </cell>
          <cell r="F266">
            <v>0.05</v>
          </cell>
          <cell r="G266">
            <v>0</v>
          </cell>
          <cell r="H266">
            <v>3</v>
          </cell>
          <cell r="I266" t="str">
            <v>ガL3</v>
          </cell>
        </row>
        <row r="267">
          <cell r="A267" t="str">
            <v>貨4LLAG</v>
          </cell>
          <cell r="B267" t="str">
            <v>バス貨物3.5t～(ガソリン・LPG)</v>
          </cell>
          <cell r="C267" t="str">
            <v>貨4L</v>
          </cell>
          <cell r="D267" t="str">
            <v>H21</v>
          </cell>
          <cell r="E267" t="str">
            <v>LAG</v>
          </cell>
          <cell r="F267">
            <v>2.5000000000000001E-2</v>
          </cell>
          <cell r="G267">
            <v>0</v>
          </cell>
          <cell r="H267">
            <v>3</v>
          </cell>
          <cell r="I267" t="str">
            <v>ハ</v>
          </cell>
        </row>
        <row r="268">
          <cell r="A268" t="str">
            <v>貨4LMBG</v>
          </cell>
          <cell r="B268" t="str">
            <v>バス貨物3.5t～(ガソリン・LPG)</v>
          </cell>
          <cell r="C268" t="str">
            <v>貨4L</v>
          </cell>
          <cell r="D268" t="str">
            <v>H21</v>
          </cell>
          <cell r="E268" t="str">
            <v>MBG</v>
          </cell>
          <cell r="F268">
            <v>2.5000000000000001E-2</v>
          </cell>
          <cell r="G268">
            <v>0</v>
          </cell>
          <cell r="H268">
            <v>3</v>
          </cell>
          <cell r="I268" t="str">
            <v>ガL1</v>
          </cell>
        </row>
        <row r="269">
          <cell r="A269" t="str">
            <v>貨4LMAG</v>
          </cell>
          <cell r="B269" t="str">
            <v>バス貨物3.5t～(ガソリン・LPG)</v>
          </cell>
          <cell r="C269" t="str">
            <v>貨4L</v>
          </cell>
          <cell r="D269" t="str">
            <v>H21</v>
          </cell>
          <cell r="E269" t="str">
            <v>MAG</v>
          </cell>
          <cell r="F269">
            <v>2.5000000000000001E-2</v>
          </cell>
          <cell r="G269">
            <v>0</v>
          </cell>
          <cell r="H269">
            <v>3</v>
          </cell>
          <cell r="I269" t="str">
            <v>ハ</v>
          </cell>
        </row>
        <row r="270">
          <cell r="A270" t="str">
            <v>貨4LRBG</v>
          </cell>
          <cell r="B270" t="str">
            <v>バス貨物3.5t～(ガソリン・LPG)</v>
          </cell>
          <cell r="C270" t="str">
            <v>貨4L</v>
          </cell>
          <cell r="D270" t="str">
            <v>H21</v>
          </cell>
          <cell r="E270" t="str">
            <v>RBG</v>
          </cell>
          <cell r="F270">
            <v>1.2500000000000001E-2</v>
          </cell>
          <cell r="G270">
            <v>0</v>
          </cell>
          <cell r="H270">
            <v>3</v>
          </cell>
          <cell r="I270" t="str">
            <v>ガL2</v>
          </cell>
        </row>
        <row r="271">
          <cell r="A271" t="str">
            <v>貨4LRAG</v>
          </cell>
          <cell r="B271" t="str">
            <v>バス貨物3.5t～(ガソリン・LPG)</v>
          </cell>
          <cell r="C271" t="str">
            <v>貨4L</v>
          </cell>
          <cell r="D271" t="str">
            <v>H21</v>
          </cell>
          <cell r="E271" t="str">
            <v>RAG</v>
          </cell>
          <cell r="F271">
            <v>1.2500000000000001E-2</v>
          </cell>
          <cell r="G271">
            <v>0</v>
          </cell>
          <cell r="H271">
            <v>3</v>
          </cell>
          <cell r="I271" t="str">
            <v>ハ</v>
          </cell>
        </row>
        <row r="272">
          <cell r="A272" t="str">
            <v>貨4LQBG</v>
          </cell>
          <cell r="B272" t="str">
            <v>バス貨物3.5t～(ガソリン・LPG)</v>
          </cell>
          <cell r="C272" t="str">
            <v>貨4L</v>
          </cell>
          <cell r="D272" t="str">
            <v>H21</v>
          </cell>
          <cell r="E272" t="str">
            <v>QBG</v>
          </cell>
          <cell r="F272">
            <v>4.4999999999999998E-2</v>
          </cell>
          <cell r="G272">
            <v>0</v>
          </cell>
          <cell r="H272">
            <v>3</v>
          </cell>
          <cell r="I272" t="str">
            <v>ガL3</v>
          </cell>
        </row>
        <row r="273">
          <cell r="A273" t="str">
            <v>貨4LQAG</v>
          </cell>
          <cell r="B273" t="str">
            <v>バス貨物3.5t～(ガソリン・LPG)</v>
          </cell>
          <cell r="C273" t="str">
            <v>貨4L</v>
          </cell>
          <cell r="D273" t="str">
            <v>H21</v>
          </cell>
          <cell r="E273" t="str">
            <v>QAG</v>
          </cell>
          <cell r="F273">
            <v>4.4999999999999998E-2</v>
          </cell>
          <cell r="G273">
            <v>0</v>
          </cell>
          <cell r="H273">
            <v>3</v>
          </cell>
          <cell r="I273" t="str">
            <v>ハ</v>
          </cell>
        </row>
        <row r="274">
          <cell r="A274" t="str">
            <v>貨1軽-</v>
          </cell>
          <cell r="B274" t="str">
            <v>バス貨物～1.7t(軽油)</v>
          </cell>
          <cell r="C274" t="str">
            <v>貨1軽</v>
          </cell>
          <cell r="D274" t="str">
            <v>S54前</v>
          </cell>
          <cell r="E274" t="str">
            <v>-</v>
          </cell>
          <cell r="F274">
            <v>1.7</v>
          </cell>
          <cell r="G274">
            <v>0.2</v>
          </cell>
          <cell r="H274">
            <v>2.58</v>
          </cell>
          <cell r="I274" t="str">
            <v>軽3</v>
          </cell>
        </row>
        <row r="275">
          <cell r="A275" t="str">
            <v>貨1軽K</v>
          </cell>
          <cell r="B275" t="str">
            <v>バス貨物～1.7t(軽油)</v>
          </cell>
          <cell r="C275" t="str">
            <v>貨1軽</v>
          </cell>
          <cell r="D275" t="str">
            <v>S54</v>
          </cell>
          <cell r="E275" t="str">
            <v>K</v>
          </cell>
          <cell r="F275">
            <v>1.52</v>
          </cell>
          <cell r="G275">
            <v>0.2</v>
          </cell>
          <cell r="H275">
            <v>2.58</v>
          </cell>
          <cell r="I275" t="str">
            <v>軽3</v>
          </cell>
        </row>
        <row r="276">
          <cell r="A276" t="str">
            <v>貨1軽N</v>
          </cell>
          <cell r="B276" t="str">
            <v>バス貨物～1.7t(軽油)</v>
          </cell>
          <cell r="C276" t="str">
            <v>貨1軽</v>
          </cell>
          <cell r="D276" t="str">
            <v>S57,S58</v>
          </cell>
          <cell r="E276" t="str">
            <v>N</v>
          </cell>
          <cell r="F276">
            <v>1.3</v>
          </cell>
          <cell r="G276">
            <v>0.2</v>
          </cell>
          <cell r="H276">
            <v>2.58</v>
          </cell>
          <cell r="I276" t="str">
            <v>軽3</v>
          </cell>
        </row>
        <row r="277">
          <cell r="A277" t="str">
            <v>貨1軽P</v>
          </cell>
          <cell r="B277" t="str">
            <v>バス貨物～1.7t(軽油)</v>
          </cell>
          <cell r="C277" t="str">
            <v>貨1軽</v>
          </cell>
          <cell r="D277" t="str">
            <v>S57,S58</v>
          </cell>
          <cell r="E277" t="str">
            <v>P</v>
          </cell>
          <cell r="F277">
            <v>1.3</v>
          </cell>
          <cell r="G277">
            <v>0.2</v>
          </cell>
          <cell r="H277">
            <v>2.58</v>
          </cell>
          <cell r="I277" t="str">
            <v>軽3</v>
          </cell>
        </row>
        <row r="278">
          <cell r="A278" t="str">
            <v>貨1軽S</v>
          </cell>
          <cell r="B278" t="str">
            <v>バス貨物～1.7t(軽油)</v>
          </cell>
          <cell r="C278" t="str">
            <v>貨1軽</v>
          </cell>
          <cell r="D278" t="str">
            <v>S63</v>
          </cell>
          <cell r="E278" t="str">
            <v>S</v>
          </cell>
          <cell r="F278">
            <v>0.9</v>
          </cell>
          <cell r="G278">
            <v>0.2</v>
          </cell>
          <cell r="H278">
            <v>2.58</v>
          </cell>
          <cell r="I278" t="str">
            <v>軽3</v>
          </cell>
        </row>
        <row r="279">
          <cell r="A279" t="str">
            <v>貨1軽KA</v>
          </cell>
          <cell r="B279" t="str">
            <v>バス貨物～1.7t(軽油)</v>
          </cell>
          <cell r="C279" t="str">
            <v>貨1軽</v>
          </cell>
          <cell r="D279" t="str">
            <v>H5</v>
          </cell>
          <cell r="E279" t="str">
            <v>KA</v>
          </cell>
          <cell r="F279">
            <v>0.6</v>
          </cell>
          <cell r="G279">
            <v>0.2</v>
          </cell>
          <cell r="H279">
            <v>2.58</v>
          </cell>
          <cell r="I279" t="str">
            <v>軽3</v>
          </cell>
        </row>
        <row r="280">
          <cell r="A280" t="str">
            <v>貨1軽KE</v>
          </cell>
          <cell r="B280" t="str">
            <v>バス貨物～1.7t(軽油)</v>
          </cell>
          <cell r="C280" t="str">
            <v>貨1軽</v>
          </cell>
          <cell r="D280" t="str">
            <v>H9</v>
          </cell>
          <cell r="E280" t="str">
            <v>KE</v>
          </cell>
          <cell r="F280">
            <v>0.4</v>
          </cell>
          <cell r="G280">
            <v>0.08</v>
          </cell>
          <cell r="H280">
            <v>2.58</v>
          </cell>
          <cell r="I280" t="str">
            <v>軽3</v>
          </cell>
        </row>
        <row r="281">
          <cell r="A281" t="str">
            <v>貨1軽HA</v>
          </cell>
          <cell r="B281" t="str">
            <v>バス貨物～1.7t(軽油)</v>
          </cell>
          <cell r="C281" t="str">
            <v>貨1軽</v>
          </cell>
          <cell r="D281" t="str">
            <v>H9</v>
          </cell>
          <cell r="E281" t="str">
            <v>HA</v>
          </cell>
          <cell r="F281">
            <v>0.2</v>
          </cell>
          <cell r="G281">
            <v>0.04</v>
          </cell>
          <cell r="H281">
            <v>2.58</v>
          </cell>
          <cell r="I281" t="str">
            <v>ハ</v>
          </cell>
        </row>
        <row r="282">
          <cell r="A282" t="str">
            <v>貨1軽KP</v>
          </cell>
          <cell r="B282" t="str">
            <v>バス貨物～1.7t(軽油)</v>
          </cell>
          <cell r="C282" t="str">
            <v>貨1軽</v>
          </cell>
          <cell r="D282" t="str">
            <v>H14</v>
          </cell>
          <cell r="E282" t="str">
            <v>KP</v>
          </cell>
          <cell r="F282">
            <v>0.28000000000000003</v>
          </cell>
          <cell r="G282">
            <v>5.1999999999999998E-2</v>
          </cell>
          <cell r="H282">
            <v>2.58</v>
          </cell>
          <cell r="I282" t="str">
            <v>軽3</v>
          </cell>
        </row>
        <row r="283">
          <cell r="A283" t="str">
            <v>貨1軽HW</v>
          </cell>
          <cell r="B283" t="str">
            <v>バス貨物～1.7t(軽油)</v>
          </cell>
          <cell r="C283" t="str">
            <v>貨1軽</v>
          </cell>
          <cell r="D283" t="str">
            <v>H14</v>
          </cell>
          <cell r="E283" t="str">
            <v>HW</v>
          </cell>
          <cell r="F283">
            <v>0.14000000000000001</v>
          </cell>
          <cell r="G283">
            <v>2.5999999999999999E-2</v>
          </cell>
          <cell r="H283">
            <v>2.58</v>
          </cell>
          <cell r="I283" t="str">
            <v>ハ</v>
          </cell>
        </row>
        <row r="284">
          <cell r="A284" t="str">
            <v>貨1軽TH</v>
          </cell>
          <cell r="B284" t="str">
            <v>バス貨物～1.7t(軽油)</v>
          </cell>
          <cell r="C284" t="str">
            <v>貨1軽</v>
          </cell>
          <cell r="D284" t="str">
            <v>H14</v>
          </cell>
          <cell r="E284" t="str">
            <v>TH</v>
          </cell>
          <cell r="F284">
            <v>0.21000000000000002</v>
          </cell>
          <cell r="G284">
            <v>3.9E-2</v>
          </cell>
          <cell r="H284">
            <v>2.58</v>
          </cell>
          <cell r="I284" t="str">
            <v>軽3</v>
          </cell>
        </row>
        <row r="285">
          <cell r="A285" t="str">
            <v>貨1軽XH</v>
          </cell>
          <cell r="B285" t="str">
            <v>バス貨物～1.7t(軽油)</v>
          </cell>
          <cell r="C285" t="str">
            <v>貨1軽</v>
          </cell>
          <cell r="D285" t="str">
            <v>H14</v>
          </cell>
          <cell r="E285" t="str">
            <v>XH</v>
          </cell>
          <cell r="F285">
            <v>0.21000000000000002</v>
          </cell>
          <cell r="G285">
            <v>3.9E-2</v>
          </cell>
          <cell r="H285">
            <v>2.58</v>
          </cell>
          <cell r="I285" t="str">
            <v>ハ</v>
          </cell>
        </row>
        <row r="286">
          <cell r="A286" t="str">
            <v>貨1軽LH</v>
          </cell>
          <cell r="B286" t="str">
            <v>バス貨物～1.7t(軽油)</v>
          </cell>
          <cell r="C286" t="str">
            <v>貨1軽</v>
          </cell>
          <cell r="D286" t="str">
            <v>H14</v>
          </cell>
          <cell r="E286" t="str">
            <v>LH</v>
          </cell>
          <cell r="F286">
            <v>0.14000000000000001</v>
          </cell>
          <cell r="G286">
            <v>2.5999999999999999E-2</v>
          </cell>
          <cell r="H286">
            <v>2.58</v>
          </cell>
          <cell r="I286" t="str">
            <v>軽3</v>
          </cell>
        </row>
        <row r="287">
          <cell r="A287" t="str">
            <v>貨1軽YH</v>
          </cell>
          <cell r="B287" t="str">
            <v>バス貨物～1.7t(軽油)</v>
          </cell>
          <cell r="C287" t="str">
            <v>貨1軽</v>
          </cell>
          <cell r="D287" t="str">
            <v>H14</v>
          </cell>
          <cell r="E287" t="str">
            <v>YH</v>
          </cell>
          <cell r="F287">
            <v>0.14000000000000001</v>
          </cell>
          <cell r="G287">
            <v>2.5999999999999999E-2</v>
          </cell>
          <cell r="H287">
            <v>2.58</v>
          </cell>
          <cell r="I287" t="str">
            <v>ハ</v>
          </cell>
        </row>
        <row r="288">
          <cell r="A288" t="str">
            <v>貨1軽UH</v>
          </cell>
          <cell r="B288" t="str">
            <v>バス貨物～1.7t(軽油)</v>
          </cell>
          <cell r="C288" t="str">
            <v>貨1軽</v>
          </cell>
          <cell r="D288" t="str">
            <v>H14</v>
          </cell>
          <cell r="E288" t="str">
            <v>UH</v>
          </cell>
          <cell r="F288">
            <v>7.0000000000000007E-2</v>
          </cell>
          <cell r="G288">
            <v>1.2999999999999999E-2</v>
          </cell>
          <cell r="H288">
            <v>2.58</v>
          </cell>
          <cell r="I288" t="str">
            <v>軽3</v>
          </cell>
        </row>
        <row r="289">
          <cell r="A289" t="str">
            <v>貨1軽ZH</v>
          </cell>
          <cell r="B289" t="str">
            <v>バス貨物～1.7t(軽油)</v>
          </cell>
          <cell r="C289" t="str">
            <v>貨1軽</v>
          </cell>
          <cell r="D289" t="str">
            <v>H14</v>
          </cell>
          <cell r="E289" t="str">
            <v>ZH</v>
          </cell>
          <cell r="F289">
            <v>7.0000000000000007E-2</v>
          </cell>
          <cell r="G289">
            <v>1.2999999999999999E-2</v>
          </cell>
          <cell r="H289">
            <v>2.58</v>
          </cell>
          <cell r="I289" t="str">
            <v>ハ</v>
          </cell>
        </row>
        <row r="290">
          <cell r="A290" t="str">
            <v>貨1軽ADE</v>
          </cell>
          <cell r="B290" t="str">
            <v>バス貨物～1.7t(軽油)</v>
          </cell>
          <cell r="C290" t="str">
            <v>貨1軽</v>
          </cell>
          <cell r="D290" t="str">
            <v>H17</v>
          </cell>
          <cell r="E290" t="str">
            <v>ADE</v>
          </cell>
          <cell r="F290">
            <v>0.14000000000000001</v>
          </cell>
          <cell r="G290">
            <v>1.2999999999999999E-2</v>
          </cell>
          <cell r="H290">
            <v>2.58</v>
          </cell>
          <cell r="I290" t="str">
            <v>軽新長</v>
          </cell>
        </row>
        <row r="291">
          <cell r="A291" t="str">
            <v>貨1軽AKE</v>
          </cell>
          <cell r="B291" t="str">
            <v>バス貨物～1.7t(軽油)</v>
          </cell>
          <cell r="C291" t="str">
            <v>貨1軽</v>
          </cell>
          <cell r="D291" t="str">
            <v>H17</v>
          </cell>
          <cell r="E291" t="str">
            <v>AKE</v>
          </cell>
          <cell r="F291">
            <v>0.14000000000000001</v>
          </cell>
          <cell r="G291">
            <v>1.2999999999999999E-2</v>
          </cell>
          <cell r="H291">
            <v>2.58</v>
          </cell>
          <cell r="I291" t="str">
            <v>軽新長</v>
          </cell>
        </row>
        <row r="292">
          <cell r="A292" t="str">
            <v>貨1軽ACE</v>
          </cell>
          <cell r="B292" t="str">
            <v>バス貨物～1.7t(軽油)</v>
          </cell>
          <cell r="C292" t="str">
            <v>貨1軽</v>
          </cell>
          <cell r="D292" t="str">
            <v>H17</v>
          </cell>
          <cell r="E292" t="str">
            <v>ACE</v>
          </cell>
          <cell r="F292">
            <v>7.0000000000000007E-2</v>
          </cell>
          <cell r="G292">
            <v>6.4999999999999997E-3</v>
          </cell>
          <cell r="H292">
            <v>2.58</v>
          </cell>
          <cell r="I292" t="str">
            <v>ハ</v>
          </cell>
        </row>
        <row r="293">
          <cell r="A293" t="str">
            <v>貨1軽AJE</v>
          </cell>
          <cell r="B293" t="str">
            <v>バス貨物～1.7t(軽油)</v>
          </cell>
          <cell r="C293" t="str">
            <v>貨1軽</v>
          </cell>
          <cell r="D293" t="str">
            <v>H17</v>
          </cell>
          <cell r="E293" t="str">
            <v>AJE</v>
          </cell>
          <cell r="F293">
            <v>7.0000000000000007E-2</v>
          </cell>
          <cell r="G293">
            <v>6.4999999999999997E-3</v>
          </cell>
          <cell r="H293">
            <v>2.58</v>
          </cell>
          <cell r="I293" t="str">
            <v>ハ</v>
          </cell>
        </row>
        <row r="294">
          <cell r="A294" t="str">
            <v>貨1軽BCE</v>
          </cell>
          <cell r="B294" t="str">
            <v>バス貨物～1.7t(軽油)</v>
          </cell>
          <cell r="C294" t="str">
            <v>貨1軽</v>
          </cell>
          <cell r="D294" t="str">
            <v>H17</v>
          </cell>
          <cell r="E294" t="str">
            <v>BCE</v>
          </cell>
          <cell r="F294">
            <v>0.12600000000000003</v>
          </cell>
          <cell r="G294">
            <v>9.75E-3</v>
          </cell>
          <cell r="H294">
            <v>2.58</v>
          </cell>
          <cell r="I294" t="str">
            <v>ハ</v>
          </cell>
        </row>
        <row r="295">
          <cell r="A295" t="str">
            <v>貨1軽BJE</v>
          </cell>
          <cell r="B295" t="str">
            <v>バス貨物～1.7t(軽油)</v>
          </cell>
          <cell r="C295" t="str">
            <v>貨1軽</v>
          </cell>
          <cell r="D295" t="str">
            <v>H17</v>
          </cell>
          <cell r="E295" t="str">
            <v>BJE</v>
          </cell>
          <cell r="F295">
            <v>0.12600000000000003</v>
          </cell>
          <cell r="G295">
            <v>9.75E-3</v>
          </cell>
          <cell r="H295">
            <v>2.58</v>
          </cell>
          <cell r="I295" t="str">
            <v>ハ</v>
          </cell>
        </row>
        <row r="296">
          <cell r="A296" t="str">
            <v>貨1軽BDE</v>
          </cell>
          <cell r="B296" t="str">
            <v>バス貨物～1.7t(軽油)</v>
          </cell>
          <cell r="C296" t="str">
            <v>貨1軽</v>
          </cell>
          <cell r="D296" t="str">
            <v>H17</v>
          </cell>
          <cell r="E296" t="str">
            <v>BDE</v>
          </cell>
          <cell r="F296">
            <v>0.12600000000000003</v>
          </cell>
          <cell r="G296">
            <v>9.75E-3</v>
          </cell>
          <cell r="H296">
            <v>2.58</v>
          </cell>
          <cell r="I296" t="str">
            <v>軽新長1</v>
          </cell>
        </row>
        <row r="297">
          <cell r="A297" t="str">
            <v>貨1軽BKE</v>
          </cell>
          <cell r="B297" t="str">
            <v>バス貨物～1.7t(軽油)</v>
          </cell>
          <cell r="C297" t="str">
            <v>貨1軽</v>
          </cell>
          <cell r="D297" t="str">
            <v>H17</v>
          </cell>
          <cell r="E297" t="str">
            <v>BKE</v>
          </cell>
          <cell r="F297">
            <v>0.12600000000000003</v>
          </cell>
          <cell r="G297">
            <v>9.75E-3</v>
          </cell>
          <cell r="H297">
            <v>2.58</v>
          </cell>
          <cell r="I297" t="str">
            <v>軽新長1</v>
          </cell>
        </row>
        <row r="298">
          <cell r="A298" t="str">
            <v>貨1軽CCE</v>
          </cell>
          <cell r="B298" t="str">
            <v>バス貨物～1.7t(軽油)</v>
          </cell>
          <cell r="C298" t="str">
            <v>貨1軽</v>
          </cell>
          <cell r="D298" t="str">
            <v>H17</v>
          </cell>
          <cell r="E298" t="str">
            <v>CCE</v>
          </cell>
          <cell r="F298">
            <v>7.0000000000000007E-2</v>
          </cell>
          <cell r="G298">
            <v>6.4999999999999997E-3</v>
          </cell>
          <cell r="H298">
            <v>2.58</v>
          </cell>
          <cell r="I298" t="str">
            <v>ハ</v>
          </cell>
        </row>
        <row r="299">
          <cell r="A299" t="str">
            <v>貨1軽CJE</v>
          </cell>
          <cell r="B299" t="str">
            <v>バス貨物～1.7t(軽油)</v>
          </cell>
          <cell r="C299" t="str">
            <v>貨1軽</v>
          </cell>
          <cell r="D299" t="str">
            <v>H17</v>
          </cell>
          <cell r="E299" t="str">
            <v>CJE</v>
          </cell>
          <cell r="F299">
            <v>7.0000000000000007E-2</v>
          </cell>
          <cell r="G299">
            <v>6.4999999999999997E-3</v>
          </cell>
          <cell r="H299">
            <v>2.58</v>
          </cell>
          <cell r="I299" t="str">
            <v>ハ</v>
          </cell>
        </row>
        <row r="300">
          <cell r="A300" t="str">
            <v>貨1軽CDE</v>
          </cell>
          <cell r="B300" t="str">
            <v>バス貨物～1.7t(軽油)</v>
          </cell>
          <cell r="C300" t="str">
            <v>貨1軽</v>
          </cell>
          <cell r="D300" t="str">
            <v>H17</v>
          </cell>
          <cell r="E300" t="str">
            <v>CDE</v>
          </cell>
          <cell r="F300">
            <v>7.0000000000000007E-2</v>
          </cell>
          <cell r="G300">
            <v>6.4999999999999997E-3</v>
          </cell>
          <cell r="H300">
            <v>2.58</v>
          </cell>
          <cell r="I300" t="str">
            <v>軽新長</v>
          </cell>
        </row>
        <row r="301">
          <cell r="A301" t="str">
            <v>貨1軽CKE</v>
          </cell>
          <cell r="B301" t="str">
            <v>バス貨物～1.7t(軽油)</v>
          </cell>
          <cell r="C301" t="str">
            <v>貨1軽</v>
          </cell>
          <cell r="D301" t="str">
            <v>H17</v>
          </cell>
          <cell r="E301" t="str">
            <v>CKE</v>
          </cell>
          <cell r="F301">
            <v>7.0000000000000007E-2</v>
          </cell>
          <cell r="G301">
            <v>6.4999999999999997E-3</v>
          </cell>
          <cell r="H301">
            <v>2.58</v>
          </cell>
          <cell r="I301" t="str">
            <v>軽新長</v>
          </cell>
        </row>
        <row r="302">
          <cell r="A302" t="str">
            <v>貨1軽DCE</v>
          </cell>
          <cell r="B302" t="str">
            <v>バス貨物～1.7t(軽油)</v>
          </cell>
          <cell r="C302" t="str">
            <v>貨1軽</v>
          </cell>
          <cell r="D302" t="str">
            <v>H17</v>
          </cell>
          <cell r="E302" t="str">
            <v>DCE</v>
          </cell>
          <cell r="F302">
            <v>3.5000000000000003E-2</v>
          </cell>
          <cell r="G302">
            <v>3.2499999999999999E-3</v>
          </cell>
          <cell r="H302">
            <v>2.58</v>
          </cell>
          <cell r="I302" t="str">
            <v>ハ</v>
          </cell>
        </row>
        <row r="303">
          <cell r="A303" t="str">
            <v>貨1軽DJE</v>
          </cell>
          <cell r="B303" t="str">
            <v>バス貨物～1.7t(軽油)</v>
          </cell>
          <cell r="C303" t="str">
            <v>貨1軽</v>
          </cell>
          <cell r="D303" t="str">
            <v>H17</v>
          </cell>
          <cell r="E303" t="str">
            <v>DJE</v>
          </cell>
          <cell r="F303">
            <v>3.5000000000000003E-2</v>
          </cell>
          <cell r="G303">
            <v>3.2499999999999999E-3</v>
          </cell>
          <cell r="H303">
            <v>2.58</v>
          </cell>
          <cell r="I303" t="str">
            <v>ハ</v>
          </cell>
        </row>
        <row r="304">
          <cell r="A304" t="str">
            <v>貨1軽DDE</v>
          </cell>
          <cell r="B304" t="str">
            <v>バス貨物～1.7t(軽油)</v>
          </cell>
          <cell r="C304" t="str">
            <v>貨1軽</v>
          </cell>
          <cell r="D304" t="str">
            <v>H17</v>
          </cell>
          <cell r="E304" t="str">
            <v>DDE</v>
          </cell>
          <cell r="F304">
            <v>3.5000000000000003E-2</v>
          </cell>
          <cell r="G304">
            <v>3.2499999999999999E-3</v>
          </cell>
          <cell r="H304">
            <v>2.58</v>
          </cell>
          <cell r="I304" t="str">
            <v>軽新長</v>
          </cell>
        </row>
        <row r="305">
          <cell r="A305" t="str">
            <v>貨1軽DKE</v>
          </cell>
          <cell r="B305" t="str">
            <v>バス貨物～1.7t(軽油)</v>
          </cell>
          <cell r="C305" t="str">
            <v>貨1軽</v>
          </cell>
          <cell r="D305" t="str">
            <v>H17</v>
          </cell>
          <cell r="E305" t="str">
            <v>DKE</v>
          </cell>
          <cell r="F305">
            <v>3.5000000000000003E-2</v>
          </cell>
          <cell r="G305">
            <v>3.2499999999999999E-3</v>
          </cell>
          <cell r="H305">
            <v>2.58</v>
          </cell>
          <cell r="I305" t="str">
            <v>軽新長</v>
          </cell>
        </row>
        <row r="306">
          <cell r="A306" t="str">
            <v>貨1軽NCE</v>
          </cell>
          <cell r="B306" t="str">
            <v>バス貨物～1.7t(軽油)</v>
          </cell>
          <cell r="C306" t="str">
            <v>貨1軽</v>
          </cell>
          <cell r="D306" t="str">
            <v>H17</v>
          </cell>
          <cell r="E306" t="str">
            <v>NCE</v>
          </cell>
          <cell r="F306">
            <v>0.12600000000000003</v>
          </cell>
          <cell r="G306">
            <v>1.2999999999999999E-2</v>
          </cell>
          <cell r="H306">
            <v>2.58</v>
          </cell>
          <cell r="I306" t="str">
            <v>ハ</v>
          </cell>
        </row>
        <row r="307">
          <cell r="A307" t="str">
            <v>貨1軽NJE</v>
          </cell>
          <cell r="B307" t="str">
            <v>バス貨物～1.7t(軽油)</v>
          </cell>
          <cell r="C307" t="str">
            <v>貨1軽</v>
          </cell>
          <cell r="D307" t="str">
            <v>H17</v>
          </cell>
          <cell r="E307" t="str">
            <v>NJE</v>
          </cell>
          <cell r="F307">
            <v>0.12600000000000003</v>
          </cell>
          <cell r="G307">
            <v>1.2999999999999999E-2</v>
          </cell>
          <cell r="H307">
            <v>2.58</v>
          </cell>
          <cell r="I307" t="str">
            <v>ハ</v>
          </cell>
        </row>
        <row r="308">
          <cell r="A308" t="str">
            <v>貨1軽NDE</v>
          </cell>
          <cell r="B308" t="str">
            <v>バス貨物～1.7t(軽油)</v>
          </cell>
          <cell r="C308" t="str">
            <v>貨1軽</v>
          </cell>
          <cell r="D308" t="str">
            <v>H17</v>
          </cell>
          <cell r="E308" t="str">
            <v>NDE</v>
          </cell>
          <cell r="F308">
            <v>0.12600000000000003</v>
          </cell>
          <cell r="G308">
            <v>1.2999999999999999E-2</v>
          </cell>
          <cell r="H308">
            <v>2.58</v>
          </cell>
          <cell r="I308" t="str">
            <v>軽新長1</v>
          </cell>
        </row>
        <row r="309">
          <cell r="A309" t="str">
            <v>貨1軽NKE</v>
          </cell>
          <cell r="B309" t="str">
            <v>バス貨物～1.7t(軽油)</v>
          </cell>
          <cell r="C309" t="str">
            <v>貨1軽</v>
          </cell>
          <cell r="D309" t="str">
            <v>H17</v>
          </cell>
          <cell r="E309" t="str">
            <v>NKE</v>
          </cell>
          <cell r="F309">
            <v>0.12600000000000003</v>
          </cell>
          <cell r="G309">
            <v>1.2999999999999999E-2</v>
          </cell>
          <cell r="H309">
            <v>2.58</v>
          </cell>
          <cell r="I309" t="str">
            <v>軽新長1</v>
          </cell>
        </row>
        <row r="310">
          <cell r="A310" t="str">
            <v>貨1軽PCE</v>
          </cell>
          <cell r="B310" t="str">
            <v>バス貨物～1.7t(軽油)</v>
          </cell>
          <cell r="C310" t="str">
            <v>貨1軽</v>
          </cell>
          <cell r="D310" t="str">
            <v>H17</v>
          </cell>
          <cell r="E310" t="str">
            <v>PCE</v>
          </cell>
          <cell r="F310">
            <v>0.14000000000000001</v>
          </cell>
          <cell r="G310">
            <v>1.17E-2</v>
          </cell>
          <cell r="H310">
            <v>2.58</v>
          </cell>
          <cell r="I310" t="str">
            <v>ハ</v>
          </cell>
        </row>
        <row r="311">
          <cell r="A311" t="str">
            <v>貨1軽PJE</v>
          </cell>
          <cell r="B311" t="str">
            <v>バス貨物～1.7t(軽油)</v>
          </cell>
          <cell r="C311" t="str">
            <v>貨1軽</v>
          </cell>
          <cell r="D311" t="str">
            <v>H17</v>
          </cell>
          <cell r="E311" t="str">
            <v>PJE</v>
          </cell>
          <cell r="F311">
            <v>0.14000000000000001</v>
          </cell>
          <cell r="G311">
            <v>1.17E-2</v>
          </cell>
          <cell r="H311">
            <v>2.58</v>
          </cell>
          <cell r="I311" t="str">
            <v>ハ</v>
          </cell>
        </row>
        <row r="312">
          <cell r="A312" t="str">
            <v>貨1軽PDE</v>
          </cell>
          <cell r="B312" t="str">
            <v>バス貨物～1.7t(軽油)</v>
          </cell>
          <cell r="C312" t="str">
            <v>貨1軽</v>
          </cell>
          <cell r="D312" t="str">
            <v>H17</v>
          </cell>
          <cell r="E312" t="str">
            <v>PDE</v>
          </cell>
          <cell r="F312">
            <v>0.14000000000000001</v>
          </cell>
          <cell r="G312">
            <v>1.17E-2</v>
          </cell>
          <cell r="H312">
            <v>2.58</v>
          </cell>
          <cell r="I312" t="str">
            <v>軽新長1</v>
          </cell>
        </row>
        <row r="313">
          <cell r="A313" t="str">
            <v>貨1軽PKE</v>
          </cell>
          <cell r="B313" t="str">
            <v>バス貨物～1.7t(軽油)</v>
          </cell>
          <cell r="C313" t="str">
            <v>貨1軽</v>
          </cell>
          <cell r="D313" t="str">
            <v>H17</v>
          </cell>
          <cell r="E313" t="str">
            <v>PKE</v>
          </cell>
          <cell r="F313">
            <v>0.14000000000000001</v>
          </cell>
          <cell r="G313">
            <v>1.17E-2</v>
          </cell>
          <cell r="H313">
            <v>2.58</v>
          </cell>
          <cell r="I313" t="str">
            <v>軽新長1</v>
          </cell>
        </row>
        <row r="314">
          <cell r="A314" t="str">
            <v>貨1軽LDE</v>
          </cell>
          <cell r="B314" t="str">
            <v>バス貨物～1.7t(軽油)</v>
          </cell>
          <cell r="C314" t="str">
            <v>貨1軽</v>
          </cell>
          <cell r="D314" t="str">
            <v>H21</v>
          </cell>
          <cell r="E314" t="str">
            <v>LDE</v>
          </cell>
          <cell r="F314">
            <v>0.08</v>
          </cell>
          <cell r="G314">
            <v>5.0000000000000001E-3</v>
          </cell>
          <cell r="H314">
            <v>2.58</v>
          </cell>
          <cell r="I314" t="str">
            <v>軽ポ</v>
          </cell>
        </row>
        <row r="315">
          <cell r="A315" t="str">
            <v>貨1軽LKE</v>
          </cell>
          <cell r="B315" t="str">
            <v>バス貨物～1.7t(軽油)</v>
          </cell>
          <cell r="C315" t="str">
            <v>貨1軽</v>
          </cell>
          <cell r="D315" t="str">
            <v>H21</v>
          </cell>
          <cell r="E315" t="str">
            <v>LKE</v>
          </cell>
          <cell r="F315">
            <v>0.08</v>
          </cell>
          <cell r="G315">
            <v>5.0000000000000001E-3</v>
          </cell>
          <cell r="H315">
            <v>2.58</v>
          </cell>
          <cell r="I315" t="str">
            <v>軽ポ</v>
          </cell>
        </row>
        <row r="316">
          <cell r="A316" t="str">
            <v>貨1軽LPE</v>
          </cell>
          <cell r="B316" t="str">
            <v>バス貨物～1.7t(軽油)</v>
          </cell>
          <cell r="C316" t="str">
            <v>貨1軽</v>
          </cell>
          <cell r="D316" t="str">
            <v>H21</v>
          </cell>
          <cell r="E316" t="str">
            <v>LPE</v>
          </cell>
          <cell r="F316">
            <v>0.08</v>
          </cell>
          <cell r="G316">
            <v>5.0000000000000001E-3</v>
          </cell>
          <cell r="H316">
            <v>2.58</v>
          </cell>
          <cell r="I316" t="str">
            <v>軽ポ</v>
          </cell>
        </row>
        <row r="317">
          <cell r="A317" t="str">
            <v>貨1軽LRE</v>
          </cell>
          <cell r="B317" t="str">
            <v>バス貨物～1.7t(軽油)</v>
          </cell>
          <cell r="C317" t="str">
            <v>貨1軽</v>
          </cell>
          <cell r="D317" t="str">
            <v>H21</v>
          </cell>
          <cell r="E317" t="str">
            <v>LRE</v>
          </cell>
          <cell r="F317">
            <v>0.08</v>
          </cell>
          <cell r="G317">
            <v>5.0000000000000001E-3</v>
          </cell>
          <cell r="H317">
            <v>2.58</v>
          </cell>
          <cell r="I317" t="str">
            <v>軽ポ</v>
          </cell>
        </row>
        <row r="318">
          <cell r="A318" t="str">
            <v>貨1軽LCE</v>
          </cell>
          <cell r="B318" t="str">
            <v>バス貨物～1.7t(軽油)</v>
          </cell>
          <cell r="C318" t="str">
            <v>貨1軽</v>
          </cell>
          <cell r="D318" t="str">
            <v>H21</v>
          </cell>
          <cell r="E318" t="str">
            <v>LCE</v>
          </cell>
          <cell r="F318">
            <v>0.04</v>
          </cell>
          <cell r="G318">
            <v>2.5000000000000001E-3</v>
          </cell>
          <cell r="H318">
            <v>2.58</v>
          </cell>
          <cell r="I318" t="str">
            <v>ハ</v>
          </cell>
        </row>
        <row r="319">
          <cell r="A319" t="str">
            <v>貨1軽LJE</v>
          </cell>
          <cell r="B319" t="str">
            <v>バス貨物～1.7t(軽油)</v>
          </cell>
          <cell r="C319" t="str">
            <v>貨1軽</v>
          </cell>
          <cell r="D319" t="str">
            <v>H21</v>
          </cell>
          <cell r="E319" t="str">
            <v>LJE</v>
          </cell>
          <cell r="F319">
            <v>0.04</v>
          </cell>
          <cell r="G319">
            <v>2.5000000000000001E-3</v>
          </cell>
          <cell r="H319">
            <v>2.58</v>
          </cell>
          <cell r="I319" t="str">
            <v>ハ</v>
          </cell>
        </row>
        <row r="320">
          <cell r="A320" t="str">
            <v>貨1軽LNE</v>
          </cell>
          <cell r="B320" t="str">
            <v>バス貨物～1.7t(軽油)</v>
          </cell>
          <cell r="C320" t="str">
            <v>貨1軽</v>
          </cell>
          <cell r="D320" t="str">
            <v>H21</v>
          </cell>
          <cell r="E320" t="str">
            <v>LNE</v>
          </cell>
          <cell r="F320">
            <v>0.04</v>
          </cell>
          <cell r="G320">
            <v>2.5000000000000001E-3</v>
          </cell>
          <cell r="H320">
            <v>2.58</v>
          </cell>
          <cell r="I320" t="str">
            <v>ハ</v>
          </cell>
        </row>
        <row r="321">
          <cell r="A321" t="str">
            <v>貨1軽LQE</v>
          </cell>
          <cell r="B321" t="str">
            <v>バス貨物～1.7t(軽油)</v>
          </cell>
          <cell r="C321" t="str">
            <v>貨1軽</v>
          </cell>
          <cell r="D321" t="str">
            <v>H21</v>
          </cell>
          <cell r="E321" t="str">
            <v>LQE</v>
          </cell>
          <cell r="F321">
            <v>0.04</v>
          </cell>
          <cell r="G321">
            <v>2.5000000000000001E-3</v>
          </cell>
          <cell r="H321">
            <v>2.58</v>
          </cell>
          <cell r="I321" t="str">
            <v>ハ</v>
          </cell>
        </row>
        <row r="322">
          <cell r="A322" t="str">
            <v>貨1軽MDE</v>
          </cell>
          <cell r="B322" t="str">
            <v>バス貨物～1.7t(軽油)</v>
          </cell>
          <cell r="C322" t="str">
            <v>貨1軽</v>
          </cell>
          <cell r="D322" t="str">
            <v>H21</v>
          </cell>
          <cell r="E322" t="str">
            <v>MDE</v>
          </cell>
          <cell r="F322">
            <v>0.04</v>
          </cell>
          <cell r="G322">
            <v>2.5000000000000001E-3</v>
          </cell>
          <cell r="H322">
            <v>2.58</v>
          </cell>
          <cell r="I322" t="str">
            <v>軽ポ</v>
          </cell>
        </row>
        <row r="323">
          <cell r="A323" t="str">
            <v>貨1軽MKE</v>
          </cell>
          <cell r="B323" t="str">
            <v>バス貨物～1.7t(軽油)</v>
          </cell>
          <cell r="C323" t="str">
            <v>貨1軽</v>
          </cell>
          <cell r="D323" t="str">
            <v>H21</v>
          </cell>
          <cell r="E323" t="str">
            <v>MKE</v>
          </cell>
          <cell r="F323">
            <v>0.04</v>
          </cell>
          <cell r="G323">
            <v>2.5000000000000001E-3</v>
          </cell>
          <cell r="H323">
            <v>2.58</v>
          </cell>
          <cell r="I323" t="str">
            <v>軽ポ</v>
          </cell>
        </row>
        <row r="324">
          <cell r="A324" t="str">
            <v>貨1軽MPE</v>
          </cell>
          <cell r="B324" t="str">
            <v>バス貨物～1.7t(軽油)</v>
          </cell>
          <cell r="C324" t="str">
            <v>貨1軽</v>
          </cell>
          <cell r="D324" t="str">
            <v>H21</v>
          </cell>
          <cell r="E324" t="str">
            <v>MPE</v>
          </cell>
          <cell r="F324">
            <v>0.04</v>
          </cell>
          <cell r="G324">
            <v>2.5000000000000001E-3</v>
          </cell>
          <cell r="H324">
            <v>2.58</v>
          </cell>
          <cell r="I324" t="str">
            <v>軽ポ</v>
          </cell>
        </row>
        <row r="325">
          <cell r="A325" t="str">
            <v>貨1軽MRE</v>
          </cell>
          <cell r="B325" t="str">
            <v>バス貨物～1.7t(軽油)</v>
          </cell>
          <cell r="C325" t="str">
            <v>貨1軽</v>
          </cell>
          <cell r="D325" t="str">
            <v>H21</v>
          </cell>
          <cell r="E325" t="str">
            <v>MRE</v>
          </cell>
          <cell r="F325">
            <v>0.04</v>
          </cell>
          <cell r="G325">
            <v>2.5000000000000001E-3</v>
          </cell>
          <cell r="H325">
            <v>2.58</v>
          </cell>
          <cell r="I325" t="str">
            <v>軽ポ</v>
          </cell>
        </row>
        <row r="326">
          <cell r="A326" t="str">
            <v>貨1軽MCE</v>
          </cell>
          <cell r="B326" t="str">
            <v>バス貨物～1.7t(軽油)</v>
          </cell>
          <cell r="C326" t="str">
            <v>貨1軽</v>
          </cell>
          <cell r="D326" t="str">
            <v>H21</v>
          </cell>
          <cell r="E326" t="str">
            <v>MCE</v>
          </cell>
          <cell r="F326">
            <v>0.04</v>
          </cell>
          <cell r="G326">
            <v>2.5000000000000001E-3</v>
          </cell>
          <cell r="H326">
            <v>2.58</v>
          </cell>
          <cell r="I326" t="str">
            <v>ハ</v>
          </cell>
        </row>
        <row r="327">
          <cell r="A327" t="str">
            <v>貨1軽MJE</v>
          </cell>
          <cell r="B327" t="str">
            <v>バス貨物～1.7t(軽油)</v>
          </cell>
          <cell r="C327" t="str">
            <v>貨1軽</v>
          </cell>
          <cell r="D327" t="str">
            <v>H21</v>
          </cell>
          <cell r="E327" t="str">
            <v>MJE</v>
          </cell>
          <cell r="F327">
            <v>0.04</v>
          </cell>
          <cell r="G327">
            <v>2.5000000000000001E-3</v>
          </cell>
          <cell r="H327">
            <v>2.58</v>
          </cell>
          <cell r="I327" t="str">
            <v>ハ</v>
          </cell>
        </row>
        <row r="328">
          <cell r="A328" t="str">
            <v>貨1軽MNE</v>
          </cell>
          <cell r="B328" t="str">
            <v>バス貨物～1.7t(軽油)</v>
          </cell>
          <cell r="C328" t="str">
            <v>貨1軽</v>
          </cell>
          <cell r="D328" t="str">
            <v>H21</v>
          </cell>
          <cell r="E328" t="str">
            <v>MNE</v>
          </cell>
          <cell r="F328">
            <v>0.04</v>
          </cell>
          <cell r="G328">
            <v>2.5000000000000001E-3</v>
          </cell>
          <cell r="H328">
            <v>2.58</v>
          </cell>
          <cell r="I328" t="str">
            <v>ハ</v>
          </cell>
        </row>
        <row r="329">
          <cell r="A329" t="str">
            <v>貨1軽MQE</v>
          </cell>
          <cell r="B329" t="str">
            <v>バス貨物～1.7t(軽油)</v>
          </cell>
          <cell r="C329" t="str">
            <v>貨1軽</v>
          </cell>
          <cell r="D329" t="str">
            <v>H21</v>
          </cell>
          <cell r="E329" t="str">
            <v>MQE</v>
          </cell>
          <cell r="F329">
            <v>0.04</v>
          </cell>
          <cell r="G329">
            <v>2.5000000000000001E-3</v>
          </cell>
          <cell r="H329">
            <v>2.58</v>
          </cell>
          <cell r="I329" t="str">
            <v>ハ</v>
          </cell>
        </row>
        <row r="330">
          <cell r="A330" t="str">
            <v>貨1軽RDE</v>
          </cell>
          <cell r="B330" t="str">
            <v>バス貨物～1.7t(軽油)</v>
          </cell>
          <cell r="C330" t="str">
            <v>貨1軽</v>
          </cell>
          <cell r="D330" t="str">
            <v>H21</v>
          </cell>
          <cell r="E330" t="str">
            <v>RDE</v>
          </cell>
          <cell r="F330">
            <v>0.02</v>
          </cell>
          <cell r="G330">
            <v>1.25E-3</v>
          </cell>
          <cell r="H330">
            <v>2.58</v>
          </cell>
          <cell r="I330" t="str">
            <v>軽ポ</v>
          </cell>
        </row>
        <row r="331">
          <cell r="A331" t="str">
            <v>貨1軽RKE</v>
          </cell>
          <cell r="B331" t="str">
            <v>バス貨物～1.7t(軽油)</v>
          </cell>
          <cell r="C331" t="str">
            <v>貨1軽</v>
          </cell>
          <cell r="D331" t="str">
            <v>H21</v>
          </cell>
          <cell r="E331" t="str">
            <v>RKE</v>
          </cell>
          <cell r="F331">
            <v>0.02</v>
          </cell>
          <cell r="G331">
            <v>1.25E-3</v>
          </cell>
          <cell r="H331">
            <v>2.58</v>
          </cell>
          <cell r="I331" t="str">
            <v>軽ポ</v>
          </cell>
        </row>
        <row r="332">
          <cell r="A332" t="str">
            <v>貨1軽RPE</v>
          </cell>
          <cell r="B332" t="str">
            <v>バス貨物～1.7t(軽油)</v>
          </cell>
          <cell r="C332" t="str">
            <v>貨1軽</v>
          </cell>
          <cell r="D332" t="str">
            <v>H21</v>
          </cell>
          <cell r="E332" t="str">
            <v>RPE</v>
          </cell>
          <cell r="F332">
            <v>0.02</v>
          </cell>
          <cell r="G332">
            <v>1.25E-3</v>
          </cell>
          <cell r="H332">
            <v>2.58</v>
          </cell>
          <cell r="I332" t="str">
            <v>軽ポ</v>
          </cell>
        </row>
        <row r="333">
          <cell r="A333" t="str">
            <v>貨1軽RRE</v>
          </cell>
          <cell r="B333" t="str">
            <v>バス貨物～1.7t(軽油)</v>
          </cell>
          <cell r="C333" t="str">
            <v>貨1軽</v>
          </cell>
          <cell r="D333" t="str">
            <v>H21</v>
          </cell>
          <cell r="E333" t="str">
            <v>RRE</v>
          </cell>
          <cell r="F333">
            <v>0.02</v>
          </cell>
          <cell r="G333">
            <v>1.25E-3</v>
          </cell>
          <cell r="H333">
            <v>2.58</v>
          </cell>
          <cell r="I333" t="str">
            <v>軽ポ</v>
          </cell>
        </row>
        <row r="334">
          <cell r="A334" t="str">
            <v>貨1軽RCE</v>
          </cell>
          <cell r="B334" t="str">
            <v>バス貨物～1.7t(軽油)</v>
          </cell>
          <cell r="C334" t="str">
            <v>貨1軽</v>
          </cell>
          <cell r="D334" t="str">
            <v>H21</v>
          </cell>
          <cell r="E334" t="str">
            <v>RCE</v>
          </cell>
          <cell r="F334">
            <v>0.02</v>
          </cell>
          <cell r="G334">
            <v>1.25E-3</v>
          </cell>
          <cell r="H334">
            <v>2.58</v>
          </cell>
          <cell r="I334" t="str">
            <v>ハ</v>
          </cell>
        </row>
        <row r="335">
          <cell r="A335" t="str">
            <v>貨1軽RJE</v>
          </cell>
          <cell r="B335" t="str">
            <v>バス貨物～1.7t(軽油)</v>
          </cell>
          <cell r="C335" t="str">
            <v>貨1軽</v>
          </cell>
          <cell r="D335" t="str">
            <v>H21</v>
          </cell>
          <cell r="E335" t="str">
            <v>RJE</v>
          </cell>
          <cell r="F335">
            <v>0.02</v>
          </cell>
          <cell r="G335">
            <v>1.25E-3</v>
          </cell>
          <cell r="H335">
            <v>2.58</v>
          </cell>
          <cell r="I335" t="str">
            <v>ハ</v>
          </cell>
        </row>
        <row r="336">
          <cell r="A336" t="str">
            <v>貨1軽RNE</v>
          </cell>
          <cell r="B336" t="str">
            <v>バス貨物～1.7t(軽油)</v>
          </cell>
          <cell r="C336" t="str">
            <v>貨1軽</v>
          </cell>
          <cell r="D336" t="str">
            <v>H21</v>
          </cell>
          <cell r="E336" t="str">
            <v>RNE</v>
          </cell>
          <cell r="F336">
            <v>0.02</v>
          </cell>
          <cell r="G336">
            <v>1.25E-3</v>
          </cell>
          <cell r="H336">
            <v>2.58</v>
          </cell>
          <cell r="I336" t="str">
            <v>ハ</v>
          </cell>
        </row>
        <row r="337">
          <cell r="A337" t="str">
            <v>貨1軽RQE</v>
          </cell>
          <cell r="B337" t="str">
            <v>バス貨物～1.7t(軽油)</v>
          </cell>
          <cell r="C337" t="str">
            <v>貨1軽</v>
          </cell>
          <cell r="D337" t="str">
            <v>H21</v>
          </cell>
          <cell r="E337" t="str">
            <v>RQE</v>
          </cell>
          <cell r="F337">
            <v>0.02</v>
          </cell>
          <cell r="G337">
            <v>1.25E-3</v>
          </cell>
          <cell r="H337">
            <v>2.58</v>
          </cell>
          <cell r="I337" t="str">
            <v>ハ</v>
          </cell>
        </row>
        <row r="338">
          <cell r="A338" t="str">
            <v>貨1軽QDE</v>
          </cell>
          <cell r="B338" t="str">
            <v>バス貨物～1.7t(軽油)</v>
          </cell>
          <cell r="C338" t="str">
            <v>貨1軽</v>
          </cell>
          <cell r="D338" t="str">
            <v>H21</v>
          </cell>
          <cell r="E338" t="str">
            <v>QDE</v>
          </cell>
          <cell r="F338">
            <v>7.2000000000000008E-2</v>
          </cell>
          <cell r="G338">
            <v>4.5000000000000005E-3</v>
          </cell>
          <cell r="H338">
            <v>2.58</v>
          </cell>
          <cell r="I338" t="str">
            <v>軽ポ</v>
          </cell>
        </row>
        <row r="339">
          <cell r="A339" t="str">
            <v>貨1軽QKE</v>
          </cell>
          <cell r="B339" t="str">
            <v>バス貨物～1.7t(軽油)</v>
          </cell>
          <cell r="C339" t="str">
            <v>貨1軽</v>
          </cell>
          <cell r="D339" t="str">
            <v>H21</v>
          </cell>
          <cell r="E339" t="str">
            <v>QKE</v>
          </cell>
          <cell r="F339">
            <v>7.2000000000000008E-2</v>
          </cell>
          <cell r="G339">
            <v>4.5000000000000005E-3</v>
          </cell>
          <cell r="H339">
            <v>2.58</v>
          </cell>
          <cell r="I339" t="str">
            <v>軽ポ</v>
          </cell>
        </row>
        <row r="340">
          <cell r="A340" t="str">
            <v>貨1軽QPE</v>
          </cell>
          <cell r="B340" t="str">
            <v>バス貨物～1.7t(軽油)</v>
          </cell>
          <cell r="C340" t="str">
            <v>貨1軽</v>
          </cell>
          <cell r="D340" t="str">
            <v>H21</v>
          </cell>
          <cell r="E340" t="str">
            <v>QPE</v>
          </cell>
          <cell r="F340">
            <v>7.2000000000000008E-2</v>
          </cell>
          <cell r="G340">
            <v>4.5000000000000005E-3</v>
          </cell>
          <cell r="H340">
            <v>2.58</v>
          </cell>
          <cell r="I340" t="str">
            <v>軽ポ</v>
          </cell>
        </row>
        <row r="341">
          <cell r="A341" t="str">
            <v>貨1軽QRE</v>
          </cell>
          <cell r="B341" t="str">
            <v>バス貨物～1.7t(軽油)</v>
          </cell>
          <cell r="C341" t="str">
            <v>貨1軽</v>
          </cell>
          <cell r="D341" t="str">
            <v>H21</v>
          </cell>
          <cell r="E341" t="str">
            <v>QRE</v>
          </cell>
          <cell r="F341">
            <v>7.2000000000000008E-2</v>
          </cell>
          <cell r="G341">
            <v>4.5000000000000005E-3</v>
          </cell>
          <cell r="H341">
            <v>2.58</v>
          </cell>
          <cell r="I341" t="str">
            <v>軽ポ</v>
          </cell>
        </row>
        <row r="342">
          <cell r="A342" t="str">
            <v>貨1軽QCE</v>
          </cell>
          <cell r="B342" t="str">
            <v>バス貨物～1.7t(軽油)</v>
          </cell>
          <cell r="C342" t="str">
            <v>貨1軽</v>
          </cell>
          <cell r="D342" t="str">
            <v>H21</v>
          </cell>
          <cell r="E342" t="str">
            <v>QCE</v>
          </cell>
          <cell r="F342">
            <v>7.2000000000000008E-2</v>
          </cell>
          <cell r="G342">
            <v>4.5000000000000005E-3</v>
          </cell>
          <cell r="H342">
            <v>2.58</v>
          </cell>
          <cell r="I342" t="str">
            <v>ハ</v>
          </cell>
        </row>
        <row r="343">
          <cell r="A343" t="str">
            <v>貨1軽QJE</v>
          </cell>
          <cell r="B343" t="str">
            <v>バス貨物～1.7t(軽油)</v>
          </cell>
          <cell r="C343" t="str">
            <v>貨1軽</v>
          </cell>
          <cell r="D343" t="str">
            <v>H21</v>
          </cell>
          <cell r="E343" t="str">
            <v>QJE</v>
          </cell>
          <cell r="F343">
            <v>7.2000000000000008E-2</v>
          </cell>
          <cell r="G343">
            <v>4.5000000000000005E-3</v>
          </cell>
          <cell r="H343">
            <v>2.58</v>
          </cell>
          <cell r="I343" t="str">
            <v>ハ</v>
          </cell>
        </row>
        <row r="344">
          <cell r="A344" t="str">
            <v>貨1軽QNE</v>
          </cell>
          <cell r="B344" t="str">
            <v>バス貨物～1.7t(軽油)</v>
          </cell>
          <cell r="C344" t="str">
            <v>貨1軽</v>
          </cell>
          <cell r="D344" t="str">
            <v>H21</v>
          </cell>
          <cell r="E344" t="str">
            <v>QNE</v>
          </cell>
          <cell r="F344">
            <v>7.2000000000000008E-2</v>
          </cell>
          <cell r="G344">
            <v>4.5000000000000005E-3</v>
          </cell>
          <cell r="H344">
            <v>2.58</v>
          </cell>
          <cell r="I344" t="str">
            <v>ハ</v>
          </cell>
        </row>
        <row r="345">
          <cell r="A345" t="str">
            <v>貨1軽QQE</v>
          </cell>
          <cell r="B345" t="str">
            <v>バス貨物～1.7t(軽油)</v>
          </cell>
          <cell r="C345" t="str">
            <v>貨1軽</v>
          </cell>
          <cell r="D345" t="str">
            <v>H21</v>
          </cell>
          <cell r="E345" t="str">
            <v>QQE</v>
          </cell>
          <cell r="F345">
            <v>7.2000000000000008E-2</v>
          </cell>
          <cell r="G345">
            <v>4.5000000000000005E-3</v>
          </cell>
          <cell r="H345">
            <v>2.58</v>
          </cell>
          <cell r="I345" t="str">
            <v>ハ</v>
          </cell>
        </row>
        <row r="346">
          <cell r="A346" t="str">
            <v>貨2軽-</v>
          </cell>
          <cell r="B346" t="str">
            <v>バス貨物1.7～2.5t(軽油)</v>
          </cell>
          <cell r="C346" t="str">
            <v>貨2軽</v>
          </cell>
          <cell r="D346" t="str">
            <v>S54前</v>
          </cell>
          <cell r="E346" t="str">
            <v>-</v>
          </cell>
          <cell r="F346">
            <v>2.83</v>
          </cell>
          <cell r="G346">
            <v>0.25</v>
          </cell>
          <cell r="H346">
            <v>2.58</v>
          </cell>
          <cell r="I346" t="str">
            <v>軽3</v>
          </cell>
        </row>
        <row r="347">
          <cell r="A347" t="str">
            <v>貨2軽K</v>
          </cell>
          <cell r="B347" t="str">
            <v>バス貨物1.7～2.5t(軽油)</v>
          </cell>
          <cell r="C347" t="str">
            <v>貨2軽</v>
          </cell>
          <cell r="D347" t="str">
            <v>S54</v>
          </cell>
          <cell r="E347" t="str">
            <v>K</v>
          </cell>
          <cell r="F347">
            <v>2.5299999999999998</v>
          </cell>
          <cell r="G347">
            <v>0.25</v>
          </cell>
          <cell r="H347">
            <v>2.58</v>
          </cell>
          <cell r="I347" t="str">
            <v>軽3</v>
          </cell>
        </row>
        <row r="348">
          <cell r="A348" t="str">
            <v>貨2軽N</v>
          </cell>
          <cell r="B348" t="str">
            <v>バス貨物1.7～2.5t(軽油)</v>
          </cell>
          <cell r="C348" t="str">
            <v>貨2軽</v>
          </cell>
          <cell r="D348" t="str">
            <v>S57,S58</v>
          </cell>
          <cell r="E348" t="str">
            <v>N</v>
          </cell>
          <cell r="F348">
            <v>2.16</v>
          </cell>
          <cell r="G348">
            <v>0.25</v>
          </cell>
          <cell r="H348">
            <v>2.58</v>
          </cell>
          <cell r="I348" t="str">
            <v>軽3</v>
          </cell>
        </row>
        <row r="349">
          <cell r="A349" t="str">
            <v>貨2軽P</v>
          </cell>
          <cell r="B349" t="str">
            <v>バス貨物1.7～2.5t(軽油)</v>
          </cell>
          <cell r="C349" t="str">
            <v>貨2軽</v>
          </cell>
          <cell r="D349" t="str">
            <v>S57,S58</v>
          </cell>
          <cell r="E349" t="str">
            <v>P</v>
          </cell>
          <cell r="F349">
            <v>2.16</v>
          </cell>
          <cell r="G349">
            <v>0.25</v>
          </cell>
          <cell r="H349">
            <v>2.58</v>
          </cell>
          <cell r="I349" t="str">
            <v>軽3</v>
          </cell>
        </row>
        <row r="350">
          <cell r="A350" t="str">
            <v>貨2軽S</v>
          </cell>
          <cell r="B350" t="str">
            <v>バス貨物1.7～2.5t(軽油)</v>
          </cell>
          <cell r="C350" t="str">
            <v>貨2軽</v>
          </cell>
          <cell r="D350" t="str">
            <v>S63</v>
          </cell>
          <cell r="E350" t="str">
            <v>S</v>
          </cell>
          <cell r="F350">
            <v>1.93</v>
          </cell>
          <cell r="G350">
            <v>0.25</v>
          </cell>
          <cell r="H350">
            <v>2.58</v>
          </cell>
          <cell r="I350" t="str">
            <v>軽3</v>
          </cell>
        </row>
        <row r="351">
          <cell r="A351" t="str">
            <v>貨2軽KB</v>
          </cell>
          <cell r="B351" t="str">
            <v>バス貨物1.7～2.5t(軽油)</v>
          </cell>
          <cell r="C351" t="str">
            <v>貨2軽</v>
          </cell>
          <cell r="D351" t="str">
            <v>H5</v>
          </cell>
          <cell r="E351" t="str">
            <v>KB</v>
          </cell>
          <cell r="F351">
            <v>1.3</v>
          </cell>
          <cell r="G351">
            <v>0.25</v>
          </cell>
          <cell r="H351">
            <v>2.58</v>
          </cell>
          <cell r="I351" t="str">
            <v>軽3</v>
          </cell>
        </row>
        <row r="352">
          <cell r="A352" t="str">
            <v>貨2軽KF</v>
          </cell>
          <cell r="B352" t="str">
            <v>バス貨物1.7～2.5t(軽油)</v>
          </cell>
          <cell r="C352" t="str">
            <v>貨2軽</v>
          </cell>
          <cell r="D352" t="str">
            <v>H9・H10</v>
          </cell>
          <cell r="E352" t="str">
            <v>KF</v>
          </cell>
          <cell r="F352">
            <v>0.7</v>
          </cell>
          <cell r="G352">
            <v>0.09</v>
          </cell>
          <cell r="H352">
            <v>2.58</v>
          </cell>
          <cell r="I352" t="str">
            <v>軽3</v>
          </cell>
        </row>
        <row r="353">
          <cell r="A353" t="str">
            <v>貨2軽HB</v>
          </cell>
          <cell r="B353" t="str">
            <v>バス貨物1.7～2.5t(軽油)</v>
          </cell>
          <cell r="C353" t="str">
            <v>貨2軽</v>
          </cell>
          <cell r="D353" t="str">
            <v>H9・H10</v>
          </cell>
          <cell r="E353" t="str">
            <v>HB</v>
          </cell>
          <cell r="F353">
            <v>0.35</v>
          </cell>
          <cell r="G353">
            <v>4.4999999999999998E-2</v>
          </cell>
          <cell r="H353">
            <v>2.58</v>
          </cell>
          <cell r="I353" t="str">
            <v>ハ</v>
          </cell>
        </row>
        <row r="354">
          <cell r="A354" t="str">
            <v>貨2軽KJ</v>
          </cell>
          <cell r="B354" t="str">
            <v>バス貨物1.7～2.5t(軽油)</v>
          </cell>
          <cell r="C354" t="str">
            <v>貨2軽</v>
          </cell>
          <cell r="D354" t="str">
            <v>H9・H10</v>
          </cell>
          <cell r="E354" t="str">
            <v>KJ</v>
          </cell>
          <cell r="F354">
            <v>0.7</v>
          </cell>
          <cell r="G354">
            <v>0.09</v>
          </cell>
          <cell r="H354">
            <v>2.58</v>
          </cell>
          <cell r="I354" t="str">
            <v>軽3</v>
          </cell>
        </row>
        <row r="355">
          <cell r="A355" t="str">
            <v>貨2軽HE</v>
          </cell>
          <cell r="B355" t="str">
            <v>バス貨物1.7～2.5t(軽油)</v>
          </cell>
          <cell r="C355" t="str">
            <v>貨2軽</v>
          </cell>
          <cell r="D355" t="str">
            <v>H9・H10</v>
          </cell>
          <cell r="E355" t="str">
            <v>HE</v>
          </cell>
          <cell r="F355">
            <v>0.35</v>
          </cell>
          <cell r="G355">
            <v>4.4999999999999998E-2</v>
          </cell>
          <cell r="H355">
            <v>2.58</v>
          </cell>
          <cell r="I355" t="str">
            <v>ハ</v>
          </cell>
        </row>
        <row r="356">
          <cell r="A356" t="str">
            <v>貨2軽DD</v>
          </cell>
          <cell r="B356" t="str">
            <v>バス貨物1.7～2.5t(軽油)</v>
          </cell>
          <cell r="C356" t="str">
            <v>貨2軽</v>
          </cell>
          <cell r="D356" t="str">
            <v>H9・H10</v>
          </cell>
          <cell r="E356" t="str">
            <v>DD</v>
          </cell>
          <cell r="F356">
            <v>0.52499999999999991</v>
          </cell>
          <cell r="G356">
            <v>6.7500000000000004E-2</v>
          </cell>
          <cell r="H356">
            <v>2.58</v>
          </cell>
          <cell r="I356" t="str">
            <v>軽3</v>
          </cell>
        </row>
        <row r="357">
          <cell r="A357" t="str">
            <v>貨2軽WD</v>
          </cell>
          <cell r="B357" t="str">
            <v>バス貨物1.7～2.5t(軽油)</v>
          </cell>
          <cell r="C357" t="str">
            <v>貨2軽</v>
          </cell>
          <cell r="D357" t="str">
            <v>H9・H10</v>
          </cell>
          <cell r="E357" t="str">
            <v>WD</v>
          </cell>
          <cell r="F357">
            <v>0.52499999999999991</v>
          </cell>
          <cell r="G357">
            <v>6.7500000000000004E-2</v>
          </cell>
          <cell r="H357">
            <v>2.58</v>
          </cell>
          <cell r="I357" t="str">
            <v>ハ</v>
          </cell>
        </row>
        <row r="358">
          <cell r="A358" t="str">
            <v>貨2軽DE</v>
          </cell>
          <cell r="B358" t="str">
            <v>バス貨物1.7～2.5t(軽油)</v>
          </cell>
          <cell r="C358" t="str">
            <v>貨2軽</v>
          </cell>
          <cell r="D358" t="str">
            <v>H9・H10</v>
          </cell>
          <cell r="E358" t="str">
            <v>DE</v>
          </cell>
          <cell r="F358">
            <v>0.35</v>
          </cell>
          <cell r="G358">
            <v>4.4999999999999998E-2</v>
          </cell>
          <cell r="H358">
            <v>2.58</v>
          </cell>
          <cell r="I358" t="str">
            <v>軽3</v>
          </cell>
        </row>
        <row r="359">
          <cell r="A359" t="str">
            <v>貨2軽WE</v>
          </cell>
          <cell r="B359" t="str">
            <v>バス貨物1.7～2.5t(軽油)</v>
          </cell>
          <cell r="C359" t="str">
            <v>貨2軽</v>
          </cell>
          <cell r="D359" t="str">
            <v>H9・H10</v>
          </cell>
          <cell r="E359" t="str">
            <v>WE</v>
          </cell>
          <cell r="F359">
            <v>0.35</v>
          </cell>
          <cell r="G359">
            <v>4.4999999999999998E-2</v>
          </cell>
          <cell r="H359">
            <v>2.58</v>
          </cell>
          <cell r="I359" t="str">
            <v>ハ</v>
          </cell>
        </row>
        <row r="360">
          <cell r="A360" t="str">
            <v>貨2軽DF</v>
          </cell>
          <cell r="B360" t="str">
            <v>バス貨物1.7～2.5t(軽油)</v>
          </cell>
          <cell r="C360" t="str">
            <v>貨2軽</v>
          </cell>
          <cell r="D360" t="str">
            <v>H9・H10</v>
          </cell>
          <cell r="E360" t="str">
            <v>DF</v>
          </cell>
          <cell r="F360">
            <v>0.17499999999999999</v>
          </cell>
          <cell r="G360">
            <v>2.2499999999999999E-2</v>
          </cell>
          <cell r="H360">
            <v>2.58</v>
          </cell>
          <cell r="I360" t="str">
            <v>軽3</v>
          </cell>
        </row>
        <row r="361">
          <cell r="A361" t="str">
            <v>貨2軽WF</v>
          </cell>
          <cell r="B361" t="str">
            <v>バス貨物1.7～2.5t(軽油)</v>
          </cell>
          <cell r="C361" t="str">
            <v>貨2軽</v>
          </cell>
          <cell r="D361" t="str">
            <v>H9・H10</v>
          </cell>
          <cell r="E361" t="str">
            <v>WF</v>
          </cell>
          <cell r="F361">
            <v>0.17499999999999999</v>
          </cell>
          <cell r="G361">
            <v>2.2499999999999999E-2</v>
          </cell>
          <cell r="H361">
            <v>2.58</v>
          </cell>
          <cell r="I361" t="str">
            <v>ハ</v>
          </cell>
        </row>
        <row r="362">
          <cell r="A362" t="str">
            <v>貨2軽DN</v>
          </cell>
          <cell r="B362" t="str">
            <v>バス貨物1.7～2.5t(軽油)</v>
          </cell>
          <cell r="C362" t="str">
            <v>貨2軽</v>
          </cell>
          <cell r="D362" t="str">
            <v>H9・H10</v>
          </cell>
          <cell r="E362" t="str">
            <v>DN</v>
          </cell>
          <cell r="F362">
            <v>0.52499999999999991</v>
          </cell>
          <cell r="G362">
            <v>6.7500000000000004E-2</v>
          </cell>
          <cell r="H362">
            <v>2.58</v>
          </cell>
          <cell r="I362" t="str">
            <v>軽3</v>
          </cell>
        </row>
        <row r="363">
          <cell r="A363" t="str">
            <v>貨2軽WN</v>
          </cell>
          <cell r="B363" t="str">
            <v>バス貨物1.7～2.5t(軽油)</v>
          </cell>
          <cell r="C363" t="str">
            <v>貨2軽</v>
          </cell>
          <cell r="D363" t="str">
            <v>H9・H10</v>
          </cell>
          <cell r="E363" t="str">
            <v>WN</v>
          </cell>
          <cell r="F363">
            <v>0.52499999999999991</v>
          </cell>
          <cell r="G363">
            <v>6.7500000000000004E-2</v>
          </cell>
          <cell r="H363">
            <v>2.58</v>
          </cell>
          <cell r="I363" t="str">
            <v>ハ</v>
          </cell>
        </row>
        <row r="364">
          <cell r="A364" t="str">
            <v>貨2軽DP</v>
          </cell>
          <cell r="B364" t="str">
            <v>バス貨物1.7～2.5t(軽油)</v>
          </cell>
          <cell r="C364" t="str">
            <v>貨2軽</v>
          </cell>
          <cell r="D364" t="str">
            <v>H9・H10</v>
          </cell>
          <cell r="E364" t="str">
            <v>DP</v>
          </cell>
          <cell r="F364">
            <v>0.35</v>
          </cell>
          <cell r="G364">
            <v>4.4999999999999998E-2</v>
          </cell>
          <cell r="H364">
            <v>2.58</v>
          </cell>
          <cell r="I364" t="str">
            <v>軽3</v>
          </cell>
        </row>
        <row r="365">
          <cell r="A365" t="str">
            <v>貨2軽WP</v>
          </cell>
          <cell r="B365" t="str">
            <v>バス貨物1.7～2.5t(軽油)</v>
          </cell>
          <cell r="C365" t="str">
            <v>貨2軽</v>
          </cell>
          <cell r="D365" t="str">
            <v>H9・H10</v>
          </cell>
          <cell r="E365" t="str">
            <v>WP</v>
          </cell>
          <cell r="F365">
            <v>0.35</v>
          </cell>
          <cell r="G365">
            <v>4.4999999999999998E-2</v>
          </cell>
          <cell r="H365">
            <v>2.58</v>
          </cell>
          <cell r="I365" t="str">
            <v>ハ</v>
          </cell>
        </row>
        <row r="366">
          <cell r="A366" t="str">
            <v>貨2軽DQ</v>
          </cell>
          <cell r="B366" t="str">
            <v>バス貨物1.7～2.5t(軽油)</v>
          </cell>
          <cell r="C366" t="str">
            <v>貨2軽</v>
          </cell>
          <cell r="D366" t="str">
            <v>H9・H10</v>
          </cell>
          <cell r="E366" t="str">
            <v>DQ</v>
          </cell>
          <cell r="F366">
            <v>0.17499999999999999</v>
          </cell>
          <cell r="G366">
            <v>2.2499999999999999E-2</v>
          </cell>
          <cell r="H366">
            <v>2.58</v>
          </cell>
          <cell r="I366" t="str">
            <v>軽3</v>
          </cell>
        </row>
        <row r="367">
          <cell r="A367" t="str">
            <v>貨2軽WQ</v>
          </cell>
          <cell r="B367" t="str">
            <v>バス貨物1.7～2.5t(軽油)</v>
          </cell>
          <cell r="C367" t="str">
            <v>貨2軽</v>
          </cell>
          <cell r="D367" t="str">
            <v>H9・H10</v>
          </cell>
          <cell r="E367" t="str">
            <v>WQ</v>
          </cell>
          <cell r="F367">
            <v>0.17499999999999999</v>
          </cell>
          <cell r="G367">
            <v>2.2499999999999999E-2</v>
          </cell>
          <cell r="H367">
            <v>2.58</v>
          </cell>
          <cell r="I367" t="str">
            <v>ハ</v>
          </cell>
        </row>
        <row r="368">
          <cell r="A368" t="str">
            <v>貨2軽KQ</v>
          </cell>
          <cell r="B368" t="str">
            <v>バス貨物1.7～2.5t(軽油)</v>
          </cell>
          <cell r="C368" t="str">
            <v>貨2軽</v>
          </cell>
          <cell r="D368" t="str">
            <v>H15</v>
          </cell>
          <cell r="E368" t="str">
            <v>KQ</v>
          </cell>
          <cell r="F368">
            <v>0.49</v>
          </cell>
          <cell r="G368">
            <v>0.06</v>
          </cell>
          <cell r="H368">
            <v>2.58</v>
          </cell>
          <cell r="I368" t="str">
            <v>軽3</v>
          </cell>
        </row>
        <row r="369">
          <cell r="A369" t="str">
            <v>貨2軽HX</v>
          </cell>
          <cell r="B369" t="str">
            <v>バス貨物1.7～2.5t(軽油)</v>
          </cell>
          <cell r="C369" t="str">
            <v>貨2軽</v>
          </cell>
          <cell r="D369" t="str">
            <v>H15</v>
          </cell>
          <cell r="E369" t="str">
            <v>HX</v>
          </cell>
          <cell r="F369">
            <v>0.245</v>
          </cell>
          <cell r="G369">
            <v>0.03</v>
          </cell>
          <cell r="H369">
            <v>2.58</v>
          </cell>
          <cell r="I369" t="str">
            <v>ハ</v>
          </cell>
        </row>
        <row r="370">
          <cell r="A370" t="str">
            <v>貨2軽TJ</v>
          </cell>
          <cell r="B370" t="str">
            <v>バス貨物1.7～2.5t(軽油)</v>
          </cell>
          <cell r="C370" t="str">
            <v>貨2軽</v>
          </cell>
          <cell r="D370" t="str">
            <v>H15</v>
          </cell>
          <cell r="E370" t="str">
            <v>TJ</v>
          </cell>
          <cell r="F370">
            <v>0.36749999999999999</v>
          </cell>
          <cell r="G370">
            <v>4.4999999999999998E-2</v>
          </cell>
          <cell r="H370">
            <v>2.58</v>
          </cell>
          <cell r="I370" t="str">
            <v>軽3</v>
          </cell>
        </row>
        <row r="371">
          <cell r="A371" t="str">
            <v>貨2軽XJ</v>
          </cell>
          <cell r="B371" t="str">
            <v>バス貨物1.7～2.5t(軽油)</v>
          </cell>
          <cell r="C371" t="str">
            <v>貨2軽</v>
          </cell>
          <cell r="D371" t="str">
            <v>H15</v>
          </cell>
          <cell r="E371" t="str">
            <v>XJ</v>
          </cell>
          <cell r="F371">
            <v>0.36749999999999999</v>
          </cell>
          <cell r="G371">
            <v>4.4999999999999998E-2</v>
          </cell>
          <cell r="H371">
            <v>2.58</v>
          </cell>
          <cell r="I371" t="str">
            <v>ハ</v>
          </cell>
        </row>
        <row r="372">
          <cell r="A372" t="str">
            <v>貨2軽LJ</v>
          </cell>
          <cell r="B372" t="str">
            <v>バス貨物1.7～2.5t(軽油)</v>
          </cell>
          <cell r="C372" t="str">
            <v>貨2軽</v>
          </cell>
          <cell r="D372" t="str">
            <v>H15</v>
          </cell>
          <cell r="E372" t="str">
            <v>LJ</v>
          </cell>
          <cell r="F372">
            <v>0.245</v>
          </cell>
          <cell r="G372">
            <v>0.03</v>
          </cell>
          <cell r="H372">
            <v>2.58</v>
          </cell>
          <cell r="I372" t="str">
            <v>軽3</v>
          </cell>
        </row>
        <row r="373">
          <cell r="A373" t="str">
            <v>貨2軽YJ</v>
          </cell>
          <cell r="B373" t="str">
            <v>バス貨物1.7～2.5t(軽油)</v>
          </cell>
          <cell r="C373" t="str">
            <v>貨2軽</v>
          </cell>
          <cell r="D373" t="str">
            <v>H15</v>
          </cell>
          <cell r="E373" t="str">
            <v>YJ</v>
          </cell>
          <cell r="F373">
            <v>0.245</v>
          </cell>
          <cell r="G373">
            <v>0.03</v>
          </cell>
          <cell r="H373">
            <v>2.58</v>
          </cell>
          <cell r="I373" t="str">
            <v>ハ</v>
          </cell>
        </row>
        <row r="374">
          <cell r="A374" t="str">
            <v>貨2軽UJ</v>
          </cell>
          <cell r="B374" t="str">
            <v>バス貨物1.7～2.5t(軽油)</v>
          </cell>
          <cell r="C374" t="str">
            <v>貨2軽</v>
          </cell>
          <cell r="D374" t="str">
            <v>H15</v>
          </cell>
          <cell r="E374" t="str">
            <v>UJ</v>
          </cell>
          <cell r="F374">
            <v>0.1225</v>
          </cell>
          <cell r="G374">
            <v>1.4999999999999999E-2</v>
          </cell>
          <cell r="H374">
            <v>2.58</v>
          </cell>
          <cell r="I374" t="str">
            <v>軽3</v>
          </cell>
        </row>
        <row r="375">
          <cell r="A375" t="str">
            <v>貨2軽ZJ</v>
          </cell>
          <cell r="B375" t="str">
            <v>バス貨物1.7～2.5t(軽油)</v>
          </cell>
          <cell r="C375" t="str">
            <v>貨2軽</v>
          </cell>
          <cell r="D375" t="str">
            <v>H15</v>
          </cell>
          <cell r="E375" t="str">
            <v>ZJ</v>
          </cell>
          <cell r="F375">
            <v>0.1225</v>
          </cell>
          <cell r="G375">
            <v>1.4999999999999999E-2</v>
          </cell>
          <cell r="H375">
            <v>2.58</v>
          </cell>
          <cell r="I375" t="str">
            <v>ハ</v>
          </cell>
        </row>
        <row r="376">
          <cell r="A376" t="str">
            <v>貨2軽ADF</v>
          </cell>
          <cell r="B376" t="str">
            <v>バス貨物1.7～2.5t(軽油)</v>
          </cell>
          <cell r="C376" t="str">
            <v>貨2軽</v>
          </cell>
          <cell r="D376" t="str">
            <v>H17</v>
          </cell>
          <cell r="E376" t="str">
            <v>ADF</v>
          </cell>
          <cell r="F376">
            <v>0.25</v>
          </cell>
          <cell r="G376">
            <v>1.4999999999999999E-2</v>
          </cell>
          <cell r="H376">
            <v>2.58</v>
          </cell>
          <cell r="I376" t="str">
            <v>軽新長</v>
          </cell>
        </row>
        <row r="377">
          <cell r="A377" t="str">
            <v>貨2軽AKF</v>
          </cell>
          <cell r="B377" t="str">
            <v>バス貨物1.7～2.5t(軽油)</v>
          </cell>
          <cell r="C377" t="str">
            <v>貨2軽</v>
          </cell>
          <cell r="D377" t="str">
            <v>H17</v>
          </cell>
          <cell r="E377" t="str">
            <v>AKF</v>
          </cell>
          <cell r="F377">
            <v>0.25</v>
          </cell>
          <cell r="G377">
            <v>1.4999999999999999E-2</v>
          </cell>
          <cell r="H377">
            <v>2.58</v>
          </cell>
          <cell r="I377" t="str">
            <v>軽新長</v>
          </cell>
        </row>
        <row r="378">
          <cell r="A378" t="str">
            <v>貨2軽ACF</v>
          </cell>
          <cell r="B378" t="str">
            <v>バス貨物1.7～2.5t(軽油)</v>
          </cell>
          <cell r="C378" t="str">
            <v>貨2軽</v>
          </cell>
          <cell r="D378" t="str">
            <v>H17</v>
          </cell>
          <cell r="E378" t="str">
            <v>ACF</v>
          </cell>
          <cell r="F378">
            <v>0.125</v>
          </cell>
          <cell r="G378">
            <v>7.4999999999999997E-3</v>
          </cell>
          <cell r="H378">
            <v>2.58</v>
          </cell>
          <cell r="I378" t="str">
            <v>ハ</v>
          </cell>
        </row>
        <row r="379">
          <cell r="A379" t="str">
            <v>貨2軽AJF</v>
          </cell>
          <cell r="B379" t="str">
            <v>バス貨物1.7～2.5t(軽油)</v>
          </cell>
          <cell r="C379" t="str">
            <v>貨2軽</v>
          </cell>
          <cell r="D379" t="str">
            <v>H17</v>
          </cell>
          <cell r="E379" t="str">
            <v>AJF</v>
          </cell>
          <cell r="F379">
            <v>0.125</v>
          </cell>
          <cell r="G379">
            <v>7.4999999999999997E-3</v>
          </cell>
          <cell r="H379">
            <v>2.58</v>
          </cell>
          <cell r="I379" t="str">
            <v>ハ</v>
          </cell>
        </row>
        <row r="380">
          <cell r="A380" t="str">
            <v>貨2軽BCF</v>
          </cell>
          <cell r="B380" t="str">
            <v>バス貨物1.7～2.5t(軽油)</v>
          </cell>
          <cell r="C380" t="str">
            <v>貨2軽</v>
          </cell>
          <cell r="D380" t="str">
            <v>H17</v>
          </cell>
          <cell r="E380" t="str">
            <v>BCF</v>
          </cell>
          <cell r="F380">
            <v>0.22500000000000001</v>
          </cell>
          <cell r="G380">
            <v>1.35E-2</v>
          </cell>
          <cell r="H380">
            <v>2.58</v>
          </cell>
          <cell r="I380" t="str">
            <v>ハ</v>
          </cell>
        </row>
        <row r="381">
          <cell r="A381" t="str">
            <v>貨2軽BJF</v>
          </cell>
          <cell r="B381" t="str">
            <v>バス貨物1.7～2.5t(軽油)</v>
          </cell>
          <cell r="C381" t="str">
            <v>貨2軽</v>
          </cell>
          <cell r="D381" t="str">
            <v>H17</v>
          </cell>
          <cell r="E381" t="str">
            <v>BJF</v>
          </cell>
          <cell r="F381">
            <v>0.22500000000000001</v>
          </cell>
          <cell r="G381">
            <v>1.35E-2</v>
          </cell>
          <cell r="H381">
            <v>2.58</v>
          </cell>
          <cell r="I381" t="str">
            <v>ハ</v>
          </cell>
        </row>
        <row r="382">
          <cell r="A382" t="str">
            <v>貨2軽BDF</v>
          </cell>
          <cell r="B382" t="str">
            <v>バス貨物1.7～2.5t(軽油)</v>
          </cell>
          <cell r="C382" t="str">
            <v>貨2軽</v>
          </cell>
          <cell r="D382" t="str">
            <v>H17</v>
          </cell>
          <cell r="E382" t="str">
            <v>BDF</v>
          </cell>
          <cell r="F382">
            <v>0.22500000000000001</v>
          </cell>
          <cell r="G382">
            <v>1.35E-2</v>
          </cell>
          <cell r="H382">
            <v>2.58</v>
          </cell>
          <cell r="I382" t="str">
            <v>軽新長1</v>
          </cell>
        </row>
        <row r="383">
          <cell r="A383" t="str">
            <v>貨2軽BKF</v>
          </cell>
          <cell r="B383" t="str">
            <v>バス貨物1.7～2.5t(軽油)</v>
          </cell>
          <cell r="C383" t="str">
            <v>貨2軽</v>
          </cell>
          <cell r="D383" t="str">
            <v>H17</v>
          </cell>
          <cell r="E383" t="str">
            <v>BKF</v>
          </cell>
          <cell r="F383">
            <v>0.22500000000000001</v>
          </cell>
          <cell r="G383">
            <v>1.35E-2</v>
          </cell>
          <cell r="H383">
            <v>2.58</v>
          </cell>
          <cell r="I383" t="str">
            <v>軽新長1</v>
          </cell>
        </row>
        <row r="384">
          <cell r="A384" t="str">
            <v>貨2軽CCF</v>
          </cell>
          <cell r="B384" t="str">
            <v>バス貨物1.7～2.5t(軽油)</v>
          </cell>
          <cell r="C384" t="str">
            <v>貨2軽</v>
          </cell>
          <cell r="D384" t="str">
            <v>H17</v>
          </cell>
          <cell r="E384" t="str">
            <v>CCF</v>
          </cell>
          <cell r="F384">
            <v>0.125</v>
          </cell>
          <cell r="G384">
            <v>7.4999999999999997E-3</v>
          </cell>
          <cell r="H384">
            <v>2.58</v>
          </cell>
          <cell r="I384" t="str">
            <v>ハ</v>
          </cell>
        </row>
        <row r="385">
          <cell r="A385" t="str">
            <v>貨2軽CJF</v>
          </cell>
          <cell r="B385" t="str">
            <v>バス貨物1.7～2.5t(軽油)</v>
          </cell>
          <cell r="C385" t="str">
            <v>貨2軽</v>
          </cell>
          <cell r="D385" t="str">
            <v>H17</v>
          </cell>
          <cell r="E385" t="str">
            <v>CJF</v>
          </cell>
          <cell r="F385">
            <v>0.125</v>
          </cell>
          <cell r="G385">
            <v>7.4999999999999997E-3</v>
          </cell>
          <cell r="H385">
            <v>2.58</v>
          </cell>
          <cell r="I385" t="str">
            <v>ハ</v>
          </cell>
        </row>
        <row r="386">
          <cell r="A386" t="str">
            <v>貨2軽CDF</v>
          </cell>
          <cell r="B386" t="str">
            <v>バス貨物1.7～2.5t(軽油)</v>
          </cell>
          <cell r="C386" t="str">
            <v>貨2軽</v>
          </cell>
          <cell r="D386" t="str">
            <v>H17</v>
          </cell>
          <cell r="E386" t="str">
            <v>CDF</v>
          </cell>
          <cell r="F386">
            <v>0.125</v>
          </cell>
          <cell r="G386">
            <v>7.4999999999999997E-3</v>
          </cell>
          <cell r="H386">
            <v>2.58</v>
          </cell>
          <cell r="I386" t="str">
            <v>軽新長</v>
          </cell>
        </row>
        <row r="387">
          <cell r="A387" t="str">
            <v>貨2軽CKF</v>
          </cell>
          <cell r="B387" t="str">
            <v>バス貨物1.7～2.5t(軽油)</v>
          </cell>
          <cell r="C387" t="str">
            <v>貨2軽</v>
          </cell>
          <cell r="D387" t="str">
            <v>H17</v>
          </cell>
          <cell r="E387" t="str">
            <v>CKF</v>
          </cell>
          <cell r="F387">
            <v>0.125</v>
          </cell>
          <cell r="G387">
            <v>7.4999999999999997E-3</v>
          </cell>
          <cell r="H387">
            <v>2.58</v>
          </cell>
          <cell r="I387" t="str">
            <v>軽新長</v>
          </cell>
        </row>
        <row r="388">
          <cell r="A388" t="str">
            <v>貨2軽DCF</v>
          </cell>
          <cell r="B388" t="str">
            <v>バス貨物1.7～2.5t(軽油)</v>
          </cell>
          <cell r="C388" t="str">
            <v>貨2軽</v>
          </cell>
          <cell r="D388" t="str">
            <v>H17</v>
          </cell>
          <cell r="E388" t="str">
            <v>DCF</v>
          </cell>
          <cell r="F388">
            <v>6.25E-2</v>
          </cell>
          <cell r="G388">
            <v>3.7499999999999999E-3</v>
          </cell>
          <cell r="H388">
            <v>2.58</v>
          </cell>
          <cell r="I388" t="str">
            <v>ハ</v>
          </cell>
        </row>
        <row r="389">
          <cell r="A389" t="str">
            <v>貨2軽DJF</v>
          </cell>
          <cell r="B389" t="str">
            <v>バス貨物1.7～2.5t(軽油)</v>
          </cell>
          <cell r="C389" t="str">
            <v>貨2軽</v>
          </cell>
          <cell r="D389" t="str">
            <v>H17</v>
          </cell>
          <cell r="E389" t="str">
            <v>DJF</v>
          </cell>
          <cell r="F389">
            <v>6.25E-2</v>
          </cell>
          <cell r="G389">
            <v>3.7499999999999999E-3</v>
          </cell>
          <cell r="H389">
            <v>2.58</v>
          </cell>
          <cell r="I389" t="str">
            <v>ハ</v>
          </cell>
        </row>
        <row r="390">
          <cell r="A390" t="str">
            <v>貨2軽DDF</v>
          </cell>
          <cell r="B390" t="str">
            <v>バス貨物1.7～2.5t(軽油)</v>
          </cell>
          <cell r="C390" t="str">
            <v>貨2軽</v>
          </cell>
          <cell r="D390" t="str">
            <v>H17</v>
          </cell>
          <cell r="E390" t="str">
            <v>DDF</v>
          </cell>
          <cell r="F390">
            <v>6.25E-2</v>
          </cell>
          <cell r="G390">
            <v>3.7499999999999999E-3</v>
          </cell>
          <cell r="H390">
            <v>2.58</v>
          </cell>
          <cell r="I390" t="str">
            <v>軽新長</v>
          </cell>
        </row>
        <row r="391">
          <cell r="A391" t="str">
            <v>貨2軽DKF</v>
          </cell>
          <cell r="B391" t="str">
            <v>バス貨物1.7～2.5t(軽油)</v>
          </cell>
          <cell r="C391" t="str">
            <v>貨2軽</v>
          </cell>
          <cell r="D391" t="str">
            <v>H17</v>
          </cell>
          <cell r="E391" t="str">
            <v>DKF</v>
          </cell>
          <cell r="F391">
            <v>6.25E-2</v>
          </cell>
          <cell r="G391">
            <v>3.7499999999999999E-3</v>
          </cell>
          <cell r="H391">
            <v>2.58</v>
          </cell>
          <cell r="I391" t="str">
            <v>軽新長</v>
          </cell>
        </row>
        <row r="392">
          <cell r="A392" t="str">
            <v>貨2軽NCF</v>
          </cell>
          <cell r="B392" t="str">
            <v>バス貨物1.7～2.5t(軽油)</v>
          </cell>
          <cell r="C392" t="str">
            <v>貨2軽</v>
          </cell>
          <cell r="D392" t="str">
            <v>H17</v>
          </cell>
          <cell r="E392" t="str">
            <v>NCF</v>
          </cell>
          <cell r="F392">
            <v>0.22500000000000001</v>
          </cell>
          <cell r="G392">
            <v>1.4999999999999999E-2</v>
          </cell>
          <cell r="H392">
            <v>2.58</v>
          </cell>
          <cell r="I392" t="str">
            <v>ハ</v>
          </cell>
        </row>
        <row r="393">
          <cell r="A393" t="str">
            <v>貨2軽NJF</v>
          </cell>
          <cell r="B393" t="str">
            <v>バス貨物1.7～2.5t(軽油)</v>
          </cell>
          <cell r="C393" t="str">
            <v>貨2軽</v>
          </cell>
          <cell r="D393" t="str">
            <v>H17</v>
          </cell>
          <cell r="E393" t="str">
            <v>NJF</v>
          </cell>
          <cell r="F393">
            <v>0.22500000000000001</v>
          </cell>
          <cell r="G393">
            <v>1.4999999999999999E-2</v>
          </cell>
          <cell r="H393">
            <v>2.58</v>
          </cell>
          <cell r="I393" t="str">
            <v>ハ</v>
          </cell>
        </row>
        <row r="394">
          <cell r="A394" t="str">
            <v>貨2軽NDF</v>
          </cell>
          <cell r="B394" t="str">
            <v>バス貨物1.7～2.5t(軽油)</v>
          </cell>
          <cell r="C394" t="str">
            <v>貨2軽</v>
          </cell>
          <cell r="D394" t="str">
            <v>H17</v>
          </cell>
          <cell r="E394" t="str">
            <v>NDF</v>
          </cell>
          <cell r="F394">
            <v>0.22500000000000001</v>
          </cell>
          <cell r="G394">
            <v>1.4999999999999999E-2</v>
          </cell>
          <cell r="H394">
            <v>2.58</v>
          </cell>
          <cell r="I394" t="str">
            <v>軽新長1</v>
          </cell>
        </row>
        <row r="395">
          <cell r="A395" t="str">
            <v>貨2軽NKF</v>
          </cell>
          <cell r="B395" t="str">
            <v>バス貨物1.7～2.5t(軽油)</v>
          </cell>
          <cell r="C395" t="str">
            <v>貨2軽</v>
          </cell>
          <cell r="D395" t="str">
            <v>H17</v>
          </cell>
          <cell r="E395" t="str">
            <v>NKF</v>
          </cell>
          <cell r="F395">
            <v>0.22500000000000001</v>
          </cell>
          <cell r="G395">
            <v>1.4999999999999999E-2</v>
          </cell>
          <cell r="H395">
            <v>2.58</v>
          </cell>
          <cell r="I395" t="str">
            <v>軽新長1</v>
          </cell>
        </row>
        <row r="396">
          <cell r="A396" t="str">
            <v>貨2軽PCF</v>
          </cell>
          <cell r="B396" t="str">
            <v>バス貨物1.7～2.5t(軽油)</v>
          </cell>
          <cell r="C396" t="str">
            <v>貨2軽</v>
          </cell>
          <cell r="D396" t="str">
            <v>H17</v>
          </cell>
          <cell r="E396" t="str">
            <v>PCF</v>
          </cell>
          <cell r="F396">
            <v>0.25</v>
          </cell>
          <cell r="G396">
            <v>1.35E-2</v>
          </cell>
          <cell r="H396">
            <v>2.58</v>
          </cell>
          <cell r="I396" t="str">
            <v>ハ</v>
          </cell>
        </row>
        <row r="397">
          <cell r="A397" t="str">
            <v>貨2軽PJF</v>
          </cell>
          <cell r="B397" t="str">
            <v>バス貨物1.7～2.5t(軽油)</v>
          </cell>
          <cell r="C397" t="str">
            <v>貨2軽</v>
          </cell>
          <cell r="D397" t="str">
            <v>H17</v>
          </cell>
          <cell r="E397" t="str">
            <v>PJF</v>
          </cell>
          <cell r="F397">
            <v>0.25</v>
          </cell>
          <cell r="G397">
            <v>1.35E-2</v>
          </cell>
          <cell r="H397">
            <v>2.58</v>
          </cell>
          <cell r="I397" t="str">
            <v>ハ</v>
          </cell>
        </row>
        <row r="398">
          <cell r="A398" t="str">
            <v>貨2軽PDF</v>
          </cell>
          <cell r="B398" t="str">
            <v>バス貨物1.7～2.5t(軽油)</v>
          </cell>
          <cell r="C398" t="str">
            <v>貨2軽</v>
          </cell>
          <cell r="D398" t="str">
            <v>H17</v>
          </cell>
          <cell r="E398" t="str">
            <v>PDF</v>
          </cell>
          <cell r="F398">
            <v>0.25</v>
          </cell>
          <cell r="G398">
            <v>1.35E-2</v>
          </cell>
          <cell r="H398">
            <v>2.58</v>
          </cell>
          <cell r="I398" t="str">
            <v>軽新長1</v>
          </cell>
        </row>
        <row r="399">
          <cell r="A399" t="str">
            <v>貨2軽PKF</v>
          </cell>
          <cell r="B399" t="str">
            <v>バス貨物1.7～2.5t(軽油)</v>
          </cell>
          <cell r="C399" t="str">
            <v>貨2軽</v>
          </cell>
          <cell r="D399" t="str">
            <v>H17</v>
          </cell>
          <cell r="E399" t="str">
            <v>PKF</v>
          </cell>
          <cell r="F399">
            <v>0.25</v>
          </cell>
          <cell r="G399">
            <v>1.35E-2</v>
          </cell>
          <cell r="H399">
            <v>2.58</v>
          </cell>
          <cell r="I399" t="str">
            <v>軽新長1</v>
          </cell>
        </row>
        <row r="400">
          <cell r="A400" t="str">
            <v>貨2軽SDF</v>
          </cell>
          <cell r="B400" t="str">
            <v>バス貨物1.7～2.5t(軽油)</v>
          </cell>
          <cell r="C400" t="str">
            <v>貨2軽</v>
          </cell>
          <cell r="D400" t="str">
            <v>H22</v>
          </cell>
          <cell r="E400" t="str">
            <v>SDF</v>
          </cell>
          <cell r="F400">
            <v>0.15</v>
          </cell>
          <cell r="G400">
            <v>7.0000000000000001E-3</v>
          </cell>
          <cell r="H400">
            <v>2.58</v>
          </cell>
          <cell r="I400" t="str">
            <v>軽ポ</v>
          </cell>
        </row>
        <row r="401">
          <cell r="A401" t="str">
            <v>貨2軽SKF</v>
          </cell>
          <cell r="B401" t="str">
            <v>バス貨物1.7～2.5t(軽油)</v>
          </cell>
          <cell r="C401" t="str">
            <v>貨2軽</v>
          </cell>
          <cell r="D401" t="str">
            <v>H22</v>
          </cell>
          <cell r="E401" t="str">
            <v>SKF</v>
          </cell>
          <cell r="F401">
            <v>0.15</v>
          </cell>
          <cell r="G401">
            <v>7.0000000000000001E-3</v>
          </cell>
          <cell r="H401">
            <v>2.58</v>
          </cell>
          <cell r="I401" t="str">
            <v>軽ポ</v>
          </cell>
        </row>
        <row r="402">
          <cell r="A402" t="str">
            <v>貨2軽SPF</v>
          </cell>
          <cell r="B402" t="str">
            <v>バス貨物1.7～2.5t(軽油)</v>
          </cell>
          <cell r="C402" t="str">
            <v>貨2軽</v>
          </cell>
          <cell r="D402" t="str">
            <v>H22</v>
          </cell>
          <cell r="E402" t="str">
            <v>SPF</v>
          </cell>
          <cell r="F402">
            <v>0.15</v>
          </cell>
          <cell r="G402">
            <v>7.0000000000000001E-3</v>
          </cell>
          <cell r="H402">
            <v>2.58</v>
          </cell>
          <cell r="I402" t="str">
            <v>軽ポ</v>
          </cell>
        </row>
        <row r="403">
          <cell r="A403" t="str">
            <v>貨2軽SRF</v>
          </cell>
          <cell r="B403" t="str">
            <v>バス貨物1.7～2.5t(軽油)</v>
          </cell>
          <cell r="C403" t="str">
            <v>貨2軽</v>
          </cell>
          <cell r="D403" t="str">
            <v>H22</v>
          </cell>
          <cell r="E403" t="str">
            <v>SRF</v>
          </cell>
          <cell r="F403">
            <v>0.15</v>
          </cell>
          <cell r="G403">
            <v>7.0000000000000001E-3</v>
          </cell>
          <cell r="H403">
            <v>2.58</v>
          </cell>
          <cell r="I403" t="str">
            <v>軽ポ</v>
          </cell>
        </row>
        <row r="404">
          <cell r="A404" t="str">
            <v>貨2軽SCF</v>
          </cell>
          <cell r="B404" t="str">
            <v>バス貨物1.7～2.5t(軽油)</v>
          </cell>
          <cell r="C404" t="str">
            <v>貨2軽</v>
          </cell>
          <cell r="D404" t="str">
            <v>H22</v>
          </cell>
          <cell r="E404" t="str">
            <v>SCF</v>
          </cell>
          <cell r="F404">
            <v>7.4999999999999997E-2</v>
          </cell>
          <cell r="G404">
            <v>3.5000000000000001E-3</v>
          </cell>
          <cell r="H404">
            <v>2.58</v>
          </cell>
          <cell r="I404" t="str">
            <v>ハ</v>
          </cell>
        </row>
        <row r="405">
          <cell r="A405" t="str">
            <v>貨2軽SJF</v>
          </cell>
          <cell r="B405" t="str">
            <v>バス貨物1.7～2.5t(軽油)</v>
          </cell>
          <cell r="C405" t="str">
            <v>貨2軽</v>
          </cell>
          <cell r="D405" t="str">
            <v>H22</v>
          </cell>
          <cell r="E405" t="str">
            <v>SJF</v>
          </cell>
          <cell r="F405">
            <v>7.4999999999999997E-2</v>
          </cell>
          <cell r="G405">
            <v>3.5000000000000001E-3</v>
          </cell>
          <cell r="H405">
            <v>2.58</v>
          </cell>
          <cell r="I405" t="str">
            <v>ハ</v>
          </cell>
        </row>
        <row r="406">
          <cell r="A406" t="str">
            <v>貨2軽SNF</v>
          </cell>
          <cell r="B406" t="str">
            <v>バス貨物1.7～2.5t(軽油)</v>
          </cell>
          <cell r="C406" t="str">
            <v>貨2軽</v>
          </cell>
          <cell r="D406" t="str">
            <v>H22</v>
          </cell>
          <cell r="E406" t="str">
            <v>SNF</v>
          </cell>
          <cell r="F406">
            <v>7.4999999999999997E-2</v>
          </cell>
          <cell r="G406">
            <v>3.5000000000000001E-3</v>
          </cell>
          <cell r="H406">
            <v>2.58</v>
          </cell>
          <cell r="I406" t="str">
            <v>ハ</v>
          </cell>
        </row>
        <row r="407">
          <cell r="A407" t="str">
            <v>貨2軽SQF</v>
          </cell>
          <cell r="B407" t="str">
            <v>バス貨物1.7～2.5t(軽油)</v>
          </cell>
          <cell r="C407" t="str">
            <v>貨2軽</v>
          </cell>
          <cell r="D407" t="str">
            <v>H22</v>
          </cell>
          <cell r="E407" t="str">
            <v>SQF</v>
          </cell>
          <cell r="F407">
            <v>7.4999999999999997E-2</v>
          </cell>
          <cell r="G407">
            <v>3.5000000000000001E-3</v>
          </cell>
          <cell r="H407">
            <v>2.58</v>
          </cell>
          <cell r="I407" t="str">
            <v>ハ</v>
          </cell>
        </row>
        <row r="408">
          <cell r="A408" t="str">
            <v>貨2軽TDF</v>
          </cell>
          <cell r="B408" t="str">
            <v>バス貨物1.7～2.5t(軽油)</v>
          </cell>
          <cell r="C408" t="str">
            <v>貨2軽</v>
          </cell>
          <cell r="D408" t="str">
            <v>H22</v>
          </cell>
          <cell r="E408" t="str">
            <v>TDF</v>
          </cell>
          <cell r="F408">
            <v>0.13500000000000001</v>
          </cell>
          <cell r="G408">
            <v>6.3E-3</v>
          </cell>
          <cell r="H408">
            <v>2.58</v>
          </cell>
          <cell r="I408" t="str">
            <v>軽ポ</v>
          </cell>
        </row>
        <row r="409">
          <cell r="A409" t="str">
            <v>貨2軽TKF</v>
          </cell>
          <cell r="B409" t="str">
            <v>バス貨物1.7～2.5t(軽油)</v>
          </cell>
          <cell r="C409" t="str">
            <v>貨2軽</v>
          </cell>
          <cell r="D409" t="str">
            <v>H22</v>
          </cell>
          <cell r="E409" t="str">
            <v>TKF</v>
          </cell>
          <cell r="F409">
            <v>0.13500000000000001</v>
          </cell>
          <cell r="G409">
            <v>6.3E-3</v>
          </cell>
          <cell r="H409">
            <v>2.58</v>
          </cell>
          <cell r="I409" t="str">
            <v>軽ポ</v>
          </cell>
        </row>
        <row r="410">
          <cell r="A410" t="str">
            <v>貨2軽TPF</v>
          </cell>
          <cell r="B410" t="str">
            <v>バス貨物1.7～2.5t(軽油)</v>
          </cell>
          <cell r="C410" t="str">
            <v>貨2軽</v>
          </cell>
          <cell r="D410" t="str">
            <v>H22</v>
          </cell>
          <cell r="E410" t="str">
            <v>TPF</v>
          </cell>
          <cell r="F410">
            <v>0.13500000000000001</v>
          </cell>
          <cell r="G410">
            <v>6.3E-3</v>
          </cell>
          <cell r="H410">
            <v>2.58</v>
          </cell>
          <cell r="I410" t="str">
            <v>軽ポ</v>
          </cell>
        </row>
        <row r="411">
          <cell r="A411" t="str">
            <v>貨2軽TRF</v>
          </cell>
          <cell r="B411" t="str">
            <v>バス貨物1.7～2.5t(軽油)</v>
          </cell>
          <cell r="C411" t="str">
            <v>貨2軽</v>
          </cell>
          <cell r="D411" t="str">
            <v>H22</v>
          </cell>
          <cell r="E411" t="str">
            <v>TRF</v>
          </cell>
          <cell r="F411">
            <v>0.13500000000000001</v>
          </cell>
          <cell r="G411">
            <v>6.3E-3</v>
          </cell>
          <cell r="H411">
            <v>2.58</v>
          </cell>
          <cell r="I411" t="str">
            <v>軽ポ</v>
          </cell>
        </row>
        <row r="412">
          <cell r="A412" t="str">
            <v>貨2軽TCF</v>
          </cell>
          <cell r="B412" t="str">
            <v>バス貨物1.7～2.5t(軽油)</v>
          </cell>
          <cell r="C412" t="str">
            <v>貨2軽</v>
          </cell>
          <cell r="D412" t="str">
            <v>H22</v>
          </cell>
          <cell r="E412" t="str">
            <v>TCF</v>
          </cell>
          <cell r="F412">
            <v>0.13500000000000001</v>
          </cell>
          <cell r="G412">
            <v>6.3E-3</v>
          </cell>
          <cell r="H412">
            <v>2.58</v>
          </cell>
          <cell r="I412" t="str">
            <v>ハ</v>
          </cell>
        </row>
        <row r="413">
          <cell r="A413" t="str">
            <v>貨2軽TJF</v>
          </cell>
          <cell r="B413" t="str">
            <v>バス貨物1.7～2.5t(軽油)</v>
          </cell>
          <cell r="C413" t="str">
            <v>貨2軽</v>
          </cell>
          <cell r="D413" t="str">
            <v>H22</v>
          </cell>
          <cell r="E413" t="str">
            <v>TJF</v>
          </cell>
          <cell r="F413">
            <v>0.13500000000000001</v>
          </cell>
          <cell r="G413">
            <v>6.3E-3</v>
          </cell>
          <cell r="H413">
            <v>2.58</v>
          </cell>
          <cell r="I413" t="str">
            <v>ハ</v>
          </cell>
        </row>
        <row r="414">
          <cell r="A414" t="str">
            <v>貨2軽TNF</v>
          </cell>
          <cell r="B414" t="str">
            <v>バス貨物1.7～2.5t(軽油)</v>
          </cell>
          <cell r="C414" t="str">
            <v>貨2軽</v>
          </cell>
          <cell r="D414" t="str">
            <v>H22</v>
          </cell>
          <cell r="E414" t="str">
            <v>TNF</v>
          </cell>
          <cell r="F414">
            <v>0.13500000000000001</v>
          </cell>
          <cell r="G414">
            <v>6.3E-3</v>
          </cell>
          <cell r="H414">
            <v>2.58</v>
          </cell>
          <cell r="I414" t="str">
            <v>ハ</v>
          </cell>
        </row>
        <row r="415">
          <cell r="A415" t="str">
            <v>貨2軽TQF</v>
          </cell>
          <cell r="B415" t="str">
            <v>バス貨物1.7～2.5t(軽油)</v>
          </cell>
          <cell r="C415" t="str">
            <v>貨2軽</v>
          </cell>
          <cell r="D415" t="str">
            <v>H22</v>
          </cell>
          <cell r="E415" t="str">
            <v>TQF</v>
          </cell>
          <cell r="F415">
            <v>0.13500000000000001</v>
          </cell>
          <cell r="G415">
            <v>6.3E-3</v>
          </cell>
          <cell r="H415">
            <v>2.58</v>
          </cell>
          <cell r="I415" t="str">
            <v>ハ</v>
          </cell>
        </row>
        <row r="416">
          <cell r="A416" t="str">
            <v>貨3軽-</v>
          </cell>
          <cell r="B416" t="str">
            <v>バス貨物2.5～3.5t(軽油)</v>
          </cell>
          <cell r="C416" t="str">
            <v>貨3軽</v>
          </cell>
          <cell r="D416" t="str">
            <v>S54前</v>
          </cell>
          <cell r="E416" t="str">
            <v>-</v>
          </cell>
          <cell r="F416">
            <v>2.83</v>
          </cell>
          <cell r="G416">
            <v>0.25</v>
          </cell>
          <cell r="H416">
            <v>2.58</v>
          </cell>
          <cell r="I416" t="str">
            <v>軽3</v>
          </cell>
        </row>
        <row r="417">
          <cell r="A417" t="str">
            <v>貨3軽K</v>
          </cell>
          <cell r="B417" t="str">
            <v>バス貨物2.5～3.5t(軽油)</v>
          </cell>
          <cell r="C417" t="str">
            <v>貨3軽</v>
          </cell>
          <cell r="D417" t="str">
            <v>S54</v>
          </cell>
          <cell r="E417" t="str">
            <v>K</v>
          </cell>
          <cell r="F417">
            <v>2.5299999999999998</v>
          </cell>
          <cell r="G417">
            <v>0.25</v>
          </cell>
          <cell r="H417">
            <v>2.58</v>
          </cell>
          <cell r="I417" t="str">
            <v>軽3</v>
          </cell>
        </row>
        <row r="418">
          <cell r="A418" t="str">
            <v>貨3軽N</v>
          </cell>
          <cell r="B418" t="str">
            <v>バス貨物2.5～3.5t(軽油)</v>
          </cell>
          <cell r="C418" t="str">
            <v>貨3軽</v>
          </cell>
          <cell r="D418" t="str">
            <v>S57,S58</v>
          </cell>
          <cell r="E418" t="str">
            <v>N</v>
          </cell>
          <cell r="F418">
            <v>2.16</v>
          </cell>
          <cell r="G418">
            <v>0.25</v>
          </cell>
          <cell r="H418">
            <v>2.58</v>
          </cell>
          <cell r="I418" t="str">
            <v>軽3</v>
          </cell>
        </row>
        <row r="419">
          <cell r="A419" t="str">
            <v>貨3軽P</v>
          </cell>
          <cell r="B419" t="str">
            <v>バス貨物2.5～3.5t(軽油)</v>
          </cell>
          <cell r="C419" t="str">
            <v>貨3軽</v>
          </cell>
          <cell r="D419" t="str">
            <v>S57,S58</v>
          </cell>
          <cell r="E419" t="str">
            <v>P</v>
          </cell>
          <cell r="F419">
            <v>2.16</v>
          </cell>
          <cell r="G419">
            <v>0.25</v>
          </cell>
          <cell r="H419">
            <v>2.58</v>
          </cell>
          <cell r="I419" t="str">
            <v>軽3</v>
          </cell>
        </row>
        <row r="420">
          <cell r="A420" t="str">
            <v>貨3軽S</v>
          </cell>
          <cell r="B420" t="str">
            <v>バス貨物2.5～3.5t(軽油)</v>
          </cell>
          <cell r="C420" t="str">
            <v>貨3軽</v>
          </cell>
          <cell r="D420" t="str">
            <v>S63,H元</v>
          </cell>
          <cell r="E420" t="str">
            <v>S</v>
          </cell>
          <cell r="F420">
            <v>1.93</v>
          </cell>
          <cell r="G420">
            <v>0.25</v>
          </cell>
          <cell r="H420">
            <v>2.58</v>
          </cell>
          <cell r="I420" t="str">
            <v>軽3</v>
          </cell>
        </row>
        <row r="421">
          <cell r="A421" t="str">
            <v>貨3軽U</v>
          </cell>
          <cell r="B421" t="str">
            <v>バス貨物2.5～3.5t(軽油)</v>
          </cell>
          <cell r="C421" t="str">
            <v>貨3軽</v>
          </cell>
          <cell r="D421" t="str">
            <v>S63,H元</v>
          </cell>
          <cell r="E421" t="str">
            <v>U</v>
          </cell>
          <cell r="F421">
            <v>1.93</v>
          </cell>
          <cell r="G421">
            <v>0.25</v>
          </cell>
          <cell r="H421">
            <v>2.58</v>
          </cell>
          <cell r="I421" t="str">
            <v>軽3</v>
          </cell>
        </row>
        <row r="422">
          <cell r="A422" t="str">
            <v>貨3軽KC</v>
          </cell>
          <cell r="B422" t="str">
            <v>バス貨物2.5～3.5t(軽油)</v>
          </cell>
          <cell r="C422" t="str">
            <v>貨3軽</v>
          </cell>
          <cell r="D422" t="str">
            <v>H6</v>
          </cell>
          <cell r="E422" t="str">
            <v>KC</v>
          </cell>
          <cell r="F422">
            <v>1.3</v>
          </cell>
          <cell r="G422">
            <v>0.25</v>
          </cell>
          <cell r="H422">
            <v>2.58</v>
          </cell>
          <cell r="I422" t="str">
            <v>軽3</v>
          </cell>
        </row>
        <row r="423">
          <cell r="A423" t="str">
            <v>貨3軽KG</v>
          </cell>
          <cell r="B423" t="str">
            <v>バス貨物2.5～3.5t(軽油)</v>
          </cell>
          <cell r="C423" t="str">
            <v>貨3軽</v>
          </cell>
          <cell r="D423" t="str">
            <v>H9</v>
          </cell>
          <cell r="E423" t="str">
            <v>KG</v>
          </cell>
          <cell r="F423">
            <v>0.7</v>
          </cell>
          <cell r="G423">
            <v>0.09</v>
          </cell>
          <cell r="H423">
            <v>2.58</v>
          </cell>
          <cell r="I423" t="str">
            <v>軽3</v>
          </cell>
        </row>
        <row r="424">
          <cell r="A424" t="str">
            <v>貨3軽HC</v>
          </cell>
          <cell r="B424" t="str">
            <v>バス貨物2.5～3.5t(軽油)</v>
          </cell>
          <cell r="C424" t="str">
            <v>貨3軽</v>
          </cell>
          <cell r="D424" t="str">
            <v>H9</v>
          </cell>
          <cell r="E424" t="str">
            <v>HC</v>
          </cell>
          <cell r="F424">
            <v>0.35</v>
          </cell>
          <cell r="G424">
            <v>4.4999999999999998E-2</v>
          </cell>
          <cell r="H424">
            <v>2.58</v>
          </cell>
          <cell r="I424" t="str">
            <v>ハ</v>
          </cell>
        </row>
        <row r="425">
          <cell r="A425" t="str">
            <v>貨3軽DG</v>
          </cell>
          <cell r="B425" t="str">
            <v>バス貨物1.7～2.5t(軽油)</v>
          </cell>
          <cell r="C425" t="str">
            <v>貨3軽</v>
          </cell>
          <cell r="D425" t="str">
            <v>H9</v>
          </cell>
          <cell r="E425" t="str">
            <v>DG</v>
          </cell>
          <cell r="F425">
            <v>0.52499999999999991</v>
          </cell>
          <cell r="G425">
            <v>6.7500000000000004E-2</v>
          </cell>
          <cell r="H425">
            <v>2.58</v>
          </cell>
          <cell r="I425" t="str">
            <v>軽3</v>
          </cell>
        </row>
        <row r="426">
          <cell r="A426" t="str">
            <v>貨3軽WG</v>
          </cell>
          <cell r="B426" t="str">
            <v>バス貨物1.7～2.5t(軽油)</v>
          </cell>
          <cell r="C426" t="str">
            <v>貨3軽</v>
          </cell>
          <cell r="D426" t="str">
            <v>H9</v>
          </cell>
          <cell r="E426" t="str">
            <v>WG</v>
          </cell>
          <cell r="F426">
            <v>0.52499999999999991</v>
          </cell>
          <cell r="G426">
            <v>6.7500000000000004E-2</v>
          </cell>
          <cell r="H426">
            <v>2.58</v>
          </cell>
          <cell r="I426" t="str">
            <v>ハ</v>
          </cell>
        </row>
        <row r="427">
          <cell r="A427" t="str">
            <v>貨3軽DH</v>
          </cell>
          <cell r="B427" t="str">
            <v>バス貨物1.7～2.5t(軽油)</v>
          </cell>
          <cell r="C427" t="str">
            <v>貨3軽</v>
          </cell>
          <cell r="D427" t="str">
            <v>H9</v>
          </cell>
          <cell r="E427" t="str">
            <v>DH</v>
          </cell>
          <cell r="F427">
            <v>0.35</v>
          </cell>
          <cell r="G427">
            <v>4.4999999999999998E-2</v>
          </cell>
          <cell r="H427">
            <v>2.58</v>
          </cell>
          <cell r="I427" t="str">
            <v>軽3</v>
          </cell>
        </row>
        <row r="428">
          <cell r="A428" t="str">
            <v>貨3軽WH</v>
          </cell>
          <cell r="B428" t="str">
            <v>バス貨物1.7～2.5t(軽油)</v>
          </cell>
          <cell r="C428" t="str">
            <v>貨3軽</v>
          </cell>
          <cell r="D428" t="str">
            <v>H9</v>
          </cell>
          <cell r="E428" t="str">
            <v>WH</v>
          </cell>
          <cell r="F428">
            <v>0.35</v>
          </cell>
          <cell r="G428">
            <v>4.4999999999999998E-2</v>
          </cell>
          <cell r="H428">
            <v>2.58</v>
          </cell>
          <cell r="I428" t="str">
            <v>ハ</v>
          </cell>
        </row>
        <row r="429">
          <cell r="A429" t="str">
            <v>貨3軽DJ</v>
          </cell>
          <cell r="B429" t="str">
            <v>バス貨物1.7～2.5t(軽油)</v>
          </cell>
          <cell r="C429" t="str">
            <v>貨3軽</v>
          </cell>
          <cell r="D429" t="str">
            <v>H9</v>
          </cell>
          <cell r="E429" t="str">
            <v>DJ</v>
          </cell>
          <cell r="F429">
            <v>0.17499999999999999</v>
          </cell>
          <cell r="G429">
            <v>2.2499999999999999E-2</v>
          </cell>
          <cell r="H429">
            <v>2.58</v>
          </cell>
          <cell r="I429" t="str">
            <v>軽3</v>
          </cell>
        </row>
        <row r="430">
          <cell r="A430" t="str">
            <v>貨3軽WJ</v>
          </cell>
          <cell r="B430" t="str">
            <v>バス貨物1.7～2.5t(軽油)</v>
          </cell>
          <cell r="C430" t="str">
            <v>貨3軽</v>
          </cell>
          <cell r="D430" t="str">
            <v>H9</v>
          </cell>
          <cell r="E430" t="str">
            <v>WJ</v>
          </cell>
          <cell r="F430">
            <v>0.17499999999999999</v>
          </cell>
          <cell r="G430">
            <v>2.2499999999999999E-2</v>
          </cell>
          <cell r="H430">
            <v>2.58</v>
          </cell>
          <cell r="I430" t="str">
            <v>ハ</v>
          </cell>
        </row>
        <row r="431">
          <cell r="A431" t="str">
            <v>貨3軽KR</v>
          </cell>
          <cell r="B431" t="str">
            <v>バス貨物2.5～3.5t(軽油)</v>
          </cell>
          <cell r="C431" t="str">
            <v>貨3軽</v>
          </cell>
          <cell r="D431" t="str">
            <v>H15</v>
          </cell>
          <cell r="E431" t="str">
            <v>KR</v>
          </cell>
          <cell r="F431">
            <v>0.49</v>
          </cell>
          <cell r="G431">
            <v>0.06</v>
          </cell>
          <cell r="H431">
            <v>2.58</v>
          </cell>
          <cell r="I431" t="str">
            <v>軽3</v>
          </cell>
        </row>
        <row r="432">
          <cell r="A432" t="str">
            <v>貨3軽HY</v>
          </cell>
          <cell r="B432" t="str">
            <v>バス貨物2.5～3.5t(軽油)</v>
          </cell>
          <cell r="C432" t="str">
            <v>貨3軽</v>
          </cell>
          <cell r="D432" t="str">
            <v>H15</v>
          </cell>
          <cell r="E432" t="str">
            <v>HY</v>
          </cell>
          <cell r="F432">
            <v>0.245</v>
          </cell>
          <cell r="G432">
            <v>0.03</v>
          </cell>
          <cell r="H432">
            <v>2.58</v>
          </cell>
          <cell r="I432" t="str">
            <v>ハ</v>
          </cell>
        </row>
        <row r="433">
          <cell r="A433" t="str">
            <v>貨3軽TK</v>
          </cell>
          <cell r="B433" t="str">
            <v>バス貨物2.5～3.5t(軽油)</v>
          </cell>
          <cell r="C433" t="str">
            <v>貨3軽</v>
          </cell>
          <cell r="D433" t="str">
            <v>H15</v>
          </cell>
          <cell r="E433" t="str">
            <v>TK</v>
          </cell>
          <cell r="F433">
            <v>0.36749999999999999</v>
          </cell>
          <cell r="G433">
            <v>4.4999999999999998E-2</v>
          </cell>
          <cell r="H433">
            <v>2.58</v>
          </cell>
          <cell r="I433" t="str">
            <v>軽3</v>
          </cell>
        </row>
        <row r="434">
          <cell r="A434" t="str">
            <v>貨3軽XK</v>
          </cell>
          <cell r="B434" t="str">
            <v>バス貨物2.5～3.5t(軽油)</v>
          </cell>
          <cell r="C434" t="str">
            <v>貨3軽</v>
          </cell>
          <cell r="D434" t="str">
            <v>H15</v>
          </cell>
          <cell r="E434" t="str">
            <v>XK</v>
          </cell>
          <cell r="F434">
            <v>0.36749999999999999</v>
          </cell>
          <cell r="G434">
            <v>4.4999999999999998E-2</v>
          </cell>
          <cell r="H434">
            <v>2.58</v>
          </cell>
          <cell r="I434" t="str">
            <v>ハ</v>
          </cell>
        </row>
        <row r="435">
          <cell r="A435" t="str">
            <v>貨3軽LK</v>
          </cell>
          <cell r="B435" t="str">
            <v>バス貨物2.5～3.5t(軽油)</v>
          </cell>
          <cell r="C435" t="str">
            <v>貨3軽</v>
          </cell>
          <cell r="D435" t="str">
            <v>H15</v>
          </cell>
          <cell r="E435" t="str">
            <v>LK</v>
          </cell>
          <cell r="F435">
            <v>0.245</v>
          </cell>
          <cell r="G435">
            <v>0.03</v>
          </cell>
          <cell r="H435">
            <v>2.58</v>
          </cell>
          <cell r="I435" t="str">
            <v>軽3</v>
          </cell>
        </row>
        <row r="436">
          <cell r="A436" t="str">
            <v>貨3軽YK</v>
          </cell>
          <cell r="B436" t="str">
            <v>バス貨物2.5～3.5t(軽油)</v>
          </cell>
          <cell r="C436" t="str">
            <v>貨3軽</v>
          </cell>
          <cell r="D436" t="str">
            <v>H15</v>
          </cell>
          <cell r="E436" t="str">
            <v>YK</v>
          </cell>
          <cell r="F436">
            <v>0.245</v>
          </cell>
          <cell r="G436">
            <v>0.03</v>
          </cell>
          <cell r="H436">
            <v>2.58</v>
          </cell>
          <cell r="I436" t="str">
            <v>ハ</v>
          </cell>
        </row>
        <row r="437">
          <cell r="A437" t="str">
            <v>貨3軽UK</v>
          </cell>
          <cell r="B437" t="str">
            <v>バス貨物2.5～3.5t(軽油)</v>
          </cell>
          <cell r="C437" t="str">
            <v>貨3軽</v>
          </cell>
          <cell r="D437" t="str">
            <v>H15</v>
          </cell>
          <cell r="E437" t="str">
            <v>UK</v>
          </cell>
          <cell r="F437">
            <v>0.1225</v>
          </cell>
          <cell r="G437">
            <v>1.4999999999999999E-2</v>
          </cell>
          <cell r="H437">
            <v>2.58</v>
          </cell>
          <cell r="I437" t="str">
            <v>軽3</v>
          </cell>
        </row>
        <row r="438">
          <cell r="A438" t="str">
            <v>貨3軽ZK</v>
          </cell>
          <cell r="B438" t="str">
            <v>バス貨物2.5～3.5t(軽油)</v>
          </cell>
          <cell r="C438" t="str">
            <v>貨3軽</v>
          </cell>
          <cell r="D438" t="str">
            <v>H15</v>
          </cell>
          <cell r="E438" t="str">
            <v>ZK</v>
          </cell>
          <cell r="F438">
            <v>0.1225</v>
          </cell>
          <cell r="G438">
            <v>1.4999999999999999E-2</v>
          </cell>
          <cell r="H438">
            <v>2.58</v>
          </cell>
          <cell r="I438" t="str">
            <v>ハ</v>
          </cell>
        </row>
        <row r="439">
          <cell r="A439" t="str">
            <v>貨3軽ADF</v>
          </cell>
          <cell r="B439" t="str">
            <v>バス貨物2.5～3.5t(軽油)</v>
          </cell>
          <cell r="C439" t="str">
            <v>貨3軽</v>
          </cell>
          <cell r="D439" t="str">
            <v>H17</v>
          </cell>
          <cell r="E439" t="str">
            <v>ADF</v>
          </cell>
          <cell r="F439">
            <v>0.25</v>
          </cell>
          <cell r="G439">
            <v>1.4999999999999999E-2</v>
          </cell>
          <cell r="H439">
            <v>2.58</v>
          </cell>
          <cell r="I439" t="str">
            <v>軽新長</v>
          </cell>
        </row>
        <row r="440">
          <cell r="A440" t="str">
            <v>貨3軽AKF</v>
          </cell>
          <cell r="B440" t="str">
            <v>バス貨物2.5～3.5t(軽油)</v>
          </cell>
          <cell r="C440" t="str">
            <v>貨3軽</v>
          </cell>
          <cell r="D440" t="str">
            <v>H17</v>
          </cell>
          <cell r="E440" t="str">
            <v>AKF</v>
          </cell>
          <cell r="F440">
            <v>0.25</v>
          </cell>
          <cell r="G440">
            <v>1.4999999999999999E-2</v>
          </cell>
          <cell r="H440">
            <v>2.58</v>
          </cell>
          <cell r="I440" t="str">
            <v>軽新長</v>
          </cell>
        </row>
        <row r="441">
          <cell r="A441" t="str">
            <v>貨3軽ACF</v>
          </cell>
          <cell r="B441" t="str">
            <v>バス貨物2.5～3.5t(軽油)</v>
          </cell>
          <cell r="C441" t="str">
            <v>貨3軽</v>
          </cell>
          <cell r="D441" t="str">
            <v>H17</v>
          </cell>
          <cell r="E441" t="str">
            <v>ACF</v>
          </cell>
          <cell r="F441">
            <v>0.125</v>
          </cell>
          <cell r="G441">
            <v>7.4999999999999997E-3</v>
          </cell>
          <cell r="H441">
            <v>2.58</v>
          </cell>
          <cell r="I441" t="str">
            <v>ハ</v>
          </cell>
        </row>
        <row r="442">
          <cell r="A442" t="str">
            <v>貨3軽AJF</v>
          </cell>
          <cell r="B442" t="str">
            <v>バス貨物2.5～3.5t(軽油)</v>
          </cell>
          <cell r="C442" t="str">
            <v>貨3軽</v>
          </cell>
          <cell r="D442" t="str">
            <v>H17</v>
          </cell>
          <cell r="E442" t="str">
            <v>AJF</v>
          </cell>
          <cell r="F442">
            <v>0.125</v>
          </cell>
          <cell r="G442">
            <v>7.4999999999999997E-3</v>
          </cell>
          <cell r="H442">
            <v>2.58</v>
          </cell>
          <cell r="I442" t="str">
            <v>ハ</v>
          </cell>
        </row>
        <row r="443">
          <cell r="A443" t="str">
            <v>貨3軽BCF</v>
          </cell>
          <cell r="B443" t="str">
            <v>バス貨物2.5～3.5t(軽油)</v>
          </cell>
          <cell r="C443" t="str">
            <v>貨3軽</v>
          </cell>
          <cell r="D443" t="str">
            <v>H17</v>
          </cell>
          <cell r="E443" t="str">
            <v>BCF</v>
          </cell>
          <cell r="F443">
            <v>0.22500000000000001</v>
          </cell>
          <cell r="G443">
            <v>1.35E-2</v>
          </cell>
          <cell r="H443">
            <v>2.58</v>
          </cell>
          <cell r="I443" t="str">
            <v>ハ</v>
          </cell>
        </row>
        <row r="444">
          <cell r="A444" t="str">
            <v>貨3軽BJF</v>
          </cell>
          <cell r="B444" t="str">
            <v>バス貨物2.5～3.5t(軽油)</v>
          </cell>
          <cell r="C444" t="str">
            <v>貨3軽</v>
          </cell>
          <cell r="D444" t="str">
            <v>H17</v>
          </cell>
          <cell r="E444" t="str">
            <v>BJF</v>
          </cell>
          <cell r="F444">
            <v>0.22500000000000001</v>
          </cell>
          <cell r="G444">
            <v>1.35E-2</v>
          </cell>
          <cell r="H444">
            <v>2.58</v>
          </cell>
          <cell r="I444" t="str">
            <v>ハ</v>
          </cell>
        </row>
        <row r="445">
          <cell r="A445" t="str">
            <v>貨3軽BDF</v>
          </cell>
          <cell r="B445" t="str">
            <v>バス貨物2.5～3.5t(軽油)</v>
          </cell>
          <cell r="C445" t="str">
            <v>貨3軽</v>
          </cell>
          <cell r="D445" t="str">
            <v>H17</v>
          </cell>
          <cell r="E445" t="str">
            <v>BDF</v>
          </cell>
          <cell r="F445">
            <v>0.22500000000000001</v>
          </cell>
          <cell r="G445">
            <v>1.35E-2</v>
          </cell>
          <cell r="H445">
            <v>2.58</v>
          </cell>
          <cell r="I445" t="str">
            <v>軽新長1</v>
          </cell>
        </row>
        <row r="446">
          <cell r="A446" t="str">
            <v>貨3軽BKF</v>
          </cell>
          <cell r="B446" t="str">
            <v>バス貨物2.5～3.5t(軽油)</v>
          </cell>
          <cell r="C446" t="str">
            <v>貨3軽</v>
          </cell>
          <cell r="D446" t="str">
            <v>H17</v>
          </cell>
          <cell r="E446" t="str">
            <v>BKF</v>
          </cell>
          <cell r="F446">
            <v>0.22500000000000001</v>
          </cell>
          <cell r="G446">
            <v>1.35E-2</v>
          </cell>
          <cell r="H446">
            <v>2.58</v>
          </cell>
          <cell r="I446" t="str">
            <v>軽新長1</v>
          </cell>
        </row>
        <row r="447">
          <cell r="A447" t="str">
            <v>貨3軽CCF</v>
          </cell>
          <cell r="B447" t="str">
            <v>バス貨物2.5～3.5t(軽油)</v>
          </cell>
          <cell r="C447" t="str">
            <v>貨3軽</v>
          </cell>
          <cell r="D447" t="str">
            <v>H17</v>
          </cell>
          <cell r="E447" t="str">
            <v>CCF</v>
          </cell>
          <cell r="F447">
            <v>0.125</v>
          </cell>
          <cell r="G447">
            <v>7.4999999999999997E-3</v>
          </cell>
          <cell r="H447">
            <v>2.58</v>
          </cell>
          <cell r="I447" t="str">
            <v>ハ</v>
          </cell>
        </row>
        <row r="448">
          <cell r="A448" t="str">
            <v>貨3軽CJF</v>
          </cell>
          <cell r="B448" t="str">
            <v>バス貨物2.5～3.5t(軽油)</v>
          </cell>
          <cell r="C448" t="str">
            <v>貨3軽</v>
          </cell>
          <cell r="D448" t="str">
            <v>H17</v>
          </cell>
          <cell r="E448" t="str">
            <v>CJF</v>
          </cell>
          <cell r="F448">
            <v>0.125</v>
          </cell>
          <cell r="G448">
            <v>7.4999999999999997E-3</v>
          </cell>
          <cell r="H448">
            <v>2.58</v>
          </cell>
          <cell r="I448" t="str">
            <v>ハ</v>
          </cell>
        </row>
        <row r="449">
          <cell r="A449" t="str">
            <v>貨3軽CDF</v>
          </cell>
          <cell r="B449" t="str">
            <v>バス貨物2.5～3.5t(軽油)</v>
          </cell>
          <cell r="C449" t="str">
            <v>貨3軽</v>
          </cell>
          <cell r="D449" t="str">
            <v>H17</v>
          </cell>
          <cell r="E449" t="str">
            <v>CDF</v>
          </cell>
          <cell r="F449">
            <v>0.125</v>
          </cell>
          <cell r="G449">
            <v>7.4999999999999997E-3</v>
          </cell>
          <cell r="H449">
            <v>2.58</v>
          </cell>
          <cell r="I449" t="str">
            <v>軽新長</v>
          </cell>
        </row>
        <row r="450">
          <cell r="A450" t="str">
            <v>貨3軽CKF</v>
          </cell>
          <cell r="B450" t="str">
            <v>バス貨物2.5～3.5t(軽油)</v>
          </cell>
          <cell r="C450" t="str">
            <v>貨3軽</v>
          </cell>
          <cell r="D450" t="str">
            <v>H17</v>
          </cell>
          <cell r="E450" t="str">
            <v>CKF</v>
          </cell>
          <cell r="F450">
            <v>0.125</v>
          </cell>
          <cell r="G450">
            <v>7.4999999999999997E-3</v>
          </cell>
          <cell r="H450">
            <v>2.58</v>
          </cell>
          <cell r="I450" t="str">
            <v>軽新長</v>
          </cell>
        </row>
        <row r="451">
          <cell r="A451" t="str">
            <v>貨3軽DCF</v>
          </cell>
          <cell r="B451" t="str">
            <v>バス貨物2.5～3.5t(軽油)</v>
          </cell>
          <cell r="C451" t="str">
            <v>貨3軽</v>
          </cell>
          <cell r="D451" t="str">
            <v>H17</v>
          </cell>
          <cell r="E451" t="str">
            <v>DCF</v>
          </cell>
          <cell r="F451">
            <v>6.25E-2</v>
          </cell>
          <cell r="G451">
            <v>3.7499999999999999E-3</v>
          </cell>
          <cell r="H451">
            <v>2.58</v>
          </cell>
          <cell r="I451" t="str">
            <v>ハ</v>
          </cell>
        </row>
        <row r="452">
          <cell r="A452" t="str">
            <v>貨3軽DJF</v>
          </cell>
          <cell r="B452" t="str">
            <v>バス貨物2.5～3.5t(軽油)</v>
          </cell>
          <cell r="C452" t="str">
            <v>貨3軽</v>
          </cell>
          <cell r="D452" t="str">
            <v>H17</v>
          </cell>
          <cell r="E452" t="str">
            <v>DJF</v>
          </cell>
          <cell r="F452">
            <v>6.25E-2</v>
          </cell>
          <cell r="G452">
            <v>3.7499999999999999E-3</v>
          </cell>
          <cell r="H452">
            <v>2.58</v>
          </cell>
          <cell r="I452" t="str">
            <v>ハ</v>
          </cell>
        </row>
        <row r="453">
          <cell r="A453" t="str">
            <v>貨3軽DDF</v>
          </cell>
          <cell r="B453" t="str">
            <v>バス貨物2.5～3.5t(軽油)</v>
          </cell>
          <cell r="C453" t="str">
            <v>貨3軽</v>
          </cell>
          <cell r="D453" t="str">
            <v>H17</v>
          </cell>
          <cell r="E453" t="str">
            <v>DDF</v>
          </cell>
          <cell r="F453">
            <v>6.25E-2</v>
          </cell>
          <cell r="G453">
            <v>3.7499999999999999E-3</v>
          </cell>
          <cell r="H453">
            <v>2.58</v>
          </cell>
          <cell r="I453" t="str">
            <v>軽新長</v>
          </cell>
        </row>
        <row r="454">
          <cell r="A454" t="str">
            <v>貨3軽DKF</v>
          </cell>
          <cell r="B454" t="str">
            <v>バス貨物2.5～3.5t(軽油)</v>
          </cell>
          <cell r="C454" t="str">
            <v>貨3軽</v>
          </cell>
          <cell r="D454" t="str">
            <v>H17</v>
          </cell>
          <cell r="E454" t="str">
            <v>DKF</v>
          </cell>
          <cell r="F454">
            <v>6.25E-2</v>
          </cell>
          <cell r="G454">
            <v>3.7499999999999999E-3</v>
          </cell>
          <cell r="H454">
            <v>2.58</v>
          </cell>
          <cell r="I454" t="str">
            <v>軽新長</v>
          </cell>
        </row>
        <row r="455">
          <cell r="A455" t="str">
            <v>貨3軽NCF</v>
          </cell>
          <cell r="B455" t="str">
            <v>バス貨物2.5～3.5t(軽油)</v>
          </cell>
          <cell r="C455" t="str">
            <v>貨3軽</v>
          </cell>
          <cell r="D455" t="str">
            <v>H17</v>
          </cell>
          <cell r="E455" t="str">
            <v>NCF</v>
          </cell>
          <cell r="F455">
            <v>0.22500000000000001</v>
          </cell>
          <cell r="G455">
            <v>1.4999999999999999E-2</v>
          </cell>
          <cell r="H455">
            <v>2.58</v>
          </cell>
          <cell r="I455" t="str">
            <v>ハ</v>
          </cell>
        </row>
        <row r="456">
          <cell r="A456" t="str">
            <v>貨3軽NJF</v>
          </cell>
          <cell r="B456" t="str">
            <v>バス貨物2.5～3.5t(軽油)</v>
          </cell>
          <cell r="C456" t="str">
            <v>貨3軽</v>
          </cell>
          <cell r="D456" t="str">
            <v>H17</v>
          </cell>
          <cell r="E456" t="str">
            <v>NJF</v>
          </cell>
          <cell r="F456">
            <v>0.22500000000000001</v>
          </cell>
          <cell r="G456">
            <v>1.4999999999999999E-2</v>
          </cell>
          <cell r="H456">
            <v>2.58</v>
          </cell>
          <cell r="I456" t="str">
            <v>ハ</v>
          </cell>
        </row>
        <row r="457">
          <cell r="A457" t="str">
            <v>貨3軽NDF</v>
          </cell>
          <cell r="B457" t="str">
            <v>バス貨物2.5～3.5t(軽油)</v>
          </cell>
          <cell r="C457" t="str">
            <v>貨3軽</v>
          </cell>
          <cell r="D457" t="str">
            <v>H17</v>
          </cell>
          <cell r="E457" t="str">
            <v>NDF</v>
          </cell>
          <cell r="F457">
            <v>0.22500000000000001</v>
          </cell>
          <cell r="G457">
            <v>1.4999999999999999E-2</v>
          </cell>
          <cell r="H457">
            <v>2.58</v>
          </cell>
          <cell r="I457" t="str">
            <v>軽新長1</v>
          </cell>
        </row>
        <row r="458">
          <cell r="A458" t="str">
            <v>貨3軽NKF</v>
          </cell>
          <cell r="B458" t="str">
            <v>バス貨物2.5～3.5t(軽油)</v>
          </cell>
          <cell r="C458" t="str">
            <v>貨3軽</v>
          </cell>
          <cell r="D458" t="str">
            <v>H17</v>
          </cell>
          <cell r="E458" t="str">
            <v>NKF</v>
          </cell>
          <cell r="F458">
            <v>0.22500000000000001</v>
          </cell>
          <cell r="G458">
            <v>1.4999999999999999E-2</v>
          </cell>
          <cell r="H458">
            <v>2.58</v>
          </cell>
          <cell r="I458" t="str">
            <v>軽新長1</v>
          </cell>
        </row>
        <row r="459">
          <cell r="A459" t="str">
            <v>貨3軽PCF</v>
          </cell>
          <cell r="B459" t="str">
            <v>バス貨物2.5～3.5t(軽油)</v>
          </cell>
          <cell r="C459" t="str">
            <v>貨3軽</v>
          </cell>
          <cell r="D459" t="str">
            <v>H17</v>
          </cell>
          <cell r="E459" t="str">
            <v>PCF</v>
          </cell>
          <cell r="F459">
            <v>0.25</v>
          </cell>
          <cell r="G459">
            <v>1.35E-2</v>
          </cell>
          <cell r="H459">
            <v>2.58</v>
          </cell>
          <cell r="I459" t="str">
            <v>ハ</v>
          </cell>
        </row>
        <row r="460">
          <cell r="A460" t="str">
            <v>貨3軽PJF</v>
          </cell>
          <cell r="B460" t="str">
            <v>バス貨物2.5～3.5t(軽油)</v>
          </cell>
          <cell r="C460" t="str">
            <v>貨3軽</v>
          </cell>
          <cell r="D460" t="str">
            <v>H17</v>
          </cell>
          <cell r="E460" t="str">
            <v>PJF</v>
          </cell>
          <cell r="F460">
            <v>0.25</v>
          </cell>
          <cell r="G460">
            <v>1.35E-2</v>
          </cell>
          <cell r="H460">
            <v>2.58</v>
          </cell>
          <cell r="I460" t="str">
            <v>ハ</v>
          </cell>
        </row>
        <row r="461">
          <cell r="A461" t="str">
            <v>貨3軽PDF</v>
          </cell>
          <cell r="B461" t="str">
            <v>バス貨物2.5～3.5t(軽油)</v>
          </cell>
          <cell r="C461" t="str">
            <v>貨3軽</v>
          </cell>
          <cell r="D461" t="str">
            <v>H17</v>
          </cell>
          <cell r="E461" t="str">
            <v>PDF</v>
          </cell>
          <cell r="F461">
            <v>0.25</v>
          </cell>
          <cell r="G461">
            <v>1.35E-2</v>
          </cell>
          <cell r="H461">
            <v>2.58</v>
          </cell>
          <cell r="I461" t="str">
            <v>軽新長1</v>
          </cell>
        </row>
        <row r="462">
          <cell r="A462" t="str">
            <v>貨3軽PKF</v>
          </cell>
          <cell r="B462" t="str">
            <v>バス貨物2.5～3.5t(軽油)</v>
          </cell>
          <cell r="C462" t="str">
            <v>貨3軽</v>
          </cell>
          <cell r="D462" t="str">
            <v>H17</v>
          </cell>
          <cell r="E462" t="str">
            <v>PKF</v>
          </cell>
          <cell r="F462">
            <v>0.25</v>
          </cell>
          <cell r="G462">
            <v>1.35E-2</v>
          </cell>
          <cell r="H462">
            <v>2.58</v>
          </cell>
          <cell r="I462" t="str">
            <v>軽新長1</v>
          </cell>
        </row>
        <row r="463">
          <cell r="A463" t="str">
            <v>貨3軽LDF</v>
          </cell>
          <cell r="B463" t="str">
            <v>バス貨物2.5～3.5t(軽油)</v>
          </cell>
          <cell r="C463" t="str">
            <v>貨3軽</v>
          </cell>
          <cell r="D463" t="str">
            <v>H21</v>
          </cell>
          <cell r="E463" t="str">
            <v>LDF</v>
          </cell>
          <cell r="F463">
            <v>0.15</v>
          </cell>
          <cell r="G463">
            <v>7.0000000000000001E-3</v>
          </cell>
          <cell r="H463">
            <v>2.58</v>
          </cell>
          <cell r="I463" t="str">
            <v>軽ポ</v>
          </cell>
        </row>
        <row r="464">
          <cell r="A464" t="str">
            <v>貨3軽LKF</v>
          </cell>
          <cell r="B464" t="str">
            <v>バス貨物2.5～3.5t(軽油)</v>
          </cell>
          <cell r="C464" t="str">
            <v>貨3軽</v>
          </cell>
          <cell r="D464" t="str">
            <v>H21</v>
          </cell>
          <cell r="E464" t="str">
            <v>LKF</v>
          </cell>
          <cell r="F464">
            <v>0.15</v>
          </cell>
          <cell r="G464">
            <v>7.0000000000000001E-3</v>
          </cell>
          <cell r="H464">
            <v>2.58</v>
          </cell>
          <cell r="I464" t="str">
            <v>軽ポ</v>
          </cell>
        </row>
        <row r="465">
          <cell r="A465" t="str">
            <v>貨3軽LPF</v>
          </cell>
          <cell r="B465" t="str">
            <v>バス貨物2.5～3.5t(軽油)</v>
          </cell>
          <cell r="C465" t="str">
            <v>貨3軽</v>
          </cell>
          <cell r="D465" t="str">
            <v>H21</v>
          </cell>
          <cell r="E465" t="str">
            <v>LPF</v>
          </cell>
          <cell r="F465">
            <v>0.15</v>
          </cell>
          <cell r="G465">
            <v>7.0000000000000001E-3</v>
          </cell>
          <cell r="H465">
            <v>2.58</v>
          </cell>
          <cell r="I465" t="str">
            <v>軽ポ</v>
          </cell>
        </row>
        <row r="466">
          <cell r="A466" t="str">
            <v>貨3軽LRF</v>
          </cell>
          <cell r="B466" t="str">
            <v>バス貨物2.5～3.5t(軽油)</v>
          </cell>
          <cell r="C466" t="str">
            <v>貨3軽</v>
          </cell>
          <cell r="D466" t="str">
            <v>H21</v>
          </cell>
          <cell r="E466" t="str">
            <v>LRF</v>
          </cell>
          <cell r="F466">
            <v>0.15</v>
          </cell>
          <cell r="G466">
            <v>7.0000000000000001E-3</v>
          </cell>
          <cell r="H466">
            <v>2.58</v>
          </cell>
          <cell r="I466" t="str">
            <v>軽ポ</v>
          </cell>
        </row>
        <row r="467">
          <cell r="A467" t="str">
            <v>貨3軽LCF</v>
          </cell>
          <cell r="B467" t="str">
            <v>バス貨物2.5～3.5t(軽油)</v>
          </cell>
          <cell r="C467" t="str">
            <v>貨3軽</v>
          </cell>
          <cell r="D467" t="str">
            <v>H21</v>
          </cell>
          <cell r="E467" t="str">
            <v>LCF</v>
          </cell>
          <cell r="F467">
            <v>7.4999999999999997E-2</v>
          </cell>
          <cell r="G467">
            <v>3.5000000000000001E-3</v>
          </cell>
          <cell r="H467">
            <v>2.58</v>
          </cell>
          <cell r="I467" t="str">
            <v>ハ</v>
          </cell>
        </row>
        <row r="468">
          <cell r="A468" t="str">
            <v>貨3軽LJF</v>
          </cell>
          <cell r="B468" t="str">
            <v>バス貨物2.5～3.5t(軽油)</v>
          </cell>
          <cell r="C468" t="str">
            <v>貨3軽</v>
          </cell>
          <cell r="D468" t="str">
            <v>H21</v>
          </cell>
          <cell r="E468" t="str">
            <v>LJF</v>
          </cell>
          <cell r="F468">
            <v>7.4999999999999997E-2</v>
          </cell>
          <cell r="G468">
            <v>3.5000000000000001E-3</v>
          </cell>
          <cell r="H468">
            <v>2.58</v>
          </cell>
          <cell r="I468" t="str">
            <v>ハ</v>
          </cell>
        </row>
        <row r="469">
          <cell r="A469" t="str">
            <v>貨3軽LNF</v>
          </cell>
          <cell r="B469" t="str">
            <v>バス貨物2.5～3.5t(軽油)</v>
          </cell>
          <cell r="C469" t="str">
            <v>貨3軽</v>
          </cell>
          <cell r="D469" t="str">
            <v>H21</v>
          </cell>
          <cell r="E469" t="str">
            <v>LNF</v>
          </cell>
          <cell r="F469">
            <v>7.4999999999999997E-2</v>
          </cell>
          <cell r="G469">
            <v>3.5000000000000001E-3</v>
          </cell>
          <cell r="H469">
            <v>2.58</v>
          </cell>
          <cell r="I469" t="str">
            <v>ハ</v>
          </cell>
        </row>
        <row r="470">
          <cell r="A470" t="str">
            <v>貨3軽LQF</v>
          </cell>
          <cell r="B470" t="str">
            <v>バス貨物2.5～3.5t(軽油)</v>
          </cell>
          <cell r="C470" t="str">
            <v>貨3軽</v>
          </cell>
          <cell r="D470" t="str">
            <v>H21</v>
          </cell>
          <cell r="E470" t="str">
            <v>LQF</v>
          </cell>
          <cell r="F470">
            <v>7.4999999999999997E-2</v>
          </cell>
          <cell r="G470">
            <v>3.5000000000000001E-3</v>
          </cell>
          <cell r="H470">
            <v>2.58</v>
          </cell>
          <cell r="I470" t="str">
            <v>ハ</v>
          </cell>
        </row>
        <row r="471">
          <cell r="A471" t="str">
            <v>貨3軽MDF</v>
          </cell>
          <cell r="B471" t="str">
            <v>バス貨物2.5～3.5t(軽油)</v>
          </cell>
          <cell r="C471" t="str">
            <v>貨3軽</v>
          </cell>
          <cell r="D471" t="str">
            <v>H21</v>
          </cell>
          <cell r="E471" t="str">
            <v>MDF</v>
          </cell>
          <cell r="F471">
            <v>7.4999999999999997E-2</v>
          </cell>
          <cell r="G471">
            <v>3.5000000000000001E-3</v>
          </cell>
          <cell r="H471">
            <v>2.58</v>
          </cell>
          <cell r="I471" t="str">
            <v>軽ポ</v>
          </cell>
        </row>
        <row r="472">
          <cell r="A472" t="str">
            <v>貨3軽MKF</v>
          </cell>
          <cell r="B472" t="str">
            <v>バス貨物2.5～3.5t(軽油)</v>
          </cell>
          <cell r="C472" t="str">
            <v>貨3軽</v>
          </cell>
          <cell r="D472" t="str">
            <v>H21</v>
          </cell>
          <cell r="E472" t="str">
            <v>MKF</v>
          </cell>
          <cell r="F472">
            <v>7.4999999999999997E-2</v>
          </cell>
          <cell r="G472">
            <v>3.5000000000000001E-3</v>
          </cell>
          <cell r="H472">
            <v>2.58</v>
          </cell>
          <cell r="I472" t="str">
            <v>軽ポ</v>
          </cell>
        </row>
        <row r="473">
          <cell r="A473" t="str">
            <v>貨3軽MPF</v>
          </cell>
          <cell r="B473" t="str">
            <v>バス貨物2.5～3.5t(軽油)</v>
          </cell>
          <cell r="C473" t="str">
            <v>貨3軽</v>
          </cell>
          <cell r="D473" t="str">
            <v>H21</v>
          </cell>
          <cell r="E473" t="str">
            <v>MPF</v>
          </cell>
          <cell r="F473">
            <v>7.4999999999999997E-2</v>
          </cell>
          <cell r="G473">
            <v>3.5000000000000001E-3</v>
          </cell>
          <cell r="H473">
            <v>2.58</v>
          </cell>
          <cell r="I473" t="str">
            <v>軽ポ</v>
          </cell>
        </row>
        <row r="474">
          <cell r="A474" t="str">
            <v>貨3軽MRF</v>
          </cell>
          <cell r="B474" t="str">
            <v>バス貨物2.5～3.5t(軽油)</v>
          </cell>
          <cell r="C474" t="str">
            <v>貨3軽</v>
          </cell>
          <cell r="D474" t="str">
            <v>H21</v>
          </cell>
          <cell r="E474" t="str">
            <v>MRF</v>
          </cell>
          <cell r="F474">
            <v>7.4999999999999997E-2</v>
          </cell>
          <cell r="G474">
            <v>3.5000000000000001E-3</v>
          </cell>
          <cell r="H474">
            <v>2.58</v>
          </cell>
          <cell r="I474" t="str">
            <v>軽ポ</v>
          </cell>
        </row>
        <row r="475">
          <cell r="A475" t="str">
            <v>貨3軽MCF</v>
          </cell>
          <cell r="B475" t="str">
            <v>バス貨物2.5～3.5t(軽油)</v>
          </cell>
          <cell r="C475" t="str">
            <v>貨3軽</v>
          </cell>
          <cell r="D475" t="str">
            <v>H21</v>
          </cell>
          <cell r="E475" t="str">
            <v>MCF</v>
          </cell>
          <cell r="F475">
            <v>7.4999999999999997E-2</v>
          </cell>
          <cell r="G475">
            <v>3.5000000000000001E-3</v>
          </cell>
          <cell r="H475">
            <v>2.58</v>
          </cell>
          <cell r="I475" t="str">
            <v>ハ</v>
          </cell>
        </row>
        <row r="476">
          <cell r="A476" t="str">
            <v>貨3軽MJF</v>
          </cell>
          <cell r="B476" t="str">
            <v>バス貨物2.5～3.5t(軽油)</v>
          </cell>
          <cell r="C476" t="str">
            <v>貨3軽</v>
          </cell>
          <cell r="D476" t="str">
            <v>H21</v>
          </cell>
          <cell r="E476" t="str">
            <v>MJF</v>
          </cell>
          <cell r="F476">
            <v>7.4999999999999997E-2</v>
          </cell>
          <cell r="G476">
            <v>3.5000000000000001E-3</v>
          </cell>
          <cell r="H476">
            <v>2.58</v>
          </cell>
          <cell r="I476" t="str">
            <v>ハ</v>
          </cell>
        </row>
        <row r="477">
          <cell r="A477" t="str">
            <v>貨3軽MNF</v>
          </cell>
          <cell r="B477" t="str">
            <v>バス貨物2.5～3.5t(軽油)</v>
          </cell>
          <cell r="C477" t="str">
            <v>貨3軽</v>
          </cell>
          <cell r="D477" t="str">
            <v>H21</v>
          </cell>
          <cell r="E477" t="str">
            <v>MNF</v>
          </cell>
          <cell r="F477">
            <v>7.4999999999999997E-2</v>
          </cell>
          <cell r="G477">
            <v>3.5000000000000001E-3</v>
          </cell>
          <cell r="H477">
            <v>2.58</v>
          </cell>
          <cell r="I477" t="str">
            <v>ハ</v>
          </cell>
        </row>
        <row r="478">
          <cell r="A478" t="str">
            <v>貨3軽MQF</v>
          </cell>
          <cell r="B478" t="str">
            <v>バス貨物2.5～3.5t(軽油)</v>
          </cell>
          <cell r="C478" t="str">
            <v>貨3軽</v>
          </cell>
          <cell r="D478" t="str">
            <v>H21</v>
          </cell>
          <cell r="E478" t="str">
            <v>MQF</v>
          </cell>
          <cell r="F478">
            <v>7.4999999999999997E-2</v>
          </cell>
          <cell r="G478">
            <v>3.5000000000000001E-3</v>
          </cell>
          <cell r="H478">
            <v>2.58</v>
          </cell>
          <cell r="I478" t="str">
            <v>ハ</v>
          </cell>
        </row>
        <row r="479">
          <cell r="A479" t="str">
            <v>貨3軽RDF</v>
          </cell>
          <cell r="B479" t="str">
            <v>バス貨物2.5～3.5t(軽油)</v>
          </cell>
          <cell r="C479" t="str">
            <v>貨3軽</v>
          </cell>
          <cell r="D479" t="str">
            <v>H21</v>
          </cell>
          <cell r="E479" t="str">
            <v>RDF</v>
          </cell>
          <cell r="F479">
            <v>3.7499999999999999E-2</v>
          </cell>
          <cell r="G479">
            <v>1.75E-3</v>
          </cell>
          <cell r="H479">
            <v>2.58</v>
          </cell>
          <cell r="I479" t="str">
            <v>軽ポ</v>
          </cell>
        </row>
        <row r="480">
          <cell r="A480" t="str">
            <v>貨3軽RKF</v>
          </cell>
          <cell r="B480" t="str">
            <v>バス貨物2.5～3.5t(軽油)</v>
          </cell>
          <cell r="C480" t="str">
            <v>貨3軽</v>
          </cell>
          <cell r="D480" t="str">
            <v>H21</v>
          </cell>
          <cell r="E480" t="str">
            <v>RKF</v>
          </cell>
          <cell r="F480">
            <v>3.7499999999999999E-2</v>
          </cell>
          <cell r="G480">
            <v>1.75E-3</v>
          </cell>
          <cell r="H480">
            <v>2.58</v>
          </cell>
          <cell r="I480" t="str">
            <v>軽ポ</v>
          </cell>
        </row>
        <row r="481">
          <cell r="A481" t="str">
            <v>貨3軽RPF</v>
          </cell>
          <cell r="B481" t="str">
            <v>バス貨物2.5～3.5t(軽油)</v>
          </cell>
          <cell r="C481" t="str">
            <v>貨3軽</v>
          </cell>
          <cell r="D481" t="str">
            <v>H21</v>
          </cell>
          <cell r="E481" t="str">
            <v>RPF</v>
          </cell>
          <cell r="F481">
            <v>3.7499999999999999E-2</v>
          </cell>
          <cell r="G481">
            <v>1.75E-3</v>
          </cell>
          <cell r="H481">
            <v>2.58</v>
          </cell>
          <cell r="I481" t="str">
            <v>軽ポ</v>
          </cell>
        </row>
        <row r="482">
          <cell r="A482" t="str">
            <v>貨3軽RRF</v>
          </cell>
          <cell r="B482" t="str">
            <v>バス貨物2.5～3.5t(軽油)</v>
          </cell>
          <cell r="C482" t="str">
            <v>貨3軽</v>
          </cell>
          <cell r="D482" t="str">
            <v>H21</v>
          </cell>
          <cell r="E482" t="str">
            <v>RRF</v>
          </cell>
          <cell r="F482">
            <v>3.7499999999999999E-2</v>
          </cell>
          <cell r="G482">
            <v>1.75E-3</v>
          </cell>
          <cell r="H482">
            <v>2.58</v>
          </cell>
          <cell r="I482" t="str">
            <v>軽ポ</v>
          </cell>
        </row>
        <row r="483">
          <cell r="A483" t="str">
            <v>貨3軽RCF</v>
          </cell>
          <cell r="B483" t="str">
            <v>バス貨物2.5～3.5t(軽油)</v>
          </cell>
          <cell r="C483" t="str">
            <v>貨3軽</v>
          </cell>
          <cell r="D483" t="str">
            <v>H21</v>
          </cell>
          <cell r="E483" t="str">
            <v>RCF</v>
          </cell>
          <cell r="F483">
            <v>3.7499999999999999E-2</v>
          </cell>
          <cell r="G483">
            <v>1.75E-3</v>
          </cell>
          <cell r="H483">
            <v>2.58</v>
          </cell>
          <cell r="I483" t="str">
            <v>ハ</v>
          </cell>
        </row>
        <row r="484">
          <cell r="A484" t="str">
            <v>貨3軽RJF</v>
          </cell>
          <cell r="B484" t="str">
            <v>バス貨物2.5～3.5t(軽油)</v>
          </cell>
          <cell r="C484" t="str">
            <v>貨3軽</v>
          </cell>
          <cell r="D484" t="str">
            <v>H21</v>
          </cell>
          <cell r="E484" t="str">
            <v>RJF</v>
          </cell>
          <cell r="F484">
            <v>3.7499999999999999E-2</v>
          </cell>
          <cell r="G484">
            <v>1.75E-3</v>
          </cell>
          <cell r="H484">
            <v>2.58</v>
          </cell>
          <cell r="I484" t="str">
            <v>ハ</v>
          </cell>
        </row>
        <row r="485">
          <cell r="A485" t="str">
            <v>貨3軽RNF</v>
          </cell>
          <cell r="B485" t="str">
            <v>バス貨物2.5～3.5t(軽油)</v>
          </cell>
          <cell r="C485" t="str">
            <v>貨3軽</v>
          </cell>
          <cell r="D485" t="str">
            <v>H21</v>
          </cell>
          <cell r="E485" t="str">
            <v>RNF</v>
          </cell>
          <cell r="F485">
            <v>3.7499999999999999E-2</v>
          </cell>
          <cell r="G485">
            <v>1.75E-3</v>
          </cell>
          <cell r="H485">
            <v>2.58</v>
          </cell>
          <cell r="I485" t="str">
            <v>ハ</v>
          </cell>
        </row>
        <row r="486">
          <cell r="A486" t="str">
            <v>貨3軽RQF</v>
          </cell>
          <cell r="B486" t="str">
            <v>バス貨物2.5～3.5t(軽油)</v>
          </cell>
          <cell r="C486" t="str">
            <v>貨3軽</v>
          </cell>
          <cell r="D486" t="str">
            <v>H21</v>
          </cell>
          <cell r="E486" t="str">
            <v>RQF</v>
          </cell>
          <cell r="F486">
            <v>3.7499999999999999E-2</v>
          </cell>
          <cell r="G486">
            <v>1.75E-3</v>
          </cell>
          <cell r="H486">
            <v>2.58</v>
          </cell>
          <cell r="I486" t="str">
            <v>ハ</v>
          </cell>
        </row>
        <row r="487">
          <cell r="A487" t="str">
            <v>貨3軽QDF</v>
          </cell>
          <cell r="B487" t="str">
            <v>バス貨物2.5～3.5t(軽油)</v>
          </cell>
          <cell r="C487" t="str">
            <v>貨3軽</v>
          </cell>
          <cell r="D487" t="str">
            <v>H21</v>
          </cell>
          <cell r="E487" t="str">
            <v>QDF</v>
          </cell>
          <cell r="F487">
            <v>0.13500000000000001</v>
          </cell>
          <cell r="G487">
            <v>6.3E-3</v>
          </cell>
          <cell r="H487">
            <v>2.58</v>
          </cell>
          <cell r="I487" t="str">
            <v>軽ポ</v>
          </cell>
        </row>
        <row r="488">
          <cell r="A488" t="str">
            <v>貨3軽QKF</v>
          </cell>
          <cell r="B488" t="str">
            <v>バス貨物2.5～3.5t(軽油)</v>
          </cell>
          <cell r="C488" t="str">
            <v>貨3軽</v>
          </cell>
          <cell r="D488" t="str">
            <v>H21</v>
          </cell>
          <cell r="E488" t="str">
            <v>QKF</v>
          </cell>
          <cell r="F488">
            <v>0.13500000000000001</v>
          </cell>
          <cell r="G488">
            <v>6.3E-3</v>
          </cell>
          <cell r="H488">
            <v>2.58</v>
          </cell>
          <cell r="I488" t="str">
            <v>軽ポ</v>
          </cell>
        </row>
        <row r="489">
          <cell r="A489" t="str">
            <v>貨3軽QPF</v>
          </cell>
          <cell r="B489" t="str">
            <v>バス貨物2.5～3.5t(軽油)</v>
          </cell>
          <cell r="C489" t="str">
            <v>貨3軽</v>
          </cell>
          <cell r="D489" t="str">
            <v>H21</v>
          </cell>
          <cell r="E489" t="str">
            <v>QPF</v>
          </cell>
          <cell r="F489">
            <v>0.13500000000000001</v>
          </cell>
          <cell r="G489">
            <v>6.3E-3</v>
          </cell>
          <cell r="H489">
            <v>2.58</v>
          </cell>
          <cell r="I489" t="str">
            <v>軽ポ</v>
          </cell>
        </row>
        <row r="490">
          <cell r="A490" t="str">
            <v>貨3軽QRF</v>
          </cell>
          <cell r="B490" t="str">
            <v>バス貨物2.5～3.5t(軽油)</v>
          </cell>
          <cell r="C490" t="str">
            <v>貨3軽</v>
          </cell>
          <cell r="D490" t="str">
            <v>H21</v>
          </cell>
          <cell r="E490" t="str">
            <v>QRF</v>
          </cell>
          <cell r="F490">
            <v>0.13500000000000001</v>
          </cell>
          <cell r="G490">
            <v>6.3E-3</v>
          </cell>
          <cell r="H490">
            <v>2.58</v>
          </cell>
          <cell r="I490" t="str">
            <v>軽ポ</v>
          </cell>
        </row>
        <row r="491">
          <cell r="A491" t="str">
            <v>貨3軽QCF</v>
          </cell>
          <cell r="B491" t="str">
            <v>バス貨物2.5～3.5t(軽油)</v>
          </cell>
          <cell r="C491" t="str">
            <v>貨3軽</v>
          </cell>
          <cell r="D491" t="str">
            <v>H21</v>
          </cell>
          <cell r="E491" t="str">
            <v>QCF</v>
          </cell>
          <cell r="F491">
            <v>0.13500000000000001</v>
          </cell>
          <cell r="G491">
            <v>6.3E-3</v>
          </cell>
          <cell r="H491">
            <v>2.58</v>
          </cell>
          <cell r="I491" t="str">
            <v>ハ</v>
          </cell>
        </row>
        <row r="492">
          <cell r="A492" t="str">
            <v>貨3軽QJF</v>
          </cell>
          <cell r="B492" t="str">
            <v>バス貨物2.5～3.5t(軽油)</v>
          </cell>
          <cell r="C492" t="str">
            <v>貨3軽</v>
          </cell>
          <cell r="D492" t="str">
            <v>H21</v>
          </cell>
          <cell r="E492" t="str">
            <v>QJF</v>
          </cell>
          <cell r="F492">
            <v>0.13500000000000001</v>
          </cell>
          <cell r="G492">
            <v>6.3E-3</v>
          </cell>
          <cell r="H492">
            <v>2.58</v>
          </cell>
          <cell r="I492" t="str">
            <v>ハ</v>
          </cell>
        </row>
        <row r="493">
          <cell r="A493" t="str">
            <v>貨3軽QNF</v>
          </cell>
          <cell r="B493" t="str">
            <v>バス貨物2.5～3.5t(軽油)</v>
          </cell>
          <cell r="C493" t="str">
            <v>貨3軽</v>
          </cell>
          <cell r="D493" t="str">
            <v>H21</v>
          </cell>
          <cell r="E493" t="str">
            <v>QNF</v>
          </cell>
          <cell r="F493">
            <v>0.13500000000000001</v>
          </cell>
          <cell r="G493">
            <v>6.3E-3</v>
          </cell>
          <cell r="H493">
            <v>2.58</v>
          </cell>
          <cell r="I493" t="str">
            <v>ハ</v>
          </cell>
        </row>
        <row r="494">
          <cell r="A494" t="str">
            <v>貨3軽QQF</v>
          </cell>
          <cell r="B494" t="str">
            <v>バス貨物2.5～3.5t(軽油)</v>
          </cell>
          <cell r="C494" t="str">
            <v>貨3軽</v>
          </cell>
          <cell r="D494" t="str">
            <v>H21</v>
          </cell>
          <cell r="E494" t="str">
            <v>QQF</v>
          </cell>
          <cell r="F494">
            <v>0.13500000000000001</v>
          </cell>
          <cell r="G494">
            <v>6.3E-3</v>
          </cell>
          <cell r="H494">
            <v>2.58</v>
          </cell>
          <cell r="I494" t="str">
            <v>ハ</v>
          </cell>
        </row>
        <row r="495">
          <cell r="A495" t="str">
            <v>貨4軽-</v>
          </cell>
          <cell r="B495" t="str">
            <v>バス貨物3.5t～(軽油)</v>
          </cell>
          <cell r="C495" t="str">
            <v>貨4軽</v>
          </cell>
          <cell r="D495" t="str">
            <v>S54前</v>
          </cell>
          <cell r="E495" t="str">
            <v>-</v>
          </cell>
          <cell r="F495">
            <v>0.9</v>
          </cell>
          <cell r="G495">
            <v>6.5000000000000002E-2</v>
          </cell>
          <cell r="H495">
            <v>2.58</v>
          </cell>
          <cell r="I495" t="str">
            <v>軽3</v>
          </cell>
        </row>
        <row r="496">
          <cell r="A496" t="str">
            <v>貨4軽K</v>
          </cell>
          <cell r="B496" t="str">
            <v>バス貨物3.5t～(軽油)</v>
          </cell>
          <cell r="C496" t="str">
            <v>貨4軽</v>
          </cell>
          <cell r="D496" t="str">
            <v>S54</v>
          </cell>
          <cell r="E496" t="str">
            <v>K</v>
          </cell>
          <cell r="F496">
            <v>0.75</v>
          </cell>
          <cell r="G496">
            <v>6.5000000000000002E-2</v>
          </cell>
          <cell r="H496">
            <v>2.58</v>
          </cell>
          <cell r="I496" t="str">
            <v>軽3</v>
          </cell>
        </row>
        <row r="497">
          <cell r="A497" t="str">
            <v>貨4軽N</v>
          </cell>
          <cell r="B497" t="str">
            <v>バス貨物3.5t～(軽油)</v>
          </cell>
          <cell r="C497" t="str">
            <v>貨4軽</v>
          </cell>
          <cell r="D497" t="str">
            <v>S57,S58</v>
          </cell>
          <cell r="E497" t="str">
            <v>N</v>
          </cell>
          <cell r="F497">
            <v>0.65</v>
          </cell>
          <cell r="G497">
            <v>6.5000000000000002E-2</v>
          </cell>
          <cell r="H497">
            <v>2.58</v>
          </cell>
          <cell r="I497" t="str">
            <v>軽3</v>
          </cell>
        </row>
        <row r="498">
          <cell r="A498" t="str">
            <v>貨4軽P</v>
          </cell>
          <cell r="B498" t="str">
            <v>バス貨物3.5t～(軽油)</v>
          </cell>
          <cell r="C498" t="str">
            <v>貨4軽</v>
          </cell>
          <cell r="D498" t="str">
            <v>S57,S58</v>
          </cell>
          <cell r="E498" t="str">
            <v>P</v>
          </cell>
          <cell r="F498">
            <v>0.65</v>
          </cell>
          <cell r="G498">
            <v>6.5000000000000002E-2</v>
          </cell>
          <cell r="H498">
            <v>2.58</v>
          </cell>
          <cell r="I498" t="str">
            <v>軽3</v>
          </cell>
        </row>
        <row r="499">
          <cell r="A499" t="str">
            <v>貨4軽U</v>
          </cell>
          <cell r="B499" t="str">
            <v>バス貨物3.5t～(軽油)</v>
          </cell>
          <cell r="C499" t="str">
            <v>貨4軽</v>
          </cell>
          <cell r="D499" t="str">
            <v>H元,H2</v>
          </cell>
          <cell r="E499" t="str">
            <v>U</v>
          </cell>
          <cell r="F499">
            <v>0.56000000000000005</v>
          </cell>
          <cell r="G499">
            <v>6.5000000000000002E-2</v>
          </cell>
          <cell r="H499">
            <v>2.58</v>
          </cell>
          <cell r="I499" t="str">
            <v>軽3</v>
          </cell>
        </row>
        <row r="500">
          <cell r="A500" t="str">
            <v>貨4軽W</v>
          </cell>
          <cell r="B500" t="str">
            <v>バス貨物3.5t～(軽油)</v>
          </cell>
          <cell r="C500" t="str">
            <v>貨4軽</v>
          </cell>
          <cell r="D500" t="str">
            <v>H元,H2</v>
          </cell>
          <cell r="E500" t="str">
            <v>W</v>
          </cell>
          <cell r="F500">
            <v>0.56000000000000005</v>
          </cell>
          <cell r="G500">
            <v>6.5000000000000002E-2</v>
          </cell>
          <cell r="H500">
            <v>2.58</v>
          </cell>
          <cell r="I500" t="str">
            <v>軽3</v>
          </cell>
        </row>
        <row r="501">
          <cell r="A501" t="str">
            <v>貨4軽KC</v>
          </cell>
          <cell r="B501" t="str">
            <v>バス貨物3.5t～(軽油)</v>
          </cell>
          <cell r="C501" t="str">
            <v>貨4軽</v>
          </cell>
          <cell r="D501" t="str">
            <v>H6</v>
          </cell>
          <cell r="E501" t="str">
            <v>KC</v>
          </cell>
          <cell r="F501">
            <v>0.46</v>
          </cell>
          <cell r="G501">
            <v>6.5000000000000002E-2</v>
          </cell>
          <cell r="H501">
            <v>2.58</v>
          </cell>
          <cell r="I501" t="str">
            <v>軽3</v>
          </cell>
        </row>
        <row r="502">
          <cell r="A502" t="str">
            <v>貨4軽KK</v>
          </cell>
          <cell r="B502" t="str">
            <v>バス貨物3.5t～(軽油)</v>
          </cell>
          <cell r="C502" t="str">
            <v>貨4軽</v>
          </cell>
          <cell r="D502" t="str">
            <v>H10,H11</v>
          </cell>
          <cell r="E502" t="str">
            <v>KK</v>
          </cell>
          <cell r="F502">
            <v>0.35</v>
          </cell>
          <cell r="G502">
            <v>2.3E-2</v>
          </cell>
          <cell r="H502">
            <v>2.58</v>
          </cell>
          <cell r="I502" t="str">
            <v>軽3</v>
          </cell>
        </row>
        <row r="503">
          <cell r="A503" t="str">
            <v>貨4軽HF</v>
          </cell>
          <cell r="B503" t="str">
            <v>バス貨物3.5t～(軽油)</v>
          </cell>
          <cell r="C503" t="str">
            <v>貨4軽</v>
          </cell>
          <cell r="D503" t="str">
            <v>H10,H11</v>
          </cell>
          <cell r="E503" t="str">
            <v>HF</v>
          </cell>
          <cell r="F503">
            <v>0.17499999999999999</v>
          </cell>
          <cell r="G503">
            <v>1.15E-2</v>
          </cell>
          <cell r="H503">
            <v>2.58</v>
          </cell>
          <cell r="I503" t="str">
            <v>ハ</v>
          </cell>
        </row>
        <row r="504">
          <cell r="A504" t="str">
            <v>貨4軽KL</v>
          </cell>
          <cell r="B504" t="str">
            <v>バス貨物3.5t～(軽油)</v>
          </cell>
          <cell r="C504" t="str">
            <v>貨4軽</v>
          </cell>
          <cell r="D504" t="str">
            <v>H10,H11</v>
          </cell>
          <cell r="E504" t="str">
            <v>KL</v>
          </cell>
          <cell r="F504">
            <v>0.35</v>
          </cell>
          <cell r="G504">
            <v>2.3E-2</v>
          </cell>
          <cell r="H504">
            <v>2.58</v>
          </cell>
          <cell r="I504" t="str">
            <v>軽3</v>
          </cell>
        </row>
        <row r="505">
          <cell r="A505" t="str">
            <v>貨4軽HM</v>
          </cell>
          <cell r="B505" t="str">
            <v>バス貨物3.5t～(軽油)</v>
          </cell>
          <cell r="C505" t="str">
            <v>貨4軽</v>
          </cell>
          <cell r="D505" t="str">
            <v>H10,H11</v>
          </cell>
          <cell r="E505" t="str">
            <v>HM</v>
          </cell>
          <cell r="F505">
            <v>0.17499999999999999</v>
          </cell>
          <cell r="G505">
            <v>1.15E-2</v>
          </cell>
          <cell r="H505">
            <v>2.58</v>
          </cell>
          <cell r="I505" t="str">
            <v>ハ</v>
          </cell>
        </row>
        <row r="506">
          <cell r="A506" t="str">
            <v>貨4軽DR</v>
          </cell>
          <cell r="B506" t="str">
            <v>バス貨物3.5t～(軽油)</v>
          </cell>
          <cell r="C506" t="str">
            <v>貨4軽</v>
          </cell>
          <cell r="D506" t="str">
            <v>H10</v>
          </cell>
          <cell r="E506" t="str">
            <v>DR</v>
          </cell>
          <cell r="F506">
            <v>0.26249999999999996</v>
          </cell>
          <cell r="G506">
            <v>1.7250000000000001E-2</v>
          </cell>
          <cell r="H506">
            <v>2.58</v>
          </cell>
          <cell r="I506" t="str">
            <v>軽3</v>
          </cell>
        </row>
        <row r="507">
          <cell r="A507" t="str">
            <v>貨4軽WR</v>
          </cell>
          <cell r="B507" t="str">
            <v>バス貨物3.5t～(軽油)</v>
          </cell>
          <cell r="C507" t="str">
            <v>貨4軽</v>
          </cell>
          <cell r="D507" t="str">
            <v>H10</v>
          </cell>
          <cell r="E507" t="str">
            <v>WR</v>
          </cell>
          <cell r="F507">
            <v>0.26249999999999996</v>
          </cell>
          <cell r="G507">
            <v>1.7250000000000001E-2</v>
          </cell>
          <cell r="H507">
            <v>2.58</v>
          </cell>
          <cell r="I507" t="str">
            <v>ハ</v>
          </cell>
        </row>
        <row r="508">
          <cell r="A508" t="str">
            <v>貨4軽DS</v>
          </cell>
          <cell r="B508" t="str">
            <v>バス貨物3.5t～(軽油)</v>
          </cell>
          <cell r="C508" t="str">
            <v>貨4軽</v>
          </cell>
          <cell r="D508" t="str">
            <v>H10</v>
          </cell>
          <cell r="E508" t="str">
            <v>DS</v>
          </cell>
          <cell r="F508">
            <v>0.17499999999999999</v>
          </cell>
          <cell r="G508">
            <v>1.15E-2</v>
          </cell>
          <cell r="H508">
            <v>2.58</v>
          </cell>
          <cell r="I508" t="str">
            <v>軽3</v>
          </cell>
        </row>
        <row r="509">
          <cell r="A509" t="str">
            <v>貨4軽WS</v>
          </cell>
          <cell r="B509" t="str">
            <v>バス貨物3.5t～(軽油)</v>
          </cell>
          <cell r="C509" t="str">
            <v>貨4軽</v>
          </cell>
          <cell r="D509" t="str">
            <v>H10</v>
          </cell>
          <cell r="E509" t="str">
            <v>WS</v>
          </cell>
          <cell r="F509">
            <v>0.17499999999999999</v>
          </cell>
          <cell r="G509">
            <v>1.15E-2</v>
          </cell>
          <cell r="H509">
            <v>2.58</v>
          </cell>
          <cell r="I509" t="str">
            <v>ハ</v>
          </cell>
        </row>
        <row r="510">
          <cell r="A510" t="str">
            <v>貨4軽DT</v>
          </cell>
          <cell r="B510" t="str">
            <v>バス貨物3.5t～(軽油)</v>
          </cell>
          <cell r="C510" t="str">
            <v>貨4軽</v>
          </cell>
          <cell r="D510" t="str">
            <v>H10</v>
          </cell>
          <cell r="E510" t="str">
            <v>DT</v>
          </cell>
          <cell r="F510">
            <v>8.7499999999999994E-2</v>
          </cell>
          <cell r="G510">
            <v>5.7499999999999999E-3</v>
          </cell>
          <cell r="H510">
            <v>2.58</v>
          </cell>
          <cell r="I510" t="str">
            <v>軽3</v>
          </cell>
        </row>
        <row r="511">
          <cell r="A511" t="str">
            <v>貨4軽WT</v>
          </cell>
          <cell r="B511" t="str">
            <v>バス貨物3.5t～(軽油)</v>
          </cell>
          <cell r="C511" t="str">
            <v>貨4軽</v>
          </cell>
          <cell r="D511" t="str">
            <v>H10</v>
          </cell>
          <cell r="E511" t="str">
            <v>WT</v>
          </cell>
          <cell r="F511">
            <v>8.7499999999999994E-2</v>
          </cell>
          <cell r="G511">
            <v>5.7499999999999999E-3</v>
          </cell>
          <cell r="H511">
            <v>2.58</v>
          </cell>
          <cell r="I511" t="str">
            <v>ハ</v>
          </cell>
        </row>
        <row r="512">
          <cell r="A512" t="str">
            <v>貨4軽DU</v>
          </cell>
          <cell r="B512" t="str">
            <v>バス貨物3.5t～(軽油)</v>
          </cell>
          <cell r="C512" t="str">
            <v>貨4軽</v>
          </cell>
          <cell r="D512" t="str">
            <v>H11</v>
          </cell>
          <cell r="E512" t="str">
            <v>DU</v>
          </cell>
          <cell r="F512">
            <v>0.26249999999999996</v>
          </cell>
          <cell r="G512">
            <v>1.7250000000000001E-2</v>
          </cell>
          <cell r="H512">
            <v>2.58</v>
          </cell>
          <cell r="I512" t="str">
            <v>軽3</v>
          </cell>
        </row>
        <row r="513">
          <cell r="A513" t="str">
            <v>貨4軽WU</v>
          </cell>
          <cell r="B513" t="str">
            <v>バス貨物3.5t～(軽油)</v>
          </cell>
          <cell r="C513" t="str">
            <v>貨4軽</v>
          </cell>
          <cell r="D513" t="str">
            <v>H11</v>
          </cell>
          <cell r="E513" t="str">
            <v>WU</v>
          </cell>
          <cell r="F513">
            <v>0.26249999999999996</v>
          </cell>
          <cell r="G513">
            <v>1.7250000000000001E-2</v>
          </cell>
          <cell r="H513">
            <v>2.58</v>
          </cell>
          <cell r="I513" t="str">
            <v>ハ</v>
          </cell>
        </row>
        <row r="514">
          <cell r="A514" t="str">
            <v>貨4軽DV</v>
          </cell>
          <cell r="B514" t="str">
            <v>バス貨物3.5t～(軽油)</v>
          </cell>
          <cell r="C514" t="str">
            <v>貨4軽</v>
          </cell>
          <cell r="D514" t="str">
            <v>H11</v>
          </cell>
          <cell r="E514" t="str">
            <v>DV</v>
          </cell>
          <cell r="F514">
            <v>0.17499999999999999</v>
          </cell>
          <cell r="G514">
            <v>1.15E-2</v>
          </cell>
          <cell r="H514">
            <v>2.58</v>
          </cell>
          <cell r="I514" t="str">
            <v>軽3</v>
          </cell>
        </row>
        <row r="515">
          <cell r="A515" t="str">
            <v>貨4軽WV</v>
          </cell>
          <cell r="B515" t="str">
            <v>バス貨物3.5t～(軽油)</v>
          </cell>
          <cell r="C515" t="str">
            <v>貨4軽</v>
          </cell>
          <cell r="D515" t="str">
            <v>H11</v>
          </cell>
          <cell r="E515" t="str">
            <v>WV</v>
          </cell>
          <cell r="F515">
            <v>0.17499999999999999</v>
          </cell>
          <cell r="G515">
            <v>1.15E-2</v>
          </cell>
          <cell r="H515">
            <v>2.58</v>
          </cell>
          <cell r="I515" t="str">
            <v>ハ</v>
          </cell>
        </row>
        <row r="516">
          <cell r="A516" t="str">
            <v>貨4軽DW</v>
          </cell>
          <cell r="B516" t="str">
            <v>バス貨物3.5t～(軽油)</v>
          </cell>
          <cell r="C516" t="str">
            <v>貨4軽</v>
          </cell>
          <cell r="D516" t="str">
            <v>H11</v>
          </cell>
          <cell r="E516" t="str">
            <v>DW</v>
          </cell>
          <cell r="F516">
            <v>8.7499999999999994E-2</v>
          </cell>
          <cell r="G516">
            <v>5.7499999999999999E-3</v>
          </cell>
          <cell r="H516">
            <v>2.58</v>
          </cell>
          <cell r="I516" t="str">
            <v>軽3</v>
          </cell>
        </row>
        <row r="517">
          <cell r="A517" t="str">
            <v>貨4軽WW</v>
          </cell>
          <cell r="B517" t="str">
            <v>バス貨物3.5t～(軽油)</v>
          </cell>
          <cell r="C517" t="str">
            <v>貨4軽</v>
          </cell>
          <cell r="D517" t="str">
            <v>H11</v>
          </cell>
          <cell r="E517" t="str">
            <v>WW</v>
          </cell>
          <cell r="F517">
            <v>8.7499999999999994E-2</v>
          </cell>
          <cell r="G517">
            <v>5.7499999999999999E-3</v>
          </cell>
          <cell r="H517">
            <v>2.58</v>
          </cell>
          <cell r="I517" t="str">
            <v>ハ</v>
          </cell>
        </row>
        <row r="518">
          <cell r="A518" t="str">
            <v>貨4軽KR</v>
          </cell>
          <cell r="B518" t="str">
            <v>バス貨物3.5t～(軽油)</v>
          </cell>
          <cell r="C518" t="str">
            <v>貨4軽</v>
          </cell>
          <cell r="D518" t="str">
            <v>H15,H16</v>
          </cell>
          <cell r="E518" t="str">
            <v>KR</v>
          </cell>
          <cell r="F518">
            <v>0.26</v>
          </cell>
          <cell r="G518">
            <v>1.7000000000000001E-2</v>
          </cell>
          <cell r="H518">
            <v>2.58</v>
          </cell>
          <cell r="I518" t="str">
            <v>軽3</v>
          </cell>
        </row>
        <row r="519">
          <cell r="A519" t="str">
            <v>貨4軽HY</v>
          </cell>
          <cell r="B519" t="str">
            <v>バス貨物3.5t～(軽油)</v>
          </cell>
          <cell r="C519" t="str">
            <v>貨4軽</v>
          </cell>
          <cell r="D519" t="str">
            <v>H15,H16</v>
          </cell>
          <cell r="E519" t="str">
            <v>HY</v>
          </cell>
          <cell r="F519">
            <v>0.13</v>
          </cell>
          <cell r="G519">
            <v>8.5000000000000006E-3</v>
          </cell>
          <cell r="H519">
            <v>2.58</v>
          </cell>
          <cell r="I519" t="str">
            <v>ハ</v>
          </cell>
        </row>
        <row r="520">
          <cell r="A520" t="str">
            <v>貨4軽KS</v>
          </cell>
          <cell r="B520" t="str">
            <v>バス貨物3.5t～(軽油)</v>
          </cell>
          <cell r="C520" t="str">
            <v>貨4軽</v>
          </cell>
          <cell r="D520" t="str">
            <v>H15,H16</v>
          </cell>
          <cell r="E520" t="str">
            <v>KS</v>
          </cell>
          <cell r="F520">
            <v>0.26</v>
          </cell>
          <cell r="G520">
            <v>1.7000000000000001E-2</v>
          </cell>
          <cell r="H520">
            <v>2.58</v>
          </cell>
          <cell r="I520" t="str">
            <v>軽3</v>
          </cell>
        </row>
        <row r="521">
          <cell r="A521" t="str">
            <v>貨4軽HZ</v>
          </cell>
          <cell r="B521" t="str">
            <v>バス貨物3.5t～(軽油)</v>
          </cell>
          <cell r="C521" t="str">
            <v>貨4軽</v>
          </cell>
          <cell r="D521" t="str">
            <v>H15,H16</v>
          </cell>
          <cell r="E521" t="str">
            <v>HZ</v>
          </cell>
          <cell r="F521">
            <v>0.13</v>
          </cell>
          <cell r="G521">
            <v>8.5000000000000006E-3</v>
          </cell>
          <cell r="H521">
            <v>2.58</v>
          </cell>
          <cell r="I521" t="str">
            <v>ハ</v>
          </cell>
        </row>
        <row r="522">
          <cell r="A522" t="str">
            <v>貨4軽TL</v>
          </cell>
          <cell r="B522" t="str">
            <v>バス貨物3.5t～(軽油)</v>
          </cell>
          <cell r="C522" t="str">
            <v>貨4軽</v>
          </cell>
          <cell r="D522" t="str">
            <v>H15,H16</v>
          </cell>
          <cell r="E522" t="str">
            <v>TL</v>
          </cell>
          <cell r="F522">
            <v>0.19500000000000001</v>
          </cell>
          <cell r="G522">
            <v>1.2750000000000001E-2</v>
          </cell>
          <cell r="H522">
            <v>2.58</v>
          </cell>
          <cell r="I522" t="str">
            <v>軽3</v>
          </cell>
        </row>
        <row r="523">
          <cell r="A523" t="str">
            <v>貨4軽XL</v>
          </cell>
          <cell r="B523" t="str">
            <v>バス貨物3.5t～(軽油)</v>
          </cell>
          <cell r="C523" t="str">
            <v>貨4軽</v>
          </cell>
          <cell r="D523" t="str">
            <v>H15,H16</v>
          </cell>
          <cell r="E523" t="str">
            <v>XL</v>
          </cell>
          <cell r="F523">
            <v>0.19500000000000001</v>
          </cell>
          <cell r="G523">
            <v>1.2750000000000001E-2</v>
          </cell>
          <cell r="H523">
            <v>2.58</v>
          </cell>
          <cell r="I523" t="str">
            <v>ハ</v>
          </cell>
        </row>
        <row r="524">
          <cell r="A524" t="str">
            <v>貨4軽LL</v>
          </cell>
          <cell r="B524" t="str">
            <v>バス貨物3.5t～(軽油)</v>
          </cell>
          <cell r="C524" t="str">
            <v>貨4軽</v>
          </cell>
          <cell r="D524" t="str">
            <v>H15,H16</v>
          </cell>
          <cell r="E524" t="str">
            <v>LL</v>
          </cell>
          <cell r="F524">
            <v>0.13</v>
          </cell>
          <cell r="G524">
            <v>8.5000000000000006E-3</v>
          </cell>
          <cell r="H524">
            <v>2.58</v>
          </cell>
          <cell r="I524" t="str">
            <v>軽3</v>
          </cell>
        </row>
        <row r="525">
          <cell r="A525" t="str">
            <v>貨4軽YL</v>
          </cell>
          <cell r="B525" t="str">
            <v>バス貨物3.5t～(軽油)</v>
          </cell>
          <cell r="C525" t="str">
            <v>貨4軽</v>
          </cell>
          <cell r="D525" t="str">
            <v>H15,H16</v>
          </cell>
          <cell r="E525" t="str">
            <v>YL</v>
          </cell>
          <cell r="F525">
            <v>0.13</v>
          </cell>
          <cell r="G525">
            <v>8.5000000000000006E-3</v>
          </cell>
          <cell r="H525">
            <v>2.58</v>
          </cell>
          <cell r="I525" t="str">
            <v>ハ</v>
          </cell>
        </row>
        <row r="526">
          <cell r="A526" t="str">
            <v>貨4軽UL</v>
          </cell>
          <cell r="B526" t="str">
            <v>バス貨物3.5t～(軽油)</v>
          </cell>
          <cell r="C526" t="str">
            <v>貨4軽</v>
          </cell>
          <cell r="D526" t="str">
            <v>H15,H16</v>
          </cell>
          <cell r="E526" t="str">
            <v>UL</v>
          </cell>
          <cell r="F526">
            <v>6.5000000000000002E-2</v>
          </cell>
          <cell r="G526">
            <v>4.2500000000000003E-3</v>
          </cell>
          <cell r="H526">
            <v>2.58</v>
          </cell>
          <cell r="I526" t="str">
            <v>軽3</v>
          </cell>
        </row>
        <row r="527">
          <cell r="A527" t="str">
            <v>貨4軽ZL</v>
          </cell>
          <cell r="B527" t="str">
            <v>バス貨物3.5t～(軽油)</v>
          </cell>
          <cell r="C527" t="str">
            <v>貨4軽</v>
          </cell>
          <cell r="D527" t="str">
            <v>H15,H16</v>
          </cell>
          <cell r="E527" t="str">
            <v>ZL</v>
          </cell>
          <cell r="F527">
            <v>6.5000000000000002E-2</v>
          </cell>
          <cell r="G527">
            <v>4.2500000000000003E-3</v>
          </cell>
          <cell r="H527">
            <v>2.58</v>
          </cell>
          <cell r="I527" t="str">
            <v>ハ</v>
          </cell>
        </row>
        <row r="528">
          <cell r="A528" t="str">
            <v>貨4軽PA</v>
          </cell>
          <cell r="B528" t="str">
            <v>バス貨物3.5t～(軽油)</v>
          </cell>
          <cell r="C528" t="str">
            <v>貨4軽</v>
          </cell>
          <cell r="D528" t="str">
            <v>H15,H16</v>
          </cell>
          <cell r="E528" t="str">
            <v>PA</v>
          </cell>
          <cell r="F528">
            <v>0.26</v>
          </cell>
          <cell r="G528">
            <v>4.2500000000000003E-3</v>
          </cell>
          <cell r="H528">
            <v>2.58</v>
          </cell>
          <cell r="I528" t="str">
            <v>軽3</v>
          </cell>
        </row>
        <row r="529">
          <cell r="A529" t="str">
            <v>貨4軽VA</v>
          </cell>
          <cell r="B529" t="str">
            <v>バス貨物3.5t～(軽油)</v>
          </cell>
          <cell r="C529" t="str">
            <v>貨4軽</v>
          </cell>
          <cell r="D529" t="str">
            <v>H15,H16</v>
          </cell>
          <cell r="E529" t="str">
            <v>VA</v>
          </cell>
          <cell r="F529">
            <v>0.13</v>
          </cell>
          <cell r="G529">
            <v>4.2500000000000003E-3</v>
          </cell>
          <cell r="H529">
            <v>2.58</v>
          </cell>
          <cell r="I529" t="str">
            <v>ハ</v>
          </cell>
        </row>
        <row r="530">
          <cell r="A530" t="str">
            <v>貨4軽PB</v>
          </cell>
          <cell r="B530" t="str">
            <v>バス貨物3.5t～(軽油)</v>
          </cell>
          <cell r="C530" t="str">
            <v>貨4軽</v>
          </cell>
          <cell r="D530" t="str">
            <v>H15,H16</v>
          </cell>
          <cell r="E530" t="str">
            <v>PB</v>
          </cell>
          <cell r="F530">
            <v>0.26</v>
          </cell>
          <cell r="G530">
            <v>2.5500000000000002E-3</v>
          </cell>
          <cell r="H530">
            <v>2.58</v>
          </cell>
          <cell r="I530" t="str">
            <v>軽3</v>
          </cell>
        </row>
        <row r="531">
          <cell r="A531" t="str">
            <v>貨4軽VB</v>
          </cell>
          <cell r="B531" t="str">
            <v>バス貨物3.5t～(軽油)</v>
          </cell>
          <cell r="C531" t="str">
            <v>貨4軽</v>
          </cell>
          <cell r="D531" t="str">
            <v>H15,H16</v>
          </cell>
          <cell r="E531" t="str">
            <v>VB</v>
          </cell>
          <cell r="F531">
            <v>0.13</v>
          </cell>
          <cell r="G531">
            <v>2.5500000000000002E-3</v>
          </cell>
          <cell r="H531">
            <v>2.58</v>
          </cell>
          <cell r="I531" t="str">
            <v>ハ</v>
          </cell>
        </row>
        <row r="532">
          <cell r="A532" t="str">
            <v>貨4軽PC</v>
          </cell>
          <cell r="B532" t="str">
            <v>バス貨物3.5t～(軽油)</v>
          </cell>
          <cell r="C532" t="str">
            <v>貨4軽</v>
          </cell>
          <cell r="D532" t="str">
            <v>H15,H16</v>
          </cell>
          <cell r="E532" t="str">
            <v>PC</v>
          </cell>
          <cell r="F532">
            <v>0.19500000000000001</v>
          </cell>
          <cell r="G532">
            <v>4.2500000000000003E-3</v>
          </cell>
          <cell r="H532">
            <v>2.58</v>
          </cell>
          <cell r="I532" t="str">
            <v>軽3</v>
          </cell>
        </row>
        <row r="533">
          <cell r="A533" t="str">
            <v>貨4軽VC</v>
          </cell>
          <cell r="B533" t="str">
            <v>バス貨物3.5t～(軽油)</v>
          </cell>
          <cell r="C533" t="str">
            <v>貨4軽</v>
          </cell>
          <cell r="D533" t="str">
            <v>H15,H16</v>
          </cell>
          <cell r="E533" t="str">
            <v>VC</v>
          </cell>
          <cell r="F533">
            <v>0.19500000000000001</v>
          </cell>
          <cell r="G533">
            <v>4.2500000000000003E-3</v>
          </cell>
          <cell r="H533">
            <v>2.58</v>
          </cell>
          <cell r="I533" t="str">
            <v>ハ</v>
          </cell>
        </row>
        <row r="534">
          <cell r="A534" t="str">
            <v>貨4軽PD</v>
          </cell>
          <cell r="B534" t="str">
            <v>バス貨物3.5t～(軽油)</v>
          </cell>
          <cell r="C534" t="str">
            <v>貨4軽</v>
          </cell>
          <cell r="D534" t="str">
            <v>H15,H16</v>
          </cell>
          <cell r="E534" t="str">
            <v>PD</v>
          </cell>
          <cell r="F534">
            <v>0.19500000000000001</v>
          </cell>
          <cell r="G534">
            <v>2.5500000000000002E-3</v>
          </cell>
          <cell r="H534">
            <v>2.58</v>
          </cell>
          <cell r="I534" t="str">
            <v>軽3</v>
          </cell>
        </row>
        <row r="535">
          <cell r="A535" t="str">
            <v>貨4軽VD</v>
          </cell>
          <cell r="B535" t="str">
            <v>バス貨物3.5t～(軽油)</v>
          </cell>
          <cell r="C535" t="str">
            <v>貨4軽</v>
          </cell>
          <cell r="D535" t="str">
            <v>H15,H16</v>
          </cell>
          <cell r="E535" t="str">
            <v>VD</v>
          </cell>
          <cell r="F535">
            <v>0.19500000000000001</v>
          </cell>
          <cell r="G535">
            <v>2.5500000000000002E-3</v>
          </cell>
          <cell r="H535">
            <v>2.58</v>
          </cell>
          <cell r="I535" t="str">
            <v>ハ</v>
          </cell>
        </row>
        <row r="536">
          <cell r="A536" t="str">
            <v>貨4軽PE</v>
          </cell>
          <cell r="B536" t="str">
            <v>バス貨物3.5t～(軽油)</v>
          </cell>
          <cell r="C536" t="str">
            <v>貨4軽</v>
          </cell>
          <cell r="D536" t="str">
            <v>H15,H16</v>
          </cell>
          <cell r="E536" t="str">
            <v>PE</v>
          </cell>
          <cell r="F536">
            <v>0.13</v>
          </cell>
          <cell r="G536">
            <v>4.2500000000000003E-3</v>
          </cell>
          <cell r="H536">
            <v>2.58</v>
          </cell>
          <cell r="I536" t="str">
            <v>軽3</v>
          </cell>
        </row>
        <row r="537">
          <cell r="A537" t="str">
            <v>貨4軽VE</v>
          </cell>
          <cell r="B537" t="str">
            <v>バス貨物3.5t～(軽油)</v>
          </cell>
          <cell r="C537" t="str">
            <v>貨4軽</v>
          </cell>
          <cell r="D537" t="str">
            <v>H15,H16</v>
          </cell>
          <cell r="E537" t="str">
            <v>VE</v>
          </cell>
          <cell r="F537">
            <v>0.13</v>
          </cell>
          <cell r="G537">
            <v>4.2500000000000003E-3</v>
          </cell>
          <cell r="H537">
            <v>2.58</v>
          </cell>
          <cell r="I537" t="str">
            <v>ハ</v>
          </cell>
        </row>
        <row r="538">
          <cell r="A538" t="str">
            <v>貨4軽PF</v>
          </cell>
          <cell r="B538" t="str">
            <v>バス貨物3.5t～(軽油)</v>
          </cell>
          <cell r="C538" t="str">
            <v>貨4軽</v>
          </cell>
          <cell r="D538" t="str">
            <v>H15,H16</v>
          </cell>
          <cell r="E538" t="str">
            <v>PF</v>
          </cell>
          <cell r="F538">
            <v>0.13</v>
          </cell>
          <cell r="G538">
            <v>2.5500000000000002E-3</v>
          </cell>
          <cell r="H538">
            <v>2.58</v>
          </cell>
          <cell r="I538" t="str">
            <v>軽3</v>
          </cell>
        </row>
        <row r="539">
          <cell r="A539" t="str">
            <v>貨4軽VF</v>
          </cell>
          <cell r="B539" t="str">
            <v>バス貨物3.5t～(軽油)</v>
          </cell>
          <cell r="C539" t="str">
            <v>貨4軽</v>
          </cell>
          <cell r="D539" t="str">
            <v>H15,H16</v>
          </cell>
          <cell r="E539" t="str">
            <v>VF</v>
          </cell>
          <cell r="F539">
            <v>0.13</v>
          </cell>
          <cell r="G539">
            <v>2.5500000000000002E-3</v>
          </cell>
          <cell r="H539">
            <v>2.58</v>
          </cell>
          <cell r="I539" t="str">
            <v>ハ</v>
          </cell>
        </row>
        <row r="540">
          <cell r="A540" t="str">
            <v>貨4軽PG</v>
          </cell>
          <cell r="B540" t="str">
            <v>バス貨物3.5t～(軽油)</v>
          </cell>
          <cell r="C540" t="str">
            <v>貨4軽</v>
          </cell>
          <cell r="D540" t="str">
            <v>H15,H16</v>
          </cell>
          <cell r="E540" t="str">
            <v>PG</v>
          </cell>
          <cell r="F540">
            <v>6.5000000000000002E-2</v>
          </cell>
          <cell r="G540">
            <v>4.2500000000000003E-3</v>
          </cell>
          <cell r="H540">
            <v>2.58</v>
          </cell>
          <cell r="I540" t="str">
            <v>軽3</v>
          </cell>
        </row>
        <row r="541">
          <cell r="A541" t="str">
            <v>貨4軽VG</v>
          </cell>
          <cell r="B541" t="str">
            <v>バス貨物3.5t～(軽油)</v>
          </cell>
          <cell r="C541" t="str">
            <v>貨4軽</v>
          </cell>
          <cell r="D541" t="str">
            <v>H15,H16</v>
          </cell>
          <cell r="E541" t="str">
            <v>VG</v>
          </cell>
          <cell r="F541">
            <v>6.5000000000000002E-2</v>
          </cell>
          <cell r="G541">
            <v>4.2500000000000003E-3</v>
          </cell>
          <cell r="H541">
            <v>2.58</v>
          </cell>
          <cell r="I541" t="str">
            <v>ハ</v>
          </cell>
        </row>
        <row r="542">
          <cell r="A542" t="str">
            <v>貨4軽PH</v>
          </cell>
          <cell r="B542" t="str">
            <v>バス貨物3.5t～(軽油)</v>
          </cell>
          <cell r="C542" t="str">
            <v>貨4軽</v>
          </cell>
          <cell r="D542" t="str">
            <v>H15,H16</v>
          </cell>
          <cell r="E542" t="str">
            <v>PH</v>
          </cell>
          <cell r="F542">
            <v>6.5000000000000002E-2</v>
          </cell>
          <cell r="G542">
            <v>2.5500000000000002E-3</v>
          </cell>
          <cell r="H542">
            <v>2.58</v>
          </cell>
          <cell r="I542" t="str">
            <v>軽3</v>
          </cell>
        </row>
        <row r="543">
          <cell r="A543" t="str">
            <v>貨4軽VH</v>
          </cell>
          <cell r="B543" t="str">
            <v>バス貨物3.5t～(軽油)</v>
          </cell>
          <cell r="C543" t="str">
            <v>貨4軽</v>
          </cell>
          <cell r="D543" t="str">
            <v>H15,H16</v>
          </cell>
          <cell r="E543" t="str">
            <v>VH</v>
          </cell>
          <cell r="F543">
            <v>6.5000000000000002E-2</v>
          </cell>
          <cell r="G543">
            <v>2.5500000000000002E-3</v>
          </cell>
          <cell r="H543">
            <v>2.58</v>
          </cell>
          <cell r="I543" t="str">
            <v>ハ</v>
          </cell>
        </row>
        <row r="544">
          <cell r="A544" t="str">
            <v>貨4軽TM</v>
          </cell>
          <cell r="B544" t="str">
            <v>バス貨物3.5t～(軽油)</v>
          </cell>
          <cell r="C544" t="str">
            <v>貨4軽</v>
          </cell>
          <cell r="D544" t="str">
            <v>H15,H16</v>
          </cell>
          <cell r="E544" t="str">
            <v>TM</v>
          </cell>
          <cell r="F544">
            <v>0.19500000000000001</v>
          </cell>
          <cell r="G544">
            <v>1.2750000000000001E-2</v>
          </cell>
          <cell r="H544">
            <v>2.58</v>
          </cell>
          <cell r="I544" t="str">
            <v>軽3</v>
          </cell>
        </row>
        <row r="545">
          <cell r="A545" t="str">
            <v>貨4軽XM</v>
          </cell>
          <cell r="B545" t="str">
            <v>バス貨物3.5t～(軽油)</v>
          </cell>
          <cell r="C545" t="str">
            <v>貨4軽</v>
          </cell>
          <cell r="D545" t="str">
            <v>H15,H16</v>
          </cell>
          <cell r="E545" t="str">
            <v>XM</v>
          </cell>
          <cell r="F545">
            <v>0.19500000000000001</v>
          </cell>
          <cell r="G545">
            <v>1.2750000000000001E-2</v>
          </cell>
          <cell r="H545">
            <v>2.58</v>
          </cell>
          <cell r="I545" t="str">
            <v>ハ</v>
          </cell>
        </row>
        <row r="546">
          <cell r="A546" t="str">
            <v>貨4軽LM</v>
          </cell>
          <cell r="B546" t="str">
            <v>バス貨物3.5t～(軽油)</v>
          </cell>
          <cell r="C546" t="str">
            <v>貨4軽</v>
          </cell>
          <cell r="D546" t="str">
            <v>H15,H16</v>
          </cell>
          <cell r="E546" t="str">
            <v>LM</v>
          </cell>
          <cell r="F546">
            <v>0.13</v>
          </cell>
          <cell r="G546">
            <v>8.5000000000000006E-3</v>
          </cell>
          <cell r="H546">
            <v>2.58</v>
          </cell>
          <cell r="I546" t="str">
            <v>軽3</v>
          </cell>
        </row>
        <row r="547">
          <cell r="A547" t="str">
            <v>貨4軽YM</v>
          </cell>
          <cell r="B547" t="str">
            <v>バス貨物3.5t～(軽油)</v>
          </cell>
          <cell r="C547" t="str">
            <v>貨4軽</v>
          </cell>
          <cell r="D547" t="str">
            <v>H15,H16</v>
          </cell>
          <cell r="E547" t="str">
            <v>YM</v>
          </cell>
          <cell r="F547">
            <v>0.13</v>
          </cell>
          <cell r="G547">
            <v>8.5000000000000006E-3</v>
          </cell>
          <cell r="H547">
            <v>2.58</v>
          </cell>
          <cell r="I547" t="str">
            <v>ハ</v>
          </cell>
        </row>
        <row r="548">
          <cell r="A548" t="str">
            <v>貨4軽UM</v>
          </cell>
          <cell r="B548" t="str">
            <v>バス貨物3.5t～(軽油)</v>
          </cell>
          <cell r="C548" t="str">
            <v>貨4軽</v>
          </cell>
          <cell r="D548" t="str">
            <v>H15,H16</v>
          </cell>
          <cell r="E548" t="str">
            <v>UM</v>
          </cell>
          <cell r="F548">
            <v>6.5000000000000002E-2</v>
          </cell>
          <cell r="G548">
            <v>4.2500000000000003E-3</v>
          </cell>
          <cell r="H548">
            <v>2.58</v>
          </cell>
          <cell r="I548" t="str">
            <v>軽3</v>
          </cell>
        </row>
        <row r="549">
          <cell r="A549" t="str">
            <v>貨4軽ZM</v>
          </cell>
          <cell r="B549" t="str">
            <v>バス貨物3.5t～(軽油)</v>
          </cell>
          <cell r="C549" t="str">
            <v>貨4軽</v>
          </cell>
          <cell r="D549" t="str">
            <v>H15,H16</v>
          </cell>
          <cell r="E549" t="str">
            <v>ZM</v>
          </cell>
          <cell r="F549">
            <v>6.5000000000000002E-2</v>
          </cell>
          <cell r="G549">
            <v>4.2500000000000003E-3</v>
          </cell>
          <cell r="H549">
            <v>2.58</v>
          </cell>
          <cell r="I549" t="str">
            <v>ハ</v>
          </cell>
        </row>
        <row r="550">
          <cell r="A550" t="str">
            <v>貨4軽PJ</v>
          </cell>
          <cell r="B550" t="str">
            <v>バス貨物3.5t～(軽油)</v>
          </cell>
          <cell r="C550" t="str">
            <v>貨4軽</v>
          </cell>
          <cell r="D550" t="str">
            <v>H15,H16</v>
          </cell>
          <cell r="E550" t="str">
            <v>PJ</v>
          </cell>
          <cell r="F550">
            <v>0.26</v>
          </cell>
          <cell r="G550">
            <v>4.2500000000000003E-3</v>
          </cell>
          <cell r="H550">
            <v>2.58</v>
          </cell>
          <cell r="I550" t="str">
            <v>軽3</v>
          </cell>
        </row>
        <row r="551">
          <cell r="A551" t="str">
            <v>貨4軽VJ</v>
          </cell>
          <cell r="B551" t="str">
            <v>バス貨物3.5t～(軽油)</v>
          </cell>
          <cell r="C551" t="str">
            <v>貨4軽</v>
          </cell>
          <cell r="D551" t="str">
            <v>H15,H16</v>
          </cell>
          <cell r="E551" t="str">
            <v>VJ</v>
          </cell>
          <cell r="F551">
            <v>0.13</v>
          </cell>
          <cell r="G551">
            <v>4.2500000000000003E-3</v>
          </cell>
          <cell r="H551">
            <v>2.58</v>
          </cell>
          <cell r="I551" t="str">
            <v>ハ</v>
          </cell>
        </row>
        <row r="552">
          <cell r="A552" t="str">
            <v>貨4軽PK</v>
          </cell>
          <cell r="B552" t="str">
            <v>バス貨物3.5t～(軽油)</v>
          </cell>
          <cell r="C552" t="str">
            <v>貨4軽</v>
          </cell>
          <cell r="D552" t="str">
            <v>H15,H16</v>
          </cell>
          <cell r="E552" t="str">
            <v>PK</v>
          </cell>
          <cell r="F552">
            <v>0.26</v>
          </cell>
          <cell r="G552">
            <v>2.5500000000000002E-3</v>
          </cell>
          <cell r="H552">
            <v>2.58</v>
          </cell>
          <cell r="I552" t="str">
            <v>軽3</v>
          </cell>
        </row>
        <row r="553">
          <cell r="A553" t="str">
            <v>貨4軽VK</v>
          </cell>
          <cell r="B553" t="str">
            <v>バス貨物3.5t～(軽油)</v>
          </cell>
          <cell r="C553" t="str">
            <v>貨4軽</v>
          </cell>
          <cell r="D553" t="str">
            <v>H15,H16</v>
          </cell>
          <cell r="E553" t="str">
            <v>VK</v>
          </cell>
          <cell r="F553">
            <v>0.13</v>
          </cell>
          <cell r="G553">
            <v>2.5500000000000002E-3</v>
          </cell>
          <cell r="H553">
            <v>2.58</v>
          </cell>
          <cell r="I553" t="str">
            <v>ハ</v>
          </cell>
        </row>
        <row r="554">
          <cell r="A554" t="str">
            <v>貨4軽PL</v>
          </cell>
          <cell r="B554" t="str">
            <v>バス貨物3.5t～(軽油)</v>
          </cell>
          <cell r="C554" t="str">
            <v>貨4軽</v>
          </cell>
          <cell r="D554" t="str">
            <v>H15,H16</v>
          </cell>
          <cell r="E554" t="str">
            <v>PL</v>
          </cell>
          <cell r="F554">
            <v>0.19500000000000001</v>
          </cell>
          <cell r="G554">
            <v>4.2500000000000003E-3</v>
          </cell>
          <cell r="H554">
            <v>2.58</v>
          </cell>
          <cell r="I554" t="str">
            <v>軽3</v>
          </cell>
        </row>
        <row r="555">
          <cell r="A555" t="str">
            <v>貨4軽VL</v>
          </cell>
          <cell r="B555" t="str">
            <v>バス貨物3.5t～(軽油)</v>
          </cell>
          <cell r="C555" t="str">
            <v>貨4軽</v>
          </cell>
          <cell r="D555" t="str">
            <v>H15,H16</v>
          </cell>
          <cell r="E555" t="str">
            <v>VL</v>
          </cell>
          <cell r="F555">
            <v>0.19500000000000001</v>
          </cell>
          <cell r="G555">
            <v>4.2500000000000003E-3</v>
          </cell>
          <cell r="H555">
            <v>2.58</v>
          </cell>
          <cell r="I555" t="str">
            <v>ハ</v>
          </cell>
        </row>
        <row r="556">
          <cell r="A556" t="str">
            <v>貨4軽PM</v>
          </cell>
          <cell r="B556" t="str">
            <v>バス貨物3.5t～(軽油)</v>
          </cell>
          <cell r="C556" t="str">
            <v>貨4軽</v>
          </cell>
          <cell r="D556" t="str">
            <v>H15,H16</v>
          </cell>
          <cell r="E556" t="str">
            <v>PM</v>
          </cell>
          <cell r="F556">
            <v>0.19500000000000001</v>
          </cell>
          <cell r="G556">
            <v>2.5500000000000002E-3</v>
          </cell>
          <cell r="H556">
            <v>2.58</v>
          </cell>
          <cell r="I556" t="str">
            <v>軽3</v>
          </cell>
        </row>
        <row r="557">
          <cell r="A557" t="str">
            <v>貨4軽VM</v>
          </cell>
          <cell r="B557" t="str">
            <v>バス貨物3.5t～(軽油)</v>
          </cell>
          <cell r="C557" t="str">
            <v>貨4軽</v>
          </cell>
          <cell r="D557" t="str">
            <v>H15,H16</v>
          </cell>
          <cell r="E557" t="str">
            <v>VM</v>
          </cell>
          <cell r="F557">
            <v>0.19500000000000001</v>
          </cell>
          <cell r="G557">
            <v>2.5500000000000002E-3</v>
          </cell>
          <cell r="H557">
            <v>2.58</v>
          </cell>
          <cell r="I557" t="str">
            <v>ハ</v>
          </cell>
        </row>
        <row r="558">
          <cell r="A558" t="str">
            <v>貨4軽PN</v>
          </cell>
          <cell r="B558" t="str">
            <v>バス貨物3.5t～(軽油)</v>
          </cell>
          <cell r="C558" t="str">
            <v>貨4軽</v>
          </cell>
          <cell r="D558" t="str">
            <v>H15,H16</v>
          </cell>
          <cell r="E558" t="str">
            <v>PN</v>
          </cell>
          <cell r="F558">
            <v>0.13</v>
          </cell>
          <cell r="G558">
            <v>4.2500000000000003E-3</v>
          </cell>
          <cell r="H558">
            <v>2.58</v>
          </cell>
          <cell r="I558" t="str">
            <v>軽3</v>
          </cell>
        </row>
        <row r="559">
          <cell r="A559" t="str">
            <v>貨4軽VN</v>
          </cell>
          <cell r="B559" t="str">
            <v>バス貨物3.5t～(軽油)</v>
          </cell>
          <cell r="C559" t="str">
            <v>貨4軽</v>
          </cell>
          <cell r="D559" t="str">
            <v>H15,H16</v>
          </cell>
          <cell r="E559" t="str">
            <v>VN</v>
          </cell>
          <cell r="F559">
            <v>0.13</v>
          </cell>
          <cell r="G559">
            <v>4.2500000000000003E-3</v>
          </cell>
          <cell r="H559">
            <v>2.58</v>
          </cell>
          <cell r="I559" t="str">
            <v>ハ</v>
          </cell>
        </row>
        <row r="560">
          <cell r="A560" t="str">
            <v>貨4軽PP</v>
          </cell>
          <cell r="B560" t="str">
            <v>バス貨物3.5t～(軽油)</v>
          </cell>
          <cell r="C560" t="str">
            <v>貨4軽</v>
          </cell>
          <cell r="D560" t="str">
            <v>H15,H16</v>
          </cell>
          <cell r="E560" t="str">
            <v>PP</v>
          </cell>
          <cell r="F560">
            <v>0.13</v>
          </cell>
          <cell r="G560">
            <v>2.5500000000000002E-3</v>
          </cell>
          <cell r="H560">
            <v>2.58</v>
          </cell>
          <cell r="I560" t="str">
            <v>軽3</v>
          </cell>
        </row>
        <row r="561">
          <cell r="A561" t="str">
            <v>貨4軽VP</v>
          </cell>
          <cell r="B561" t="str">
            <v>バス貨物3.5t～(軽油)</v>
          </cell>
          <cell r="C561" t="str">
            <v>貨4軽</v>
          </cell>
          <cell r="D561" t="str">
            <v>H15,H16</v>
          </cell>
          <cell r="E561" t="str">
            <v>VP</v>
          </cell>
          <cell r="F561">
            <v>0.13</v>
          </cell>
          <cell r="G561">
            <v>2.5500000000000002E-3</v>
          </cell>
          <cell r="H561">
            <v>2.58</v>
          </cell>
          <cell r="I561" t="str">
            <v>ハ</v>
          </cell>
        </row>
        <row r="562">
          <cell r="A562" t="str">
            <v>貨4軽PQ</v>
          </cell>
          <cell r="B562" t="str">
            <v>バス貨物3.5t～(軽油)</v>
          </cell>
          <cell r="C562" t="str">
            <v>貨4軽</v>
          </cell>
          <cell r="D562" t="str">
            <v>H15,H16</v>
          </cell>
          <cell r="E562" t="str">
            <v>PQ</v>
          </cell>
          <cell r="F562">
            <v>6.5000000000000002E-2</v>
          </cell>
          <cell r="G562">
            <v>4.2500000000000003E-3</v>
          </cell>
          <cell r="H562">
            <v>2.58</v>
          </cell>
          <cell r="I562" t="str">
            <v>軽3</v>
          </cell>
        </row>
        <row r="563">
          <cell r="A563" t="str">
            <v>貨4軽VQ</v>
          </cell>
          <cell r="B563" t="str">
            <v>バス貨物3.5t～(軽油)</v>
          </cell>
          <cell r="C563" t="str">
            <v>貨4軽</v>
          </cell>
          <cell r="D563" t="str">
            <v>H15,H16</v>
          </cell>
          <cell r="E563" t="str">
            <v>VQ</v>
          </cell>
          <cell r="F563">
            <v>6.5000000000000002E-2</v>
          </cell>
          <cell r="G563">
            <v>4.2500000000000003E-3</v>
          </cell>
          <cell r="H563">
            <v>2.58</v>
          </cell>
          <cell r="I563" t="str">
            <v>ハ</v>
          </cell>
        </row>
        <row r="564">
          <cell r="A564" t="str">
            <v>貨4軽PR</v>
          </cell>
          <cell r="B564" t="str">
            <v>バス貨物3.5t～(軽油)</v>
          </cell>
          <cell r="C564" t="str">
            <v>貨4軽</v>
          </cell>
          <cell r="D564" t="str">
            <v>H15,H16</v>
          </cell>
          <cell r="E564" t="str">
            <v>PR</v>
          </cell>
          <cell r="F564">
            <v>6.5000000000000002E-2</v>
          </cell>
          <cell r="G564">
            <v>2.5500000000000002E-3</v>
          </cell>
          <cell r="H564">
            <v>2.58</v>
          </cell>
          <cell r="I564" t="str">
            <v>軽3</v>
          </cell>
        </row>
        <row r="565">
          <cell r="A565" t="str">
            <v>貨4軽VR</v>
          </cell>
          <cell r="B565" t="str">
            <v>バス貨物3.5t～(軽油)</v>
          </cell>
          <cell r="C565" t="str">
            <v>貨4軽</v>
          </cell>
          <cell r="D565" t="str">
            <v>H15,H16</v>
          </cell>
          <cell r="E565" t="str">
            <v>VR</v>
          </cell>
          <cell r="F565">
            <v>6.5000000000000002E-2</v>
          </cell>
          <cell r="G565">
            <v>2.5500000000000002E-3</v>
          </cell>
          <cell r="H565">
            <v>2.58</v>
          </cell>
          <cell r="I565" t="str">
            <v>ハ</v>
          </cell>
        </row>
        <row r="566">
          <cell r="A566" t="str">
            <v>貨4軽ADG</v>
          </cell>
          <cell r="B566" t="str">
            <v>バス貨物3.5t～(軽油)</v>
          </cell>
          <cell r="C566" t="str">
            <v>貨4軽</v>
          </cell>
          <cell r="D566" t="str">
            <v>H17</v>
          </cell>
          <cell r="E566" t="str">
            <v>ADG</v>
          </cell>
          <cell r="F566">
            <v>0.15</v>
          </cell>
          <cell r="G566">
            <v>3.0000000000000001E-3</v>
          </cell>
          <cell r="H566">
            <v>2.58</v>
          </cell>
          <cell r="I566" t="str">
            <v>軽新長</v>
          </cell>
        </row>
        <row r="567">
          <cell r="A567" t="str">
            <v>貨4軽AKG</v>
          </cell>
          <cell r="B567" t="str">
            <v>バス貨物3.5t～(軽油)</v>
          </cell>
          <cell r="C567" t="str">
            <v>貨4軽</v>
          </cell>
          <cell r="D567" t="str">
            <v>H17</v>
          </cell>
          <cell r="E567" t="str">
            <v>AKG</v>
          </cell>
          <cell r="F567">
            <v>0.15</v>
          </cell>
          <cell r="G567">
            <v>3.0000000000000001E-3</v>
          </cell>
          <cell r="H567">
            <v>2.58</v>
          </cell>
          <cell r="I567" t="str">
            <v>軽新長</v>
          </cell>
        </row>
        <row r="568">
          <cell r="A568" t="str">
            <v>貨4軽ACG</v>
          </cell>
          <cell r="B568" t="str">
            <v>バス貨物3.5t～(軽油)</v>
          </cell>
          <cell r="C568" t="str">
            <v>貨4軽</v>
          </cell>
          <cell r="D568" t="str">
            <v>H17</v>
          </cell>
          <cell r="E568" t="str">
            <v>ACG</v>
          </cell>
          <cell r="F568">
            <v>7.4999999999999997E-2</v>
          </cell>
          <cell r="G568">
            <v>1.5E-3</v>
          </cell>
          <cell r="H568">
            <v>2.58</v>
          </cell>
          <cell r="I568" t="str">
            <v>ハ</v>
          </cell>
        </row>
        <row r="569">
          <cell r="A569" t="str">
            <v>貨4軽AJG</v>
          </cell>
          <cell r="B569" t="str">
            <v>バス貨物3.5t～(軽油)</v>
          </cell>
          <cell r="C569" t="str">
            <v>貨4軽</v>
          </cell>
          <cell r="D569" t="str">
            <v>H17</v>
          </cell>
          <cell r="E569" t="str">
            <v>AJG</v>
          </cell>
          <cell r="F569">
            <v>7.4999999999999997E-2</v>
          </cell>
          <cell r="G569">
            <v>1.5E-3</v>
          </cell>
          <cell r="H569">
            <v>2.58</v>
          </cell>
          <cell r="I569" t="str">
            <v>ハ</v>
          </cell>
        </row>
        <row r="570">
          <cell r="A570" t="str">
            <v>貨4軽BCG</v>
          </cell>
          <cell r="B570" t="str">
            <v>バス貨物3.5t～(軽油)</v>
          </cell>
          <cell r="C570" t="str">
            <v>貨4軽</v>
          </cell>
          <cell r="D570" t="str">
            <v>H17</v>
          </cell>
          <cell r="E570" t="str">
            <v>BCG</v>
          </cell>
          <cell r="F570">
            <v>0.13500000000000001</v>
          </cell>
          <cell r="G570">
            <v>2.7000000000000001E-3</v>
          </cell>
          <cell r="H570">
            <v>2.58</v>
          </cell>
          <cell r="I570" t="str">
            <v>ハ</v>
          </cell>
        </row>
        <row r="571">
          <cell r="A571" t="str">
            <v>貨4軽BJG</v>
          </cell>
          <cell r="B571" t="str">
            <v>バス貨物3.5t～(軽油)</v>
          </cell>
          <cell r="C571" t="str">
            <v>貨4軽</v>
          </cell>
          <cell r="D571" t="str">
            <v>H17</v>
          </cell>
          <cell r="E571" t="str">
            <v>BJG</v>
          </cell>
          <cell r="F571">
            <v>0.13500000000000001</v>
          </cell>
          <cell r="G571">
            <v>2.7000000000000001E-3</v>
          </cell>
          <cell r="H571">
            <v>2.58</v>
          </cell>
          <cell r="I571" t="str">
            <v>ハ</v>
          </cell>
        </row>
        <row r="572">
          <cell r="A572" t="str">
            <v>貨4軽BDG</v>
          </cell>
          <cell r="B572" t="str">
            <v>バス貨物3.5t～(軽油)</v>
          </cell>
          <cell r="C572" t="str">
            <v>貨4軽</v>
          </cell>
          <cell r="D572" t="str">
            <v>H17</v>
          </cell>
          <cell r="E572" t="str">
            <v>BDG</v>
          </cell>
          <cell r="F572">
            <v>0.13500000000000001</v>
          </cell>
          <cell r="G572">
            <v>2.7000000000000001E-3</v>
          </cell>
          <cell r="H572">
            <v>2.58</v>
          </cell>
          <cell r="I572" t="str">
            <v>軽新長1</v>
          </cell>
        </row>
        <row r="573">
          <cell r="A573" t="str">
            <v>貨4軽BKG</v>
          </cell>
          <cell r="B573" t="str">
            <v>バス貨物3.5t～(軽油)</v>
          </cell>
          <cell r="C573" t="str">
            <v>貨4軽</v>
          </cell>
          <cell r="D573" t="str">
            <v>H17</v>
          </cell>
          <cell r="E573" t="str">
            <v>BKG</v>
          </cell>
          <cell r="F573">
            <v>0.13500000000000001</v>
          </cell>
          <cell r="G573">
            <v>2.7000000000000001E-3</v>
          </cell>
          <cell r="H573">
            <v>2.58</v>
          </cell>
          <cell r="I573" t="str">
            <v>軽新長1</v>
          </cell>
        </row>
        <row r="574">
          <cell r="A574" t="str">
            <v>貨4軽CCG</v>
          </cell>
          <cell r="B574" t="str">
            <v>バス貨物3.5t～(軽油)</v>
          </cell>
          <cell r="C574" t="str">
            <v>貨4軽</v>
          </cell>
          <cell r="D574" t="str">
            <v>H17</v>
          </cell>
          <cell r="E574" t="str">
            <v>CCG</v>
          </cell>
          <cell r="F574">
            <v>7.4999999999999997E-2</v>
          </cell>
          <cell r="G574">
            <v>1.5E-3</v>
          </cell>
          <cell r="H574">
            <v>2.58</v>
          </cell>
          <cell r="I574" t="str">
            <v>ハ</v>
          </cell>
        </row>
        <row r="575">
          <cell r="A575" t="str">
            <v>貨4軽CJG</v>
          </cell>
          <cell r="B575" t="str">
            <v>バス貨物3.5t～(軽油)</v>
          </cell>
          <cell r="C575" t="str">
            <v>貨4軽</v>
          </cell>
          <cell r="D575" t="str">
            <v>H17</v>
          </cell>
          <cell r="E575" t="str">
            <v>CJG</v>
          </cell>
          <cell r="F575">
            <v>7.4999999999999997E-2</v>
          </cell>
          <cell r="G575">
            <v>1.5E-3</v>
          </cell>
          <cell r="H575">
            <v>2.58</v>
          </cell>
          <cell r="I575" t="str">
            <v>ハ</v>
          </cell>
        </row>
        <row r="576">
          <cell r="A576" t="str">
            <v>貨4軽CDG</v>
          </cell>
          <cell r="B576" t="str">
            <v>バス貨物3.5t～(軽油)</v>
          </cell>
          <cell r="C576" t="str">
            <v>貨4軽</v>
          </cell>
          <cell r="D576" t="str">
            <v>H17</v>
          </cell>
          <cell r="E576" t="str">
            <v>CDG</v>
          </cell>
          <cell r="F576">
            <v>7.4999999999999997E-2</v>
          </cell>
          <cell r="G576">
            <v>1.5E-3</v>
          </cell>
          <cell r="H576">
            <v>2.58</v>
          </cell>
          <cell r="I576" t="str">
            <v>軽新長</v>
          </cell>
        </row>
        <row r="577">
          <cell r="A577" t="str">
            <v>貨4軽CKG</v>
          </cell>
          <cell r="B577" t="str">
            <v>バス貨物3.5t～(軽油)</v>
          </cell>
          <cell r="C577" t="str">
            <v>貨4軽</v>
          </cell>
          <cell r="D577" t="str">
            <v>H17</v>
          </cell>
          <cell r="E577" t="str">
            <v>CKG</v>
          </cell>
          <cell r="F577">
            <v>7.4999999999999997E-2</v>
          </cell>
          <cell r="G577">
            <v>1.5E-3</v>
          </cell>
          <cell r="H577">
            <v>2.58</v>
          </cell>
          <cell r="I577" t="str">
            <v>軽新長</v>
          </cell>
        </row>
        <row r="578">
          <cell r="A578" t="str">
            <v>貨4軽DCG</v>
          </cell>
          <cell r="B578" t="str">
            <v>バス貨物3.5t～(軽油)</v>
          </cell>
          <cell r="C578" t="str">
            <v>貨4軽</v>
          </cell>
          <cell r="D578" t="str">
            <v>H17</v>
          </cell>
          <cell r="E578" t="str">
            <v>DCG</v>
          </cell>
          <cell r="F578">
            <v>3.7499999999999999E-2</v>
          </cell>
          <cell r="G578">
            <v>7.5000000000000002E-4</v>
          </cell>
          <cell r="H578">
            <v>2.58</v>
          </cell>
          <cell r="I578" t="str">
            <v>ハ</v>
          </cell>
        </row>
        <row r="579">
          <cell r="A579" t="str">
            <v>貨4軽DJG</v>
          </cell>
          <cell r="B579" t="str">
            <v>バス貨物3.5t～(軽油)</v>
          </cell>
          <cell r="C579" t="str">
            <v>貨4軽</v>
          </cell>
          <cell r="D579" t="str">
            <v>H17</v>
          </cell>
          <cell r="E579" t="str">
            <v>DJG</v>
          </cell>
          <cell r="F579">
            <v>3.7499999999999999E-2</v>
          </cell>
          <cell r="G579">
            <v>7.5000000000000002E-4</v>
          </cell>
          <cell r="H579">
            <v>2.58</v>
          </cell>
          <cell r="I579" t="str">
            <v>ハ</v>
          </cell>
        </row>
        <row r="580">
          <cell r="A580" t="str">
            <v>貨4軽DDG</v>
          </cell>
          <cell r="B580" t="str">
            <v>バス貨物3.5t～(軽油)</v>
          </cell>
          <cell r="C580" t="str">
            <v>貨4軽</v>
          </cell>
          <cell r="D580" t="str">
            <v>H17</v>
          </cell>
          <cell r="E580" t="str">
            <v>DDG</v>
          </cell>
          <cell r="F580">
            <v>3.7499999999999999E-2</v>
          </cell>
          <cell r="G580">
            <v>7.5000000000000002E-4</v>
          </cell>
          <cell r="H580">
            <v>2.58</v>
          </cell>
          <cell r="I580" t="str">
            <v>軽新長</v>
          </cell>
        </row>
        <row r="581">
          <cell r="A581" t="str">
            <v>貨4軽DKG</v>
          </cell>
          <cell r="B581" t="str">
            <v>バス貨物3.5t～(軽油)</v>
          </cell>
          <cell r="C581" t="str">
            <v>貨4軽</v>
          </cell>
          <cell r="D581" t="str">
            <v>H17</v>
          </cell>
          <cell r="E581" t="str">
            <v>DKG</v>
          </cell>
          <cell r="F581">
            <v>3.7499999999999999E-2</v>
          </cell>
          <cell r="G581">
            <v>7.5000000000000002E-4</v>
          </cell>
          <cell r="H581">
            <v>2.58</v>
          </cell>
          <cell r="I581" t="str">
            <v>軽新長</v>
          </cell>
        </row>
        <row r="582">
          <cell r="A582" t="str">
            <v>貨4軽NCG</v>
          </cell>
          <cell r="B582" t="str">
            <v>バス貨物3.5t～(軽油)</v>
          </cell>
          <cell r="C582" t="str">
            <v>貨4軽</v>
          </cell>
          <cell r="D582" t="str">
            <v>H17</v>
          </cell>
          <cell r="E582" t="str">
            <v>NCG</v>
          </cell>
          <cell r="F582">
            <v>0.13500000000000001</v>
          </cell>
          <cell r="G582">
            <v>3.0000000000000001E-3</v>
          </cell>
          <cell r="H582">
            <v>2.58</v>
          </cell>
          <cell r="I582" t="str">
            <v>ハ</v>
          </cell>
        </row>
        <row r="583">
          <cell r="A583" t="str">
            <v>貨4軽NJG</v>
          </cell>
          <cell r="B583" t="str">
            <v>バス貨物3.5t～(軽油)</v>
          </cell>
          <cell r="C583" t="str">
            <v>貨4軽</v>
          </cell>
          <cell r="D583" t="str">
            <v>H17</v>
          </cell>
          <cell r="E583" t="str">
            <v>NJG</v>
          </cell>
          <cell r="F583">
            <v>0.13500000000000001</v>
          </cell>
          <cell r="G583">
            <v>3.0000000000000001E-3</v>
          </cell>
          <cell r="H583">
            <v>2.58</v>
          </cell>
          <cell r="I583" t="str">
            <v>ハ</v>
          </cell>
        </row>
        <row r="584">
          <cell r="A584" t="str">
            <v>貨4軽NDG</v>
          </cell>
          <cell r="B584" t="str">
            <v>バス貨物3.5t～(軽油)</v>
          </cell>
          <cell r="C584" t="str">
            <v>貨4軽</v>
          </cell>
          <cell r="D584" t="str">
            <v>H17</v>
          </cell>
          <cell r="E584" t="str">
            <v>NDG</v>
          </cell>
          <cell r="F584">
            <v>0.13500000000000001</v>
          </cell>
          <cell r="G584">
            <v>3.0000000000000001E-3</v>
          </cell>
          <cell r="H584">
            <v>2.58</v>
          </cell>
          <cell r="I584" t="str">
            <v>軽新長1</v>
          </cell>
        </row>
        <row r="585">
          <cell r="A585" t="str">
            <v>貨4軽NKG</v>
          </cell>
          <cell r="B585" t="str">
            <v>バス貨物3.5t～(軽油)</v>
          </cell>
          <cell r="C585" t="str">
            <v>貨4軽</v>
          </cell>
          <cell r="D585" t="str">
            <v>H17</v>
          </cell>
          <cell r="E585" t="str">
            <v>NKG</v>
          </cell>
          <cell r="F585">
            <v>0.13500000000000001</v>
          </cell>
          <cell r="G585">
            <v>3.0000000000000001E-3</v>
          </cell>
          <cell r="H585">
            <v>2.58</v>
          </cell>
          <cell r="I585" t="str">
            <v>軽新長1</v>
          </cell>
        </row>
        <row r="586">
          <cell r="A586" t="str">
            <v>貨4軽PCG</v>
          </cell>
          <cell r="B586" t="str">
            <v>バス貨物3.5t～(軽油)</v>
          </cell>
          <cell r="C586" t="str">
            <v>貨4軽</v>
          </cell>
          <cell r="D586" t="str">
            <v>H17</v>
          </cell>
          <cell r="E586" t="str">
            <v>PCG</v>
          </cell>
          <cell r="F586">
            <v>0.15</v>
          </cell>
          <cell r="G586">
            <v>2.7000000000000001E-3</v>
          </cell>
          <cell r="H586">
            <v>2.58</v>
          </cell>
          <cell r="I586" t="str">
            <v>ハ</v>
          </cell>
        </row>
        <row r="587">
          <cell r="A587" t="str">
            <v>貨4軽PJG</v>
          </cell>
          <cell r="B587" t="str">
            <v>バス貨物3.5t～(軽油)</v>
          </cell>
          <cell r="C587" t="str">
            <v>貨4軽</v>
          </cell>
          <cell r="D587" t="str">
            <v>H17</v>
          </cell>
          <cell r="E587" t="str">
            <v>PJG</v>
          </cell>
          <cell r="F587">
            <v>0.15</v>
          </cell>
          <cell r="G587">
            <v>2.7000000000000001E-3</v>
          </cell>
          <cell r="H587">
            <v>2.58</v>
          </cell>
          <cell r="I587" t="str">
            <v>ハ</v>
          </cell>
        </row>
        <row r="588">
          <cell r="A588" t="str">
            <v>貨4軽PDG</v>
          </cell>
          <cell r="B588" t="str">
            <v>バス貨物3.5t～(軽油)</v>
          </cell>
          <cell r="C588" t="str">
            <v>貨4軽</v>
          </cell>
          <cell r="D588" t="str">
            <v>H17</v>
          </cell>
          <cell r="E588" t="str">
            <v>PDG</v>
          </cell>
          <cell r="F588">
            <v>0.15</v>
          </cell>
          <cell r="G588">
            <v>2.7000000000000001E-3</v>
          </cell>
          <cell r="H588">
            <v>2.58</v>
          </cell>
          <cell r="I588" t="str">
            <v>軽新長1</v>
          </cell>
        </row>
        <row r="589">
          <cell r="A589" t="str">
            <v>貨4軽PKG</v>
          </cell>
          <cell r="B589" t="str">
            <v>バス貨物3.5t～(軽油)</v>
          </cell>
          <cell r="C589" t="str">
            <v>貨4軽</v>
          </cell>
          <cell r="D589" t="str">
            <v>H17</v>
          </cell>
          <cell r="E589" t="str">
            <v>PKG</v>
          </cell>
          <cell r="F589">
            <v>0.15</v>
          </cell>
          <cell r="G589">
            <v>2.7000000000000001E-3</v>
          </cell>
          <cell r="H589">
            <v>2.58</v>
          </cell>
          <cell r="I589" t="str">
            <v>軽新長1</v>
          </cell>
        </row>
        <row r="590">
          <cell r="A590" t="str">
            <v>貨4軽LDG</v>
          </cell>
          <cell r="B590" t="str">
            <v>バス貨物3.5t～(軽油)</v>
          </cell>
          <cell r="C590" t="str">
            <v>貨4軽</v>
          </cell>
          <cell r="D590" t="str">
            <v>H21</v>
          </cell>
          <cell r="E590" t="str">
            <v>LDG</v>
          </cell>
          <cell r="F590">
            <v>0.05</v>
          </cell>
          <cell r="G590">
            <v>1E-3</v>
          </cell>
          <cell r="H590">
            <v>2.58</v>
          </cell>
          <cell r="I590" t="str">
            <v>軽ポ</v>
          </cell>
        </row>
        <row r="591">
          <cell r="A591" t="str">
            <v>貨4軽LKG</v>
          </cell>
          <cell r="B591" t="str">
            <v>バス貨物3.5t～(軽油)</v>
          </cell>
          <cell r="C591" t="str">
            <v>貨4軽</v>
          </cell>
          <cell r="D591" t="str">
            <v>H21</v>
          </cell>
          <cell r="E591" t="str">
            <v>LKG</v>
          </cell>
          <cell r="F591">
            <v>0.05</v>
          </cell>
          <cell r="G591">
            <v>1E-3</v>
          </cell>
          <cell r="H591">
            <v>2.58</v>
          </cell>
          <cell r="I591" t="str">
            <v>軽ポ</v>
          </cell>
        </row>
        <row r="592">
          <cell r="A592" t="str">
            <v>貨4軽LPG</v>
          </cell>
          <cell r="B592" t="str">
            <v>バス貨物3.5t～(軽油)</v>
          </cell>
          <cell r="C592" t="str">
            <v>貨4軽</v>
          </cell>
          <cell r="D592" t="str">
            <v>H21</v>
          </cell>
          <cell r="E592" t="str">
            <v>LPG</v>
          </cell>
          <cell r="F592">
            <v>0.05</v>
          </cell>
          <cell r="G592">
            <v>1E-3</v>
          </cell>
          <cell r="H592">
            <v>2.58</v>
          </cell>
          <cell r="I592" t="str">
            <v>軽ポ</v>
          </cell>
        </row>
        <row r="593">
          <cell r="A593" t="str">
            <v>貨4軽LRG</v>
          </cell>
          <cell r="B593" t="str">
            <v>バス貨物3.5t～(軽油)</v>
          </cell>
          <cell r="C593" t="str">
            <v>貨4軽</v>
          </cell>
          <cell r="D593" t="str">
            <v>H21</v>
          </cell>
          <cell r="E593" t="str">
            <v>LRG</v>
          </cell>
          <cell r="F593">
            <v>0.05</v>
          </cell>
          <cell r="G593">
            <v>1E-3</v>
          </cell>
          <cell r="H593">
            <v>2.58</v>
          </cell>
          <cell r="I593" t="str">
            <v>軽ポ</v>
          </cell>
        </row>
        <row r="594">
          <cell r="A594" t="str">
            <v>貨4軽LCG</v>
          </cell>
          <cell r="B594" t="str">
            <v>バス貨物3.5t～(軽油)</v>
          </cell>
          <cell r="C594" t="str">
            <v>貨4軽</v>
          </cell>
          <cell r="D594" t="str">
            <v>H21</v>
          </cell>
          <cell r="E594" t="str">
            <v>LCG</v>
          </cell>
          <cell r="F594">
            <v>2.5000000000000001E-2</v>
          </cell>
          <cell r="G594">
            <v>5.0000000000000001E-4</v>
          </cell>
          <cell r="H594">
            <v>2.58</v>
          </cell>
          <cell r="I594" t="str">
            <v>ハ</v>
          </cell>
        </row>
        <row r="595">
          <cell r="A595" t="str">
            <v>貨4軽LJG</v>
          </cell>
          <cell r="B595" t="str">
            <v>バス貨物3.5t～(軽油)</v>
          </cell>
          <cell r="C595" t="str">
            <v>貨4軽</v>
          </cell>
          <cell r="D595" t="str">
            <v>H21</v>
          </cell>
          <cell r="E595" t="str">
            <v>LJG</v>
          </cell>
          <cell r="F595">
            <v>2.5000000000000001E-2</v>
          </cell>
          <cell r="G595">
            <v>5.0000000000000001E-4</v>
          </cell>
          <cell r="H595">
            <v>2.58</v>
          </cell>
          <cell r="I595" t="str">
            <v>ハ</v>
          </cell>
        </row>
        <row r="596">
          <cell r="A596" t="str">
            <v>貨4軽LNG</v>
          </cell>
          <cell r="B596" t="str">
            <v>バス貨物3.5t～(軽油)</v>
          </cell>
          <cell r="C596" t="str">
            <v>貨4軽</v>
          </cell>
          <cell r="D596" t="str">
            <v>H21</v>
          </cell>
          <cell r="E596" t="str">
            <v>LNG</v>
          </cell>
          <cell r="F596">
            <v>2.5000000000000001E-2</v>
          </cell>
          <cell r="G596">
            <v>5.0000000000000001E-4</v>
          </cell>
          <cell r="H596">
            <v>2.58</v>
          </cell>
          <cell r="I596" t="str">
            <v>ハ</v>
          </cell>
        </row>
        <row r="597">
          <cell r="A597" t="str">
            <v>貨4軽LQG</v>
          </cell>
          <cell r="B597" t="str">
            <v>バス貨物3.5t～(軽油)</v>
          </cell>
          <cell r="C597" t="str">
            <v>貨4軽</v>
          </cell>
          <cell r="D597" t="str">
            <v>H21</v>
          </cell>
          <cell r="E597" t="str">
            <v>LQG</v>
          </cell>
          <cell r="F597">
            <v>2.5000000000000001E-2</v>
          </cell>
          <cell r="G597">
            <v>5.0000000000000001E-4</v>
          </cell>
          <cell r="H597">
            <v>2.58</v>
          </cell>
          <cell r="I597" t="str">
            <v>ハ</v>
          </cell>
        </row>
        <row r="598">
          <cell r="A598" t="str">
            <v>貨4軽MDG</v>
          </cell>
          <cell r="B598" t="str">
            <v>バス貨物3.5t～(軽油)</v>
          </cell>
          <cell r="C598" t="str">
            <v>貨4軽</v>
          </cell>
          <cell r="D598" t="str">
            <v>H21</v>
          </cell>
          <cell r="E598" t="str">
            <v>MDG</v>
          </cell>
          <cell r="F598">
            <v>2.5000000000000001E-2</v>
          </cell>
          <cell r="G598">
            <v>5.0000000000000001E-4</v>
          </cell>
          <cell r="H598">
            <v>2.58</v>
          </cell>
          <cell r="I598" t="str">
            <v>軽ポ</v>
          </cell>
        </row>
        <row r="599">
          <cell r="A599" t="str">
            <v>貨4軽MKG</v>
          </cell>
          <cell r="B599" t="str">
            <v>バス貨物3.5t～(軽油)</v>
          </cell>
          <cell r="C599" t="str">
            <v>貨4軽</v>
          </cell>
          <cell r="D599" t="str">
            <v>H21</v>
          </cell>
          <cell r="E599" t="str">
            <v>MKG</v>
          </cell>
          <cell r="F599">
            <v>2.5000000000000001E-2</v>
          </cell>
          <cell r="G599">
            <v>5.0000000000000001E-4</v>
          </cell>
          <cell r="H599">
            <v>2.58</v>
          </cell>
          <cell r="I599" t="str">
            <v>軽ポ</v>
          </cell>
        </row>
        <row r="600">
          <cell r="A600" t="str">
            <v>貨4軽MPG</v>
          </cell>
          <cell r="B600" t="str">
            <v>バス貨物3.5t～(軽油)</v>
          </cell>
          <cell r="C600" t="str">
            <v>貨4軽</v>
          </cell>
          <cell r="D600" t="str">
            <v>H21</v>
          </cell>
          <cell r="E600" t="str">
            <v>MPG</v>
          </cell>
          <cell r="F600">
            <v>2.5000000000000001E-2</v>
          </cell>
          <cell r="G600">
            <v>5.0000000000000001E-4</v>
          </cell>
          <cell r="H600">
            <v>2.58</v>
          </cell>
          <cell r="I600" t="str">
            <v>軽ポ</v>
          </cell>
        </row>
        <row r="601">
          <cell r="A601" t="str">
            <v>貨4軽MRG</v>
          </cell>
          <cell r="B601" t="str">
            <v>バス貨物3.5t～(軽油)</v>
          </cell>
          <cell r="C601" t="str">
            <v>貨4軽</v>
          </cell>
          <cell r="D601" t="str">
            <v>H21</v>
          </cell>
          <cell r="E601" t="str">
            <v>MRG</v>
          </cell>
          <cell r="F601">
            <v>2.5000000000000001E-2</v>
          </cell>
          <cell r="G601">
            <v>5.0000000000000001E-4</v>
          </cell>
          <cell r="H601">
            <v>2.58</v>
          </cell>
          <cell r="I601" t="str">
            <v>軽ポ</v>
          </cell>
        </row>
        <row r="602">
          <cell r="A602" t="str">
            <v>貨4軽MCG</v>
          </cell>
          <cell r="B602" t="str">
            <v>バス貨物3.5t～(軽油)</v>
          </cell>
          <cell r="C602" t="str">
            <v>貨4軽</v>
          </cell>
          <cell r="D602" t="str">
            <v>H21</v>
          </cell>
          <cell r="E602" t="str">
            <v>MCG</v>
          </cell>
          <cell r="F602">
            <v>2.5000000000000001E-2</v>
          </cell>
          <cell r="G602">
            <v>5.0000000000000001E-4</v>
          </cell>
          <cell r="H602">
            <v>2.58</v>
          </cell>
          <cell r="I602" t="str">
            <v>ハ</v>
          </cell>
        </row>
        <row r="603">
          <cell r="A603" t="str">
            <v>貨4軽MJG</v>
          </cell>
          <cell r="B603" t="str">
            <v>バス貨物3.5t～(軽油)</v>
          </cell>
          <cell r="C603" t="str">
            <v>貨4軽</v>
          </cell>
          <cell r="D603" t="str">
            <v>H21</v>
          </cell>
          <cell r="E603" t="str">
            <v>MJG</v>
          </cell>
          <cell r="F603">
            <v>2.5000000000000001E-2</v>
          </cell>
          <cell r="G603">
            <v>5.0000000000000001E-4</v>
          </cell>
          <cell r="H603">
            <v>2.58</v>
          </cell>
          <cell r="I603" t="str">
            <v>ハ</v>
          </cell>
        </row>
        <row r="604">
          <cell r="A604" t="str">
            <v>貨4軽MNG</v>
          </cell>
          <cell r="B604" t="str">
            <v>バス貨物3.5t～(軽油)</v>
          </cell>
          <cell r="C604" t="str">
            <v>貨4軽</v>
          </cell>
          <cell r="D604" t="str">
            <v>H21</v>
          </cell>
          <cell r="E604" t="str">
            <v>MNG</v>
          </cell>
          <cell r="F604">
            <v>2.5000000000000001E-2</v>
          </cell>
          <cell r="G604">
            <v>5.0000000000000001E-4</v>
          </cell>
          <cell r="H604">
            <v>2.58</v>
          </cell>
          <cell r="I604" t="str">
            <v>ハ</v>
          </cell>
        </row>
        <row r="605">
          <cell r="A605" t="str">
            <v>貨4軽MQG</v>
          </cell>
          <cell r="B605" t="str">
            <v>バス貨物3.5t～(軽油)</v>
          </cell>
          <cell r="C605" t="str">
            <v>貨4軽</v>
          </cell>
          <cell r="D605" t="str">
            <v>H21</v>
          </cell>
          <cell r="E605" t="str">
            <v>MQG</v>
          </cell>
          <cell r="F605">
            <v>2.5000000000000001E-2</v>
          </cell>
          <cell r="G605">
            <v>5.0000000000000001E-4</v>
          </cell>
          <cell r="H605">
            <v>2.58</v>
          </cell>
          <cell r="I605" t="str">
            <v>ハ</v>
          </cell>
        </row>
        <row r="606">
          <cell r="A606" t="str">
            <v>貨4軽RDG</v>
          </cell>
          <cell r="B606" t="str">
            <v>バス貨物3.5t～(軽油)</v>
          </cell>
          <cell r="C606" t="str">
            <v>貨4軽</v>
          </cell>
          <cell r="D606" t="str">
            <v>H21</v>
          </cell>
          <cell r="E606" t="str">
            <v>RDG</v>
          </cell>
          <cell r="F606">
            <v>1.2500000000000001E-2</v>
          </cell>
          <cell r="G606">
            <v>2.5000000000000001E-4</v>
          </cell>
          <cell r="H606">
            <v>2.58</v>
          </cell>
          <cell r="I606" t="str">
            <v>軽ポ</v>
          </cell>
        </row>
        <row r="607">
          <cell r="A607" t="str">
            <v>貨4軽RKG</v>
          </cell>
          <cell r="B607" t="str">
            <v>バス貨物3.5t～(軽油)</v>
          </cell>
          <cell r="C607" t="str">
            <v>貨4軽</v>
          </cell>
          <cell r="D607" t="str">
            <v>H21</v>
          </cell>
          <cell r="E607" t="str">
            <v>RKG</v>
          </cell>
          <cell r="F607">
            <v>1.2500000000000001E-2</v>
          </cell>
          <cell r="G607">
            <v>2.5000000000000001E-4</v>
          </cell>
          <cell r="H607">
            <v>2.58</v>
          </cell>
          <cell r="I607" t="str">
            <v>軽ポ</v>
          </cell>
        </row>
        <row r="608">
          <cell r="A608" t="str">
            <v>貨4軽RPG</v>
          </cell>
          <cell r="B608" t="str">
            <v>バス貨物3.5t～(軽油)</v>
          </cell>
          <cell r="C608" t="str">
            <v>貨4軽</v>
          </cell>
          <cell r="D608" t="str">
            <v>H21</v>
          </cell>
          <cell r="E608" t="str">
            <v>RPG</v>
          </cell>
          <cell r="F608">
            <v>1.2500000000000001E-2</v>
          </cell>
          <cell r="G608">
            <v>2.5000000000000001E-4</v>
          </cell>
          <cell r="H608">
            <v>2.58</v>
          </cell>
          <cell r="I608" t="str">
            <v>軽ポ</v>
          </cell>
        </row>
        <row r="609">
          <cell r="A609" t="str">
            <v>貨4軽RRG</v>
          </cell>
          <cell r="B609" t="str">
            <v>バス貨物3.5t～(軽油)</v>
          </cell>
          <cell r="C609" t="str">
            <v>貨4軽</v>
          </cell>
          <cell r="D609" t="str">
            <v>H21</v>
          </cell>
          <cell r="E609" t="str">
            <v>RRG</v>
          </cell>
          <cell r="F609">
            <v>1.2500000000000001E-2</v>
          </cell>
          <cell r="G609">
            <v>2.5000000000000001E-4</v>
          </cell>
          <cell r="H609">
            <v>2.58</v>
          </cell>
          <cell r="I609" t="str">
            <v>軽ポ</v>
          </cell>
        </row>
        <row r="610">
          <cell r="A610" t="str">
            <v>貨4軽RCG</v>
          </cell>
          <cell r="B610" t="str">
            <v>バス貨物3.5t～(軽油)</v>
          </cell>
          <cell r="C610" t="str">
            <v>貨4軽</v>
          </cell>
          <cell r="D610" t="str">
            <v>H21</v>
          </cell>
          <cell r="E610" t="str">
            <v>RCG</v>
          </cell>
          <cell r="F610">
            <v>1.2500000000000001E-2</v>
          </cell>
          <cell r="G610">
            <v>2.5000000000000001E-4</v>
          </cell>
          <cell r="H610">
            <v>2.58</v>
          </cell>
          <cell r="I610" t="str">
            <v>ハ</v>
          </cell>
        </row>
        <row r="611">
          <cell r="A611" t="str">
            <v>貨4軽RJG</v>
          </cell>
          <cell r="B611" t="str">
            <v>バス貨物3.5t～(軽油)</v>
          </cell>
          <cell r="C611" t="str">
            <v>貨4軽</v>
          </cell>
          <cell r="D611" t="str">
            <v>H21</v>
          </cell>
          <cell r="E611" t="str">
            <v>RJG</v>
          </cell>
          <cell r="F611">
            <v>1.2500000000000001E-2</v>
          </cell>
          <cell r="G611">
            <v>2.5000000000000001E-4</v>
          </cell>
          <cell r="H611">
            <v>2.58</v>
          </cell>
          <cell r="I611" t="str">
            <v>ハ</v>
          </cell>
        </row>
        <row r="612">
          <cell r="A612" t="str">
            <v>貨4軽RNG</v>
          </cell>
          <cell r="B612" t="str">
            <v>バス貨物3.5t～(軽油)</v>
          </cell>
          <cell r="C612" t="str">
            <v>貨4軽</v>
          </cell>
          <cell r="D612" t="str">
            <v>H21</v>
          </cell>
          <cell r="E612" t="str">
            <v>RNG</v>
          </cell>
          <cell r="F612">
            <v>1.2500000000000001E-2</v>
          </cell>
          <cell r="G612">
            <v>2.5000000000000001E-4</v>
          </cell>
          <cell r="H612">
            <v>2.58</v>
          </cell>
          <cell r="I612" t="str">
            <v>ハ</v>
          </cell>
        </row>
        <row r="613">
          <cell r="A613" t="str">
            <v>貨4軽RQG</v>
          </cell>
          <cell r="B613" t="str">
            <v>バス貨物3.5t～(軽油)</v>
          </cell>
          <cell r="C613" t="str">
            <v>貨4軽</v>
          </cell>
          <cell r="D613" t="str">
            <v>H21</v>
          </cell>
          <cell r="E613" t="str">
            <v>RQG</v>
          </cell>
          <cell r="F613">
            <v>1.2500000000000001E-2</v>
          </cell>
          <cell r="G613">
            <v>2.5000000000000001E-4</v>
          </cell>
          <cell r="H613">
            <v>2.58</v>
          </cell>
          <cell r="I613" t="str">
            <v>ハ</v>
          </cell>
        </row>
        <row r="614">
          <cell r="A614" t="str">
            <v>貨4軽SDG</v>
          </cell>
          <cell r="B614" t="str">
            <v>バス貨物3.5t～(軽油)</v>
          </cell>
          <cell r="C614" t="str">
            <v>貨4軽</v>
          </cell>
          <cell r="D614" t="str">
            <v>H22</v>
          </cell>
          <cell r="E614" t="str">
            <v>SDG</v>
          </cell>
          <cell r="F614">
            <v>0.05</v>
          </cell>
          <cell r="G614">
            <v>1E-3</v>
          </cell>
          <cell r="H614">
            <v>2.58</v>
          </cell>
          <cell r="I614" t="str">
            <v>軽ポ</v>
          </cell>
        </row>
        <row r="615">
          <cell r="A615" t="str">
            <v>貨4軽SKG</v>
          </cell>
          <cell r="B615" t="str">
            <v>バス貨物3.5t～(軽油)</v>
          </cell>
          <cell r="C615" t="str">
            <v>貨4軽</v>
          </cell>
          <cell r="D615" t="str">
            <v>H22</v>
          </cell>
          <cell r="E615" t="str">
            <v>SKG</v>
          </cell>
          <cell r="F615">
            <v>0.05</v>
          </cell>
          <cell r="G615">
            <v>1E-3</v>
          </cell>
          <cell r="H615">
            <v>2.58</v>
          </cell>
          <cell r="I615" t="str">
            <v>軽ポ</v>
          </cell>
        </row>
        <row r="616">
          <cell r="A616" t="str">
            <v>貨4軽SPG</v>
          </cell>
          <cell r="B616" t="str">
            <v>バス貨物3.5t～(軽油)</v>
          </cell>
          <cell r="C616" t="str">
            <v>貨4軽</v>
          </cell>
          <cell r="D616" t="str">
            <v>H22</v>
          </cell>
          <cell r="E616" t="str">
            <v>SPG</v>
          </cell>
          <cell r="F616">
            <v>0.05</v>
          </cell>
          <cell r="G616">
            <v>1E-3</v>
          </cell>
          <cell r="H616">
            <v>2.58</v>
          </cell>
          <cell r="I616" t="str">
            <v>軽ポ</v>
          </cell>
        </row>
        <row r="617">
          <cell r="A617" t="str">
            <v>貨4軽SRG</v>
          </cell>
          <cell r="B617" t="str">
            <v>バス貨物3.5t～(軽油)</v>
          </cell>
          <cell r="C617" t="str">
            <v>貨4軽</v>
          </cell>
          <cell r="D617" t="str">
            <v>H22</v>
          </cell>
          <cell r="E617" t="str">
            <v>SRG</v>
          </cell>
          <cell r="F617">
            <v>0.05</v>
          </cell>
          <cell r="G617">
            <v>1E-3</v>
          </cell>
          <cell r="H617">
            <v>2.58</v>
          </cell>
          <cell r="I617" t="str">
            <v>軽ポ</v>
          </cell>
        </row>
        <row r="618">
          <cell r="A618" t="str">
            <v>貨4軽SCG</v>
          </cell>
          <cell r="B618" t="str">
            <v>バス貨物3.5t～(軽油)</v>
          </cell>
          <cell r="C618" t="str">
            <v>貨4軽</v>
          </cell>
          <cell r="D618" t="str">
            <v>H22</v>
          </cell>
          <cell r="E618" t="str">
            <v>SCG</v>
          </cell>
          <cell r="F618">
            <v>2.5000000000000001E-2</v>
          </cell>
          <cell r="G618">
            <v>5.0000000000000001E-4</v>
          </cell>
          <cell r="H618">
            <v>2.58</v>
          </cell>
          <cell r="I618" t="str">
            <v>ハ</v>
          </cell>
        </row>
        <row r="619">
          <cell r="A619" t="str">
            <v>貨4軽SJG</v>
          </cell>
          <cell r="B619" t="str">
            <v>バス貨物3.5t～(軽油)</v>
          </cell>
          <cell r="C619" t="str">
            <v>貨4軽</v>
          </cell>
          <cell r="D619" t="str">
            <v>H22</v>
          </cell>
          <cell r="E619" t="str">
            <v>SJG</v>
          </cell>
          <cell r="F619">
            <v>2.5000000000000001E-2</v>
          </cell>
          <cell r="G619">
            <v>5.0000000000000001E-4</v>
          </cell>
          <cell r="H619">
            <v>2.58</v>
          </cell>
          <cell r="I619" t="str">
            <v>ハ</v>
          </cell>
        </row>
        <row r="620">
          <cell r="A620" t="str">
            <v>貨4軽SNG</v>
          </cell>
          <cell r="B620" t="str">
            <v>バス貨物3.5t～(軽油)</v>
          </cell>
          <cell r="C620" t="str">
            <v>貨4軽</v>
          </cell>
          <cell r="D620" t="str">
            <v>H22</v>
          </cell>
          <cell r="E620" t="str">
            <v>SNG</v>
          </cell>
          <cell r="F620">
            <v>2.5000000000000001E-2</v>
          </cell>
          <cell r="G620">
            <v>5.0000000000000001E-4</v>
          </cell>
          <cell r="H620">
            <v>2.58</v>
          </cell>
          <cell r="I620" t="str">
            <v>ハ</v>
          </cell>
        </row>
        <row r="621">
          <cell r="A621" t="str">
            <v>貨4軽SQG</v>
          </cell>
          <cell r="B621" t="str">
            <v>バス貨物3.5t～(軽油)</v>
          </cell>
          <cell r="C621" t="str">
            <v>貨4軽</v>
          </cell>
          <cell r="D621" t="str">
            <v>H22</v>
          </cell>
          <cell r="E621" t="str">
            <v>SQG</v>
          </cell>
          <cell r="F621">
            <v>2.5000000000000001E-2</v>
          </cell>
          <cell r="G621">
            <v>5.0000000000000001E-4</v>
          </cell>
          <cell r="H621">
            <v>2.58</v>
          </cell>
          <cell r="I621" t="str">
            <v>ハ</v>
          </cell>
        </row>
        <row r="622">
          <cell r="A622" t="str">
            <v>貨4軽QDG</v>
          </cell>
          <cell r="B622" t="str">
            <v>バス貨物3.5t～(軽油)</v>
          </cell>
          <cell r="C622" t="str">
            <v>貨4軽</v>
          </cell>
          <cell r="D622" t="str">
            <v>H21</v>
          </cell>
          <cell r="E622" t="str">
            <v>QDG</v>
          </cell>
          <cell r="F622">
            <v>4.4999999999999998E-2</v>
          </cell>
          <cell r="G622">
            <v>9.0000000000000008E-4</v>
          </cell>
          <cell r="H622">
            <v>2.58</v>
          </cell>
          <cell r="I622" t="str">
            <v>軽ポ</v>
          </cell>
        </row>
        <row r="623">
          <cell r="A623" t="str">
            <v>貨4軽QKG</v>
          </cell>
          <cell r="B623" t="str">
            <v>バス貨物3.5t～(軽油)</v>
          </cell>
          <cell r="C623" t="str">
            <v>貨4軽</v>
          </cell>
          <cell r="D623" t="str">
            <v>H21</v>
          </cell>
          <cell r="E623" t="str">
            <v>QKG</v>
          </cell>
          <cell r="F623">
            <v>4.4999999999999998E-2</v>
          </cell>
          <cell r="G623">
            <v>9.0000000000000008E-4</v>
          </cell>
          <cell r="H623">
            <v>2.58</v>
          </cell>
          <cell r="I623" t="str">
            <v>軽ポ</v>
          </cell>
        </row>
        <row r="624">
          <cell r="A624" t="str">
            <v>貨4軽QPG</v>
          </cell>
          <cell r="B624" t="str">
            <v>バス貨物3.5t～(軽油)</v>
          </cell>
          <cell r="C624" t="str">
            <v>貨4軽</v>
          </cell>
          <cell r="D624" t="str">
            <v>H21</v>
          </cell>
          <cell r="E624" t="str">
            <v>QPG</v>
          </cell>
          <cell r="F624">
            <v>4.4999999999999998E-2</v>
          </cell>
          <cell r="G624">
            <v>9.0000000000000008E-4</v>
          </cell>
          <cell r="H624">
            <v>2.58</v>
          </cell>
          <cell r="I624" t="str">
            <v>軽ポ</v>
          </cell>
        </row>
        <row r="625">
          <cell r="A625" t="str">
            <v>貨4軽QRG</v>
          </cell>
          <cell r="B625" t="str">
            <v>バス貨物3.5t～(軽油)</v>
          </cell>
          <cell r="C625" t="str">
            <v>貨4軽</v>
          </cell>
          <cell r="D625" t="str">
            <v>H21</v>
          </cell>
          <cell r="E625" t="str">
            <v>QRG</v>
          </cell>
          <cell r="F625">
            <v>4.4999999999999998E-2</v>
          </cell>
          <cell r="G625">
            <v>9.0000000000000008E-4</v>
          </cell>
          <cell r="H625">
            <v>2.58</v>
          </cell>
          <cell r="I625" t="str">
            <v>軽ポ</v>
          </cell>
        </row>
        <row r="626">
          <cell r="A626" t="str">
            <v>貨4軽QCG</v>
          </cell>
          <cell r="B626" t="str">
            <v>バス貨物3.5t～(軽油)</v>
          </cell>
          <cell r="C626" t="str">
            <v>貨4軽</v>
          </cell>
          <cell r="D626" t="str">
            <v>H21</v>
          </cell>
          <cell r="E626" t="str">
            <v>QCG</v>
          </cell>
          <cell r="F626">
            <v>4.4999999999999998E-2</v>
          </cell>
          <cell r="G626">
            <v>9.0000000000000008E-4</v>
          </cell>
          <cell r="H626">
            <v>2.58</v>
          </cell>
          <cell r="I626" t="str">
            <v>ハ</v>
          </cell>
        </row>
        <row r="627">
          <cell r="A627" t="str">
            <v>貨4軽QJG</v>
          </cell>
          <cell r="B627" t="str">
            <v>バス貨物3.5t～(軽油)</v>
          </cell>
          <cell r="C627" t="str">
            <v>貨4軽</v>
          </cell>
          <cell r="D627" t="str">
            <v>H21</v>
          </cell>
          <cell r="E627" t="str">
            <v>QJG</v>
          </cell>
          <cell r="F627">
            <v>4.4999999999999998E-2</v>
          </cell>
          <cell r="G627">
            <v>9.0000000000000008E-4</v>
          </cell>
          <cell r="H627">
            <v>2.58</v>
          </cell>
          <cell r="I627" t="str">
            <v>ハ</v>
          </cell>
        </row>
        <row r="628">
          <cell r="A628" t="str">
            <v>貨4軽QNG</v>
          </cell>
          <cell r="B628" t="str">
            <v>バス貨物3.5t～(軽油)</v>
          </cell>
          <cell r="C628" t="str">
            <v>貨4軽</v>
          </cell>
          <cell r="D628" t="str">
            <v>H21</v>
          </cell>
          <cell r="E628" t="str">
            <v>QNG</v>
          </cell>
          <cell r="F628">
            <v>4.4999999999999998E-2</v>
          </cell>
          <cell r="G628">
            <v>9.0000000000000008E-4</v>
          </cell>
          <cell r="H628">
            <v>2.58</v>
          </cell>
          <cell r="I628" t="str">
            <v>ハ</v>
          </cell>
        </row>
        <row r="629">
          <cell r="A629" t="str">
            <v>貨4軽QQG</v>
          </cell>
          <cell r="B629" t="str">
            <v>バス貨物3.5t～(軽油)</v>
          </cell>
          <cell r="C629" t="str">
            <v>貨4軽</v>
          </cell>
          <cell r="D629" t="str">
            <v>H21</v>
          </cell>
          <cell r="E629" t="str">
            <v>QQG</v>
          </cell>
          <cell r="F629">
            <v>4.4999999999999998E-2</v>
          </cell>
          <cell r="G629">
            <v>9.0000000000000008E-4</v>
          </cell>
          <cell r="H629">
            <v>2.58</v>
          </cell>
          <cell r="I629" t="str">
            <v>ハ</v>
          </cell>
        </row>
        <row r="630">
          <cell r="A630" t="str">
            <v>貨4軽TDG</v>
          </cell>
          <cell r="B630" t="str">
            <v>バス貨物3.5t～(軽油)</v>
          </cell>
          <cell r="C630" t="str">
            <v>貨4軽</v>
          </cell>
          <cell r="D630" t="str">
            <v>H22</v>
          </cell>
          <cell r="E630" t="str">
            <v>TDG</v>
          </cell>
          <cell r="F630">
            <v>4.4999999999999998E-2</v>
          </cell>
          <cell r="G630">
            <v>9.0000000000000008E-4</v>
          </cell>
          <cell r="H630">
            <v>2.58</v>
          </cell>
          <cell r="I630" t="str">
            <v>軽ポ</v>
          </cell>
        </row>
        <row r="631">
          <cell r="A631" t="str">
            <v>貨4軽TKG</v>
          </cell>
          <cell r="B631" t="str">
            <v>バス貨物3.5t～(軽油)</v>
          </cell>
          <cell r="C631" t="str">
            <v>貨4軽</v>
          </cell>
          <cell r="D631" t="str">
            <v>H22</v>
          </cell>
          <cell r="E631" t="str">
            <v>TKG</v>
          </cell>
          <cell r="F631">
            <v>4.4999999999999998E-2</v>
          </cell>
          <cell r="G631">
            <v>9.0000000000000008E-4</v>
          </cell>
          <cell r="H631">
            <v>2.58</v>
          </cell>
          <cell r="I631" t="str">
            <v>軽ポ</v>
          </cell>
        </row>
        <row r="632">
          <cell r="A632" t="str">
            <v>貨4軽TPG</v>
          </cell>
          <cell r="B632" t="str">
            <v>バス貨物3.5t～(軽油)</v>
          </cell>
          <cell r="C632" t="str">
            <v>貨4軽</v>
          </cell>
          <cell r="D632" t="str">
            <v>H22</v>
          </cell>
          <cell r="E632" t="str">
            <v>TPG</v>
          </cell>
          <cell r="F632">
            <v>4.4999999999999998E-2</v>
          </cell>
          <cell r="G632">
            <v>9.0000000000000008E-4</v>
          </cell>
          <cell r="H632">
            <v>2.58</v>
          </cell>
          <cell r="I632" t="str">
            <v>軽ポ</v>
          </cell>
        </row>
        <row r="633">
          <cell r="A633" t="str">
            <v>貨4軽TRG</v>
          </cell>
          <cell r="B633" t="str">
            <v>バス貨物3.5t～(軽油)</v>
          </cell>
          <cell r="C633" t="str">
            <v>貨4軽</v>
          </cell>
          <cell r="D633" t="str">
            <v>H22</v>
          </cell>
          <cell r="E633" t="str">
            <v>TRG</v>
          </cell>
          <cell r="F633">
            <v>4.4999999999999998E-2</v>
          </cell>
          <cell r="G633">
            <v>9.0000000000000008E-4</v>
          </cell>
          <cell r="H633">
            <v>2.58</v>
          </cell>
          <cell r="I633" t="str">
            <v>軽ポ</v>
          </cell>
        </row>
        <row r="634">
          <cell r="A634" t="str">
            <v>貨4軽TCG</v>
          </cell>
          <cell r="B634" t="str">
            <v>バス貨物3.5t～(軽油)</v>
          </cell>
          <cell r="C634" t="str">
            <v>貨4軽</v>
          </cell>
          <cell r="D634" t="str">
            <v>H22</v>
          </cell>
          <cell r="E634" t="str">
            <v>TCG</v>
          </cell>
          <cell r="F634">
            <v>4.4999999999999998E-2</v>
          </cell>
          <cell r="G634">
            <v>9.0000000000000008E-4</v>
          </cell>
          <cell r="H634">
            <v>2.58</v>
          </cell>
          <cell r="I634" t="str">
            <v>ハ</v>
          </cell>
        </row>
        <row r="635">
          <cell r="A635" t="str">
            <v>貨4軽TJG</v>
          </cell>
          <cell r="B635" t="str">
            <v>バス貨物3.5t～(軽油)</v>
          </cell>
          <cell r="C635" t="str">
            <v>貨4軽</v>
          </cell>
          <cell r="D635" t="str">
            <v>H22</v>
          </cell>
          <cell r="E635" t="str">
            <v>TJG</v>
          </cell>
          <cell r="F635">
            <v>4.4999999999999998E-2</v>
          </cell>
          <cell r="G635">
            <v>9.0000000000000008E-4</v>
          </cell>
          <cell r="H635">
            <v>2.58</v>
          </cell>
          <cell r="I635" t="str">
            <v>ハ</v>
          </cell>
        </row>
        <row r="636">
          <cell r="A636" t="str">
            <v>貨4軽TNG</v>
          </cell>
          <cell r="B636" t="str">
            <v>バス貨物3.5t～(軽油)</v>
          </cell>
          <cell r="C636" t="str">
            <v>貨4軽</v>
          </cell>
          <cell r="D636" t="str">
            <v>H22</v>
          </cell>
          <cell r="E636" t="str">
            <v>TNG</v>
          </cell>
          <cell r="F636">
            <v>4.4999999999999998E-2</v>
          </cell>
          <cell r="G636">
            <v>9.0000000000000008E-4</v>
          </cell>
          <cell r="H636">
            <v>2.58</v>
          </cell>
          <cell r="I636" t="str">
            <v>ハ</v>
          </cell>
        </row>
        <row r="637">
          <cell r="A637" t="str">
            <v>貨4軽TQG</v>
          </cell>
          <cell r="B637" t="str">
            <v>バス貨物3.5t～(軽油)</v>
          </cell>
          <cell r="C637" t="str">
            <v>貨4軽</v>
          </cell>
          <cell r="D637" t="str">
            <v>H22</v>
          </cell>
          <cell r="E637" t="str">
            <v>TQG</v>
          </cell>
          <cell r="F637">
            <v>4.4999999999999998E-2</v>
          </cell>
          <cell r="G637">
            <v>9.0000000000000008E-4</v>
          </cell>
          <cell r="H637">
            <v>2.58</v>
          </cell>
          <cell r="I637" t="str">
            <v>ハ</v>
          </cell>
        </row>
        <row r="638">
          <cell r="A638" t="str">
            <v>貨1CTP</v>
          </cell>
          <cell r="B638" t="str">
            <v>バス貨物～1.7t(CNG)</v>
          </cell>
          <cell r="C638" t="str">
            <v>貨1C</v>
          </cell>
          <cell r="D638" t="str">
            <v>H12</v>
          </cell>
          <cell r="E638" t="str">
            <v>TP</v>
          </cell>
          <cell r="F638">
            <v>0.03</v>
          </cell>
          <cell r="G638">
            <v>0</v>
          </cell>
          <cell r="H638">
            <v>2.23</v>
          </cell>
          <cell r="I638" t="str">
            <v>C</v>
          </cell>
        </row>
        <row r="639">
          <cell r="A639" t="str">
            <v>貨1CLP</v>
          </cell>
          <cell r="B639" t="str">
            <v>バス貨物～1.7t(CNG)</v>
          </cell>
          <cell r="C639" t="str">
            <v>貨1C</v>
          </cell>
          <cell r="D639" t="str">
            <v>H12</v>
          </cell>
          <cell r="E639" t="str">
            <v>LP</v>
          </cell>
          <cell r="F639">
            <v>0.02</v>
          </cell>
          <cell r="G639">
            <v>0</v>
          </cell>
          <cell r="H639">
            <v>2.23</v>
          </cell>
          <cell r="I639" t="str">
            <v>C</v>
          </cell>
        </row>
        <row r="640">
          <cell r="A640" t="str">
            <v>貨1CUP</v>
          </cell>
          <cell r="B640" t="str">
            <v>バス貨物～1.7t(CNG)</v>
          </cell>
          <cell r="C640" t="str">
            <v>貨1C</v>
          </cell>
          <cell r="D640" t="str">
            <v>H12</v>
          </cell>
          <cell r="E640" t="str">
            <v>UP</v>
          </cell>
          <cell r="F640">
            <v>0.01</v>
          </cell>
          <cell r="G640">
            <v>0</v>
          </cell>
          <cell r="H640">
            <v>2.23</v>
          </cell>
          <cell r="I640" t="str">
            <v>C</v>
          </cell>
        </row>
        <row r="641">
          <cell r="A641" t="str">
            <v>貨1CAFE</v>
          </cell>
          <cell r="B641" t="str">
            <v>バス貨物～1.7t(CNG)</v>
          </cell>
          <cell r="C641" t="str">
            <v>貨1C</v>
          </cell>
          <cell r="D641" t="str">
            <v>H17</v>
          </cell>
          <cell r="E641" t="str">
            <v>AFE</v>
          </cell>
          <cell r="F641">
            <v>2.5000000000000001E-2</v>
          </cell>
          <cell r="G641">
            <v>0</v>
          </cell>
          <cell r="H641">
            <v>2.23</v>
          </cell>
          <cell r="I641" t="str">
            <v>C</v>
          </cell>
        </row>
        <row r="642">
          <cell r="A642" t="str">
            <v>貨1CAEE</v>
          </cell>
          <cell r="B642" t="str">
            <v>バス貨物～1.7t(CNG)</v>
          </cell>
          <cell r="C642" t="str">
            <v>貨1C</v>
          </cell>
          <cell r="D642" t="str">
            <v>H17</v>
          </cell>
          <cell r="E642" t="str">
            <v>AEE</v>
          </cell>
          <cell r="F642">
            <v>1.2500000000000001E-2</v>
          </cell>
          <cell r="G642">
            <v>0</v>
          </cell>
          <cell r="H642">
            <v>2.23</v>
          </cell>
          <cell r="I642" t="str">
            <v>C</v>
          </cell>
        </row>
        <row r="643">
          <cell r="A643" t="str">
            <v>貨1CBEE</v>
          </cell>
          <cell r="B643" t="str">
            <v>バス貨物～1.7t(CNG)</v>
          </cell>
          <cell r="C643" t="str">
            <v>貨1C</v>
          </cell>
          <cell r="D643" t="str">
            <v>H17</v>
          </cell>
          <cell r="E643" t="str">
            <v>BEE</v>
          </cell>
          <cell r="F643">
            <v>2.2500000000000003E-2</v>
          </cell>
          <cell r="G643">
            <v>0</v>
          </cell>
          <cell r="H643">
            <v>2.23</v>
          </cell>
          <cell r="I643" t="str">
            <v>C</v>
          </cell>
        </row>
        <row r="644">
          <cell r="A644" t="str">
            <v>貨1CBFE</v>
          </cell>
          <cell r="B644" t="str">
            <v>バス貨物～1.7t(CNG)</v>
          </cell>
          <cell r="C644" t="str">
            <v>貨1C</v>
          </cell>
          <cell r="D644" t="str">
            <v>H17</v>
          </cell>
          <cell r="E644" t="str">
            <v>BFE</v>
          </cell>
          <cell r="F644">
            <v>2.2500000000000003E-2</v>
          </cell>
          <cell r="G644">
            <v>0</v>
          </cell>
          <cell r="H644">
            <v>2.23</v>
          </cell>
          <cell r="I644" t="str">
            <v>C</v>
          </cell>
        </row>
        <row r="645">
          <cell r="A645" t="str">
            <v>貨1CCEE</v>
          </cell>
          <cell r="B645" t="str">
            <v>バス貨物～1.7t(CNG)</v>
          </cell>
          <cell r="C645" t="str">
            <v>貨1C</v>
          </cell>
          <cell r="D645" t="str">
            <v>H17</v>
          </cell>
          <cell r="E645" t="str">
            <v>CEE</v>
          </cell>
          <cell r="F645">
            <v>1.2500000000000001E-2</v>
          </cell>
          <cell r="G645">
            <v>0</v>
          </cell>
          <cell r="H645">
            <v>2.23</v>
          </cell>
          <cell r="I645" t="str">
            <v>C</v>
          </cell>
        </row>
        <row r="646">
          <cell r="A646" t="str">
            <v>貨1CCFE</v>
          </cell>
          <cell r="B646" t="str">
            <v>バス貨物～1.7t(CNG)</v>
          </cell>
          <cell r="C646" t="str">
            <v>貨1C</v>
          </cell>
          <cell r="D646" t="str">
            <v>H17</v>
          </cell>
          <cell r="E646" t="str">
            <v>CFE</v>
          </cell>
          <cell r="F646">
            <v>1.2500000000000001E-2</v>
          </cell>
          <cell r="G646">
            <v>0</v>
          </cell>
          <cell r="H646">
            <v>2.23</v>
          </cell>
          <cell r="I646" t="str">
            <v>C</v>
          </cell>
        </row>
        <row r="647">
          <cell r="A647" t="str">
            <v>貨1CDEE</v>
          </cell>
          <cell r="B647" t="str">
            <v>バス貨物～1.7t(CNG)</v>
          </cell>
          <cell r="C647" t="str">
            <v>貨1C</v>
          </cell>
          <cell r="D647" t="str">
            <v>H17</v>
          </cell>
          <cell r="E647" t="str">
            <v>DEE</v>
          </cell>
          <cell r="F647">
            <v>6.2500000000000003E-3</v>
          </cell>
          <cell r="G647">
            <v>0</v>
          </cell>
          <cell r="H647">
            <v>2.23</v>
          </cell>
          <cell r="I647" t="str">
            <v>C</v>
          </cell>
        </row>
        <row r="648">
          <cell r="A648" t="str">
            <v>貨1CDFE</v>
          </cell>
          <cell r="B648" t="str">
            <v>バス貨物～1.7t(CNG)</v>
          </cell>
          <cell r="C648" t="str">
            <v>貨1C</v>
          </cell>
          <cell r="D648" t="str">
            <v>H17</v>
          </cell>
          <cell r="E648" t="str">
            <v>DFE</v>
          </cell>
          <cell r="F648">
            <v>6.2500000000000003E-3</v>
          </cell>
          <cell r="G648">
            <v>0</v>
          </cell>
          <cell r="H648">
            <v>2.23</v>
          </cell>
          <cell r="I648" t="str">
            <v>C</v>
          </cell>
        </row>
        <row r="649">
          <cell r="A649" t="str">
            <v>貨1CLFE</v>
          </cell>
          <cell r="B649" t="str">
            <v>バス貨物～1.7t(CNG)</v>
          </cell>
          <cell r="C649" t="str">
            <v>貨1C</v>
          </cell>
          <cell r="D649" t="str">
            <v>H21</v>
          </cell>
          <cell r="E649" t="str">
            <v>LFE</v>
          </cell>
          <cell r="F649">
            <v>2.5000000000000001E-2</v>
          </cell>
          <cell r="G649">
            <v>0</v>
          </cell>
          <cell r="H649">
            <v>2.23</v>
          </cell>
          <cell r="I649" t="str">
            <v>C</v>
          </cell>
        </row>
        <row r="650">
          <cell r="A650" t="str">
            <v>貨1CLEE</v>
          </cell>
          <cell r="B650" t="str">
            <v>バス貨物～1.7t(CNG)</v>
          </cell>
          <cell r="C650" t="str">
            <v>貨1C</v>
          </cell>
          <cell r="D650" t="str">
            <v>H21</v>
          </cell>
          <cell r="E650" t="str">
            <v>LEE</v>
          </cell>
          <cell r="F650">
            <v>1.2500000000000001E-2</v>
          </cell>
          <cell r="G650">
            <v>0</v>
          </cell>
          <cell r="H650">
            <v>2.23</v>
          </cell>
          <cell r="I650" t="str">
            <v>C</v>
          </cell>
        </row>
        <row r="651">
          <cell r="A651" t="str">
            <v>貨1CMFE</v>
          </cell>
          <cell r="B651" t="str">
            <v>バス貨物～1.7t(CNG)</v>
          </cell>
          <cell r="C651" t="str">
            <v>貨1C</v>
          </cell>
          <cell r="D651" t="str">
            <v>H21</v>
          </cell>
          <cell r="E651" t="str">
            <v>MFE</v>
          </cell>
          <cell r="F651">
            <v>1.2500000000000001E-2</v>
          </cell>
          <cell r="G651">
            <v>0</v>
          </cell>
          <cell r="H651">
            <v>2.23</v>
          </cell>
          <cell r="I651" t="str">
            <v>C</v>
          </cell>
        </row>
        <row r="652">
          <cell r="A652" t="str">
            <v>貨1CMEE</v>
          </cell>
          <cell r="B652" t="str">
            <v>バス貨物～1.7t(CNG)</v>
          </cell>
          <cell r="C652" t="str">
            <v>貨1C</v>
          </cell>
          <cell r="D652" t="str">
            <v>H21</v>
          </cell>
          <cell r="E652" t="str">
            <v>MEE</v>
          </cell>
          <cell r="F652">
            <v>1.2500000000000001E-2</v>
          </cell>
          <cell r="G652">
            <v>0</v>
          </cell>
          <cell r="H652">
            <v>2.23</v>
          </cell>
          <cell r="I652" t="str">
            <v>C</v>
          </cell>
        </row>
        <row r="653">
          <cell r="A653" t="str">
            <v>貨1CRFE</v>
          </cell>
          <cell r="B653" t="str">
            <v>バス貨物～1.7t(CNG)</v>
          </cell>
          <cell r="C653" t="str">
            <v>貨1C</v>
          </cell>
          <cell r="D653" t="str">
            <v>H21</v>
          </cell>
          <cell r="E653" t="str">
            <v>RFE</v>
          </cell>
          <cell r="F653">
            <v>6.2500000000000003E-3</v>
          </cell>
          <cell r="G653">
            <v>0</v>
          </cell>
          <cell r="H653">
            <v>2.23</v>
          </cell>
          <cell r="I653" t="str">
            <v>C</v>
          </cell>
        </row>
        <row r="654">
          <cell r="A654" t="str">
            <v>貨1CREE</v>
          </cell>
          <cell r="B654" t="str">
            <v>バス貨物～1.7t(CNG)</v>
          </cell>
          <cell r="C654" t="str">
            <v>貨1C</v>
          </cell>
          <cell r="D654" t="str">
            <v>H21</v>
          </cell>
          <cell r="E654" t="str">
            <v>REE</v>
          </cell>
          <cell r="F654">
            <v>6.2500000000000003E-3</v>
          </cell>
          <cell r="G654">
            <v>0</v>
          </cell>
          <cell r="H654">
            <v>2.23</v>
          </cell>
          <cell r="I654" t="str">
            <v>C</v>
          </cell>
        </row>
        <row r="655">
          <cell r="A655" t="str">
            <v>貨1CQFE</v>
          </cell>
          <cell r="B655" t="str">
            <v>バス貨物～1.7t(CNG)</v>
          </cell>
          <cell r="C655" t="str">
            <v>貨1C</v>
          </cell>
          <cell r="D655" t="str">
            <v>H21</v>
          </cell>
          <cell r="E655" t="str">
            <v>QFE</v>
          </cell>
          <cell r="F655">
            <v>2.2499999999999999E-2</v>
          </cell>
          <cell r="G655">
            <v>0</v>
          </cell>
          <cell r="H655">
            <v>2.23</v>
          </cell>
          <cell r="I655" t="str">
            <v>C</v>
          </cell>
        </row>
        <row r="656">
          <cell r="A656" t="str">
            <v>貨1CQEE</v>
          </cell>
          <cell r="B656" t="str">
            <v>バス貨物～1.7t(CNG)</v>
          </cell>
          <cell r="C656" t="str">
            <v>貨1C</v>
          </cell>
          <cell r="D656" t="str">
            <v>H21</v>
          </cell>
          <cell r="E656" t="str">
            <v>QEE</v>
          </cell>
          <cell r="F656">
            <v>2.2499999999999999E-2</v>
          </cell>
          <cell r="G656">
            <v>0</v>
          </cell>
          <cell r="H656">
            <v>2.23</v>
          </cell>
          <cell r="I656" t="str">
            <v>C</v>
          </cell>
        </row>
        <row r="657">
          <cell r="A657" t="str">
            <v>貨2CTQ</v>
          </cell>
          <cell r="B657" t="str">
            <v>バス貨物1.7～2.5t(CNG)</v>
          </cell>
          <cell r="C657" t="str">
            <v>貨2C</v>
          </cell>
          <cell r="D657" t="str">
            <v>H13</v>
          </cell>
          <cell r="E657" t="str">
            <v>TQ</v>
          </cell>
          <cell r="F657">
            <v>4.8750000000000002E-2</v>
          </cell>
          <cell r="G657">
            <v>0</v>
          </cell>
          <cell r="H657">
            <v>2.23</v>
          </cell>
          <cell r="I657" t="str">
            <v>C</v>
          </cell>
        </row>
        <row r="658">
          <cell r="A658" t="str">
            <v>貨2CLQ</v>
          </cell>
          <cell r="B658" t="str">
            <v>バス貨物1.7～2.5t(CNG)</v>
          </cell>
          <cell r="C658" t="str">
            <v>貨2C</v>
          </cell>
          <cell r="D658" t="str">
            <v>H13</v>
          </cell>
          <cell r="E658" t="str">
            <v>LQ</v>
          </cell>
          <cell r="F658">
            <v>3.2500000000000001E-2</v>
          </cell>
          <cell r="G658">
            <v>0</v>
          </cell>
          <cell r="H658">
            <v>2.23</v>
          </cell>
          <cell r="I658" t="str">
            <v>C</v>
          </cell>
        </row>
        <row r="659">
          <cell r="A659" t="str">
            <v>貨2CUQ</v>
          </cell>
          <cell r="B659" t="str">
            <v>バス貨物1.7～2.5t(CNG)</v>
          </cell>
          <cell r="C659" t="str">
            <v>貨2C</v>
          </cell>
          <cell r="D659" t="str">
            <v>H13</v>
          </cell>
          <cell r="E659" t="str">
            <v>UQ</v>
          </cell>
          <cell r="F659">
            <v>1.6250000000000001E-2</v>
          </cell>
          <cell r="G659">
            <v>0</v>
          </cell>
          <cell r="H659">
            <v>2.23</v>
          </cell>
          <cell r="I659" t="str">
            <v>C</v>
          </cell>
        </row>
        <row r="660">
          <cell r="A660" t="str">
            <v>貨2CAFF</v>
          </cell>
          <cell r="B660" t="str">
            <v>バス貨物1.7～2.5t(CNG)</v>
          </cell>
          <cell r="C660" t="str">
            <v>貨2C</v>
          </cell>
          <cell r="D660" t="str">
            <v>H17</v>
          </cell>
          <cell r="E660" t="str">
            <v>AFF</v>
          </cell>
          <cell r="F660">
            <v>3.5000000000000003E-2</v>
          </cell>
          <cell r="G660">
            <v>0</v>
          </cell>
          <cell r="H660">
            <v>2.23</v>
          </cell>
          <cell r="I660" t="str">
            <v>C</v>
          </cell>
        </row>
        <row r="661">
          <cell r="A661" t="str">
            <v>貨2CAEF</v>
          </cell>
          <cell r="B661" t="str">
            <v>バス貨物1.7～2.5t(CNG)</v>
          </cell>
          <cell r="C661" t="str">
            <v>貨2C</v>
          </cell>
          <cell r="D661" t="str">
            <v>H17</v>
          </cell>
          <cell r="E661" t="str">
            <v>AEF</v>
          </cell>
          <cell r="F661">
            <v>1.7500000000000002E-2</v>
          </cell>
          <cell r="G661">
            <v>0</v>
          </cell>
          <cell r="H661">
            <v>2.23</v>
          </cell>
          <cell r="I661" t="str">
            <v>C</v>
          </cell>
        </row>
        <row r="662">
          <cell r="A662" t="str">
            <v>貨2CBEF</v>
          </cell>
          <cell r="B662" t="str">
            <v>バス貨物1.7～2.5t(CNG)</v>
          </cell>
          <cell r="C662" t="str">
            <v>貨2C</v>
          </cell>
          <cell r="D662" t="str">
            <v>H17</v>
          </cell>
          <cell r="E662" t="str">
            <v>BEF</v>
          </cell>
          <cell r="F662">
            <v>3.1500000000000007E-2</v>
          </cell>
          <cell r="G662">
            <v>0</v>
          </cell>
          <cell r="H662">
            <v>2.23</v>
          </cell>
          <cell r="I662" t="str">
            <v>C</v>
          </cell>
        </row>
        <row r="663">
          <cell r="A663" t="str">
            <v>貨2CBFF</v>
          </cell>
          <cell r="B663" t="str">
            <v>バス貨物1.7～2.5t(CNG)</v>
          </cell>
          <cell r="C663" t="str">
            <v>貨2C</v>
          </cell>
          <cell r="D663" t="str">
            <v>H17</v>
          </cell>
          <cell r="E663" t="str">
            <v>BFF</v>
          </cell>
          <cell r="F663">
            <v>3.1500000000000007E-2</v>
          </cell>
          <cell r="G663">
            <v>0</v>
          </cell>
          <cell r="H663">
            <v>2.23</v>
          </cell>
          <cell r="I663" t="str">
            <v>C</v>
          </cell>
        </row>
        <row r="664">
          <cell r="A664" t="str">
            <v>貨2CCEF</v>
          </cell>
          <cell r="B664" t="str">
            <v>バス貨物1.7～2.5t(CNG)</v>
          </cell>
          <cell r="C664" t="str">
            <v>貨2C</v>
          </cell>
          <cell r="D664" t="str">
            <v>H17</v>
          </cell>
          <cell r="E664" t="str">
            <v>CEF</v>
          </cell>
          <cell r="F664">
            <v>1.7500000000000002E-2</v>
          </cell>
          <cell r="G664">
            <v>0</v>
          </cell>
          <cell r="H664">
            <v>2.23</v>
          </cell>
          <cell r="I664" t="str">
            <v>C</v>
          </cell>
        </row>
        <row r="665">
          <cell r="A665" t="str">
            <v>貨2CCFF</v>
          </cell>
          <cell r="B665" t="str">
            <v>バス貨物1.7～2.5t(CNG)</v>
          </cell>
          <cell r="C665" t="str">
            <v>貨2C</v>
          </cell>
          <cell r="D665" t="str">
            <v>H17</v>
          </cell>
          <cell r="E665" t="str">
            <v>CFF</v>
          </cell>
          <cell r="F665">
            <v>1.7500000000000002E-2</v>
          </cell>
          <cell r="G665">
            <v>0</v>
          </cell>
          <cell r="H665">
            <v>2.23</v>
          </cell>
          <cell r="I665" t="str">
            <v>C</v>
          </cell>
        </row>
        <row r="666">
          <cell r="A666" t="str">
            <v>貨2CDEF</v>
          </cell>
          <cell r="B666" t="str">
            <v>バス貨物1.7～2.5t(CNG)</v>
          </cell>
          <cell r="C666" t="str">
            <v>貨2C</v>
          </cell>
          <cell r="D666" t="str">
            <v>H17</v>
          </cell>
          <cell r="E666" t="str">
            <v>DEF</v>
          </cell>
          <cell r="F666">
            <v>8.7500000000000008E-3</v>
          </cell>
          <cell r="G666">
            <v>0</v>
          </cell>
          <cell r="H666">
            <v>2.23</v>
          </cell>
          <cell r="I666" t="str">
            <v>C</v>
          </cell>
        </row>
        <row r="667">
          <cell r="A667" t="str">
            <v>貨2CDFF</v>
          </cell>
          <cell r="B667" t="str">
            <v>バス貨物1.7～2.5t(CNG)</v>
          </cell>
          <cell r="C667" t="str">
            <v>貨2C</v>
          </cell>
          <cell r="D667" t="str">
            <v>H17</v>
          </cell>
          <cell r="E667" t="str">
            <v>DFF</v>
          </cell>
          <cell r="F667">
            <v>8.7500000000000008E-3</v>
          </cell>
          <cell r="G667">
            <v>0</v>
          </cell>
          <cell r="H667">
            <v>2.23</v>
          </cell>
          <cell r="I667" t="str">
            <v>C</v>
          </cell>
        </row>
        <row r="668">
          <cell r="A668" t="str">
            <v>貨2CNEF</v>
          </cell>
          <cell r="B668" t="str">
            <v>バス貨物1.7～2.5t(CNG)</v>
          </cell>
          <cell r="C668" t="str">
            <v>貨2C</v>
          </cell>
          <cell r="D668" t="str">
            <v>H17</v>
          </cell>
          <cell r="E668" t="str">
            <v>NEF</v>
          </cell>
          <cell r="F668">
            <v>3.1500000000000007E-2</v>
          </cell>
          <cell r="G668">
            <v>0</v>
          </cell>
          <cell r="H668">
            <v>2.23</v>
          </cell>
          <cell r="I668" t="str">
            <v>C</v>
          </cell>
        </row>
        <row r="669">
          <cell r="A669" t="str">
            <v>貨2CNFF</v>
          </cell>
          <cell r="B669" t="str">
            <v>バス貨物1.7～2.5t(CNG)</v>
          </cell>
          <cell r="C669" t="str">
            <v>貨2C</v>
          </cell>
          <cell r="D669" t="str">
            <v>H17</v>
          </cell>
          <cell r="E669" t="str">
            <v>NFF</v>
          </cell>
          <cell r="F669">
            <v>3.1500000000000007E-2</v>
          </cell>
          <cell r="G669">
            <v>0</v>
          </cell>
          <cell r="H669">
            <v>2.23</v>
          </cell>
          <cell r="I669" t="str">
            <v>C</v>
          </cell>
        </row>
        <row r="670">
          <cell r="A670" t="str">
            <v>貨2CLFF</v>
          </cell>
          <cell r="B670" t="str">
            <v>バス貨物1.7～2.5t(CNG)</v>
          </cell>
          <cell r="C670" t="str">
            <v>貨2C</v>
          </cell>
          <cell r="D670" t="str">
            <v>H21</v>
          </cell>
          <cell r="E670" t="str">
            <v>LFF</v>
          </cell>
          <cell r="F670">
            <v>3.5000000000000003E-2</v>
          </cell>
          <cell r="G670">
            <v>0</v>
          </cell>
          <cell r="H670">
            <v>2.23</v>
          </cell>
          <cell r="I670" t="str">
            <v>C</v>
          </cell>
        </row>
        <row r="671">
          <cell r="A671" t="str">
            <v>貨2CLEF</v>
          </cell>
          <cell r="B671" t="str">
            <v>バス貨物1.7～2.5t(CNG)</v>
          </cell>
          <cell r="C671" t="str">
            <v>貨2C</v>
          </cell>
          <cell r="D671" t="str">
            <v>H21</v>
          </cell>
          <cell r="E671" t="str">
            <v>LEF</v>
          </cell>
          <cell r="F671">
            <v>1.7500000000000002E-2</v>
          </cell>
          <cell r="G671">
            <v>0</v>
          </cell>
          <cell r="H671">
            <v>2.23</v>
          </cell>
          <cell r="I671" t="str">
            <v>C</v>
          </cell>
        </row>
        <row r="672">
          <cell r="A672" t="str">
            <v>貨2CMFF</v>
          </cell>
          <cell r="B672" t="str">
            <v>バス貨物1.7～2.5t(CNG)</v>
          </cell>
          <cell r="C672" t="str">
            <v>貨2C</v>
          </cell>
          <cell r="D672" t="str">
            <v>H21</v>
          </cell>
          <cell r="E672" t="str">
            <v>MFF</v>
          </cell>
          <cell r="F672">
            <v>1.7500000000000002E-2</v>
          </cell>
          <cell r="G672">
            <v>0</v>
          </cell>
          <cell r="H672">
            <v>2.23</v>
          </cell>
          <cell r="I672" t="str">
            <v>C</v>
          </cell>
        </row>
        <row r="673">
          <cell r="A673" t="str">
            <v>貨2CMEF</v>
          </cell>
          <cell r="B673" t="str">
            <v>バス貨物1.7～2.5t(CNG)</v>
          </cell>
          <cell r="C673" t="str">
            <v>貨2C</v>
          </cell>
          <cell r="D673" t="str">
            <v>H21</v>
          </cell>
          <cell r="E673" t="str">
            <v>MEF</v>
          </cell>
          <cell r="F673">
            <v>1.7500000000000002E-2</v>
          </cell>
          <cell r="G673">
            <v>0</v>
          </cell>
          <cell r="H673">
            <v>2.23</v>
          </cell>
          <cell r="I673" t="str">
            <v>C</v>
          </cell>
        </row>
        <row r="674">
          <cell r="A674" t="str">
            <v>貨2CRFF</v>
          </cell>
          <cell r="B674" t="str">
            <v>バス貨物1.7～2.5t(CNG)</v>
          </cell>
          <cell r="C674" t="str">
            <v>貨2C</v>
          </cell>
          <cell r="D674" t="str">
            <v>H21</v>
          </cell>
          <cell r="E674" t="str">
            <v>RFF</v>
          </cell>
          <cell r="F674">
            <v>8.7500000000000008E-3</v>
          </cell>
          <cell r="G674">
            <v>0</v>
          </cell>
          <cell r="H674">
            <v>2.23</v>
          </cell>
          <cell r="I674" t="str">
            <v>C</v>
          </cell>
        </row>
        <row r="675">
          <cell r="A675" t="str">
            <v>貨2CREF</v>
          </cell>
          <cell r="B675" t="str">
            <v>バス貨物1.7～2.5t(CNG)</v>
          </cell>
          <cell r="C675" t="str">
            <v>貨2C</v>
          </cell>
          <cell r="D675" t="str">
            <v>H21</v>
          </cell>
          <cell r="E675" t="str">
            <v>REF</v>
          </cell>
          <cell r="F675">
            <v>8.7500000000000008E-3</v>
          </cell>
          <cell r="G675">
            <v>0</v>
          </cell>
          <cell r="H675">
            <v>2.23</v>
          </cell>
          <cell r="I675" t="str">
            <v>C</v>
          </cell>
        </row>
        <row r="676">
          <cell r="A676" t="str">
            <v>貨2CQFF</v>
          </cell>
          <cell r="B676" t="str">
            <v>バス貨物1.7～2.5t(CNG)</v>
          </cell>
          <cell r="C676" t="str">
            <v>貨2C</v>
          </cell>
          <cell r="D676" t="str">
            <v>H21</v>
          </cell>
          <cell r="E676" t="str">
            <v>QFF</v>
          </cell>
          <cell r="F676">
            <v>3.15E-2</v>
          </cell>
          <cell r="G676">
            <v>0</v>
          </cell>
          <cell r="H676">
            <v>2.23</v>
          </cell>
          <cell r="I676" t="str">
            <v>C</v>
          </cell>
        </row>
        <row r="677">
          <cell r="A677" t="str">
            <v>貨2CQEF</v>
          </cell>
          <cell r="B677" t="str">
            <v>バス貨物1.7～2.5t(CNG)</v>
          </cell>
          <cell r="C677" t="str">
            <v>貨2C</v>
          </cell>
          <cell r="D677" t="str">
            <v>H21</v>
          </cell>
          <cell r="E677" t="str">
            <v>QEF</v>
          </cell>
          <cell r="F677">
            <v>3.15E-2</v>
          </cell>
          <cell r="G677">
            <v>0</v>
          </cell>
          <cell r="H677">
            <v>2.23</v>
          </cell>
          <cell r="I677" t="str">
            <v>C</v>
          </cell>
        </row>
        <row r="678">
          <cell r="A678" t="str">
            <v>貨3CTQ</v>
          </cell>
          <cell r="B678" t="str">
            <v>バス貨物2.5～3.5t(CNG)</v>
          </cell>
          <cell r="C678" t="str">
            <v>貨3C</v>
          </cell>
          <cell r="D678" t="str">
            <v>H13</v>
          </cell>
          <cell r="E678" t="str">
            <v>TQ</v>
          </cell>
          <cell r="F678">
            <v>4.8750000000000002E-2</v>
          </cell>
          <cell r="G678">
            <v>0</v>
          </cell>
          <cell r="H678">
            <v>2.23</v>
          </cell>
          <cell r="I678" t="str">
            <v>C</v>
          </cell>
        </row>
        <row r="679">
          <cell r="A679" t="str">
            <v>貨3CLQ</v>
          </cell>
          <cell r="B679" t="str">
            <v>バス貨物2.5～3.5t(CNG)</v>
          </cell>
          <cell r="C679" t="str">
            <v>貨3C</v>
          </cell>
          <cell r="D679" t="str">
            <v>H13</v>
          </cell>
          <cell r="E679" t="str">
            <v>LQ</v>
          </cell>
          <cell r="F679">
            <v>3.2500000000000001E-2</v>
          </cell>
          <cell r="G679">
            <v>0</v>
          </cell>
          <cell r="H679">
            <v>2.23</v>
          </cell>
          <cell r="I679" t="str">
            <v>C</v>
          </cell>
        </row>
        <row r="680">
          <cell r="A680" t="str">
            <v>貨3CUQ</v>
          </cell>
          <cell r="B680" t="str">
            <v>バス貨物2.5～3.5t(CNG)</v>
          </cell>
          <cell r="C680" t="str">
            <v>貨3C</v>
          </cell>
          <cell r="D680" t="str">
            <v>H13</v>
          </cell>
          <cell r="E680" t="str">
            <v>UQ</v>
          </cell>
          <cell r="F680">
            <v>1.6250000000000001E-2</v>
          </cell>
          <cell r="G680">
            <v>0</v>
          </cell>
          <cell r="H680">
            <v>2.23</v>
          </cell>
          <cell r="I680" t="str">
            <v>C</v>
          </cell>
        </row>
        <row r="681">
          <cell r="A681" t="str">
            <v>貨3CAFF</v>
          </cell>
          <cell r="B681" t="str">
            <v>バス貨物2.5～3.5t(CNG)</v>
          </cell>
          <cell r="C681" t="str">
            <v>貨3C</v>
          </cell>
          <cell r="D681" t="str">
            <v>H17</v>
          </cell>
          <cell r="E681" t="str">
            <v>AFF</v>
          </cell>
          <cell r="F681">
            <v>3.5000000000000003E-2</v>
          </cell>
          <cell r="G681">
            <v>0</v>
          </cell>
          <cell r="H681">
            <v>2.23</v>
          </cell>
          <cell r="I681" t="str">
            <v>C</v>
          </cell>
        </row>
        <row r="682">
          <cell r="A682" t="str">
            <v>貨3CAEF</v>
          </cell>
          <cell r="B682" t="str">
            <v>バス貨物2.5～3.5t(CNG)</v>
          </cell>
          <cell r="C682" t="str">
            <v>貨3C</v>
          </cell>
          <cell r="D682" t="str">
            <v>H17</v>
          </cell>
          <cell r="E682" t="str">
            <v>AEF</v>
          </cell>
          <cell r="F682">
            <v>1.7500000000000002E-2</v>
          </cell>
          <cell r="G682">
            <v>0</v>
          </cell>
          <cell r="H682">
            <v>2.23</v>
          </cell>
          <cell r="I682" t="str">
            <v>C</v>
          </cell>
        </row>
        <row r="683">
          <cell r="A683" t="str">
            <v>貨3CBEF</v>
          </cell>
          <cell r="B683" t="str">
            <v>バス貨物2.5～3.5t(CNG)</v>
          </cell>
          <cell r="C683" t="str">
            <v>貨3C</v>
          </cell>
          <cell r="D683" t="str">
            <v>H17</v>
          </cell>
          <cell r="E683" t="str">
            <v>BEF</v>
          </cell>
          <cell r="F683">
            <v>3.1500000000000007E-2</v>
          </cell>
          <cell r="G683">
            <v>0</v>
          </cell>
          <cell r="H683">
            <v>2.23</v>
          </cell>
          <cell r="I683" t="str">
            <v>C</v>
          </cell>
        </row>
        <row r="684">
          <cell r="A684" t="str">
            <v>貨3CBFF</v>
          </cell>
          <cell r="B684" t="str">
            <v>バス貨物2.5～3.5t(CNG)</v>
          </cell>
          <cell r="C684" t="str">
            <v>貨3C</v>
          </cell>
          <cell r="D684" t="str">
            <v>H17</v>
          </cell>
          <cell r="E684" t="str">
            <v>BFF</v>
          </cell>
          <cell r="F684">
            <v>3.1500000000000007E-2</v>
          </cell>
          <cell r="G684">
            <v>0</v>
          </cell>
          <cell r="H684">
            <v>2.23</v>
          </cell>
          <cell r="I684" t="str">
            <v>C</v>
          </cell>
        </row>
        <row r="685">
          <cell r="A685" t="str">
            <v>貨3CCEF</v>
          </cell>
          <cell r="B685" t="str">
            <v>バス貨物2.5～3.5t(CNG)</v>
          </cell>
          <cell r="C685" t="str">
            <v>貨3C</v>
          </cell>
          <cell r="D685" t="str">
            <v>H17</v>
          </cell>
          <cell r="E685" t="str">
            <v>CEF</v>
          </cell>
          <cell r="F685">
            <v>1.7500000000000002E-2</v>
          </cell>
          <cell r="G685">
            <v>0</v>
          </cell>
          <cell r="H685">
            <v>2.23</v>
          </cell>
          <cell r="I685" t="str">
            <v>C</v>
          </cell>
        </row>
        <row r="686">
          <cell r="A686" t="str">
            <v>貨3CCFF</v>
          </cell>
          <cell r="B686" t="str">
            <v>バス貨物2.5～3.5t(CNG)</v>
          </cell>
          <cell r="C686" t="str">
            <v>貨3C</v>
          </cell>
          <cell r="D686" t="str">
            <v>H17</v>
          </cell>
          <cell r="E686" t="str">
            <v>CFF</v>
          </cell>
          <cell r="F686">
            <v>1.7500000000000002E-2</v>
          </cell>
          <cell r="G686">
            <v>0</v>
          </cell>
          <cell r="H686">
            <v>2.23</v>
          </cell>
          <cell r="I686" t="str">
            <v>C</v>
          </cell>
        </row>
        <row r="687">
          <cell r="A687" t="str">
            <v>貨3CDEF</v>
          </cell>
          <cell r="B687" t="str">
            <v>バス貨物2.5～3.5t(CNG)</v>
          </cell>
          <cell r="C687" t="str">
            <v>貨3C</v>
          </cell>
          <cell r="D687" t="str">
            <v>H17</v>
          </cell>
          <cell r="E687" t="str">
            <v>DEF</v>
          </cell>
          <cell r="F687">
            <v>8.7500000000000008E-3</v>
          </cell>
          <cell r="G687">
            <v>0</v>
          </cell>
          <cell r="H687">
            <v>2.23</v>
          </cell>
          <cell r="I687" t="str">
            <v>C</v>
          </cell>
        </row>
        <row r="688">
          <cell r="A688" t="str">
            <v>貨3CDFF</v>
          </cell>
          <cell r="B688" t="str">
            <v>バス貨物2.5～3.5t(CNG)</v>
          </cell>
          <cell r="C688" t="str">
            <v>貨3C</v>
          </cell>
          <cell r="D688" t="str">
            <v>H17</v>
          </cell>
          <cell r="E688" t="str">
            <v>DFF</v>
          </cell>
          <cell r="F688">
            <v>8.7500000000000008E-3</v>
          </cell>
          <cell r="G688">
            <v>0</v>
          </cell>
          <cell r="H688">
            <v>2.23</v>
          </cell>
          <cell r="I688" t="str">
            <v>C</v>
          </cell>
        </row>
        <row r="689">
          <cell r="A689" t="str">
            <v>貨3CNEF</v>
          </cell>
          <cell r="B689" t="str">
            <v>バス貨物2.5～3.5t(CNG)</v>
          </cell>
          <cell r="C689" t="str">
            <v>貨3C</v>
          </cell>
          <cell r="D689" t="str">
            <v>H17</v>
          </cell>
          <cell r="E689" t="str">
            <v>NEF</v>
          </cell>
          <cell r="F689">
            <v>3.1500000000000007E-2</v>
          </cell>
          <cell r="G689">
            <v>0</v>
          </cell>
          <cell r="H689">
            <v>2.23</v>
          </cell>
          <cell r="I689" t="str">
            <v>C</v>
          </cell>
        </row>
        <row r="690">
          <cell r="A690" t="str">
            <v>貨3CNFF</v>
          </cell>
          <cell r="B690" t="str">
            <v>バス貨物2.5～3.5t(CNG)</v>
          </cell>
          <cell r="C690" t="str">
            <v>貨3C</v>
          </cell>
          <cell r="D690" t="str">
            <v>H17</v>
          </cell>
          <cell r="E690" t="str">
            <v>NFF</v>
          </cell>
          <cell r="F690">
            <v>3.1500000000000007E-2</v>
          </cell>
          <cell r="G690">
            <v>0</v>
          </cell>
          <cell r="H690">
            <v>2.23</v>
          </cell>
          <cell r="I690" t="str">
            <v>C</v>
          </cell>
        </row>
        <row r="691">
          <cell r="A691" t="str">
            <v>貨3CLFF</v>
          </cell>
          <cell r="B691" t="str">
            <v>バス貨物2.5～3.5t(CNG)</v>
          </cell>
          <cell r="C691" t="str">
            <v>貨3C</v>
          </cell>
          <cell r="D691" t="str">
            <v>H21</v>
          </cell>
          <cell r="E691" t="str">
            <v>LFF</v>
          </cell>
          <cell r="F691">
            <v>3.5000000000000003E-2</v>
          </cell>
          <cell r="G691">
            <v>0</v>
          </cell>
          <cell r="H691">
            <v>2.23</v>
          </cell>
          <cell r="I691" t="str">
            <v>C</v>
          </cell>
        </row>
        <row r="692">
          <cell r="A692" t="str">
            <v>貨3CLEF</v>
          </cell>
          <cell r="B692" t="str">
            <v>バス貨物2.5～3.5t(CNG)</v>
          </cell>
          <cell r="C692" t="str">
            <v>貨3C</v>
          </cell>
          <cell r="D692" t="str">
            <v>H21</v>
          </cell>
          <cell r="E692" t="str">
            <v>LEF</v>
          </cell>
          <cell r="F692">
            <v>1.7500000000000002E-2</v>
          </cell>
          <cell r="G692">
            <v>0</v>
          </cell>
          <cell r="H692">
            <v>2.23</v>
          </cell>
          <cell r="I692" t="str">
            <v>C</v>
          </cell>
        </row>
        <row r="693">
          <cell r="A693" t="str">
            <v>貨3CMFF</v>
          </cell>
          <cell r="B693" t="str">
            <v>バス貨物2.5～3.5t(CNG)</v>
          </cell>
          <cell r="C693" t="str">
            <v>貨3C</v>
          </cell>
          <cell r="D693" t="str">
            <v>H21</v>
          </cell>
          <cell r="E693" t="str">
            <v>MFF</v>
          </cell>
          <cell r="F693">
            <v>1.7500000000000002E-2</v>
          </cell>
          <cell r="G693">
            <v>0</v>
          </cell>
          <cell r="H693">
            <v>2.23</v>
          </cell>
          <cell r="I693" t="str">
            <v>C</v>
          </cell>
        </row>
        <row r="694">
          <cell r="A694" t="str">
            <v>貨3CMEF</v>
          </cell>
          <cell r="B694" t="str">
            <v>バス貨物2.5～3.5t(CNG)</v>
          </cell>
          <cell r="C694" t="str">
            <v>貨3C</v>
          </cell>
          <cell r="D694" t="str">
            <v>H21</v>
          </cell>
          <cell r="E694" t="str">
            <v>MEF</v>
          </cell>
          <cell r="F694">
            <v>1.7500000000000002E-2</v>
          </cell>
          <cell r="G694">
            <v>0</v>
          </cell>
          <cell r="H694">
            <v>2.23</v>
          </cell>
          <cell r="I694" t="str">
            <v>C</v>
          </cell>
        </row>
        <row r="695">
          <cell r="A695" t="str">
            <v>貨3CRFF</v>
          </cell>
          <cell r="B695" t="str">
            <v>バス貨物2.5～3.5t(CNG)</v>
          </cell>
          <cell r="C695" t="str">
            <v>貨3C</v>
          </cell>
          <cell r="D695" t="str">
            <v>H21</v>
          </cell>
          <cell r="E695" t="str">
            <v>RFF</v>
          </cell>
          <cell r="F695">
            <v>8.7500000000000008E-3</v>
          </cell>
          <cell r="G695">
            <v>0</v>
          </cell>
          <cell r="H695">
            <v>2.23</v>
          </cell>
          <cell r="I695" t="str">
            <v>C</v>
          </cell>
        </row>
        <row r="696">
          <cell r="A696" t="str">
            <v>貨3CREF</v>
          </cell>
          <cell r="B696" t="str">
            <v>バス貨物2.5～3.5t(CNG)</v>
          </cell>
          <cell r="C696" t="str">
            <v>貨3C</v>
          </cell>
          <cell r="D696" t="str">
            <v>H21</v>
          </cell>
          <cell r="E696" t="str">
            <v>REF</v>
          </cell>
          <cell r="F696">
            <v>8.7500000000000008E-3</v>
          </cell>
          <cell r="G696">
            <v>0</v>
          </cell>
          <cell r="H696">
            <v>2.23</v>
          </cell>
          <cell r="I696" t="str">
            <v>C</v>
          </cell>
        </row>
        <row r="697">
          <cell r="A697" t="str">
            <v>貨3CQFF</v>
          </cell>
          <cell r="B697" t="str">
            <v>バス貨物2.5～3.5t(CNG)</v>
          </cell>
          <cell r="C697" t="str">
            <v>貨3C</v>
          </cell>
          <cell r="D697" t="str">
            <v>H21</v>
          </cell>
          <cell r="E697" t="str">
            <v>QFF</v>
          </cell>
          <cell r="F697">
            <v>3.15E-2</v>
          </cell>
          <cell r="G697">
            <v>0</v>
          </cell>
          <cell r="H697">
            <v>2.23</v>
          </cell>
          <cell r="I697" t="str">
            <v>C</v>
          </cell>
        </row>
        <row r="698">
          <cell r="A698" t="str">
            <v>貨3CQEF</v>
          </cell>
          <cell r="B698" t="str">
            <v>バス貨物2.5～3.5t(CNG)</v>
          </cell>
          <cell r="C698" t="str">
            <v>貨3C</v>
          </cell>
          <cell r="D698" t="str">
            <v>H21</v>
          </cell>
          <cell r="E698" t="str">
            <v>QEF</v>
          </cell>
          <cell r="F698">
            <v>3.15E-2</v>
          </cell>
          <cell r="G698">
            <v>0</v>
          </cell>
          <cell r="H698">
            <v>2.23</v>
          </cell>
          <cell r="I698" t="str">
            <v>C</v>
          </cell>
        </row>
        <row r="699">
          <cell r="A699" t="str">
            <v>貨4CTR</v>
          </cell>
          <cell r="B699" t="str">
            <v>バス貨物3.5t～(CNG)</v>
          </cell>
          <cell r="C699" t="str">
            <v>貨4C</v>
          </cell>
          <cell r="D699" t="str">
            <v>H15,H16</v>
          </cell>
          <cell r="E699" t="str">
            <v>TR</v>
          </cell>
          <cell r="F699">
            <v>9.7500000000000003E-2</v>
          </cell>
          <cell r="G699">
            <v>0</v>
          </cell>
          <cell r="H699">
            <v>2.23</v>
          </cell>
          <cell r="I699" t="str">
            <v>C</v>
          </cell>
        </row>
        <row r="700">
          <cell r="A700" t="str">
            <v>貨4CLR</v>
          </cell>
          <cell r="B700" t="str">
            <v>バス貨物3.5t～(CNG)</v>
          </cell>
          <cell r="C700" t="str">
            <v>貨4C</v>
          </cell>
          <cell r="D700" t="str">
            <v>H15,H16</v>
          </cell>
          <cell r="E700" t="str">
            <v>LR</v>
          </cell>
          <cell r="F700">
            <v>6.5000000000000002E-2</v>
          </cell>
          <cell r="G700">
            <v>0</v>
          </cell>
          <cell r="H700">
            <v>2.23</v>
          </cell>
          <cell r="I700" t="str">
            <v>C</v>
          </cell>
        </row>
        <row r="701">
          <cell r="A701" t="str">
            <v>貨4CUR</v>
          </cell>
          <cell r="B701" t="str">
            <v>バス貨物3.5t～(CNG)</v>
          </cell>
          <cell r="C701" t="str">
            <v>貨4C</v>
          </cell>
          <cell r="D701" t="str">
            <v>H15,H16</v>
          </cell>
          <cell r="E701" t="str">
            <v>UR</v>
          </cell>
          <cell r="F701">
            <v>3.2500000000000001E-2</v>
          </cell>
          <cell r="G701">
            <v>0</v>
          </cell>
          <cell r="H701">
            <v>2.23</v>
          </cell>
          <cell r="I701" t="str">
            <v>C</v>
          </cell>
        </row>
        <row r="702">
          <cell r="A702" t="str">
            <v>貨4CAFG</v>
          </cell>
          <cell r="B702" t="str">
            <v>バス貨物3.5t～(CNG)</v>
          </cell>
          <cell r="C702" t="str">
            <v>貨4C</v>
          </cell>
          <cell r="D702" t="str">
            <v>H17</v>
          </cell>
          <cell r="E702" t="str">
            <v>AFG</v>
          </cell>
          <cell r="F702">
            <v>7.4999999999999997E-2</v>
          </cell>
          <cell r="G702">
            <v>0</v>
          </cell>
          <cell r="H702">
            <v>2.23</v>
          </cell>
          <cell r="I702" t="str">
            <v>C</v>
          </cell>
        </row>
        <row r="703">
          <cell r="A703" t="str">
            <v>貨4CAEG</v>
          </cell>
          <cell r="B703" t="str">
            <v>バス貨物3.5t～(CNG)</v>
          </cell>
          <cell r="C703" t="str">
            <v>貨4C</v>
          </cell>
          <cell r="D703" t="str">
            <v>H17</v>
          </cell>
          <cell r="E703" t="str">
            <v>AEG</v>
          </cell>
          <cell r="F703">
            <v>3.7499999999999999E-2</v>
          </cell>
          <cell r="G703">
            <v>0</v>
          </cell>
          <cell r="H703">
            <v>2.23</v>
          </cell>
          <cell r="I703" t="str">
            <v>C</v>
          </cell>
        </row>
        <row r="704">
          <cell r="A704" t="str">
            <v>貨4CBEG</v>
          </cell>
          <cell r="B704" t="str">
            <v>バス貨物3.5t～(CNG)</v>
          </cell>
          <cell r="C704" t="str">
            <v>貨4C</v>
          </cell>
          <cell r="D704" t="str">
            <v>H17</v>
          </cell>
          <cell r="E704" t="str">
            <v>BEG</v>
          </cell>
          <cell r="F704">
            <v>6.7500000000000004E-2</v>
          </cell>
          <cell r="G704">
            <v>0</v>
          </cell>
          <cell r="H704">
            <v>2.23</v>
          </cell>
          <cell r="I704" t="str">
            <v>C</v>
          </cell>
        </row>
        <row r="705">
          <cell r="A705" t="str">
            <v>貨4CBFG</v>
          </cell>
          <cell r="B705" t="str">
            <v>バス貨物3.5t～(CNG)</v>
          </cell>
          <cell r="C705" t="str">
            <v>貨4C</v>
          </cell>
          <cell r="D705" t="str">
            <v>H17</v>
          </cell>
          <cell r="E705" t="str">
            <v>BFG</v>
          </cell>
          <cell r="F705">
            <v>6.7500000000000004E-2</v>
          </cell>
          <cell r="G705">
            <v>0</v>
          </cell>
          <cell r="H705">
            <v>2.23</v>
          </cell>
          <cell r="I705" t="str">
            <v>C</v>
          </cell>
        </row>
        <row r="706">
          <cell r="A706" t="str">
            <v>貨4CCEG</v>
          </cell>
          <cell r="B706" t="str">
            <v>バス貨物3.5t～(CNG)</v>
          </cell>
          <cell r="C706" t="str">
            <v>貨4C</v>
          </cell>
          <cell r="D706" t="str">
            <v>H17</v>
          </cell>
          <cell r="E706" t="str">
            <v>CEG</v>
          </cell>
          <cell r="F706">
            <v>3.7499999999999999E-2</v>
          </cell>
          <cell r="G706">
            <v>0</v>
          </cell>
          <cell r="H706">
            <v>2.23</v>
          </cell>
          <cell r="I706" t="str">
            <v>C</v>
          </cell>
        </row>
        <row r="707">
          <cell r="A707" t="str">
            <v>貨4CCFG</v>
          </cell>
          <cell r="B707" t="str">
            <v>バス貨物3.5t～(CNG)</v>
          </cell>
          <cell r="C707" t="str">
            <v>貨4C</v>
          </cell>
          <cell r="D707" t="str">
            <v>H17</v>
          </cell>
          <cell r="E707" t="str">
            <v>CFG</v>
          </cell>
          <cell r="F707">
            <v>3.7499999999999999E-2</v>
          </cell>
          <cell r="G707">
            <v>0</v>
          </cell>
          <cell r="H707">
            <v>2.23</v>
          </cell>
          <cell r="I707" t="str">
            <v>C</v>
          </cell>
        </row>
        <row r="708">
          <cell r="A708" t="str">
            <v>貨4CDEG</v>
          </cell>
          <cell r="B708" t="str">
            <v>バス貨物3.5t～(CNG)</v>
          </cell>
          <cell r="C708" t="str">
            <v>貨4C</v>
          </cell>
          <cell r="D708" t="str">
            <v>H17</v>
          </cell>
          <cell r="E708" t="str">
            <v>DEG</v>
          </cell>
          <cell r="F708">
            <v>1.8749999999999999E-2</v>
          </cell>
          <cell r="G708">
            <v>0</v>
          </cell>
          <cell r="H708">
            <v>2.23</v>
          </cell>
          <cell r="I708" t="str">
            <v>C</v>
          </cell>
        </row>
        <row r="709">
          <cell r="A709" t="str">
            <v>貨4CDFG</v>
          </cell>
          <cell r="B709" t="str">
            <v>バス貨物3.5t～(CNG)</v>
          </cell>
          <cell r="C709" t="str">
            <v>貨4C</v>
          </cell>
          <cell r="D709" t="str">
            <v>H17</v>
          </cell>
          <cell r="E709" t="str">
            <v>DFG</v>
          </cell>
          <cell r="F709">
            <v>1.8749999999999999E-2</v>
          </cell>
          <cell r="G709">
            <v>0</v>
          </cell>
          <cell r="H709">
            <v>2.23</v>
          </cell>
          <cell r="I709" t="str">
            <v>C</v>
          </cell>
        </row>
        <row r="710">
          <cell r="A710" t="str">
            <v>貨4CNEG</v>
          </cell>
          <cell r="B710" t="str">
            <v>バス貨物3.5t～(CNG)</v>
          </cell>
          <cell r="C710" t="str">
            <v>貨4C</v>
          </cell>
          <cell r="D710" t="str">
            <v>H17</v>
          </cell>
          <cell r="E710" t="str">
            <v>NEG</v>
          </cell>
          <cell r="F710">
            <v>6.7500000000000004E-2</v>
          </cell>
          <cell r="G710">
            <v>0</v>
          </cell>
          <cell r="H710">
            <v>2.23</v>
          </cell>
          <cell r="I710" t="str">
            <v>C</v>
          </cell>
        </row>
        <row r="711">
          <cell r="A711" t="str">
            <v>貨4CNFG</v>
          </cell>
          <cell r="B711" t="str">
            <v>バス貨物3.5t～(CNG)</v>
          </cell>
          <cell r="C711" t="str">
            <v>貨4C</v>
          </cell>
          <cell r="D711" t="str">
            <v>H17</v>
          </cell>
          <cell r="E711" t="str">
            <v>NFG</v>
          </cell>
          <cell r="F711">
            <v>6.7500000000000004E-2</v>
          </cell>
          <cell r="G711">
            <v>0</v>
          </cell>
          <cell r="H711">
            <v>2.23</v>
          </cell>
          <cell r="I711" t="str">
            <v>C</v>
          </cell>
        </row>
        <row r="712">
          <cell r="A712" t="str">
            <v>貨4CPEG</v>
          </cell>
          <cell r="B712" t="str">
            <v>バス貨物3.5t～(CNG)</v>
          </cell>
          <cell r="C712" t="str">
            <v>貨4C</v>
          </cell>
          <cell r="D712" t="str">
            <v>H17</v>
          </cell>
          <cell r="E712" t="str">
            <v>PEG</v>
          </cell>
          <cell r="F712">
            <v>7.4999999999999997E-2</v>
          </cell>
          <cell r="G712">
            <v>0</v>
          </cell>
          <cell r="H712">
            <v>2.23</v>
          </cell>
          <cell r="I712" t="str">
            <v>C</v>
          </cell>
        </row>
        <row r="713">
          <cell r="A713" t="str">
            <v>貨4CPFG</v>
          </cell>
          <cell r="B713" t="str">
            <v>バス貨物3.5t～(CNG)</v>
          </cell>
          <cell r="C713" t="str">
            <v>貨4C</v>
          </cell>
          <cell r="D713" t="str">
            <v>H17</v>
          </cell>
          <cell r="E713" t="str">
            <v>PFG</v>
          </cell>
          <cell r="F713">
            <v>7.4999999999999997E-2</v>
          </cell>
          <cell r="G713">
            <v>0</v>
          </cell>
          <cell r="H713">
            <v>2.23</v>
          </cell>
          <cell r="I713" t="str">
            <v>C</v>
          </cell>
        </row>
        <row r="714">
          <cell r="A714" t="str">
            <v>貨4CLFG</v>
          </cell>
          <cell r="B714" t="str">
            <v>バス貨物3.5t～(CNG)</v>
          </cell>
          <cell r="C714" t="str">
            <v>貨4C</v>
          </cell>
          <cell r="D714" t="str">
            <v>H21</v>
          </cell>
          <cell r="E714" t="str">
            <v>LFG</v>
          </cell>
          <cell r="F714">
            <v>2.5000000000000001E-2</v>
          </cell>
          <cell r="G714">
            <v>0</v>
          </cell>
          <cell r="H714">
            <v>2.23</v>
          </cell>
          <cell r="I714" t="str">
            <v>C</v>
          </cell>
        </row>
        <row r="715">
          <cell r="A715" t="str">
            <v>貨4CLEG</v>
          </cell>
          <cell r="B715" t="str">
            <v>バス貨物3.5t～(CNG)</v>
          </cell>
          <cell r="C715" t="str">
            <v>貨4C</v>
          </cell>
          <cell r="D715" t="str">
            <v>H21</v>
          </cell>
          <cell r="E715" t="str">
            <v>LEG</v>
          </cell>
          <cell r="F715">
            <v>1.2500000000000001E-2</v>
          </cell>
          <cell r="G715">
            <v>0</v>
          </cell>
          <cell r="H715">
            <v>2.23</v>
          </cell>
          <cell r="I715" t="str">
            <v>C</v>
          </cell>
        </row>
        <row r="716">
          <cell r="A716" t="str">
            <v>貨4CMFG</v>
          </cell>
          <cell r="B716" t="str">
            <v>バス貨物3.5t～(CNG)</v>
          </cell>
          <cell r="C716" t="str">
            <v>貨4C</v>
          </cell>
          <cell r="D716" t="str">
            <v>H21</v>
          </cell>
          <cell r="E716" t="str">
            <v>MFG</v>
          </cell>
          <cell r="F716">
            <v>1.2500000000000001E-2</v>
          </cell>
          <cell r="G716">
            <v>0</v>
          </cell>
          <cell r="H716">
            <v>2.23</v>
          </cell>
          <cell r="I716" t="str">
            <v>C</v>
          </cell>
        </row>
        <row r="717">
          <cell r="A717" t="str">
            <v>貨4CMEG</v>
          </cell>
          <cell r="B717" t="str">
            <v>バス貨物3.5t～(CNG)</v>
          </cell>
          <cell r="C717" t="str">
            <v>貨4C</v>
          </cell>
          <cell r="D717" t="str">
            <v>H21</v>
          </cell>
          <cell r="E717" t="str">
            <v>MEG</v>
          </cell>
          <cell r="F717">
            <v>1.2500000000000001E-2</v>
          </cell>
          <cell r="G717">
            <v>0</v>
          </cell>
          <cell r="H717">
            <v>2.23</v>
          </cell>
          <cell r="I717" t="str">
            <v>C</v>
          </cell>
        </row>
        <row r="718">
          <cell r="A718" t="str">
            <v>貨4CRFG</v>
          </cell>
          <cell r="B718" t="str">
            <v>バス貨物3.5t～(CNG)</v>
          </cell>
          <cell r="C718" t="str">
            <v>貨4C</v>
          </cell>
          <cell r="D718" t="str">
            <v>H21</v>
          </cell>
          <cell r="E718" t="str">
            <v>RFG</v>
          </cell>
          <cell r="F718">
            <v>6.2500000000000003E-3</v>
          </cell>
          <cell r="G718">
            <v>0</v>
          </cell>
          <cell r="H718">
            <v>2.23</v>
          </cell>
          <cell r="I718" t="str">
            <v>C</v>
          </cell>
        </row>
        <row r="719">
          <cell r="A719" t="str">
            <v>貨4CREG</v>
          </cell>
          <cell r="B719" t="str">
            <v>バス貨物3.5t～(CNG)</v>
          </cell>
          <cell r="C719" t="str">
            <v>貨4C</v>
          </cell>
          <cell r="D719" t="str">
            <v>H21</v>
          </cell>
          <cell r="E719" t="str">
            <v>REG</v>
          </cell>
          <cell r="F719">
            <v>6.2500000000000003E-3</v>
          </cell>
          <cell r="G719">
            <v>0</v>
          </cell>
          <cell r="H719">
            <v>2.23</v>
          </cell>
          <cell r="I719" t="str">
            <v>C</v>
          </cell>
        </row>
        <row r="720">
          <cell r="A720" t="str">
            <v>貨4CSFG</v>
          </cell>
          <cell r="B720" t="str">
            <v>バス貨物3.5t～(CNG)</v>
          </cell>
          <cell r="C720" t="str">
            <v>貨4C</v>
          </cell>
          <cell r="D720" t="str">
            <v>H22</v>
          </cell>
          <cell r="E720" t="str">
            <v>SFG</v>
          </cell>
          <cell r="F720">
            <v>2.5000000000000001E-2</v>
          </cell>
          <cell r="G720">
            <v>0</v>
          </cell>
          <cell r="H720">
            <v>2.23</v>
          </cell>
          <cell r="I720" t="str">
            <v>C</v>
          </cell>
        </row>
        <row r="721">
          <cell r="A721" t="str">
            <v>貨4CSEG</v>
          </cell>
          <cell r="B721" t="str">
            <v>バス貨物3.5t～(CNG)</v>
          </cell>
          <cell r="C721" t="str">
            <v>貨4C</v>
          </cell>
          <cell r="D721" t="str">
            <v>H22</v>
          </cell>
          <cell r="E721" t="str">
            <v>SEG</v>
          </cell>
          <cell r="F721">
            <v>1.2500000000000001E-2</v>
          </cell>
          <cell r="G721">
            <v>0</v>
          </cell>
          <cell r="H721">
            <v>2.23</v>
          </cell>
          <cell r="I721" t="str">
            <v>C</v>
          </cell>
        </row>
        <row r="722">
          <cell r="A722" t="str">
            <v>貨4CTFG</v>
          </cell>
          <cell r="B722" t="str">
            <v>バス貨物3.5t～(CNG)</v>
          </cell>
          <cell r="C722" t="str">
            <v>貨4C</v>
          </cell>
          <cell r="D722" t="str">
            <v>H22</v>
          </cell>
          <cell r="E722" t="str">
            <v>TFG</v>
          </cell>
          <cell r="F722">
            <v>2.2499999999999999E-2</v>
          </cell>
          <cell r="G722">
            <v>0</v>
          </cell>
          <cell r="H722">
            <v>2.23</v>
          </cell>
          <cell r="I722" t="str">
            <v>C</v>
          </cell>
        </row>
        <row r="723">
          <cell r="A723" t="str">
            <v>貨4CTEG</v>
          </cell>
          <cell r="B723" t="str">
            <v>バス貨物3.5t～(CNG)</v>
          </cell>
          <cell r="C723" t="str">
            <v>貨4C</v>
          </cell>
          <cell r="D723" t="str">
            <v>H22</v>
          </cell>
          <cell r="E723" t="str">
            <v>TEG</v>
          </cell>
          <cell r="F723">
            <v>2.2499999999999999E-2</v>
          </cell>
          <cell r="G723">
            <v>0</v>
          </cell>
          <cell r="H723">
            <v>2.23</v>
          </cell>
          <cell r="I723" t="str">
            <v>C</v>
          </cell>
        </row>
        <row r="724">
          <cell r="A724" t="str">
            <v>貨4CQFG</v>
          </cell>
          <cell r="B724" t="str">
            <v>バス貨物3.5t～(CNG)</v>
          </cell>
          <cell r="C724" t="str">
            <v>貨4C</v>
          </cell>
          <cell r="D724" t="str">
            <v>H21</v>
          </cell>
          <cell r="E724" t="str">
            <v>QFG</v>
          </cell>
          <cell r="F724">
            <v>2.2499999999999999E-2</v>
          </cell>
          <cell r="G724">
            <v>0</v>
          </cell>
          <cell r="H724">
            <v>2.23</v>
          </cell>
          <cell r="I724" t="str">
            <v>C</v>
          </cell>
        </row>
        <row r="725">
          <cell r="A725" t="str">
            <v>貨4CQEG</v>
          </cell>
          <cell r="B725" t="str">
            <v>バス貨物3.5t～(CNG)</v>
          </cell>
          <cell r="C725" t="str">
            <v>貨4C</v>
          </cell>
          <cell r="D725" t="str">
            <v>H21</v>
          </cell>
          <cell r="E725" t="str">
            <v>QEG</v>
          </cell>
          <cell r="F725">
            <v>2.2499999999999999E-2</v>
          </cell>
          <cell r="G725">
            <v>0</v>
          </cell>
          <cell r="H725">
            <v>2.23</v>
          </cell>
          <cell r="I725" t="str">
            <v>C</v>
          </cell>
        </row>
        <row r="726">
          <cell r="A726" t="str">
            <v>貨1メTP</v>
          </cell>
          <cell r="B726" t="str">
            <v>バス貨物～1.7t(メタノール)</v>
          </cell>
          <cell r="C726" t="str">
            <v>貨1メ</v>
          </cell>
          <cell r="D726" t="str">
            <v>H14</v>
          </cell>
          <cell r="E726" t="str">
            <v>TP</v>
          </cell>
          <cell r="F726">
            <v>0.10500000000000001</v>
          </cell>
          <cell r="G726">
            <v>0</v>
          </cell>
          <cell r="H726">
            <v>1.37</v>
          </cell>
          <cell r="I726" t="str">
            <v>メ</v>
          </cell>
        </row>
        <row r="727">
          <cell r="A727" t="str">
            <v>貨1メLP</v>
          </cell>
          <cell r="B727" t="str">
            <v>バス貨物～1.7t(メタノール)</v>
          </cell>
          <cell r="C727" t="str">
            <v>貨1メ</v>
          </cell>
          <cell r="D727" t="str">
            <v>H14</v>
          </cell>
          <cell r="E727" t="str">
            <v>LP</v>
          </cell>
          <cell r="F727">
            <v>7.0000000000000007E-2</v>
          </cell>
          <cell r="G727">
            <v>0</v>
          </cell>
          <cell r="H727">
            <v>1.37</v>
          </cell>
          <cell r="I727" t="str">
            <v>メ</v>
          </cell>
        </row>
        <row r="728">
          <cell r="A728" t="str">
            <v>貨1メUP</v>
          </cell>
          <cell r="B728" t="str">
            <v>バス貨物～1.7t(メタノール)</v>
          </cell>
          <cell r="C728" t="str">
            <v>貨1メ</v>
          </cell>
          <cell r="D728" t="str">
            <v>H14</v>
          </cell>
          <cell r="E728" t="str">
            <v>UP</v>
          </cell>
          <cell r="F728">
            <v>3.5000000000000003E-2</v>
          </cell>
          <cell r="G728">
            <v>0</v>
          </cell>
          <cell r="H728">
            <v>1.37</v>
          </cell>
          <cell r="I728" t="str">
            <v>メ</v>
          </cell>
        </row>
        <row r="729">
          <cell r="A729" t="str">
            <v>貨1メAHE</v>
          </cell>
          <cell r="B729" t="str">
            <v>バス貨物～1.7t(メタノール)</v>
          </cell>
          <cell r="C729" t="str">
            <v>貨1メ</v>
          </cell>
          <cell r="D729" t="str">
            <v>H17</v>
          </cell>
          <cell r="E729" t="str">
            <v>AHE</v>
          </cell>
          <cell r="F729">
            <v>7.0000000000000007E-2</v>
          </cell>
          <cell r="G729">
            <v>0</v>
          </cell>
          <cell r="H729">
            <v>1.37</v>
          </cell>
          <cell r="I729" t="str">
            <v>メ</v>
          </cell>
        </row>
        <row r="730">
          <cell r="A730" t="str">
            <v>貨1メAGE</v>
          </cell>
          <cell r="B730" t="str">
            <v>バス貨物～1.7t(メタノール)</v>
          </cell>
          <cell r="C730" t="str">
            <v>貨1メ</v>
          </cell>
          <cell r="D730" t="str">
            <v>H17</v>
          </cell>
          <cell r="E730" t="str">
            <v>AGE</v>
          </cell>
          <cell r="F730">
            <v>3.5000000000000003E-2</v>
          </cell>
          <cell r="G730">
            <v>0</v>
          </cell>
          <cell r="H730">
            <v>1.37</v>
          </cell>
          <cell r="I730" t="str">
            <v>メ</v>
          </cell>
        </row>
        <row r="731">
          <cell r="A731" t="str">
            <v>貨1メBGE</v>
          </cell>
          <cell r="B731" t="str">
            <v>バス貨物～1.7t(メタノール)</v>
          </cell>
          <cell r="C731" t="str">
            <v>貨1メ</v>
          </cell>
          <cell r="D731" t="str">
            <v>H17</v>
          </cell>
          <cell r="E731" t="str">
            <v>BGE</v>
          </cell>
          <cell r="F731">
            <v>6.3000000000000014E-2</v>
          </cell>
          <cell r="G731">
            <v>0</v>
          </cell>
          <cell r="H731">
            <v>1.37</v>
          </cell>
          <cell r="I731" t="str">
            <v>メ</v>
          </cell>
        </row>
        <row r="732">
          <cell r="A732" t="str">
            <v>貨1メBHE</v>
          </cell>
          <cell r="B732" t="str">
            <v>バス貨物～1.7t(メタノール)</v>
          </cell>
          <cell r="C732" t="str">
            <v>貨1メ</v>
          </cell>
          <cell r="D732" t="str">
            <v>H17</v>
          </cell>
          <cell r="E732" t="str">
            <v>BHE</v>
          </cell>
          <cell r="F732">
            <v>6.3000000000000014E-2</v>
          </cell>
          <cell r="G732">
            <v>0</v>
          </cell>
          <cell r="H732">
            <v>1.37</v>
          </cell>
          <cell r="I732" t="str">
            <v>メ</v>
          </cell>
        </row>
        <row r="733">
          <cell r="A733" t="str">
            <v>貨1メCGE</v>
          </cell>
          <cell r="B733" t="str">
            <v>バス貨物～1.7t(メタノール)</v>
          </cell>
          <cell r="C733" t="str">
            <v>貨1メ</v>
          </cell>
          <cell r="D733" t="str">
            <v>H17</v>
          </cell>
          <cell r="E733" t="str">
            <v>CGE</v>
          </cell>
          <cell r="F733">
            <v>3.5000000000000003E-2</v>
          </cell>
          <cell r="G733">
            <v>0</v>
          </cell>
          <cell r="H733">
            <v>1.37</v>
          </cell>
          <cell r="I733" t="str">
            <v>メ</v>
          </cell>
        </row>
        <row r="734">
          <cell r="A734" t="str">
            <v>貨1メCHE</v>
          </cell>
          <cell r="B734" t="str">
            <v>バス貨物～1.7t(メタノール)</v>
          </cell>
          <cell r="C734" t="str">
            <v>貨1メ</v>
          </cell>
          <cell r="D734" t="str">
            <v>H17</v>
          </cell>
          <cell r="E734" t="str">
            <v>CHE</v>
          </cell>
          <cell r="F734">
            <v>3.5000000000000003E-2</v>
          </cell>
          <cell r="G734">
            <v>0</v>
          </cell>
          <cell r="H734">
            <v>1.37</v>
          </cell>
          <cell r="I734" t="str">
            <v>メ</v>
          </cell>
        </row>
        <row r="735">
          <cell r="A735" t="str">
            <v>貨1メDGE</v>
          </cell>
          <cell r="B735" t="str">
            <v>バス貨物～1.7t(メタノール)</v>
          </cell>
          <cell r="C735" t="str">
            <v>貨1メ</v>
          </cell>
          <cell r="D735" t="str">
            <v>H17</v>
          </cell>
          <cell r="E735" t="str">
            <v>DGE</v>
          </cell>
          <cell r="F735">
            <v>1.7500000000000002E-2</v>
          </cell>
          <cell r="G735">
            <v>0</v>
          </cell>
          <cell r="H735">
            <v>1.37</v>
          </cell>
          <cell r="I735" t="str">
            <v>メ</v>
          </cell>
        </row>
        <row r="736">
          <cell r="A736" t="str">
            <v>貨1メDHE</v>
          </cell>
          <cell r="B736" t="str">
            <v>バス貨物～1.7t(メタノール)</v>
          </cell>
          <cell r="C736" t="str">
            <v>貨1メ</v>
          </cell>
          <cell r="D736" t="str">
            <v>H17</v>
          </cell>
          <cell r="E736" t="str">
            <v>DHE</v>
          </cell>
          <cell r="F736">
            <v>1.7500000000000002E-2</v>
          </cell>
          <cell r="G736">
            <v>0</v>
          </cell>
          <cell r="H736">
            <v>1.37</v>
          </cell>
          <cell r="I736" t="str">
            <v>メ</v>
          </cell>
        </row>
        <row r="737">
          <cell r="A737" t="str">
            <v>貨1メLHE</v>
          </cell>
          <cell r="B737" t="str">
            <v>バス貨物～1.7t(メタノール)</v>
          </cell>
          <cell r="C737" t="str">
            <v>貨1メ</v>
          </cell>
          <cell r="D737" t="str">
            <v>H21</v>
          </cell>
          <cell r="E737" t="str">
            <v>LHE</v>
          </cell>
          <cell r="F737">
            <v>0.04</v>
          </cell>
          <cell r="G737">
            <v>0</v>
          </cell>
          <cell r="H737">
            <v>1.37</v>
          </cell>
          <cell r="I737" t="str">
            <v>メ</v>
          </cell>
        </row>
        <row r="738">
          <cell r="A738" t="str">
            <v>貨1メLGE</v>
          </cell>
          <cell r="B738" t="str">
            <v>バス貨物～1.7t(メタノール)</v>
          </cell>
          <cell r="C738" t="str">
            <v>貨1メ</v>
          </cell>
          <cell r="D738" t="str">
            <v>H21</v>
          </cell>
          <cell r="E738" t="str">
            <v>LGE</v>
          </cell>
          <cell r="F738">
            <v>0.02</v>
          </cell>
          <cell r="G738">
            <v>0</v>
          </cell>
          <cell r="H738">
            <v>1.37</v>
          </cell>
          <cell r="I738" t="str">
            <v>メ</v>
          </cell>
        </row>
        <row r="739">
          <cell r="A739" t="str">
            <v>貨1メMHE</v>
          </cell>
          <cell r="B739" t="str">
            <v>バス貨物～1.7t(メタノール)</v>
          </cell>
          <cell r="C739" t="str">
            <v>貨1メ</v>
          </cell>
          <cell r="D739" t="str">
            <v>H21</v>
          </cell>
          <cell r="E739" t="str">
            <v>MHE</v>
          </cell>
          <cell r="F739">
            <v>0.02</v>
          </cell>
          <cell r="G739">
            <v>0</v>
          </cell>
          <cell r="H739">
            <v>1.37</v>
          </cell>
          <cell r="I739" t="str">
            <v>メ</v>
          </cell>
        </row>
        <row r="740">
          <cell r="A740" t="str">
            <v>貨1メMGE</v>
          </cell>
          <cell r="B740" t="str">
            <v>バス貨物～1.7t(メタノール)</v>
          </cell>
          <cell r="C740" t="str">
            <v>貨1メ</v>
          </cell>
          <cell r="D740" t="str">
            <v>H21</v>
          </cell>
          <cell r="E740" t="str">
            <v>MGE</v>
          </cell>
          <cell r="F740">
            <v>0.02</v>
          </cell>
          <cell r="G740">
            <v>0</v>
          </cell>
          <cell r="H740">
            <v>1.37</v>
          </cell>
          <cell r="I740" t="str">
            <v>メ</v>
          </cell>
        </row>
        <row r="741">
          <cell r="A741" t="str">
            <v>貨1メRHE</v>
          </cell>
          <cell r="B741" t="str">
            <v>バス貨物～1.7t(メタノール)</v>
          </cell>
          <cell r="C741" t="str">
            <v>貨1メ</v>
          </cell>
          <cell r="D741" t="str">
            <v>H21</v>
          </cell>
          <cell r="E741" t="str">
            <v>RHE</v>
          </cell>
          <cell r="F741">
            <v>0.01</v>
          </cell>
          <cell r="G741">
            <v>0</v>
          </cell>
          <cell r="H741">
            <v>1.37</v>
          </cell>
          <cell r="I741" t="str">
            <v>メ</v>
          </cell>
        </row>
        <row r="742">
          <cell r="A742" t="str">
            <v>貨1メRGE</v>
          </cell>
          <cell r="B742" t="str">
            <v>バス貨物～1.7t(メタノール)</v>
          </cell>
          <cell r="C742" t="str">
            <v>貨1メ</v>
          </cell>
          <cell r="D742" t="str">
            <v>H21</v>
          </cell>
          <cell r="E742" t="str">
            <v>RGE</v>
          </cell>
          <cell r="F742">
            <v>0.01</v>
          </cell>
          <cell r="G742">
            <v>0</v>
          </cell>
          <cell r="H742">
            <v>1.37</v>
          </cell>
          <cell r="I742" t="str">
            <v>メ</v>
          </cell>
        </row>
        <row r="743">
          <cell r="A743" t="str">
            <v>貨1メQHE</v>
          </cell>
          <cell r="B743" t="str">
            <v>バス貨物～1.7t(メタノール)</v>
          </cell>
          <cell r="C743" t="str">
            <v>貨1メ</v>
          </cell>
          <cell r="D743" t="str">
            <v>H21</v>
          </cell>
          <cell r="E743" t="str">
            <v>QHE</v>
          </cell>
          <cell r="F743">
            <v>3.6000000000000004E-2</v>
          </cell>
          <cell r="G743">
            <v>0</v>
          </cell>
          <cell r="H743">
            <v>1.37</v>
          </cell>
          <cell r="I743" t="str">
            <v>メ</v>
          </cell>
        </row>
        <row r="744">
          <cell r="A744" t="str">
            <v>貨1メQGE</v>
          </cell>
          <cell r="B744" t="str">
            <v>バス貨物～1.7t(メタノール)</v>
          </cell>
          <cell r="C744" t="str">
            <v>貨1メ</v>
          </cell>
          <cell r="D744" t="str">
            <v>H21</v>
          </cell>
          <cell r="E744" t="str">
            <v>QGE</v>
          </cell>
          <cell r="F744">
            <v>3.6000000000000004E-2</v>
          </cell>
          <cell r="G744">
            <v>0</v>
          </cell>
          <cell r="H744">
            <v>1.37</v>
          </cell>
          <cell r="I744" t="str">
            <v>メ</v>
          </cell>
        </row>
        <row r="745">
          <cell r="A745" t="str">
            <v>貨2メTQ</v>
          </cell>
          <cell r="B745" t="str">
            <v>バス貨物1.7～2.5t(メタノール)</v>
          </cell>
          <cell r="C745" t="str">
            <v>貨2メ</v>
          </cell>
          <cell r="D745" t="str">
            <v>H15</v>
          </cell>
          <cell r="E745" t="str">
            <v>TQ</v>
          </cell>
          <cell r="F745">
            <v>0.18375</v>
          </cell>
          <cell r="G745">
            <v>0</v>
          </cell>
          <cell r="H745">
            <v>1.37</v>
          </cell>
          <cell r="I745" t="str">
            <v>メ</v>
          </cell>
        </row>
        <row r="746">
          <cell r="A746" t="str">
            <v>貨2メLQ</v>
          </cell>
          <cell r="B746" t="str">
            <v>バス貨物1.7～2.5t(メタノール)</v>
          </cell>
          <cell r="C746" t="str">
            <v>貨2メ</v>
          </cell>
          <cell r="D746" t="str">
            <v>H15</v>
          </cell>
          <cell r="E746" t="str">
            <v>LQ</v>
          </cell>
          <cell r="F746">
            <v>0.1225</v>
          </cell>
          <cell r="G746">
            <v>0</v>
          </cell>
          <cell r="H746">
            <v>1.37</v>
          </cell>
          <cell r="I746" t="str">
            <v>メ</v>
          </cell>
        </row>
        <row r="747">
          <cell r="A747" t="str">
            <v>貨2メUQ</v>
          </cell>
          <cell r="B747" t="str">
            <v>バス貨物1.7～2.5t(メタノール)</v>
          </cell>
          <cell r="C747" t="str">
            <v>貨2メ</v>
          </cell>
          <cell r="D747" t="str">
            <v>H15</v>
          </cell>
          <cell r="E747" t="str">
            <v>UQ</v>
          </cell>
          <cell r="F747">
            <v>6.1249999999999999E-2</v>
          </cell>
          <cell r="G747">
            <v>0</v>
          </cell>
          <cell r="H747">
            <v>1.37</v>
          </cell>
          <cell r="I747" t="str">
            <v>メ</v>
          </cell>
        </row>
        <row r="748">
          <cell r="A748" t="str">
            <v>貨2メAHF</v>
          </cell>
          <cell r="B748" t="str">
            <v>バス貨物1.7～2.5t(メタノール)</v>
          </cell>
          <cell r="C748" t="str">
            <v>貨2メ</v>
          </cell>
          <cell r="D748" t="str">
            <v>H17</v>
          </cell>
          <cell r="E748" t="str">
            <v>AHF</v>
          </cell>
          <cell r="F748">
            <v>0.125</v>
          </cell>
          <cell r="G748">
            <v>0</v>
          </cell>
          <cell r="H748">
            <v>1.37</v>
          </cell>
          <cell r="I748" t="str">
            <v>メ</v>
          </cell>
        </row>
        <row r="749">
          <cell r="A749" t="str">
            <v>貨2メAGF</v>
          </cell>
          <cell r="B749" t="str">
            <v>バス貨物1.7～2.5t(メタノール)</v>
          </cell>
          <cell r="C749" t="str">
            <v>貨2メ</v>
          </cell>
          <cell r="D749" t="str">
            <v>H17</v>
          </cell>
          <cell r="E749" t="str">
            <v>AGF</v>
          </cell>
          <cell r="F749">
            <v>6.25E-2</v>
          </cell>
          <cell r="G749">
            <v>0</v>
          </cell>
          <cell r="H749">
            <v>1.37</v>
          </cell>
          <cell r="I749" t="str">
            <v>メ</v>
          </cell>
        </row>
        <row r="750">
          <cell r="A750" t="str">
            <v>貨2メBGF</v>
          </cell>
          <cell r="B750" t="str">
            <v>バス貨物1.7～2.5t(メタノール)</v>
          </cell>
          <cell r="C750" t="str">
            <v>貨2メ</v>
          </cell>
          <cell r="D750" t="str">
            <v>H17</v>
          </cell>
          <cell r="E750" t="str">
            <v>BGF</v>
          </cell>
          <cell r="F750">
            <v>0.1125</v>
          </cell>
          <cell r="G750">
            <v>0</v>
          </cell>
          <cell r="H750">
            <v>1.37</v>
          </cell>
          <cell r="I750" t="str">
            <v>メ</v>
          </cell>
        </row>
        <row r="751">
          <cell r="A751" t="str">
            <v>貨2メBHF</v>
          </cell>
          <cell r="B751" t="str">
            <v>バス貨物1.7～2.5t(メタノール)</v>
          </cell>
          <cell r="C751" t="str">
            <v>貨2メ</v>
          </cell>
          <cell r="D751" t="str">
            <v>H17</v>
          </cell>
          <cell r="E751" t="str">
            <v>BHF</v>
          </cell>
          <cell r="F751">
            <v>0.1125</v>
          </cell>
          <cell r="G751">
            <v>0</v>
          </cell>
          <cell r="H751">
            <v>1.37</v>
          </cell>
          <cell r="I751" t="str">
            <v>メ</v>
          </cell>
        </row>
        <row r="752">
          <cell r="A752" t="str">
            <v>貨2メCGF</v>
          </cell>
          <cell r="B752" t="str">
            <v>バス貨物1.7～2.5t(メタノール)</v>
          </cell>
          <cell r="C752" t="str">
            <v>貨2メ</v>
          </cell>
          <cell r="D752" t="str">
            <v>H17</v>
          </cell>
          <cell r="E752" t="str">
            <v>CGF</v>
          </cell>
          <cell r="F752">
            <v>6.25E-2</v>
          </cell>
          <cell r="G752">
            <v>0</v>
          </cell>
          <cell r="H752">
            <v>1.37</v>
          </cell>
          <cell r="I752" t="str">
            <v>メ</v>
          </cell>
        </row>
        <row r="753">
          <cell r="A753" t="str">
            <v>貨2メCHF</v>
          </cell>
          <cell r="B753" t="str">
            <v>バス貨物1.7～2.5t(メタノール)</v>
          </cell>
          <cell r="C753" t="str">
            <v>貨2メ</v>
          </cell>
          <cell r="D753" t="str">
            <v>H17</v>
          </cell>
          <cell r="E753" t="str">
            <v>CHF</v>
          </cell>
          <cell r="F753">
            <v>6.25E-2</v>
          </cell>
          <cell r="G753">
            <v>0</v>
          </cell>
          <cell r="H753">
            <v>1.37</v>
          </cell>
          <cell r="I753" t="str">
            <v>メ</v>
          </cell>
        </row>
        <row r="754">
          <cell r="A754" t="str">
            <v>貨2メDGF</v>
          </cell>
          <cell r="B754" t="str">
            <v>バス貨物1.7～2.5t(メタノール)</v>
          </cell>
          <cell r="C754" t="str">
            <v>貨2メ</v>
          </cell>
          <cell r="D754" t="str">
            <v>H17</v>
          </cell>
          <cell r="E754" t="str">
            <v>DGF</v>
          </cell>
          <cell r="F754">
            <v>3.125E-2</v>
          </cell>
          <cell r="G754">
            <v>0</v>
          </cell>
          <cell r="H754">
            <v>1.37</v>
          </cell>
          <cell r="I754" t="str">
            <v>メ</v>
          </cell>
        </row>
        <row r="755">
          <cell r="A755" t="str">
            <v>貨2メDHF</v>
          </cell>
          <cell r="B755" t="str">
            <v>バス貨物1.7～2.5t(メタノール)</v>
          </cell>
          <cell r="C755" t="str">
            <v>貨2メ</v>
          </cell>
          <cell r="D755" t="str">
            <v>H17</v>
          </cell>
          <cell r="E755" t="str">
            <v>DHF</v>
          </cell>
          <cell r="F755">
            <v>3.125E-2</v>
          </cell>
          <cell r="G755">
            <v>0</v>
          </cell>
          <cell r="H755">
            <v>1.37</v>
          </cell>
          <cell r="I755" t="str">
            <v>メ</v>
          </cell>
        </row>
        <row r="756">
          <cell r="A756" t="str">
            <v>貨2メLHF</v>
          </cell>
          <cell r="B756" t="str">
            <v>バス貨物1.7～2.5t(メタノール)</v>
          </cell>
          <cell r="C756" t="str">
            <v>貨2メ</v>
          </cell>
          <cell r="D756" t="str">
            <v>H21</v>
          </cell>
          <cell r="E756" t="str">
            <v>LHF</v>
          </cell>
          <cell r="F756">
            <v>7.4999999999999997E-2</v>
          </cell>
          <cell r="G756">
            <v>0</v>
          </cell>
          <cell r="H756">
            <v>1.37</v>
          </cell>
          <cell r="I756" t="str">
            <v>メ</v>
          </cell>
        </row>
        <row r="757">
          <cell r="A757" t="str">
            <v>貨2メLGF</v>
          </cell>
          <cell r="B757" t="str">
            <v>バス貨物1.7～2.5t(メタノール)</v>
          </cell>
          <cell r="C757" t="str">
            <v>貨2メ</v>
          </cell>
          <cell r="D757" t="str">
            <v>H21</v>
          </cell>
          <cell r="E757" t="str">
            <v>LGF</v>
          </cell>
          <cell r="F757">
            <v>3.7499999999999999E-2</v>
          </cell>
          <cell r="G757">
            <v>0</v>
          </cell>
          <cell r="H757">
            <v>1.37</v>
          </cell>
          <cell r="I757" t="str">
            <v>メ</v>
          </cell>
        </row>
        <row r="758">
          <cell r="A758" t="str">
            <v>貨2メMHF</v>
          </cell>
          <cell r="B758" t="str">
            <v>バス貨物1.7～2.5t(メタノール)</v>
          </cell>
          <cell r="C758" t="str">
            <v>貨2メ</v>
          </cell>
          <cell r="D758" t="str">
            <v>H21</v>
          </cell>
          <cell r="E758" t="str">
            <v>MHF</v>
          </cell>
          <cell r="F758">
            <v>3.7499999999999999E-2</v>
          </cell>
          <cell r="G758">
            <v>0</v>
          </cell>
          <cell r="H758">
            <v>1.37</v>
          </cell>
          <cell r="I758" t="str">
            <v>メ</v>
          </cell>
        </row>
        <row r="759">
          <cell r="A759" t="str">
            <v>貨2メMGF</v>
          </cell>
          <cell r="B759" t="str">
            <v>バス貨物1.7～2.5t(メタノール)</v>
          </cell>
          <cell r="C759" t="str">
            <v>貨2メ</v>
          </cell>
          <cell r="D759" t="str">
            <v>H21</v>
          </cell>
          <cell r="E759" t="str">
            <v>MGF</v>
          </cell>
          <cell r="F759">
            <v>3.7499999999999999E-2</v>
          </cell>
          <cell r="G759">
            <v>0</v>
          </cell>
          <cell r="H759">
            <v>1.37</v>
          </cell>
          <cell r="I759" t="str">
            <v>メ</v>
          </cell>
        </row>
        <row r="760">
          <cell r="A760" t="str">
            <v>貨2メRHF</v>
          </cell>
          <cell r="B760" t="str">
            <v>バス貨物1.7～2.5t(メタノール)</v>
          </cell>
          <cell r="C760" t="str">
            <v>貨2メ</v>
          </cell>
          <cell r="D760" t="str">
            <v>H21</v>
          </cell>
          <cell r="E760" t="str">
            <v>RHF</v>
          </cell>
          <cell r="F760">
            <v>1.8749999999999999E-2</v>
          </cell>
          <cell r="G760">
            <v>0</v>
          </cell>
          <cell r="H760">
            <v>1.37</v>
          </cell>
          <cell r="I760" t="str">
            <v>メ</v>
          </cell>
        </row>
        <row r="761">
          <cell r="A761" t="str">
            <v>貨2メRGF</v>
          </cell>
          <cell r="B761" t="str">
            <v>バス貨物1.7～2.5t(メタノール)</v>
          </cell>
          <cell r="C761" t="str">
            <v>貨2メ</v>
          </cell>
          <cell r="D761" t="str">
            <v>H21</v>
          </cell>
          <cell r="E761" t="str">
            <v>RGF</v>
          </cell>
          <cell r="F761">
            <v>1.8749999999999999E-2</v>
          </cell>
          <cell r="G761">
            <v>0</v>
          </cell>
          <cell r="H761">
            <v>1.37</v>
          </cell>
          <cell r="I761" t="str">
            <v>メ</v>
          </cell>
        </row>
        <row r="762">
          <cell r="A762" t="str">
            <v>貨2メQHF</v>
          </cell>
          <cell r="B762" t="str">
            <v>バス貨物1.7～2.5t(メタノール)</v>
          </cell>
          <cell r="C762" t="str">
            <v>貨2メ</v>
          </cell>
          <cell r="D762" t="str">
            <v>H21</v>
          </cell>
          <cell r="E762" t="str">
            <v>QHF</v>
          </cell>
          <cell r="F762">
            <v>6.7500000000000004E-2</v>
          </cell>
          <cell r="G762">
            <v>0</v>
          </cell>
          <cell r="H762">
            <v>1.37</v>
          </cell>
          <cell r="I762" t="str">
            <v>メ</v>
          </cell>
        </row>
        <row r="763">
          <cell r="A763" t="str">
            <v>貨2メQGF</v>
          </cell>
          <cell r="B763" t="str">
            <v>バス貨物1.7～2.5t(メタノール)</v>
          </cell>
          <cell r="C763" t="str">
            <v>貨2メ</v>
          </cell>
          <cell r="D763" t="str">
            <v>H21</v>
          </cell>
          <cell r="E763" t="str">
            <v>QGF</v>
          </cell>
          <cell r="F763">
            <v>6.7500000000000004E-2</v>
          </cell>
          <cell r="G763">
            <v>0</v>
          </cell>
          <cell r="H763">
            <v>1.37</v>
          </cell>
          <cell r="I763" t="str">
            <v>メ</v>
          </cell>
        </row>
        <row r="764">
          <cell r="A764" t="str">
            <v>貨3メTQ</v>
          </cell>
          <cell r="B764" t="str">
            <v>バス貨物2.5～3.5t(メタノール)</v>
          </cell>
          <cell r="C764" t="str">
            <v>貨3メ</v>
          </cell>
          <cell r="D764" t="str">
            <v>H15</v>
          </cell>
          <cell r="E764" t="str">
            <v>TQ</v>
          </cell>
          <cell r="F764">
            <v>0.18375</v>
          </cell>
          <cell r="G764">
            <v>0</v>
          </cell>
          <cell r="H764">
            <v>1.37</v>
          </cell>
          <cell r="I764" t="str">
            <v>メ</v>
          </cell>
        </row>
        <row r="765">
          <cell r="A765" t="str">
            <v>貨3メLQ</v>
          </cell>
          <cell r="B765" t="str">
            <v>バス貨物2.5～3.5t(メタノール)</v>
          </cell>
          <cell r="C765" t="str">
            <v>貨3メ</v>
          </cell>
          <cell r="D765" t="str">
            <v>H15</v>
          </cell>
          <cell r="E765" t="str">
            <v>LQ</v>
          </cell>
          <cell r="F765">
            <v>0.1225</v>
          </cell>
          <cell r="G765">
            <v>0</v>
          </cell>
          <cell r="H765">
            <v>1.37</v>
          </cell>
          <cell r="I765" t="str">
            <v>メ</v>
          </cell>
        </row>
        <row r="766">
          <cell r="A766" t="str">
            <v>貨3メUQ</v>
          </cell>
          <cell r="B766" t="str">
            <v>バス貨物2.5～3.5t(メタノール)</v>
          </cell>
          <cell r="C766" t="str">
            <v>貨3メ</v>
          </cell>
          <cell r="D766" t="str">
            <v>H15</v>
          </cell>
          <cell r="E766" t="str">
            <v>UQ</v>
          </cell>
          <cell r="F766">
            <v>6.1249999999999999E-2</v>
          </cell>
          <cell r="G766">
            <v>0</v>
          </cell>
          <cell r="H766">
            <v>1.37</v>
          </cell>
          <cell r="I766" t="str">
            <v>メ</v>
          </cell>
        </row>
        <row r="767">
          <cell r="A767" t="str">
            <v>貨3メAHF</v>
          </cell>
          <cell r="B767" t="str">
            <v>バス貨物2.5～3.5t(メタノール)</v>
          </cell>
          <cell r="C767" t="str">
            <v>貨3メ</v>
          </cell>
          <cell r="D767" t="str">
            <v>H17</v>
          </cell>
          <cell r="E767" t="str">
            <v>AHF</v>
          </cell>
          <cell r="F767">
            <v>0.125</v>
          </cell>
          <cell r="G767">
            <v>0</v>
          </cell>
          <cell r="H767">
            <v>1.37</v>
          </cell>
          <cell r="I767" t="str">
            <v>メ</v>
          </cell>
        </row>
        <row r="768">
          <cell r="A768" t="str">
            <v>貨3メAGF</v>
          </cell>
          <cell r="B768" t="str">
            <v>バス貨物2.5～3.5t(メタノール)</v>
          </cell>
          <cell r="C768" t="str">
            <v>貨3メ</v>
          </cell>
          <cell r="D768" t="str">
            <v>H17</v>
          </cell>
          <cell r="E768" t="str">
            <v>AGF</v>
          </cell>
          <cell r="F768">
            <v>6.25E-2</v>
          </cell>
          <cell r="G768">
            <v>0</v>
          </cell>
          <cell r="H768">
            <v>1.37</v>
          </cell>
          <cell r="I768" t="str">
            <v>メ</v>
          </cell>
        </row>
        <row r="769">
          <cell r="A769" t="str">
            <v>貨3メBGF</v>
          </cell>
          <cell r="B769" t="str">
            <v>バス貨物2.5～3.5t(メタノール)</v>
          </cell>
          <cell r="C769" t="str">
            <v>貨3メ</v>
          </cell>
          <cell r="D769" t="str">
            <v>H17</v>
          </cell>
          <cell r="E769" t="str">
            <v>BGF</v>
          </cell>
          <cell r="F769">
            <v>0.1125</v>
          </cell>
          <cell r="G769">
            <v>0</v>
          </cell>
          <cell r="H769">
            <v>1.37</v>
          </cell>
          <cell r="I769" t="str">
            <v>メ</v>
          </cell>
        </row>
        <row r="770">
          <cell r="A770" t="str">
            <v>貨3メBHF</v>
          </cell>
          <cell r="B770" t="str">
            <v>バス貨物2.5～3.5t(メタノール)</v>
          </cell>
          <cell r="C770" t="str">
            <v>貨3メ</v>
          </cell>
          <cell r="D770" t="str">
            <v>H17</v>
          </cell>
          <cell r="E770" t="str">
            <v>BHF</v>
          </cell>
          <cell r="F770">
            <v>0.1125</v>
          </cell>
          <cell r="G770">
            <v>0</v>
          </cell>
          <cell r="H770">
            <v>1.37</v>
          </cell>
          <cell r="I770" t="str">
            <v>メ</v>
          </cell>
        </row>
        <row r="771">
          <cell r="A771" t="str">
            <v>貨3メCGF</v>
          </cell>
          <cell r="B771" t="str">
            <v>バス貨物2.5～3.5t(メタノール)</v>
          </cell>
          <cell r="C771" t="str">
            <v>貨3メ</v>
          </cell>
          <cell r="D771" t="str">
            <v>H17</v>
          </cell>
          <cell r="E771" t="str">
            <v>CGF</v>
          </cell>
          <cell r="F771">
            <v>6.25E-2</v>
          </cell>
          <cell r="G771">
            <v>0</v>
          </cell>
          <cell r="H771">
            <v>1.37</v>
          </cell>
          <cell r="I771" t="str">
            <v>メ</v>
          </cell>
        </row>
        <row r="772">
          <cell r="A772" t="str">
            <v>貨3メCHF</v>
          </cell>
          <cell r="B772" t="str">
            <v>バス貨物2.5～3.5t(メタノール)</v>
          </cell>
          <cell r="C772" t="str">
            <v>貨3メ</v>
          </cell>
          <cell r="D772" t="str">
            <v>H17</v>
          </cell>
          <cell r="E772" t="str">
            <v>CHF</v>
          </cell>
          <cell r="F772">
            <v>6.25E-2</v>
          </cell>
          <cell r="G772">
            <v>0</v>
          </cell>
          <cell r="H772">
            <v>1.37</v>
          </cell>
          <cell r="I772" t="str">
            <v>メ</v>
          </cell>
        </row>
        <row r="773">
          <cell r="A773" t="str">
            <v>貨3メDGF</v>
          </cell>
          <cell r="B773" t="str">
            <v>バス貨物2.5～3.5t(メタノール)</v>
          </cell>
          <cell r="C773" t="str">
            <v>貨3メ</v>
          </cell>
          <cell r="D773" t="str">
            <v>H17</v>
          </cell>
          <cell r="E773" t="str">
            <v>DGF</v>
          </cell>
          <cell r="F773">
            <v>3.125E-2</v>
          </cell>
          <cell r="G773">
            <v>0</v>
          </cell>
          <cell r="H773">
            <v>1.37</v>
          </cell>
          <cell r="I773" t="str">
            <v>メ</v>
          </cell>
        </row>
        <row r="774">
          <cell r="A774" t="str">
            <v>貨3メDHF</v>
          </cell>
          <cell r="B774" t="str">
            <v>バス貨物2.5～3.5t(メタノール)</v>
          </cell>
          <cell r="C774" t="str">
            <v>貨3メ</v>
          </cell>
          <cell r="D774" t="str">
            <v>H17</v>
          </cell>
          <cell r="E774" t="str">
            <v>DHF</v>
          </cell>
          <cell r="F774">
            <v>3.125E-2</v>
          </cell>
          <cell r="G774">
            <v>0</v>
          </cell>
          <cell r="H774">
            <v>1.37</v>
          </cell>
          <cell r="I774" t="str">
            <v>メ</v>
          </cell>
        </row>
        <row r="775">
          <cell r="A775" t="str">
            <v>貨3メLHF</v>
          </cell>
          <cell r="B775" t="str">
            <v>バス貨物2.5～3.5t(メタノール)</v>
          </cell>
          <cell r="C775" t="str">
            <v>貨3メ</v>
          </cell>
          <cell r="D775" t="str">
            <v>H21</v>
          </cell>
          <cell r="E775" t="str">
            <v>LHF</v>
          </cell>
          <cell r="F775">
            <v>7.4999999999999997E-2</v>
          </cell>
          <cell r="G775">
            <v>0</v>
          </cell>
          <cell r="H775">
            <v>1.37</v>
          </cell>
          <cell r="I775" t="str">
            <v>メ</v>
          </cell>
        </row>
        <row r="776">
          <cell r="A776" t="str">
            <v>貨3メLGF</v>
          </cell>
          <cell r="B776" t="str">
            <v>バス貨物2.5～3.5t(メタノール)</v>
          </cell>
          <cell r="C776" t="str">
            <v>貨3メ</v>
          </cell>
          <cell r="D776" t="str">
            <v>H21</v>
          </cell>
          <cell r="E776" t="str">
            <v>LGF</v>
          </cell>
          <cell r="F776">
            <v>3.7499999999999999E-2</v>
          </cell>
          <cell r="G776">
            <v>0</v>
          </cell>
          <cell r="H776">
            <v>1.37</v>
          </cell>
          <cell r="I776" t="str">
            <v>メ</v>
          </cell>
        </row>
        <row r="777">
          <cell r="A777" t="str">
            <v>貨3メMHF</v>
          </cell>
          <cell r="B777" t="str">
            <v>バス貨物2.5～3.5t(メタノール)</v>
          </cell>
          <cell r="C777" t="str">
            <v>貨3メ</v>
          </cell>
          <cell r="D777" t="str">
            <v>H21</v>
          </cell>
          <cell r="E777" t="str">
            <v>MHF</v>
          </cell>
          <cell r="F777">
            <v>3.7499999999999999E-2</v>
          </cell>
          <cell r="G777">
            <v>0</v>
          </cell>
          <cell r="H777">
            <v>1.37</v>
          </cell>
          <cell r="I777" t="str">
            <v>メ</v>
          </cell>
        </row>
        <row r="778">
          <cell r="A778" t="str">
            <v>貨3メMGF</v>
          </cell>
          <cell r="B778" t="str">
            <v>バス貨物2.5～3.5t(メタノール)</v>
          </cell>
          <cell r="C778" t="str">
            <v>貨3メ</v>
          </cell>
          <cell r="D778" t="str">
            <v>H21</v>
          </cell>
          <cell r="E778" t="str">
            <v>MGF</v>
          </cell>
          <cell r="F778">
            <v>3.7499999999999999E-2</v>
          </cell>
          <cell r="G778">
            <v>0</v>
          </cell>
          <cell r="H778">
            <v>1.37</v>
          </cell>
          <cell r="I778" t="str">
            <v>メ</v>
          </cell>
        </row>
        <row r="779">
          <cell r="A779" t="str">
            <v>貨3メRHF</v>
          </cell>
          <cell r="B779" t="str">
            <v>バス貨物2.5～3.5t(メタノール)</v>
          </cell>
          <cell r="C779" t="str">
            <v>貨3メ</v>
          </cell>
          <cell r="D779" t="str">
            <v>H21</v>
          </cell>
          <cell r="E779" t="str">
            <v>RHF</v>
          </cell>
          <cell r="F779">
            <v>1.8749999999999999E-2</v>
          </cell>
          <cell r="G779">
            <v>0</v>
          </cell>
          <cell r="H779">
            <v>1.37</v>
          </cell>
          <cell r="I779" t="str">
            <v>メ</v>
          </cell>
        </row>
        <row r="780">
          <cell r="A780" t="str">
            <v>貨3メRGF</v>
          </cell>
          <cell r="B780" t="str">
            <v>バス貨物2.5～3.5t(メタノール)</v>
          </cell>
          <cell r="C780" t="str">
            <v>貨3メ</v>
          </cell>
          <cell r="D780" t="str">
            <v>H21</v>
          </cell>
          <cell r="E780" t="str">
            <v>RGF</v>
          </cell>
          <cell r="F780">
            <v>1.8749999999999999E-2</v>
          </cell>
          <cell r="G780">
            <v>0</v>
          </cell>
          <cell r="H780">
            <v>1.37</v>
          </cell>
          <cell r="I780" t="str">
            <v>メ</v>
          </cell>
        </row>
        <row r="781">
          <cell r="A781" t="str">
            <v>貨3メQHF</v>
          </cell>
          <cell r="B781" t="str">
            <v>バス貨物2.5～3.5t(メタノール)</v>
          </cell>
          <cell r="C781" t="str">
            <v>貨3メ</v>
          </cell>
          <cell r="D781" t="str">
            <v>H21</v>
          </cell>
          <cell r="E781" t="str">
            <v>QHF</v>
          </cell>
          <cell r="F781">
            <v>6.7500000000000004E-2</v>
          </cell>
          <cell r="G781">
            <v>0</v>
          </cell>
          <cell r="H781">
            <v>1.37</v>
          </cell>
          <cell r="I781" t="str">
            <v>メ</v>
          </cell>
        </row>
        <row r="782">
          <cell r="A782" t="str">
            <v>貨3メQGF</v>
          </cell>
          <cell r="B782" t="str">
            <v>バス貨物2.5～3.5t(メタノール)</v>
          </cell>
          <cell r="C782" t="str">
            <v>貨3メ</v>
          </cell>
          <cell r="D782" t="str">
            <v>H21</v>
          </cell>
          <cell r="E782" t="str">
            <v>QGF</v>
          </cell>
          <cell r="F782">
            <v>6.7500000000000004E-2</v>
          </cell>
          <cell r="G782">
            <v>0</v>
          </cell>
          <cell r="H782">
            <v>1.37</v>
          </cell>
          <cell r="I782" t="str">
            <v>メ</v>
          </cell>
        </row>
        <row r="783">
          <cell r="A783" t="str">
            <v>貨4メTR</v>
          </cell>
          <cell r="B783" t="str">
            <v>バス貨物3.5t～(メタノール)</v>
          </cell>
          <cell r="C783" t="str">
            <v>貨4メ</v>
          </cell>
          <cell r="D783" t="str">
            <v>H15,H16</v>
          </cell>
          <cell r="E783" t="str">
            <v>TR</v>
          </cell>
          <cell r="F783">
            <v>9.7500000000000003E-2</v>
          </cell>
          <cell r="G783">
            <v>0</v>
          </cell>
          <cell r="H783">
            <v>1.37</v>
          </cell>
          <cell r="I783" t="str">
            <v>メ</v>
          </cell>
        </row>
        <row r="784">
          <cell r="A784" t="str">
            <v>貨4メLR</v>
          </cell>
          <cell r="B784" t="str">
            <v>バス貨物3.5t～(メタノール)</v>
          </cell>
          <cell r="C784" t="str">
            <v>貨4メ</v>
          </cell>
          <cell r="D784" t="str">
            <v>H15,H16</v>
          </cell>
          <cell r="E784" t="str">
            <v>LR</v>
          </cell>
          <cell r="F784">
            <v>6.5000000000000002E-2</v>
          </cell>
          <cell r="G784">
            <v>0</v>
          </cell>
          <cell r="H784">
            <v>1.37</v>
          </cell>
          <cell r="I784" t="str">
            <v>メ</v>
          </cell>
        </row>
        <row r="785">
          <cell r="A785" t="str">
            <v>貨4メUR</v>
          </cell>
          <cell r="B785" t="str">
            <v>バス貨物3.5t～(メタノール)</v>
          </cell>
          <cell r="C785" t="str">
            <v>貨4メ</v>
          </cell>
          <cell r="D785" t="str">
            <v>H15,H16</v>
          </cell>
          <cell r="E785" t="str">
            <v>UR</v>
          </cell>
          <cell r="F785">
            <v>3.2500000000000001E-2</v>
          </cell>
          <cell r="G785">
            <v>0</v>
          </cell>
          <cell r="H785">
            <v>1.37</v>
          </cell>
          <cell r="I785" t="str">
            <v>メ</v>
          </cell>
        </row>
        <row r="786">
          <cell r="A786" t="str">
            <v>貨4メAHG</v>
          </cell>
          <cell r="B786" t="str">
            <v>バス貨物3.5t～(メタノール)</v>
          </cell>
          <cell r="C786" t="str">
            <v>貨4メ</v>
          </cell>
          <cell r="D786" t="str">
            <v>H17</v>
          </cell>
          <cell r="E786" t="str">
            <v>AHG</v>
          </cell>
          <cell r="F786">
            <v>7.4999999999999997E-2</v>
          </cell>
          <cell r="G786">
            <v>0</v>
          </cell>
          <cell r="H786">
            <v>1.37</v>
          </cell>
          <cell r="I786" t="str">
            <v>メ</v>
          </cell>
        </row>
        <row r="787">
          <cell r="A787" t="str">
            <v>貨4メAGG</v>
          </cell>
          <cell r="B787" t="str">
            <v>バス貨物3.5t～(メタノール)</v>
          </cell>
          <cell r="C787" t="str">
            <v>貨4メ</v>
          </cell>
          <cell r="D787" t="str">
            <v>H17</v>
          </cell>
          <cell r="E787" t="str">
            <v>AGG</v>
          </cell>
          <cell r="F787">
            <v>3.7499999999999999E-2</v>
          </cell>
          <cell r="G787">
            <v>0</v>
          </cell>
          <cell r="H787">
            <v>1.37</v>
          </cell>
          <cell r="I787" t="str">
            <v>メ</v>
          </cell>
        </row>
        <row r="788">
          <cell r="A788" t="str">
            <v>貨4メBGG</v>
          </cell>
          <cell r="B788" t="str">
            <v>バス貨物3.5t～(メタノール)</v>
          </cell>
          <cell r="C788" t="str">
            <v>貨4メ</v>
          </cell>
          <cell r="D788" t="str">
            <v>H17</v>
          </cell>
          <cell r="E788" t="str">
            <v>BGG</v>
          </cell>
          <cell r="F788">
            <v>6.7500000000000004E-2</v>
          </cell>
          <cell r="G788">
            <v>0</v>
          </cell>
          <cell r="H788">
            <v>1.37</v>
          </cell>
          <cell r="I788" t="str">
            <v>メ</v>
          </cell>
        </row>
        <row r="789">
          <cell r="A789" t="str">
            <v>貨4メBHG</v>
          </cell>
          <cell r="B789" t="str">
            <v>バス貨物3.5t～(メタノール)</v>
          </cell>
          <cell r="C789" t="str">
            <v>貨4メ</v>
          </cell>
          <cell r="D789" t="str">
            <v>H17</v>
          </cell>
          <cell r="E789" t="str">
            <v>BHG</v>
          </cell>
          <cell r="F789">
            <v>6.7500000000000004E-2</v>
          </cell>
          <cell r="G789">
            <v>0</v>
          </cell>
          <cell r="H789">
            <v>1.37</v>
          </cell>
          <cell r="I789" t="str">
            <v>メ</v>
          </cell>
        </row>
        <row r="790">
          <cell r="A790" t="str">
            <v>貨4メCGG</v>
          </cell>
          <cell r="B790" t="str">
            <v>バス貨物3.5t～(メタノール)</v>
          </cell>
          <cell r="C790" t="str">
            <v>貨4メ</v>
          </cell>
          <cell r="D790" t="str">
            <v>H17</v>
          </cell>
          <cell r="E790" t="str">
            <v>CGG</v>
          </cell>
          <cell r="F790">
            <v>3.7499999999999999E-2</v>
          </cell>
          <cell r="G790">
            <v>0</v>
          </cell>
          <cell r="H790">
            <v>1.37</v>
          </cell>
          <cell r="I790" t="str">
            <v>メ</v>
          </cell>
        </row>
        <row r="791">
          <cell r="A791" t="str">
            <v>貨4メCHG</v>
          </cell>
          <cell r="B791" t="str">
            <v>バス貨物3.5t～(メタノール)</v>
          </cell>
          <cell r="C791" t="str">
            <v>貨4メ</v>
          </cell>
          <cell r="D791" t="str">
            <v>H17</v>
          </cell>
          <cell r="E791" t="str">
            <v>CHG</v>
          </cell>
          <cell r="F791">
            <v>3.7499999999999999E-2</v>
          </cell>
          <cell r="G791">
            <v>0</v>
          </cell>
          <cell r="H791">
            <v>1.37</v>
          </cell>
          <cell r="I791" t="str">
            <v>メ</v>
          </cell>
        </row>
        <row r="792">
          <cell r="A792" t="str">
            <v>貨4メDGG</v>
          </cell>
          <cell r="B792" t="str">
            <v>バス貨物3.5t～(メタノール)</v>
          </cell>
          <cell r="C792" t="str">
            <v>貨4メ</v>
          </cell>
          <cell r="D792" t="str">
            <v>H17</v>
          </cell>
          <cell r="E792" t="str">
            <v>DGG</v>
          </cell>
          <cell r="F792">
            <v>1.8749999999999999E-2</v>
          </cell>
          <cell r="G792">
            <v>0</v>
          </cell>
          <cell r="H792">
            <v>1.37</v>
          </cell>
          <cell r="I792" t="str">
            <v>メ</v>
          </cell>
        </row>
        <row r="793">
          <cell r="A793" t="str">
            <v>貨4メDHG</v>
          </cell>
          <cell r="B793" t="str">
            <v>バス貨物3.5t～(メタノール)</v>
          </cell>
          <cell r="C793" t="str">
            <v>貨4メ</v>
          </cell>
          <cell r="D793" t="str">
            <v>H17</v>
          </cell>
          <cell r="E793" t="str">
            <v>DHG</v>
          </cell>
          <cell r="F793">
            <v>1.8749999999999999E-2</v>
          </cell>
          <cell r="G793">
            <v>0</v>
          </cell>
          <cell r="H793">
            <v>1.37</v>
          </cell>
          <cell r="I793" t="str">
            <v>メ</v>
          </cell>
        </row>
        <row r="794">
          <cell r="A794" t="str">
            <v>貨4メLHG</v>
          </cell>
          <cell r="B794" t="str">
            <v>バス貨物3.5t～(メタノール)</v>
          </cell>
          <cell r="C794" t="str">
            <v>貨4メ</v>
          </cell>
          <cell r="D794" t="str">
            <v>H21</v>
          </cell>
          <cell r="E794" t="str">
            <v>LHG</v>
          </cell>
          <cell r="F794">
            <v>2.5000000000000001E-2</v>
          </cell>
          <cell r="G794">
            <v>0</v>
          </cell>
          <cell r="H794">
            <v>1.37</v>
          </cell>
          <cell r="I794" t="str">
            <v>メ</v>
          </cell>
        </row>
        <row r="795">
          <cell r="A795" t="str">
            <v>貨4メLGG</v>
          </cell>
          <cell r="B795" t="str">
            <v>バス貨物3.5t～(メタノール)</v>
          </cell>
          <cell r="C795" t="str">
            <v>貨4メ</v>
          </cell>
          <cell r="D795" t="str">
            <v>H21</v>
          </cell>
          <cell r="E795" t="str">
            <v>LGG</v>
          </cell>
          <cell r="F795">
            <v>1.2500000000000001E-2</v>
          </cell>
          <cell r="G795">
            <v>0</v>
          </cell>
          <cell r="H795">
            <v>1.37</v>
          </cell>
          <cell r="I795" t="str">
            <v>メ</v>
          </cell>
        </row>
        <row r="796">
          <cell r="A796" t="str">
            <v>貨4メMHG</v>
          </cell>
          <cell r="B796" t="str">
            <v>バス貨物3.5t～(メタノール)</v>
          </cell>
          <cell r="C796" t="str">
            <v>貨4メ</v>
          </cell>
          <cell r="D796" t="str">
            <v>H21</v>
          </cell>
          <cell r="E796" t="str">
            <v>MHG</v>
          </cell>
          <cell r="F796">
            <v>1.2500000000000001E-2</v>
          </cell>
          <cell r="G796">
            <v>0</v>
          </cell>
          <cell r="H796">
            <v>1.37</v>
          </cell>
          <cell r="I796" t="str">
            <v>メ</v>
          </cell>
        </row>
        <row r="797">
          <cell r="A797" t="str">
            <v>貨4メMGG</v>
          </cell>
          <cell r="B797" t="str">
            <v>バス貨物3.5t～(メタノール)</v>
          </cell>
          <cell r="C797" t="str">
            <v>貨4メ</v>
          </cell>
          <cell r="D797" t="str">
            <v>H21</v>
          </cell>
          <cell r="E797" t="str">
            <v>MGG</v>
          </cell>
          <cell r="F797">
            <v>1.2500000000000001E-2</v>
          </cell>
          <cell r="G797">
            <v>0</v>
          </cell>
          <cell r="H797">
            <v>1.37</v>
          </cell>
          <cell r="I797" t="str">
            <v>メ</v>
          </cell>
        </row>
        <row r="798">
          <cell r="A798" t="str">
            <v>貨4メRHG</v>
          </cell>
          <cell r="B798" t="str">
            <v>バス貨物3.5t～(メタノール)</v>
          </cell>
          <cell r="C798" t="str">
            <v>貨4メ</v>
          </cell>
          <cell r="D798" t="str">
            <v>H21</v>
          </cell>
          <cell r="E798" t="str">
            <v>RHG</v>
          </cell>
          <cell r="F798">
            <v>6.2500000000000003E-3</v>
          </cell>
          <cell r="G798">
            <v>0</v>
          </cell>
          <cell r="H798">
            <v>1.37</v>
          </cell>
          <cell r="I798" t="str">
            <v>メ</v>
          </cell>
        </row>
        <row r="799">
          <cell r="A799" t="str">
            <v>貨4メRGG</v>
          </cell>
          <cell r="B799" t="str">
            <v>バス貨物3.5t～(メタノール)</v>
          </cell>
          <cell r="C799" t="str">
            <v>貨4メ</v>
          </cell>
          <cell r="D799" t="str">
            <v>H21</v>
          </cell>
          <cell r="E799" t="str">
            <v>RGG</v>
          </cell>
          <cell r="F799">
            <v>6.2500000000000003E-3</v>
          </cell>
          <cell r="G799">
            <v>0</v>
          </cell>
          <cell r="H799">
            <v>1.37</v>
          </cell>
          <cell r="I799" t="str">
            <v>メ</v>
          </cell>
        </row>
        <row r="800">
          <cell r="A800" t="str">
            <v>貨4メQHG</v>
          </cell>
          <cell r="B800" t="str">
            <v>バス貨物3.5t～(メタノール)</v>
          </cell>
          <cell r="C800" t="str">
            <v>貨4メ</v>
          </cell>
          <cell r="D800" t="str">
            <v>H21</v>
          </cell>
          <cell r="E800" t="str">
            <v>QHG</v>
          </cell>
          <cell r="F800">
            <v>2.2499999999999999E-2</v>
          </cell>
          <cell r="G800">
            <v>0</v>
          </cell>
          <cell r="H800">
            <v>1.37</v>
          </cell>
          <cell r="I800" t="str">
            <v>メ</v>
          </cell>
        </row>
        <row r="801">
          <cell r="A801" t="str">
            <v>貨4メQGG</v>
          </cell>
          <cell r="B801" t="str">
            <v>バス貨物3.5t～(メタノール)</v>
          </cell>
          <cell r="C801" t="str">
            <v>貨4メ</v>
          </cell>
          <cell r="D801" t="str">
            <v>H21</v>
          </cell>
          <cell r="E801" t="str">
            <v>QGG</v>
          </cell>
          <cell r="F801">
            <v>2.2499999999999999E-2</v>
          </cell>
          <cell r="G801">
            <v>0</v>
          </cell>
          <cell r="H801">
            <v>1.37</v>
          </cell>
          <cell r="I801" t="str">
            <v>メ</v>
          </cell>
        </row>
        <row r="802">
          <cell r="A802" t="str">
            <v>貨4メSHG</v>
          </cell>
          <cell r="B802" t="str">
            <v>バス貨物3.5t～(メタノール)</v>
          </cell>
          <cell r="C802" t="str">
            <v>貨4メ</v>
          </cell>
          <cell r="D802" t="str">
            <v>H22</v>
          </cell>
          <cell r="E802" t="str">
            <v>SHG</v>
          </cell>
          <cell r="F802">
            <v>2.5000000000000001E-2</v>
          </cell>
          <cell r="G802">
            <v>0</v>
          </cell>
          <cell r="H802">
            <v>1.37</v>
          </cell>
          <cell r="I802" t="str">
            <v>メ</v>
          </cell>
        </row>
        <row r="803">
          <cell r="A803" t="str">
            <v>貨4メSGG</v>
          </cell>
          <cell r="B803" t="str">
            <v>バス貨物3.5t～(メタノール)</v>
          </cell>
          <cell r="C803" t="str">
            <v>貨4メ</v>
          </cell>
          <cell r="D803" t="str">
            <v>H22</v>
          </cell>
          <cell r="E803" t="str">
            <v>SGG</v>
          </cell>
          <cell r="F803">
            <v>1.2500000000000001E-2</v>
          </cell>
          <cell r="G803">
            <v>0</v>
          </cell>
          <cell r="H803">
            <v>1.37</v>
          </cell>
          <cell r="I803" t="str">
            <v>メ</v>
          </cell>
        </row>
        <row r="804">
          <cell r="A804" t="str">
            <v>貨4メTHG</v>
          </cell>
          <cell r="B804" t="str">
            <v>バス貨物3.5t～(メタノール)</v>
          </cell>
          <cell r="C804" t="str">
            <v>貨4メ</v>
          </cell>
          <cell r="D804" t="str">
            <v>H22</v>
          </cell>
          <cell r="E804" t="str">
            <v>THG</v>
          </cell>
          <cell r="F804">
            <v>2.2499999999999999E-2</v>
          </cell>
          <cell r="G804">
            <v>0</v>
          </cell>
          <cell r="H804">
            <v>1.37</v>
          </cell>
          <cell r="I804" t="str">
            <v>メ</v>
          </cell>
        </row>
        <row r="805">
          <cell r="A805" t="str">
            <v>貨4メTGG</v>
          </cell>
          <cell r="B805" t="str">
            <v>バス貨物3.5t～(メタノール)</v>
          </cell>
          <cell r="C805" t="str">
            <v>貨4メ</v>
          </cell>
          <cell r="D805" t="str">
            <v>H22</v>
          </cell>
          <cell r="E805" t="str">
            <v>TGG</v>
          </cell>
          <cell r="F805">
            <v>2.2499999999999999E-2</v>
          </cell>
          <cell r="G805">
            <v>0</v>
          </cell>
          <cell r="H805">
            <v>1.37</v>
          </cell>
          <cell r="I805" t="str">
            <v>メ</v>
          </cell>
        </row>
        <row r="806">
          <cell r="A806" t="str">
            <v>乗0ガ-</v>
          </cell>
          <cell r="B806" t="str">
            <v>乗用(ガソリン・LPG)</v>
          </cell>
          <cell r="C806" t="str">
            <v>乗0ガ</v>
          </cell>
          <cell r="D806" t="str">
            <v>S50前</v>
          </cell>
          <cell r="E806" t="str">
            <v>-</v>
          </cell>
          <cell r="F806">
            <v>2.1800000000000002</v>
          </cell>
          <cell r="G806">
            <v>0</v>
          </cell>
          <cell r="H806">
            <v>2.3199999999999998</v>
          </cell>
          <cell r="I806" t="str">
            <v>ガL3</v>
          </cell>
        </row>
        <row r="807">
          <cell r="A807" t="str">
            <v>乗0ガA</v>
          </cell>
          <cell r="B807" t="str">
            <v>乗用(ガソリン・LPG)</v>
          </cell>
          <cell r="C807" t="str">
            <v>乗0ガ</v>
          </cell>
          <cell r="D807" t="str">
            <v>S50</v>
          </cell>
          <cell r="E807" t="str">
            <v>A</v>
          </cell>
          <cell r="F807">
            <v>1.2</v>
          </cell>
          <cell r="G807">
            <v>0</v>
          </cell>
          <cell r="H807">
            <v>2.3199999999999998</v>
          </cell>
          <cell r="I807" t="str">
            <v>ガL3</v>
          </cell>
        </row>
        <row r="808">
          <cell r="A808" t="str">
            <v>乗0ガB</v>
          </cell>
          <cell r="B808" t="str">
            <v>乗用(ガソリン・LPG)</v>
          </cell>
          <cell r="C808" t="str">
            <v>乗0ガ</v>
          </cell>
          <cell r="D808" t="str">
            <v>S51</v>
          </cell>
          <cell r="E808" t="str">
            <v>B</v>
          </cell>
          <cell r="F808">
            <v>0.6</v>
          </cell>
          <cell r="G808">
            <v>0</v>
          </cell>
          <cell r="H808">
            <v>2.3199999999999998</v>
          </cell>
          <cell r="I808" t="str">
            <v>ガL3</v>
          </cell>
        </row>
        <row r="809">
          <cell r="A809" t="str">
            <v>乗0ガC</v>
          </cell>
          <cell r="B809" t="str">
            <v>乗用(ガソリン・LPG)</v>
          </cell>
          <cell r="C809" t="str">
            <v>乗0ガ</v>
          </cell>
          <cell r="D809" t="str">
            <v>S51</v>
          </cell>
          <cell r="E809" t="str">
            <v>C</v>
          </cell>
          <cell r="F809">
            <v>0.6</v>
          </cell>
          <cell r="G809">
            <v>0</v>
          </cell>
          <cell r="H809">
            <v>2.3199999999999998</v>
          </cell>
          <cell r="I809" t="str">
            <v>ガL3</v>
          </cell>
        </row>
        <row r="810">
          <cell r="A810" t="str">
            <v>乗0ガE</v>
          </cell>
          <cell r="B810" t="str">
            <v>乗用(ガソリン・LPG)</v>
          </cell>
          <cell r="C810" t="str">
            <v>乗0ガ</v>
          </cell>
          <cell r="D810" t="str">
            <v>S53,H10</v>
          </cell>
          <cell r="E810" t="str">
            <v>E</v>
          </cell>
          <cell r="F810">
            <v>0.25</v>
          </cell>
          <cell r="G810">
            <v>0</v>
          </cell>
          <cell r="H810">
            <v>2.3199999999999998</v>
          </cell>
          <cell r="I810" t="str">
            <v>ガL3</v>
          </cell>
        </row>
        <row r="811">
          <cell r="A811" t="str">
            <v>乗0ガGF</v>
          </cell>
          <cell r="B811" t="str">
            <v>乗用(ガソリン・LPG)</v>
          </cell>
          <cell r="C811" t="str">
            <v>乗0ガ</v>
          </cell>
          <cell r="D811" t="str">
            <v>S53,H10</v>
          </cell>
          <cell r="E811" t="str">
            <v>GF</v>
          </cell>
          <cell r="F811">
            <v>0.25</v>
          </cell>
          <cell r="G811">
            <v>0</v>
          </cell>
          <cell r="H811">
            <v>2.3199999999999998</v>
          </cell>
          <cell r="I811" t="str">
            <v>ガL3</v>
          </cell>
        </row>
        <row r="812">
          <cell r="A812" t="str">
            <v>乗0ガHK</v>
          </cell>
          <cell r="B812" t="str">
            <v>乗用(ガソリン・LPG)</v>
          </cell>
          <cell r="C812" t="str">
            <v>乗0ガ</v>
          </cell>
          <cell r="D812" t="str">
            <v>S53,H10</v>
          </cell>
          <cell r="E812" t="str">
            <v>HK</v>
          </cell>
          <cell r="F812">
            <v>0.125</v>
          </cell>
          <cell r="G812">
            <v>0</v>
          </cell>
          <cell r="H812">
            <v>2.3199999999999998</v>
          </cell>
          <cell r="I812" t="str">
            <v>ハ</v>
          </cell>
        </row>
        <row r="813">
          <cell r="A813" t="str">
            <v>乗0ガGH</v>
          </cell>
          <cell r="B813" t="str">
            <v>乗用(ガソリン・LPG)</v>
          </cell>
          <cell r="C813" t="str">
            <v>乗0ガ</v>
          </cell>
          <cell r="D813" t="str">
            <v>H12</v>
          </cell>
          <cell r="E813" t="str">
            <v>GH</v>
          </cell>
          <cell r="F813">
            <v>0.08</v>
          </cell>
          <cell r="G813">
            <v>0</v>
          </cell>
          <cell r="H813">
            <v>2.3199999999999998</v>
          </cell>
          <cell r="I813" t="str">
            <v>ガL3</v>
          </cell>
        </row>
        <row r="814">
          <cell r="A814" t="str">
            <v>乗0ガHN</v>
          </cell>
          <cell r="B814" t="str">
            <v>乗用(ガソリン・LPG)</v>
          </cell>
          <cell r="C814" t="str">
            <v>乗0ガ</v>
          </cell>
          <cell r="D814" t="str">
            <v>H12</v>
          </cell>
          <cell r="E814" t="str">
            <v>HN</v>
          </cell>
          <cell r="F814">
            <v>0.04</v>
          </cell>
          <cell r="G814">
            <v>0</v>
          </cell>
          <cell r="H814">
            <v>2.3199999999999998</v>
          </cell>
          <cell r="I814" t="str">
            <v>ハ</v>
          </cell>
        </row>
        <row r="815">
          <cell r="A815" t="str">
            <v>乗0ガTA</v>
          </cell>
          <cell r="B815" t="str">
            <v>乗用(ガソリン・LPG)</v>
          </cell>
          <cell r="C815" t="str">
            <v>乗0ガ</v>
          </cell>
          <cell r="D815" t="str">
            <v>H12</v>
          </cell>
          <cell r="E815" t="str">
            <v>TA</v>
          </cell>
          <cell r="F815">
            <v>0.06</v>
          </cell>
          <cell r="G815">
            <v>0</v>
          </cell>
          <cell r="H815">
            <v>2.3199999999999998</v>
          </cell>
          <cell r="I815" t="str">
            <v>ガL3</v>
          </cell>
        </row>
        <row r="816">
          <cell r="A816" t="str">
            <v>乗0ガXA</v>
          </cell>
          <cell r="B816" t="str">
            <v>乗用(ガソリン・LPG)</v>
          </cell>
          <cell r="C816" t="str">
            <v>乗0ガ</v>
          </cell>
          <cell r="D816" t="str">
            <v>H12</v>
          </cell>
          <cell r="E816" t="str">
            <v>XA</v>
          </cell>
          <cell r="F816">
            <v>0.06</v>
          </cell>
          <cell r="G816">
            <v>0</v>
          </cell>
          <cell r="H816">
            <v>2.3199999999999998</v>
          </cell>
          <cell r="I816" t="str">
            <v>ハ</v>
          </cell>
        </row>
        <row r="817">
          <cell r="A817" t="str">
            <v>乗0ガLA</v>
          </cell>
          <cell r="B817" t="str">
            <v>乗用(ガソリン・LPG)</v>
          </cell>
          <cell r="C817" t="str">
            <v>乗0ガ</v>
          </cell>
          <cell r="D817" t="str">
            <v>H12</v>
          </cell>
          <cell r="E817" t="str">
            <v>LA</v>
          </cell>
          <cell r="F817">
            <v>0.04</v>
          </cell>
          <cell r="G817">
            <v>0</v>
          </cell>
          <cell r="H817">
            <v>2.3199999999999998</v>
          </cell>
          <cell r="I817" t="str">
            <v>ガL3</v>
          </cell>
        </row>
        <row r="818">
          <cell r="A818" t="str">
            <v>乗0ガYA</v>
          </cell>
          <cell r="B818" t="str">
            <v>乗用(ガソリン・LPG)</v>
          </cell>
          <cell r="C818" t="str">
            <v>乗0ガ</v>
          </cell>
          <cell r="D818" t="str">
            <v>H12</v>
          </cell>
          <cell r="E818" t="str">
            <v>YA</v>
          </cell>
          <cell r="F818">
            <v>0.04</v>
          </cell>
          <cell r="G818">
            <v>0</v>
          </cell>
          <cell r="H818">
            <v>2.3199999999999998</v>
          </cell>
          <cell r="I818" t="str">
            <v>ハ</v>
          </cell>
        </row>
        <row r="819">
          <cell r="A819" t="str">
            <v>乗0ガUA</v>
          </cell>
          <cell r="B819" t="str">
            <v>乗用(ガソリン・LPG)</v>
          </cell>
          <cell r="C819" t="str">
            <v>乗0ガ</v>
          </cell>
          <cell r="D819" t="str">
            <v>H12</v>
          </cell>
          <cell r="E819" t="str">
            <v>UA</v>
          </cell>
          <cell r="F819">
            <v>0.02</v>
          </cell>
          <cell r="G819">
            <v>0</v>
          </cell>
          <cell r="H819">
            <v>2.3199999999999998</v>
          </cell>
          <cell r="I819" t="str">
            <v>ガL3</v>
          </cell>
        </row>
        <row r="820">
          <cell r="A820" t="str">
            <v>乗0ガZA</v>
          </cell>
          <cell r="B820" t="str">
            <v>乗用(ガソリン・LPG)</v>
          </cell>
          <cell r="C820" t="str">
            <v>乗0ガ</v>
          </cell>
          <cell r="D820" t="str">
            <v>H12</v>
          </cell>
          <cell r="E820" t="str">
            <v>ZA</v>
          </cell>
          <cell r="F820">
            <v>0.02</v>
          </cell>
          <cell r="G820">
            <v>0</v>
          </cell>
          <cell r="H820">
            <v>2.3199999999999998</v>
          </cell>
          <cell r="I820" t="str">
            <v>ハ</v>
          </cell>
        </row>
        <row r="821">
          <cell r="A821" t="str">
            <v>乗0ガABA</v>
          </cell>
          <cell r="B821" t="str">
            <v>乗用(ガソリン・LPG)</v>
          </cell>
          <cell r="C821" t="str">
            <v>乗0ガ</v>
          </cell>
          <cell r="D821" t="str">
            <v>H17</v>
          </cell>
          <cell r="E821" t="str">
            <v>ABA</v>
          </cell>
          <cell r="F821">
            <v>0.05</v>
          </cell>
          <cell r="G821">
            <v>0</v>
          </cell>
          <cell r="H821">
            <v>2.3199999999999998</v>
          </cell>
          <cell r="I821" t="str">
            <v>ガL3</v>
          </cell>
        </row>
        <row r="822">
          <cell r="A822" t="str">
            <v>乗0ガAAA</v>
          </cell>
          <cell r="B822" t="str">
            <v>乗用(ガソリン・LPG)</v>
          </cell>
          <cell r="C822" t="str">
            <v>乗0ガ</v>
          </cell>
          <cell r="D822" t="str">
            <v>H17</v>
          </cell>
          <cell r="E822" t="str">
            <v>AAA</v>
          </cell>
          <cell r="F822">
            <v>2.5000000000000001E-2</v>
          </cell>
          <cell r="G822">
            <v>0</v>
          </cell>
          <cell r="H822">
            <v>2.3199999999999998</v>
          </cell>
          <cell r="I822" t="str">
            <v>ハ</v>
          </cell>
        </row>
        <row r="823">
          <cell r="A823" t="str">
            <v>乗0ガALA</v>
          </cell>
          <cell r="B823" t="str">
            <v>乗用(ガソリン・LPG)</v>
          </cell>
          <cell r="C823" t="str">
            <v>乗0ガ</v>
          </cell>
          <cell r="D823" t="str">
            <v>H17</v>
          </cell>
          <cell r="E823" t="str">
            <v>ALA</v>
          </cell>
          <cell r="F823">
            <v>1.2500000000000001E-2</v>
          </cell>
          <cell r="G823">
            <v>0</v>
          </cell>
          <cell r="H823">
            <v>2.3199999999999998</v>
          </cell>
          <cell r="I823" t="str">
            <v>Pハ</v>
          </cell>
        </row>
        <row r="824">
          <cell r="A824" t="str">
            <v>乗0ガCAA</v>
          </cell>
          <cell r="B824" t="str">
            <v>乗用(ガソリン・LPG)</v>
          </cell>
          <cell r="C824" t="str">
            <v>乗0ガ</v>
          </cell>
          <cell r="D824" t="str">
            <v>H17</v>
          </cell>
          <cell r="E824" t="str">
            <v>CAA</v>
          </cell>
          <cell r="F824">
            <v>2.5000000000000001E-2</v>
          </cell>
          <cell r="G824">
            <v>0</v>
          </cell>
          <cell r="H824">
            <v>2.3199999999999998</v>
          </cell>
          <cell r="I824" t="str">
            <v>ハ</v>
          </cell>
        </row>
        <row r="825">
          <cell r="A825" t="str">
            <v>乗0ガCBA</v>
          </cell>
          <cell r="B825" t="str">
            <v>乗用(ガソリン・LPG)</v>
          </cell>
          <cell r="C825" t="str">
            <v>乗0ガ</v>
          </cell>
          <cell r="D825" t="str">
            <v>H17</v>
          </cell>
          <cell r="E825" t="str">
            <v>CBA</v>
          </cell>
          <cell r="F825">
            <v>2.5000000000000001E-2</v>
          </cell>
          <cell r="G825">
            <v>0</v>
          </cell>
          <cell r="H825">
            <v>2.3199999999999998</v>
          </cell>
          <cell r="I825" t="str">
            <v>ガL1</v>
          </cell>
        </row>
        <row r="826">
          <cell r="A826" t="str">
            <v>乗0ガCLA</v>
          </cell>
          <cell r="B826" t="str">
            <v>乗用(ガソリン・LPG)</v>
          </cell>
          <cell r="C826" t="str">
            <v>乗0ガ</v>
          </cell>
          <cell r="D826" t="str">
            <v>H17</v>
          </cell>
          <cell r="E826" t="str">
            <v>CLA</v>
          </cell>
          <cell r="F826">
            <v>2.5000000000000001E-2</v>
          </cell>
          <cell r="G826">
            <v>0</v>
          </cell>
          <cell r="H826">
            <v>2.3199999999999998</v>
          </cell>
          <cell r="I826" t="str">
            <v>Pハ</v>
          </cell>
        </row>
        <row r="827">
          <cell r="A827" t="str">
            <v>乗0ガDAA</v>
          </cell>
          <cell r="B827" t="str">
            <v>乗用(ガソリン・LPG)</v>
          </cell>
          <cell r="C827" t="str">
            <v>乗0ガ</v>
          </cell>
          <cell r="D827" t="str">
            <v>H17</v>
          </cell>
          <cell r="E827" t="str">
            <v>DAA</v>
          </cell>
          <cell r="F827">
            <v>1.2500000000000001E-2</v>
          </cell>
          <cell r="G827">
            <v>0</v>
          </cell>
          <cell r="H827">
            <v>2.3199999999999998</v>
          </cell>
          <cell r="I827" t="str">
            <v>ハ</v>
          </cell>
        </row>
        <row r="828">
          <cell r="A828" t="str">
            <v>乗0ガDBA</v>
          </cell>
          <cell r="B828" t="str">
            <v>乗用(ガソリン・LPG)</v>
          </cell>
          <cell r="C828" t="str">
            <v>乗0ガ</v>
          </cell>
          <cell r="D828" t="str">
            <v>H17</v>
          </cell>
          <cell r="E828" t="str">
            <v>DBA</v>
          </cell>
          <cell r="F828">
            <v>1.2500000000000001E-2</v>
          </cell>
          <cell r="G828">
            <v>0</v>
          </cell>
          <cell r="H828">
            <v>2.3199999999999998</v>
          </cell>
          <cell r="I828" t="str">
            <v>ガL2</v>
          </cell>
        </row>
        <row r="829">
          <cell r="A829" t="str">
            <v>乗0ガDLA</v>
          </cell>
          <cell r="B829" t="str">
            <v>乗用(ガソリン・LPG)</v>
          </cell>
          <cell r="C829" t="str">
            <v>乗0ガ</v>
          </cell>
          <cell r="D829" t="str">
            <v>H17</v>
          </cell>
          <cell r="E829" t="str">
            <v>DLA</v>
          </cell>
          <cell r="F829">
            <v>1.2500000000000001E-2</v>
          </cell>
          <cell r="G829">
            <v>0</v>
          </cell>
          <cell r="H829">
            <v>2.3199999999999998</v>
          </cell>
          <cell r="I829" t="str">
            <v>Pハ</v>
          </cell>
        </row>
        <row r="830">
          <cell r="A830" t="str">
            <v>乗0ガLBA</v>
          </cell>
          <cell r="B830" t="str">
            <v>乗用(ガソリン・LPG)</v>
          </cell>
          <cell r="C830" t="str">
            <v>乗0ガ</v>
          </cell>
          <cell r="D830" t="str">
            <v>H21</v>
          </cell>
          <cell r="E830" t="str">
            <v>LBA</v>
          </cell>
          <cell r="F830">
            <v>0.05</v>
          </cell>
          <cell r="G830">
            <v>0</v>
          </cell>
          <cell r="H830">
            <v>2.3199999999999998</v>
          </cell>
          <cell r="I830" t="str">
            <v>ガL3</v>
          </cell>
        </row>
        <row r="831">
          <cell r="A831" t="str">
            <v>乗0ガLAA</v>
          </cell>
          <cell r="B831" t="str">
            <v>乗用(ガソリン・LPG)</v>
          </cell>
          <cell r="C831" t="str">
            <v>乗0ガ</v>
          </cell>
          <cell r="D831" t="str">
            <v>H21</v>
          </cell>
          <cell r="E831" t="str">
            <v>LAA</v>
          </cell>
          <cell r="F831">
            <v>2.5000000000000001E-2</v>
          </cell>
          <cell r="G831">
            <v>0</v>
          </cell>
          <cell r="H831">
            <v>2.3199999999999998</v>
          </cell>
          <cell r="I831" t="str">
            <v>ハ</v>
          </cell>
        </row>
        <row r="832">
          <cell r="A832" t="str">
            <v>乗0ガLLA</v>
          </cell>
          <cell r="B832" t="str">
            <v>乗用(ガソリン・LPG)</v>
          </cell>
          <cell r="C832" t="str">
            <v>乗0ガ</v>
          </cell>
          <cell r="D832" t="str">
            <v>H21</v>
          </cell>
          <cell r="E832" t="str">
            <v>LLA</v>
          </cell>
          <cell r="F832">
            <v>1.2500000000000001E-2</v>
          </cell>
          <cell r="G832">
            <v>0</v>
          </cell>
          <cell r="H832">
            <v>2.3199999999999998</v>
          </cell>
          <cell r="I832" t="str">
            <v>Pハ</v>
          </cell>
        </row>
        <row r="833">
          <cell r="A833" t="str">
            <v>乗0ガMBA</v>
          </cell>
          <cell r="B833" t="str">
            <v>乗用(ガソリン・LPG)</v>
          </cell>
          <cell r="C833" t="str">
            <v>乗0ガ</v>
          </cell>
          <cell r="D833" t="str">
            <v>H21</v>
          </cell>
          <cell r="E833" t="str">
            <v>MBA</v>
          </cell>
          <cell r="F833">
            <v>2.5000000000000001E-2</v>
          </cell>
          <cell r="G833">
            <v>0</v>
          </cell>
          <cell r="H833">
            <v>2.3199999999999998</v>
          </cell>
          <cell r="I833" t="str">
            <v>ガL1</v>
          </cell>
        </row>
        <row r="834">
          <cell r="A834" t="str">
            <v>乗0ガMAA</v>
          </cell>
          <cell r="B834" t="str">
            <v>乗用(ガソリン・LPG)</v>
          </cell>
          <cell r="C834" t="str">
            <v>乗0ガ</v>
          </cell>
          <cell r="D834" t="str">
            <v>H21</v>
          </cell>
          <cell r="E834" t="str">
            <v>MAA</v>
          </cell>
          <cell r="F834">
            <v>2.5000000000000001E-2</v>
          </cell>
          <cell r="G834">
            <v>0</v>
          </cell>
          <cell r="H834">
            <v>2.3199999999999998</v>
          </cell>
          <cell r="I834" t="str">
            <v>ハ</v>
          </cell>
        </row>
        <row r="835">
          <cell r="A835" t="str">
            <v>乗0ガMLA</v>
          </cell>
          <cell r="B835" t="str">
            <v>乗用(ガソリン・LPG)</v>
          </cell>
          <cell r="C835" t="str">
            <v>乗0ガ</v>
          </cell>
          <cell r="D835" t="str">
            <v>H21</v>
          </cell>
          <cell r="E835" t="str">
            <v>MLA</v>
          </cell>
          <cell r="F835">
            <v>2.5000000000000001E-2</v>
          </cell>
          <cell r="G835">
            <v>0</v>
          </cell>
          <cell r="H835">
            <v>2.3199999999999998</v>
          </cell>
          <cell r="I835" t="str">
            <v>Pハ</v>
          </cell>
        </row>
        <row r="836">
          <cell r="A836" t="str">
            <v>乗0ガRBA</v>
          </cell>
          <cell r="B836" t="str">
            <v>乗用(ガソリン・LPG)</v>
          </cell>
          <cell r="C836" t="str">
            <v>乗0ガ</v>
          </cell>
          <cell r="D836" t="str">
            <v>H21</v>
          </cell>
          <cell r="E836" t="str">
            <v>RBA</v>
          </cell>
          <cell r="F836">
            <v>2.5000000000000001E-2</v>
          </cell>
          <cell r="G836">
            <v>0</v>
          </cell>
          <cell r="H836">
            <v>2.3199999999999998</v>
          </cell>
          <cell r="I836" t="str">
            <v>ガL2</v>
          </cell>
        </row>
        <row r="837">
          <cell r="A837" t="str">
            <v>乗0ガRAA</v>
          </cell>
          <cell r="B837" t="str">
            <v>乗用(ガソリン・LPG)</v>
          </cell>
          <cell r="C837" t="str">
            <v>乗0ガ</v>
          </cell>
          <cell r="D837" t="str">
            <v>H21</v>
          </cell>
          <cell r="E837" t="str">
            <v>RAA</v>
          </cell>
          <cell r="F837">
            <v>2.5000000000000001E-2</v>
          </cell>
          <cell r="G837">
            <v>0</v>
          </cell>
          <cell r="H837">
            <v>2.3199999999999998</v>
          </cell>
          <cell r="I837" t="str">
            <v>ハ</v>
          </cell>
        </row>
        <row r="838">
          <cell r="A838" t="str">
            <v>乗0ガRLA</v>
          </cell>
          <cell r="B838" t="str">
            <v>乗用(ガソリン・LPG)</v>
          </cell>
          <cell r="C838" t="str">
            <v>乗0ガ</v>
          </cell>
          <cell r="D838" t="str">
            <v>H21</v>
          </cell>
          <cell r="E838" t="str">
            <v>RLA</v>
          </cell>
          <cell r="F838">
            <v>2.5000000000000001E-2</v>
          </cell>
          <cell r="G838">
            <v>0</v>
          </cell>
          <cell r="H838">
            <v>2.3199999999999998</v>
          </cell>
          <cell r="I838" t="str">
            <v>Pハ</v>
          </cell>
        </row>
        <row r="839">
          <cell r="A839" t="str">
            <v>乗0ガQBA</v>
          </cell>
          <cell r="B839" t="str">
            <v>乗用(ガソリン・LPG)</v>
          </cell>
          <cell r="C839" t="str">
            <v>乗0ガ</v>
          </cell>
          <cell r="D839" t="str">
            <v>H21</v>
          </cell>
          <cell r="E839" t="str">
            <v>QBA</v>
          </cell>
          <cell r="F839">
            <v>4.4999999999999998E-2</v>
          </cell>
          <cell r="G839">
            <v>0</v>
          </cell>
          <cell r="H839">
            <v>2.3199999999999998</v>
          </cell>
          <cell r="I839" t="str">
            <v>ガL3</v>
          </cell>
        </row>
        <row r="840">
          <cell r="A840" t="str">
            <v>乗0ガQAA</v>
          </cell>
          <cell r="B840" t="str">
            <v>乗用(ガソリン・LPG)</v>
          </cell>
          <cell r="C840" t="str">
            <v>乗0ガ</v>
          </cell>
          <cell r="D840" t="str">
            <v>H21</v>
          </cell>
          <cell r="E840" t="str">
            <v>QAA</v>
          </cell>
          <cell r="F840">
            <v>4.4999999999999998E-2</v>
          </cell>
          <cell r="G840">
            <v>0</v>
          </cell>
          <cell r="H840">
            <v>2.3199999999999998</v>
          </cell>
          <cell r="I840" t="str">
            <v>ハ</v>
          </cell>
        </row>
        <row r="841">
          <cell r="A841" t="str">
            <v>乗0ガQLA</v>
          </cell>
          <cell r="B841" t="str">
            <v>乗用(ガソリン・LPG)</v>
          </cell>
          <cell r="C841" t="str">
            <v>乗0ガ</v>
          </cell>
          <cell r="D841" t="str">
            <v>H21</v>
          </cell>
          <cell r="E841" t="str">
            <v>QLA</v>
          </cell>
          <cell r="F841">
            <v>4.4999999999999998E-2</v>
          </cell>
          <cell r="G841">
            <v>0</v>
          </cell>
          <cell r="H841">
            <v>2.3199999999999998</v>
          </cell>
          <cell r="I841" t="str">
            <v>Pハ</v>
          </cell>
        </row>
        <row r="842">
          <cell r="A842" t="str">
            <v>乗0L-</v>
          </cell>
          <cell r="B842" t="str">
            <v>乗用(ガソリン・LPG)</v>
          </cell>
          <cell r="C842" t="str">
            <v>乗0L</v>
          </cell>
          <cell r="D842" t="str">
            <v>S50前</v>
          </cell>
          <cell r="E842" t="str">
            <v>-</v>
          </cell>
          <cell r="F842">
            <v>2.1800000000000002</v>
          </cell>
          <cell r="G842">
            <v>0</v>
          </cell>
          <cell r="H842">
            <v>3</v>
          </cell>
          <cell r="I842" t="str">
            <v>ガL3</v>
          </cell>
        </row>
        <row r="843">
          <cell r="A843" t="str">
            <v>乗0LA</v>
          </cell>
          <cell r="B843" t="str">
            <v>乗用(ガソリン・LPG)</v>
          </cell>
          <cell r="C843" t="str">
            <v>乗0L</v>
          </cell>
          <cell r="D843" t="str">
            <v>S50</v>
          </cell>
          <cell r="E843" t="str">
            <v>A</v>
          </cell>
          <cell r="F843">
            <v>1.2</v>
          </cell>
          <cell r="G843">
            <v>0</v>
          </cell>
          <cell r="H843">
            <v>3</v>
          </cell>
          <cell r="I843" t="str">
            <v>ガL3</v>
          </cell>
        </row>
        <row r="844">
          <cell r="A844" t="str">
            <v>乗0LB</v>
          </cell>
          <cell r="B844" t="str">
            <v>乗用(ガソリン・LPG)</v>
          </cell>
          <cell r="C844" t="str">
            <v>乗0L</v>
          </cell>
          <cell r="D844" t="str">
            <v>S51</v>
          </cell>
          <cell r="E844" t="str">
            <v>B</v>
          </cell>
          <cell r="F844">
            <v>0.6</v>
          </cell>
          <cell r="G844">
            <v>0</v>
          </cell>
          <cell r="H844">
            <v>3</v>
          </cell>
          <cell r="I844" t="str">
            <v>ガL3</v>
          </cell>
        </row>
        <row r="845">
          <cell r="A845" t="str">
            <v>乗0LC</v>
          </cell>
          <cell r="B845" t="str">
            <v>乗用(ガソリン・LPG)</v>
          </cell>
          <cell r="C845" t="str">
            <v>乗0L</v>
          </cell>
          <cell r="D845" t="str">
            <v>S51</v>
          </cell>
          <cell r="E845" t="str">
            <v>C</v>
          </cell>
          <cell r="F845">
            <v>0.6</v>
          </cell>
          <cell r="G845">
            <v>0</v>
          </cell>
          <cell r="H845">
            <v>3</v>
          </cell>
          <cell r="I845" t="str">
            <v>ガL3</v>
          </cell>
        </row>
        <row r="846">
          <cell r="A846" t="str">
            <v>乗0LE</v>
          </cell>
          <cell r="B846" t="str">
            <v>乗用(ガソリン・LPG)</v>
          </cell>
          <cell r="C846" t="str">
            <v>乗0L</v>
          </cell>
          <cell r="D846" t="str">
            <v>S53,H10</v>
          </cell>
          <cell r="E846" t="str">
            <v>E</v>
          </cell>
          <cell r="F846">
            <v>0.25</v>
          </cell>
          <cell r="G846">
            <v>0</v>
          </cell>
          <cell r="H846">
            <v>3</v>
          </cell>
          <cell r="I846" t="str">
            <v>ガL3</v>
          </cell>
        </row>
        <row r="847">
          <cell r="A847" t="str">
            <v>乗0LGF</v>
          </cell>
          <cell r="B847" t="str">
            <v>乗用(ガソリン・LPG)</v>
          </cell>
          <cell r="C847" t="str">
            <v>乗0L</v>
          </cell>
          <cell r="D847" t="str">
            <v>S53,H10</v>
          </cell>
          <cell r="E847" t="str">
            <v>GF</v>
          </cell>
          <cell r="F847">
            <v>0.25</v>
          </cell>
          <cell r="G847">
            <v>0</v>
          </cell>
          <cell r="H847">
            <v>3</v>
          </cell>
          <cell r="I847" t="str">
            <v>ガL3</v>
          </cell>
        </row>
        <row r="848">
          <cell r="A848" t="str">
            <v>乗0LHK</v>
          </cell>
          <cell r="B848" t="str">
            <v>乗用(ガソリン・LPG)</v>
          </cell>
          <cell r="C848" t="str">
            <v>乗0L</v>
          </cell>
          <cell r="D848" t="str">
            <v>S53,H10</v>
          </cell>
          <cell r="E848" t="str">
            <v>HK</v>
          </cell>
          <cell r="F848">
            <v>0.125</v>
          </cell>
          <cell r="G848">
            <v>0</v>
          </cell>
          <cell r="H848">
            <v>3</v>
          </cell>
          <cell r="I848" t="str">
            <v>ハ</v>
          </cell>
        </row>
        <row r="849">
          <cell r="A849" t="str">
            <v>乗0LGH</v>
          </cell>
          <cell r="B849" t="str">
            <v>乗用(ガソリン・LPG)</v>
          </cell>
          <cell r="C849" t="str">
            <v>乗0L</v>
          </cell>
          <cell r="D849" t="str">
            <v>H12</v>
          </cell>
          <cell r="E849" t="str">
            <v>GH</v>
          </cell>
          <cell r="F849">
            <v>0.08</v>
          </cell>
          <cell r="G849">
            <v>0</v>
          </cell>
          <cell r="H849">
            <v>3</v>
          </cell>
          <cell r="I849" t="str">
            <v>ガL3</v>
          </cell>
        </row>
        <row r="850">
          <cell r="A850" t="str">
            <v>乗0LHN</v>
          </cell>
          <cell r="B850" t="str">
            <v>乗用(ガソリン・LPG)</v>
          </cell>
          <cell r="C850" t="str">
            <v>乗0L</v>
          </cell>
          <cell r="D850" t="str">
            <v>H12</v>
          </cell>
          <cell r="E850" t="str">
            <v>HN</v>
          </cell>
          <cell r="F850">
            <v>0.04</v>
          </cell>
          <cell r="G850">
            <v>0</v>
          </cell>
          <cell r="H850">
            <v>3</v>
          </cell>
          <cell r="I850" t="str">
            <v>ハ</v>
          </cell>
        </row>
        <row r="851">
          <cell r="A851" t="str">
            <v>乗0LTA</v>
          </cell>
          <cell r="B851" t="str">
            <v>乗用(ガソリン・LPG)</v>
          </cell>
          <cell r="C851" t="str">
            <v>乗0L</v>
          </cell>
          <cell r="D851" t="str">
            <v>H12</v>
          </cell>
          <cell r="E851" t="str">
            <v>TA</v>
          </cell>
          <cell r="F851">
            <v>0.06</v>
          </cell>
          <cell r="G851">
            <v>0</v>
          </cell>
          <cell r="H851">
            <v>3</v>
          </cell>
          <cell r="I851" t="str">
            <v>ガL3</v>
          </cell>
        </row>
        <row r="852">
          <cell r="A852" t="str">
            <v>乗0LXA</v>
          </cell>
          <cell r="B852" t="str">
            <v>乗用(ガソリン・LPG)</v>
          </cell>
          <cell r="C852" t="str">
            <v>乗0L</v>
          </cell>
          <cell r="D852" t="str">
            <v>H12</v>
          </cell>
          <cell r="E852" t="str">
            <v>XA</v>
          </cell>
          <cell r="F852">
            <v>0.06</v>
          </cell>
          <cell r="G852">
            <v>0</v>
          </cell>
          <cell r="H852">
            <v>3</v>
          </cell>
          <cell r="I852" t="str">
            <v>ハ</v>
          </cell>
        </row>
        <row r="853">
          <cell r="A853" t="str">
            <v>乗0LLA</v>
          </cell>
          <cell r="B853" t="str">
            <v>乗用(ガソリン・LPG)</v>
          </cell>
          <cell r="C853" t="str">
            <v>乗0L</v>
          </cell>
          <cell r="D853" t="str">
            <v>H12</v>
          </cell>
          <cell r="E853" t="str">
            <v>LA</v>
          </cell>
          <cell r="F853">
            <v>0.04</v>
          </cell>
          <cell r="G853">
            <v>0</v>
          </cell>
          <cell r="H853">
            <v>3</v>
          </cell>
          <cell r="I853" t="str">
            <v>ガL3</v>
          </cell>
        </row>
        <row r="854">
          <cell r="A854" t="str">
            <v>乗0LYA</v>
          </cell>
          <cell r="B854" t="str">
            <v>乗用(ガソリン・LPG)</v>
          </cell>
          <cell r="C854" t="str">
            <v>乗0L</v>
          </cell>
          <cell r="D854" t="str">
            <v>H12</v>
          </cell>
          <cell r="E854" t="str">
            <v>YA</v>
          </cell>
          <cell r="F854">
            <v>0.04</v>
          </cell>
          <cell r="G854">
            <v>0</v>
          </cell>
          <cell r="H854">
            <v>3</v>
          </cell>
          <cell r="I854" t="str">
            <v>ハ</v>
          </cell>
        </row>
        <row r="855">
          <cell r="A855" t="str">
            <v>乗0LUA</v>
          </cell>
          <cell r="B855" t="str">
            <v>乗用(ガソリン・LPG)</v>
          </cell>
          <cell r="C855" t="str">
            <v>乗0L</v>
          </cell>
          <cell r="D855" t="str">
            <v>H12</v>
          </cell>
          <cell r="E855" t="str">
            <v>UA</v>
          </cell>
          <cell r="F855">
            <v>0.02</v>
          </cell>
          <cell r="G855">
            <v>0</v>
          </cell>
          <cell r="H855">
            <v>3</v>
          </cell>
          <cell r="I855" t="str">
            <v>ガL3</v>
          </cell>
        </row>
        <row r="856">
          <cell r="A856" t="str">
            <v>乗0LZA</v>
          </cell>
          <cell r="B856" t="str">
            <v>乗用(ガソリン・LPG)</v>
          </cell>
          <cell r="C856" t="str">
            <v>乗0L</v>
          </cell>
          <cell r="D856" t="str">
            <v>H12</v>
          </cell>
          <cell r="E856" t="str">
            <v>ZA</v>
          </cell>
          <cell r="F856">
            <v>0.02</v>
          </cell>
          <cell r="G856">
            <v>0</v>
          </cell>
          <cell r="H856">
            <v>3</v>
          </cell>
          <cell r="I856" t="str">
            <v>ハ</v>
          </cell>
        </row>
        <row r="857">
          <cell r="A857" t="str">
            <v>乗0LABA</v>
          </cell>
          <cell r="B857" t="str">
            <v>乗用(ガソリン・LPG)</v>
          </cell>
          <cell r="C857" t="str">
            <v>乗0L</v>
          </cell>
          <cell r="D857" t="str">
            <v>H17</v>
          </cell>
          <cell r="E857" t="str">
            <v>ABA</v>
          </cell>
          <cell r="F857">
            <v>0.05</v>
          </cell>
          <cell r="G857">
            <v>0</v>
          </cell>
          <cell r="H857">
            <v>3</v>
          </cell>
          <cell r="I857" t="str">
            <v>ガL3</v>
          </cell>
        </row>
        <row r="858">
          <cell r="A858" t="str">
            <v>乗0LAAA</v>
          </cell>
          <cell r="B858" t="str">
            <v>乗用(ガソリン・LPG)</v>
          </cell>
          <cell r="C858" t="str">
            <v>乗0L</v>
          </cell>
          <cell r="D858" t="str">
            <v>H17</v>
          </cell>
          <cell r="E858" t="str">
            <v>AAA</v>
          </cell>
          <cell r="F858">
            <v>2.5000000000000001E-2</v>
          </cell>
          <cell r="G858">
            <v>0</v>
          </cell>
          <cell r="H858">
            <v>3</v>
          </cell>
          <cell r="I858" t="str">
            <v>ハ</v>
          </cell>
        </row>
        <row r="859">
          <cell r="A859" t="str">
            <v>乗0LALA</v>
          </cell>
          <cell r="B859" t="str">
            <v>乗用(ガソリン・LPG)</v>
          </cell>
          <cell r="C859" t="str">
            <v>乗0L</v>
          </cell>
          <cell r="D859" t="str">
            <v>H17</v>
          </cell>
          <cell r="E859" t="str">
            <v>ALA</v>
          </cell>
          <cell r="F859">
            <v>1.2500000000000001E-2</v>
          </cell>
          <cell r="G859">
            <v>0</v>
          </cell>
          <cell r="H859">
            <v>3</v>
          </cell>
          <cell r="I859" t="str">
            <v>Pハ</v>
          </cell>
        </row>
        <row r="860">
          <cell r="A860" t="str">
            <v>乗0LCAA</v>
          </cell>
          <cell r="B860" t="str">
            <v>乗用(ガソリン・LPG)</v>
          </cell>
          <cell r="C860" t="str">
            <v>乗0L</v>
          </cell>
          <cell r="D860" t="str">
            <v>H17</v>
          </cell>
          <cell r="E860" t="str">
            <v>CAA</v>
          </cell>
          <cell r="F860">
            <v>2.5000000000000001E-2</v>
          </cell>
          <cell r="G860">
            <v>0</v>
          </cell>
          <cell r="H860">
            <v>3</v>
          </cell>
          <cell r="I860" t="str">
            <v>ハ</v>
          </cell>
        </row>
        <row r="861">
          <cell r="A861" t="str">
            <v>乗0LCBA</v>
          </cell>
          <cell r="B861" t="str">
            <v>乗用(ガソリン・LPG)</v>
          </cell>
          <cell r="C861" t="str">
            <v>乗0L</v>
          </cell>
          <cell r="D861" t="str">
            <v>H17</v>
          </cell>
          <cell r="E861" t="str">
            <v>CBA</v>
          </cell>
          <cell r="F861">
            <v>2.5000000000000001E-2</v>
          </cell>
          <cell r="G861">
            <v>0</v>
          </cell>
          <cell r="H861">
            <v>3</v>
          </cell>
          <cell r="I861" t="str">
            <v>ガL1</v>
          </cell>
        </row>
        <row r="862">
          <cell r="A862" t="str">
            <v>乗0LCLA</v>
          </cell>
          <cell r="B862" t="str">
            <v>乗用(ガソリン・LPG)</v>
          </cell>
          <cell r="C862" t="str">
            <v>乗0L</v>
          </cell>
          <cell r="D862" t="str">
            <v>H17</v>
          </cell>
          <cell r="E862" t="str">
            <v>CLA</v>
          </cell>
          <cell r="F862">
            <v>2.5000000000000001E-2</v>
          </cell>
          <cell r="G862">
            <v>0</v>
          </cell>
          <cell r="H862">
            <v>3</v>
          </cell>
          <cell r="I862" t="str">
            <v>Pハ</v>
          </cell>
        </row>
        <row r="863">
          <cell r="A863" t="str">
            <v>乗0LDAA</v>
          </cell>
          <cell r="B863" t="str">
            <v>乗用(ガソリン・LPG)</v>
          </cell>
          <cell r="C863" t="str">
            <v>乗0L</v>
          </cell>
          <cell r="D863" t="str">
            <v>H17</v>
          </cell>
          <cell r="E863" t="str">
            <v>DAA</v>
          </cell>
          <cell r="F863">
            <v>1.2500000000000001E-2</v>
          </cell>
          <cell r="G863">
            <v>0</v>
          </cell>
          <cell r="H863">
            <v>3</v>
          </cell>
          <cell r="I863" t="str">
            <v>ハ</v>
          </cell>
        </row>
        <row r="864">
          <cell r="A864" t="str">
            <v>乗0LDBA</v>
          </cell>
          <cell r="B864" t="str">
            <v>乗用(ガソリン・LPG)</v>
          </cell>
          <cell r="C864" t="str">
            <v>乗0L</v>
          </cell>
          <cell r="D864" t="str">
            <v>H17</v>
          </cell>
          <cell r="E864" t="str">
            <v>DBA</v>
          </cell>
          <cell r="F864">
            <v>1.2500000000000001E-2</v>
          </cell>
          <cell r="G864">
            <v>0</v>
          </cell>
          <cell r="H864">
            <v>3</v>
          </cell>
          <cell r="I864" t="str">
            <v>ガL2</v>
          </cell>
        </row>
        <row r="865">
          <cell r="A865" t="str">
            <v>乗0LDLA</v>
          </cell>
          <cell r="B865" t="str">
            <v>乗用(ガソリン・LPG)</v>
          </cell>
          <cell r="C865" t="str">
            <v>乗0L</v>
          </cell>
          <cell r="D865" t="str">
            <v>H17</v>
          </cell>
          <cell r="E865" t="str">
            <v>DLA</v>
          </cell>
          <cell r="F865">
            <v>1.2500000000000001E-2</v>
          </cell>
          <cell r="G865">
            <v>0</v>
          </cell>
          <cell r="H865">
            <v>3</v>
          </cell>
          <cell r="I865" t="str">
            <v>Pハ</v>
          </cell>
        </row>
        <row r="866">
          <cell r="A866" t="str">
            <v>乗0LLBA</v>
          </cell>
          <cell r="B866" t="str">
            <v>乗用(ガソリン・LPG)</v>
          </cell>
          <cell r="C866" t="str">
            <v>乗0L</v>
          </cell>
          <cell r="D866" t="str">
            <v>H21</v>
          </cell>
          <cell r="E866" t="str">
            <v>LBA</v>
          </cell>
          <cell r="F866">
            <v>0.05</v>
          </cell>
          <cell r="G866">
            <v>0</v>
          </cell>
          <cell r="H866">
            <v>3</v>
          </cell>
          <cell r="I866" t="str">
            <v>ガL3</v>
          </cell>
        </row>
        <row r="867">
          <cell r="A867" t="str">
            <v>乗0LLAA</v>
          </cell>
          <cell r="B867" t="str">
            <v>乗用(ガソリン・LPG)</v>
          </cell>
          <cell r="C867" t="str">
            <v>乗0L</v>
          </cell>
          <cell r="D867" t="str">
            <v>H21</v>
          </cell>
          <cell r="E867" t="str">
            <v>LAA</v>
          </cell>
          <cell r="F867">
            <v>2.5000000000000001E-2</v>
          </cell>
          <cell r="G867">
            <v>0</v>
          </cell>
          <cell r="H867">
            <v>3</v>
          </cell>
          <cell r="I867" t="str">
            <v>ハ</v>
          </cell>
        </row>
        <row r="868">
          <cell r="A868" t="str">
            <v>乗0LLLA</v>
          </cell>
          <cell r="B868" t="str">
            <v>乗用(ガソリン・LPG)</v>
          </cell>
          <cell r="C868" t="str">
            <v>乗0L</v>
          </cell>
          <cell r="D868" t="str">
            <v>H21</v>
          </cell>
          <cell r="E868" t="str">
            <v>LLA</v>
          </cell>
          <cell r="F868">
            <v>1.2500000000000001E-2</v>
          </cell>
          <cell r="G868">
            <v>0</v>
          </cell>
          <cell r="H868">
            <v>3</v>
          </cell>
          <cell r="I868" t="str">
            <v>Pハ</v>
          </cell>
        </row>
        <row r="869">
          <cell r="A869" t="str">
            <v>乗0LMBA</v>
          </cell>
          <cell r="B869" t="str">
            <v>乗用(ガソリン・LPG)</v>
          </cell>
          <cell r="C869" t="str">
            <v>乗0L</v>
          </cell>
          <cell r="D869" t="str">
            <v>H21</v>
          </cell>
          <cell r="E869" t="str">
            <v>MBA</v>
          </cell>
          <cell r="F869">
            <v>2.5000000000000001E-2</v>
          </cell>
          <cell r="G869">
            <v>0</v>
          </cell>
          <cell r="H869">
            <v>3</v>
          </cell>
          <cell r="I869" t="str">
            <v>ガL1</v>
          </cell>
        </row>
        <row r="870">
          <cell r="A870" t="str">
            <v>乗0LMAA</v>
          </cell>
          <cell r="B870" t="str">
            <v>乗用(ガソリン・LPG)</v>
          </cell>
          <cell r="C870" t="str">
            <v>乗0L</v>
          </cell>
          <cell r="D870" t="str">
            <v>H21</v>
          </cell>
          <cell r="E870" t="str">
            <v>MAA</v>
          </cell>
          <cell r="F870">
            <v>2.5000000000000001E-2</v>
          </cell>
          <cell r="G870">
            <v>0</v>
          </cell>
          <cell r="H870">
            <v>3</v>
          </cell>
          <cell r="I870" t="str">
            <v>ハ</v>
          </cell>
        </row>
        <row r="871">
          <cell r="A871" t="str">
            <v>乗0LMLA</v>
          </cell>
          <cell r="B871" t="str">
            <v>乗用(ガソリン・LPG)</v>
          </cell>
          <cell r="C871" t="str">
            <v>乗0L</v>
          </cell>
          <cell r="D871" t="str">
            <v>H21</v>
          </cell>
          <cell r="E871" t="str">
            <v>MLA</v>
          </cell>
          <cell r="F871">
            <v>2.5000000000000001E-2</v>
          </cell>
          <cell r="G871">
            <v>0</v>
          </cell>
          <cell r="H871">
            <v>3</v>
          </cell>
          <cell r="I871" t="str">
            <v>Pハ</v>
          </cell>
        </row>
        <row r="872">
          <cell r="A872" t="str">
            <v>乗0LRBA</v>
          </cell>
          <cell r="B872" t="str">
            <v>乗用(ガソリン・LPG)</v>
          </cell>
          <cell r="C872" t="str">
            <v>乗0L</v>
          </cell>
          <cell r="D872" t="str">
            <v>H21</v>
          </cell>
          <cell r="E872" t="str">
            <v>RBA</v>
          </cell>
          <cell r="F872">
            <v>1.2500000000000001E-2</v>
          </cell>
          <cell r="G872">
            <v>0</v>
          </cell>
          <cell r="H872">
            <v>3</v>
          </cell>
          <cell r="I872" t="str">
            <v>ガL2</v>
          </cell>
        </row>
        <row r="873">
          <cell r="A873" t="str">
            <v>乗0LRAA</v>
          </cell>
          <cell r="B873" t="str">
            <v>乗用(ガソリン・LPG)</v>
          </cell>
          <cell r="C873" t="str">
            <v>乗0L</v>
          </cell>
          <cell r="D873" t="str">
            <v>H21</v>
          </cell>
          <cell r="E873" t="str">
            <v>RAA</v>
          </cell>
          <cell r="F873">
            <v>1.2500000000000001E-2</v>
          </cell>
          <cell r="G873">
            <v>0</v>
          </cell>
          <cell r="H873">
            <v>3</v>
          </cell>
          <cell r="I873" t="str">
            <v>ハ</v>
          </cell>
        </row>
        <row r="874">
          <cell r="A874" t="str">
            <v>乗0LRLA</v>
          </cell>
          <cell r="B874" t="str">
            <v>乗用(ガソリン・LPG)</v>
          </cell>
          <cell r="C874" t="str">
            <v>乗0L</v>
          </cell>
          <cell r="D874" t="str">
            <v>H21</v>
          </cell>
          <cell r="E874" t="str">
            <v>RLA</v>
          </cell>
          <cell r="F874">
            <v>1.2500000000000001E-2</v>
          </cell>
          <cell r="G874">
            <v>0</v>
          </cell>
          <cell r="H874">
            <v>3</v>
          </cell>
          <cell r="I874" t="str">
            <v>Pハ</v>
          </cell>
        </row>
        <row r="875">
          <cell r="A875" t="str">
            <v>乗0LQBA</v>
          </cell>
          <cell r="B875" t="str">
            <v>乗用(ガソリン・LPG)</v>
          </cell>
          <cell r="C875" t="str">
            <v>乗0L</v>
          </cell>
          <cell r="D875" t="str">
            <v>H21</v>
          </cell>
          <cell r="E875" t="str">
            <v>QBA</v>
          </cell>
          <cell r="F875">
            <v>4.4999999999999998E-2</v>
          </cell>
          <cell r="G875">
            <v>0</v>
          </cell>
          <cell r="H875">
            <v>3</v>
          </cell>
          <cell r="I875" t="str">
            <v>ガL3</v>
          </cell>
        </row>
        <row r="876">
          <cell r="A876" t="str">
            <v>乗0LQAA</v>
          </cell>
          <cell r="B876" t="str">
            <v>乗用(ガソリン・LPG)</v>
          </cell>
          <cell r="C876" t="str">
            <v>乗0L</v>
          </cell>
          <cell r="D876" t="str">
            <v>H21</v>
          </cell>
          <cell r="E876" t="str">
            <v>QAA</v>
          </cell>
          <cell r="F876">
            <v>4.4999999999999998E-2</v>
          </cell>
          <cell r="G876">
            <v>0</v>
          </cell>
          <cell r="H876">
            <v>3</v>
          </cell>
          <cell r="I876" t="str">
            <v>ハ</v>
          </cell>
        </row>
        <row r="877">
          <cell r="A877" t="str">
            <v>乗0LQLA</v>
          </cell>
          <cell r="B877" t="str">
            <v>乗用(ガソリン・LPG)</v>
          </cell>
          <cell r="C877" t="str">
            <v>乗0L</v>
          </cell>
          <cell r="D877" t="str">
            <v>H21</v>
          </cell>
          <cell r="E877" t="str">
            <v>QLA</v>
          </cell>
          <cell r="F877">
            <v>4.4999999999999998E-2</v>
          </cell>
          <cell r="G877">
            <v>0</v>
          </cell>
          <cell r="H877">
            <v>3</v>
          </cell>
          <cell r="I877" t="str">
            <v>Pハ</v>
          </cell>
        </row>
        <row r="878">
          <cell r="A878" t="str">
            <v>乗0軽-</v>
          </cell>
          <cell r="B878" t="str">
            <v>乗用(軽油)</v>
          </cell>
          <cell r="C878" t="str">
            <v>乗0軽</v>
          </cell>
          <cell r="D878" t="str">
            <v>S54前</v>
          </cell>
          <cell r="E878" t="str">
            <v>-</v>
          </cell>
          <cell r="F878">
            <v>1.34</v>
          </cell>
          <cell r="G878">
            <v>0.2</v>
          </cell>
          <cell r="H878">
            <v>2.58</v>
          </cell>
          <cell r="I878" t="str">
            <v>軽3</v>
          </cell>
        </row>
        <row r="879">
          <cell r="A879" t="str">
            <v>乗0軽K</v>
          </cell>
          <cell r="B879" t="str">
            <v>乗用(軽油)</v>
          </cell>
          <cell r="C879" t="str">
            <v>乗0軽</v>
          </cell>
          <cell r="D879" t="str">
            <v>S54</v>
          </cell>
          <cell r="E879" t="str">
            <v>K</v>
          </cell>
          <cell r="F879">
            <v>1.2</v>
          </cell>
          <cell r="G879">
            <v>0.2</v>
          </cell>
          <cell r="H879">
            <v>2.58</v>
          </cell>
          <cell r="I879" t="str">
            <v>軽3</v>
          </cell>
        </row>
        <row r="880">
          <cell r="A880" t="str">
            <v>乗0軽N</v>
          </cell>
          <cell r="B880" t="str">
            <v>乗用(軽油)</v>
          </cell>
          <cell r="C880" t="str">
            <v>乗0軽</v>
          </cell>
          <cell r="D880" t="str">
            <v>S57,S58</v>
          </cell>
          <cell r="E880" t="str">
            <v>N</v>
          </cell>
          <cell r="F880">
            <v>1.02</v>
          </cell>
          <cell r="G880">
            <v>0.2</v>
          </cell>
          <cell r="H880">
            <v>2.58</v>
          </cell>
          <cell r="I880" t="str">
            <v>軽3</v>
          </cell>
        </row>
        <row r="881">
          <cell r="A881" t="str">
            <v>乗0軽P</v>
          </cell>
          <cell r="B881" t="str">
            <v>乗用(軽油)</v>
          </cell>
          <cell r="C881" t="str">
            <v>乗0軽</v>
          </cell>
          <cell r="D881" t="str">
            <v>S57,S58</v>
          </cell>
          <cell r="E881" t="str">
            <v>P</v>
          </cell>
          <cell r="F881">
            <v>1.02</v>
          </cell>
          <cell r="G881">
            <v>0.2</v>
          </cell>
          <cell r="H881">
            <v>2.58</v>
          </cell>
          <cell r="I881" t="str">
            <v>軽3</v>
          </cell>
        </row>
        <row r="882">
          <cell r="A882" t="str">
            <v>乗0軽Q</v>
          </cell>
          <cell r="B882" t="str">
            <v>乗用(軽油)</v>
          </cell>
          <cell r="C882" t="str">
            <v>乗0軽</v>
          </cell>
          <cell r="D882" t="str">
            <v>S61,S62</v>
          </cell>
          <cell r="E882" t="str">
            <v>Q</v>
          </cell>
          <cell r="F882">
            <v>0.7</v>
          </cell>
          <cell r="G882">
            <v>0.2</v>
          </cell>
          <cell r="H882">
            <v>2.58</v>
          </cell>
          <cell r="I882" t="str">
            <v>軽3</v>
          </cell>
        </row>
        <row r="883">
          <cell r="A883" t="str">
            <v>乗0軽X</v>
          </cell>
          <cell r="B883" t="str">
            <v>乗用(軽油)</v>
          </cell>
          <cell r="C883" t="str">
            <v>乗0軽</v>
          </cell>
          <cell r="D883" t="str">
            <v>H2,H4</v>
          </cell>
          <cell r="E883" t="str">
            <v>X</v>
          </cell>
          <cell r="F883">
            <v>0.5</v>
          </cell>
          <cell r="G883">
            <v>0.2</v>
          </cell>
          <cell r="H883">
            <v>2.58</v>
          </cell>
          <cell r="I883" t="str">
            <v>軽3</v>
          </cell>
        </row>
        <row r="884">
          <cell r="A884" t="str">
            <v>乗0軽Y</v>
          </cell>
          <cell r="B884" t="str">
            <v>乗用(軽油)</v>
          </cell>
          <cell r="C884" t="str">
            <v>乗0軽</v>
          </cell>
          <cell r="D884" t="str">
            <v>H2,H4</v>
          </cell>
          <cell r="E884" t="str">
            <v>Y</v>
          </cell>
          <cell r="F884">
            <v>0.5</v>
          </cell>
          <cell r="G884">
            <v>0.2</v>
          </cell>
          <cell r="H884">
            <v>2.58</v>
          </cell>
          <cell r="I884" t="str">
            <v>軽3</v>
          </cell>
        </row>
        <row r="885">
          <cell r="A885" t="str">
            <v>乗0軽KD</v>
          </cell>
          <cell r="B885" t="str">
            <v>乗用(軽油)</v>
          </cell>
          <cell r="C885" t="str">
            <v>乗0軽</v>
          </cell>
          <cell r="D885" t="str">
            <v>H6</v>
          </cell>
          <cell r="E885" t="str">
            <v>KD</v>
          </cell>
          <cell r="F885">
            <v>0.5</v>
          </cell>
          <cell r="G885">
            <v>0.2</v>
          </cell>
          <cell r="H885">
            <v>2.58</v>
          </cell>
          <cell r="I885" t="str">
            <v>軽3</v>
          </cell>
        </row>
        <row r="886">
          <cell r="A886" t="str">
            <v>乗0軽KE</v>
          </cell>
          <cell r="B886" t="str">
            <v>乗用(軽油)</v>
          </cell>
          <cell r="C886" t="str">
            <v>乗0軽</v>
          </cell>
          <cell r="D886" t="str">
            <v>H9,H10</v>
          </cell>
          <cell r="E886" t="str">
            <v>KE</v>
          </cell>
          <cell r="F886">
            <v>0.4</v>
          </cell>
          <cell r="G886">
            <v>0.08</v>
          </cell>
          <cell r="H886">
            <v>2.58</v>
          </cell>
          <cell r="I886" t="str">
            <v>軽3</v>
          </cell>
        </row>
        <row r="887">
          <cell r="A887" t="str">
            <v>乗0軽HA</v>
          </cell>
          <cell r="B887" t="str">
            <v>乗用(軽油)</v>
          </cell>
          <cell r="C887" t="str">
            <v>乗0軽</v>
          </cell>
          <cell r="D887" t="str">
            <v>H9,H10</v>
          </cell>
          <cell r="E887" t="str">
            <v>HA</v>
          </cell>
          <cell r="F887">
            <v>0.2</v>
          </cell>
          <cell r="G887">
            <v>0.04</v>
          </cell>
          <cell r="H887">
            <v>2.58</v>
          </cell>
          <cell r="I887" t="str">
            <v>ハ</v>
          </cell>
        </row>
        <row r="888">
          <cell r="A888" t="str">
            <v>乗0軽KH</v>
          </cell>
          <cell r="B888" t="str">
            <v>乗用(軽油)</v>
          </cell>
          <cell r="C888" t="str">
            <v>乗0軽</v>
          </cell>
          <cell r="D888" t="str">
            <v>H9,H10</v>
          </cell>
          <cell r="E888" t="str">
            <v>KH</v>
          </cell>
          <cell r="F888">
            <v>0.4</v>
          </cell>
          <cell r="G888">
            <v>0.08</v>
          </cell>
          <cell r="H888">
            <v>2.58</v>
          </cell>
          <cell r="I888" t="str">
            <v>軽3</v>
          </cell>
        </row>
        <row r="889">
          <cell r="A889" t="str">
            <v>乗0軽HD</v>
          </cell>
          <cell r="B889" t="str">
            <v>乗用(軽油)</v>
          </cell>
          <cell r="C889" t="str">
            <v>乗0軽</v>
          </cell>
          <cell r="D889" t="str">
            <v>H9,H10</v>
          </cell>
          <cell r="E889" t="str">
            <v>HD</v>
          </cell>
          <cell r="F889">
            <v>0.2</v>
          </cell>
          <cell r="G889">
            <v>0.04</v>
          </cell>
          <cell r="H889">
            <v>2.58</v>
          </cell>
          <cell r="I889" t="str">
            <v>ハ</v>
          </cell>
        </row>
        <row r="890">
          <cell r="A890" t="str">
            <v>乗0軽DA</v>
          </cell>
          <cell r="B890" t="str">
            <v>乗用(軽油)</v>
          </cell>
          <cell r="C890" t="str">
            <v>乗0軽</v>
          </cell>
          <cell r="D890" t="str">
            <v>H9,H10</v>
          </cell>
          <cell r="E890" t="str">
            <v>DA</v>
          </cell>
          <cell r="F890">
            <v>0.30000000000000004</v>
          </cell>
          <cell r="G890">
            <v>0.06</v>
          </cell>
          <cell r="H890">
            <v>2.58</v>
          </cell>
          <cell r="I890" t="str">
            <v>軽3</v>
          </cell>
        </row>
        <row r="891">
          <cell r="A891" t="str">
            <v>乗0軽WA</v>
          </cell>
          <cell r="B891" t="str">
            <v>乗用(軽油)</v>
          </cell>
          <cell r="C891" t="str">
            <v>乗0軽</v>
          </cell>
          <cell r="D891" t="str">
            <v>H9,H10</v>
          </cell>
          <cell r="E891" t="str">
            <v>WA</v>
          </cell>
          <cell r="F891">
            <v>0.30000000000000004</v>
          </cell>
          <cell r="G891">
            <v>0.06</v>
          </cell>
          <cell r="H891">
            <v>2.58</v>
          </cell>
          <cell r="I891" t="str">
            <v>ハ</v>
          </cell>
        </row>
        <row r="892">
          <cell r="A892" t="str">
            <v>乗0軽DB</v>
          </cell>
          <cell r="B892" t="str">
            <v>乗用(軽油)</v>
          </cell>
          <cell r="C892" t="str">
            <v>乗0軽</v>
          </cell>
          <cell r="D892" t="str">
            <v>H9,H10</v>
          </cell>
          <cell r="E892" t="str">
            <v>DB</v>
          </cell>
          <cell r="F892">
            <v>0.2</v>
          </cell>
          <cell r="G892">
            <v>0.04</v>
          </cell>
          <cell r="H892">
            <v>2.58</v>
          </cell>
          <cell r="I892" t="str">
            <v>軽3</v>
          </cell>
        </row>
        <row r="893">
          <cell r="A893" t="str">
            <v>乗0軽WB</v>
          </cell>
          <cell r="B893" t="str">
            <v>乗用(軽油)</v>
          </cell>
          <cell r="C893" t="str">
            <v>乗0軽</v>
          </cell>
          <cell r="D893" t="str">
            <v>H9,H10</v>
          </cell>
          <cell r="E893" t="str">
            <v>WB</v>
          </cell>
          <cell r="F893">
            <v>0.2</v>
          </cell>
          <cell r="G893">
            <v>0.04</v>
          </cell>
          <cell r="H893">
            <v>2.58</v>
          </cell>
          <cell r="I893" t="str">
            <v>ハ</v>
          </cell>
        </row>
        <row r="894">
          <cell r="A894" t="str">
            <v>乗0軽DC</v>
          </cell>
          <cell r="B894" t="str">
            <v>乗用(軽油)</v>
          </cell>
          <cell r="C894" t="str">
            <v>乗0軽</v>
          </cell>
          <cell r="D894" t="str">
            <v>H9,H10</v>
          </cell>
          <cell r="E894" t="str">
            <v>DC</v>
          </cell>
          <cell r="F894">
            <v>0.1</v>
          </cell>
          <cell r="G894">
            <v>0.02</v>
          </cell>
          <cell r="H894">
            <v>2.58</v>
          </cell>
          <cell r="I894" t="str">
            <v>軽3</v>
          </cell>
        </row>
        <row r="895">
          <cell r="A895" t="str">
            <v>乗0軽WC</v>
          </cell>
          <cell r="B895" t="str">
            <v>乗用(軽油)</v>
          </cell>
          <cell r="C895" t="str">
            <v>乗0軽</v>
          </cell>
          <cell r="D895" t="str">
            <v>H9,H10</v>
          </cell>
          <cell r="E895" t="str">
            <v>WC</v>
          </cell>
          <cell r="F895">
            <v>0.1</v>
          </cell>
          <cell r="G895">
            <v>0.02</v>
          </cell>
          <cell r="H895">
            <v>2.58</v>
          </cell>
          <cell r="I895" t="str">
            <v>ハ</v>
          </cell>
        </row>
        <row r="896">
          <cell r="A896" t="str">
            <v>乗0軽DK</v>
          </cell>
          <cell r="B896" t="str">
            <v>乗用(軽油)</v>
          </cell>
          <cell r="C896" t="str">
            <v>乗0軽</v>
          </cell>
          <cell r="D896" t="str">
            <v>H9,H10</v>
          </cell>
          <cell r="E896" t="str">
            <v>DK</v>
          </cell>
          <cell r="F896">
            <v>0.30000000000000004</v>
          </cell>
          <cell r="G896">
            <v>0.06</v>
          </cell>
          <cell r="H896">
            <v>2.58</v>
          </cell>
          <cell r="I896" t="str">
            <v>軽3</v>
          </cell>
        </row>
        <row r="897">
          <cell r="A897" t="str">
            <v>乗0軽WK</v>
          </cell>
          <cell r="B897" t="str">
            <v>乗用(軽油)</v>
          </cell>
          <cell r="C897" t="str">
            <v>乗0軽</v>
          </cell>
          <cell r="D897" t="str">
            <v>H9,H10</v>
          </cell>
          <cell r="E897" t="str">
            <v>WK</v>
          </cell>
          <cell r="F897">
            <v>0.30000000000000004</v>
          </cell>
          <cell r="G897">
            <v>0.06</v>
          </cell>
          <cell r="H897">
            <v>2.58</v>
          </cell>
          <cell r="I897" t="str">
            <v>ハ</v>
          </cell>
        </row>
        <row r="898">
          <cell r="A898" t="str">
            <v>乗0軽DL</v>
          </cell>
          <cell r="B898" t="str">
            <v>乗用(軽油)</v>
          </cell>
          <cell r="C898" t="str">
            <v>乗0軽</v>
          </cell>
          <cell r="D898" t="str">
            <v>H9,H10</v>
          </cell>
          <cell r="E898" t="str">
            <v>DL</v>
          </cell>
          <cell r="F898">
            <v>0.2</v>
          </cell>
          <cell r="G898">
            <v>0.04</v>
          </cell>
          <cell r="H898">
            <v>2.58</v>
          </cell>
          <cell r="I898" t="str">
            <v>軽3</v>
          </cell>
        </row>
        <row r="899">
          <cell r="A899" t="str">
            <v>乗0軽WL</v>
          </cell>
          <cell r="B899" t="str">
            <v>乗用(軽油)</v>
          </cell>
          <cell r="C899" t="str">
            <v>乗0軽</v>
          </cell>
          <cell r="D899" t="str">
            <v>H9,H10</v>
          </cell>
          <cell r="E899" t="str">
            <v>WL</v>
          </cell>
          <cell r="F899">
            <v>0.2</v>
          </cell>
          <cell r="G899">
            <v>0.04</v>
          </cell>
          <cell r="H899">
            <v>2.58</v>
          </cell>
          <cell r="I899" t="str">
            <v>ハ</v>
          </cell>
        </row>
        <row r="900">
          <cell r="A900" t="str">
            <v>乗0軽DM</v>
          </cell>
          <cell r="B900" t="str">
            <v>乗用(軽油)</v>
          </cell>
          <cell r="C900" t="str">
            <v>乗0軽</v>
          </cell>
          <cell r="D900" t="str">
            <v>H9,H10</v>
          </cell>
          <cell r="E900" t="str">
            <v>DM</v>
          </cell>
          <cell r="F900">
            <v>0.1</v>
          </cell>
          <cell r="G900">
            <v>0.02</v>
          </cell>
          <cell r="H900">
            <v>2.58</v>
          </cell>
          <cell r="I900" t="str">
            <v>軽3</v>
          </cell>
        </row>
        <row r="901">
          <cell r="A901" t="str">
            <v>乗0軽WM</v>
          </cell>
          <cell r="B901" t="str">
            <v>乗用(軽油)</v>
          </cell>
          <cell r="C901" t="str">
            <v>乗0軽</v>
          </cell>
          <cell r="D901" t="str">
            <v>H9,H10</v>
          </cell>
          <cell r="E901" t="str">
            <v>WM</v>
          </cell>
          <cell r="F901">
            <v>0.1</v>
          </cell>
          <cell r="G901">
            <v>0.02</v>
          </cell>
          <cell r="H901">
            <v>2.58</v>
          </cell>
          <cell r="I901" t="str">
            <v>ハ</v>
          </cell>
        </row>
        <row r="902">
          <cell r="A902" t="str">
            <v>乗0軽KM</v>
          </cell>
          <cell r="B902" t="str">
            <v>乗用(軽油)</v>
          </cell>
          <cell r="C902" t="str">
            <v>乗0軽</v>
          </cell>
          <cell r="D902" t="str">
            <v>H14</v>
          </cell>
          <cell r="E902" t="str">
            <v>KM</v>
          </cell>
          <cell r="F902">
            <v>0.28000000000000003</v>
          </cell>
          <cell r="G902">
            <v>5.1999999999999998E-2</v>
          </cell>
          <cell r="H902">
            <v>2.58</v>
          </cell>
          <cell r="I902" t="str">
            <v>軽3</v>
          </cell>
        </row>
        <row r="903">
          <cell r="A903" t="str">
            <v>乗0軽HT</v>
          </cell>
          <cell r="B903" t="str">
            <v>乗用(軽油)</v>
          </cell>
          <cell r="C903" t="str">
            <v>乗0軽</v>
          </cell>
          <cell r="D903" t="str">
            <v>H14</v>
          </cell>
          <cell r="E903" t="str">
            <v>HT</v>
          </cell>
          <cell r="F903">
            <v>0.14000000000000001</v>
          </cell>
          <cell r="G903">
            <v>2.5999999999999999E-2</v>
          </cell>
          <cell r="H903">
            <v>2.58</v>
          </cell>
          <cell r="I903" t="str">
            <v>ハ</v>
          </cell>
        </row>
        <row r="904">
          <cell r="A904" t="str">
            <v>乗0軽KN</v>
          </cell>
          <cell r="B904" t="str">
            <v>乗用(軽油)</v>
          </cell>
          <cell r="C904" t="str">
            <v>乗0軽</v>
          </cell>
          <cell r="D904" t="str">
            <v>H14</v>
          </cell>
          <cell r="E904" t="str">
            <v>KN</v>
          </cell>
          <cell r="F904">
            <v>0.28000000000000003</v>
          </cell>
          <cell r="G904">
            <v>5.1999999999999998E-2</v>
          </cell>
          <cell r="H904">
            <v>2.58</v>
          </cell>
          <cell r="I904" t="str">
            <v>軽3</v>
          </cell>
        </row>
        <row r="905">
          <cell r="A905" t="str">
            <v>乗0軽HU</v>
          </cell>
          <cell r="B905" t="str">
            <v>乗用(軽油)</v>
          </cell>
          <cell r="C905" t="str">
            <v>乗0軽</v>
          </cell>
          <cell r="D905" t="str">
            <v>H14</v>
          </cell>
          <cell r="E905" t="str">
            <v>HU</v>
          </cell>
          <cell r="F905">
            <v>0.14000000000000001</v>
          </cell>
          <cell r="G905">
            <v>2.5999999999999999E-2</v>
          </cell>
          <cell r="H905">
            <v>2.58</v>
          </cell>
          <cell r="I905" t="str">
            <v>ハ</v>
          </cell>
        </row>
        <row r="906">
          <cell r="A906" t="str">
            <v>乗0軽TF</v>
          </cell>
          <cell r="B906" t="str">
            <v>乗用(軽油)</v>
          </cell>
          <cell r="C906" t="str">
            <v>乗0軽</v>
          </cell>
          <cell r="D906" t="str">
            <v>H14</v>
          </cell>
          <cell r="E906" t="str">
            <v>TF</v>
          </cell>
          <cell r="F906">
            <v>0.21000000000000002</v>
          </cell>
          <cell r="G906">
            <v>3.9E-2</v>
          </cell>
          <cell r="H906">
            <v>2.58</v>
          </cell>
          <cell r="I906" t="str">
            <v>軽3</v>
          </cell>
        </row>
        <row r="907">
          <cell r="A907" t="str">
            <v>乗0軽XF</v>
          </cell>
          <cell r="B907" t="str">
            <v>乗用(軽油)</v>
          </cell>
          <cell r="C907" t="str">
            <v>乗0軽</v>
          </cell>
          <cell r="D907" t="str">
            <v>H14</v>
          </cell>
          <cell r="E907" t="str">
            <v>XF</v>
          </cell>
          <cell r="F907">
            <v>0.21000000000000002</v>
          </cell>
          <cell r="G907">
            <v>3.9E-2</v>
          </cell>
          <cell r="H907">
            <v>2.58</v>
          </cell>
          <cell r="I907" t="str">
            <v>ハ</v>
          </cell>
        </row>
        <row r="908">
          <cell r="A908" t="str">
            <v>乗0軽TG</v>
          </cell>
          <cell r="B908" t="str">
            <v>乗用(軽油)</v>
          </cell>
          <cell r="C908" t="str">
            <v>乗0軽</v>
          </cell>
          <cell r="D908" t="str">
            <v>H14</v>
          </cell>
          <cell r="E908" t="str">
            <v>TG</v>
          </cell>
          <cell r="F908">
            <v>0.21000000000000002</v>
          </cell>
          <cell r="G908">
            <v>3.9E-2</v>
          </cell>
          <cell r="H908">
            <v>2.58</v>
          </cell>
          <cell r="I908" t="str">
            <v>軽3</v>
          </cell>
        </row>
        <row r="909">
          <cell r="A909" t="str">
            <v>乗0軽XG</v>
          </cell>
          <cell r="B909" t="str">
            <v>乗用(軽油)</v>
          </cell>
          <cell r="C909" t="str">
            <v>乗0軽</v>
          </cell>
          <cell r="D909" t="str">
            <v>H14</v>
          </cell>
          <cell r="E909" t="str">
            <v>XG</v>
          </cell>
          <cell r="F909">
            <v>0.21000000000000002</v>
          </cell>
          <cell r="G909">
            <v>3.9E-2</v>
          </cell>
          <cell r="H909">
            <v>2.58</v>
          </cell>
          <cell r="I909" t="str">
            <v>ハ</v>
          </cell>
        </row>
        <row r="910">
          <cell r="A910" t="str">
            <v>乗0軽LF</v>
          </cell>
          <cell r="B910" t="str">
            <v>乗用(軽油)</v>
          </cell>
          <cell r="C910" t="str">
            <v>乗0軽</v>
          </cell>
          <cell r="D910" t="str">
            <v>H14</v>
          </cell>
          <cell r="E910" t="str">
            <v>LF</v>
          </cell>
          <cell r="F910">
            <v>0.14000000000000001</v>
          </cell>
          <cell r="G910">
            <v>2.5999999999999999E-2</v>
          </cell>
          <cell r="H910">
            <v>2.58</v>
          </cell>
          <cell r="I910" t="str">
            <v>軽3</v>
          </cell>
        </row>
        <row r="911">
          <cell r="A911" t="str">
            <v>乗0軽YF</v>
          </cell>
          <cell r="B911" t="str">
            <v>乗用(軽油)</v>
          </cell>
          <cell r="C911" t="str">
            <v>乗0軽</v>
          </cell>
          <cell r="D911" t="str">
            <v>H14</v>
          </cell>
          <cell r="E911" t="str">
            <v>YF</v>
          </cell>
          <cell r="F911">
            <v>0.14000000000000001</v>
          </cell>
          <cell r="G911">
            <v>2.5999999999999999E-2</v>
          </cell>
          <cell r="H911">
            <v>2.58</v>
          </cell>
          <cell r="I911" t="str">
            <v>ハ</v>
          </cell>
        </row>
        <row r="912">
          <cell r="A912" t="str">
            <v>乗0軽LG</v>
          </cell>
          <cell r="B912" t="str">
            <v>乗用(軽油)</v>
          </cell>
          <cell r="C912" t="str">
            <v>乗0軽</v>
          </cell>
          <cell r="D912" t="str">
            <v>H14</v>
          </cell>
          <cell r="E912" t="str">
            <v>LG</v>
          </cell>
          <cell r="F912">
            <v>0.14000000000000001</v>
          </cell>
          <cell r="G912">
            <v>2.5999999999999999E-2</v>
          </cell>
          <cell r="H912">
            <v>2.58</v>
          </cell>
          <cell r="I912" t="str">
            <v>軽3</v>
          </cell>
        </row>
        <row r="913">
          <cell r="A913" t="str">
            <v>乗0軽YG</v>
          </cell>
          <cell r="B913" t="str">
            <v>乗用(軽油)</v>
          </cell>
          <cell r="C913" t="str">
            <v>乗0軽</v>
          </cell>
          <cell r="D913" t="str">
            <v>H14</v>
          </cell>
          <cell r="E913" t="str">
            <v>YG</v>
          </cell>
          <cell r="F913">
            <v>0.14000000000000001</v>
          </cell>
          <cell r="G913">
            <v>2.5999999999999999E-2</v>
          </cell>
          <cell r="H913">
            <v>2.58</v>
          </cell>
          <cell r="I913" t="str">
            <v>ハ</v>
          </cell>
        </row>
        <row r="914">
          <cell r="A914" t="str">
            <v>乗0軽UF</v>
          </cell>
          <cell r="B914" t="str">
            <v>乗用(軽油)</v>
          </cell>
          <cell r="C914" t="str">
            <v>乗0軽</v>
          </cell>
          <cell r="D914" t="str">
            <v>H14</v>
          </cell>
          <cell r="E914" t="str">
            <v>UF</v>
          </cell>
          <cell r="F914">
            <v>7.0000000000000007E-2</v>
          </cell>
          <cell r="G914">
            <v>1.2999999999999999E-2</v>
          </cell>
          <cell r="H914">
            <v>2.58</v>
          </cell>
          <cell r="I914" t="str">
            <v>軽3</v>
          </cell>
        </row>
        <row r="915">
          <cell r="A915" t="str">
            <v>乗0軽ZF</v>
          </cell>
          <cell r="B915" t="str">
            <v>乗用(軽油)</v>
          </cell>
          <cell r="C915" t="str">
            <v>乗0軽</v>
          </cell>
          <cell r="D915" t="str">
            <v>H14</v>
          </cell>
          <cell r="E915" t="str">
            <v>ZF</v>
          </cell>
          <cell r="F915">
            <v>7.0000000000000007E-2</v>
          </cell>
          <cell r="G915">
            <v>1.2999999999999999E-2</v>
          </cell>
          <cell r="H915">
            <v>2.58</v>
          </cell>
          <cell r="I915" t="str">
            <v>ハ</v>
          </cell>
        </row>
        <row r="916">
          <cell r="A916" t="str">
            <v>乗0軽UG</v>
          </cell>
          <cell r="B916" t="str">
            <v>乗用(軽油)</v>
          </cell>
          <cell r="C916" t="str">
            <v>乗0軽</v>
          </cell>
          <cell r="D916" t="str">
            <v>H14</v>
          </cell>
          <cell r="E916" t="str">
            <v>UG</v>
          </cell>
          <cell r="F916">
            <v>7.0000000000000007E-2</v>
          </cell>
          <cell r="G916">
            <v>1.2999999999999999E-2</v>
          </cell>
          <cell r="H916">
            <v>2.58</v>
          </cell>
          <cell r="I916" t="str">
            <v>軽3</v>
          </cell>
        </row>
        <row r="917">
          <cell r="A917" t="str">
            <v>乗0軽ZG</v>
          </cell>
          <cell r="B917" t="str">
            <v>乗用(軽油)</v>
          </cell>
          <cell r="C917" t="str">
            <v>乗0軽</v>
          </cell>
          <cell r="D917" t="str">
            <v>H14</v>
          </cell>
          <cell r="E917" t="str">
            <v>ZG</v>
          </cell>
          <cell r="F917">
            <v>7.0000000000000007E-2</v>
          </cell>
          <cell r="G917">
            <v>1.2999999999999999E-2</v>
          </cell>
          <cell r="H917">
            <v>2.58</v>
          </cell>
          <cell r="I917" t="str">
            <v>ハ</v>
          </cell>
        </row>
        <row r="918">
          <cell r="A918" t="str">
            <v>乗0軽ADB</v>
          </cell>
          <cell r="B918" t="str">
            <v>乗用(軽油)</v>
          </cell>
          <cell r="C918" t="str">
            <v>乗0軽</v>
          </cell>
          <cell r="D918" t="str">
            <v>H17</v>
          </cell>
          <cell r="E918" t="str">
            <v>ADB</v>
          </cell>
          <cell r="F918">
            <v>0.14000000000000001</v>
          </cell>
          <cell r="G918">
            <v>1.2999999999999999E-2</v>
          </cell>
          <cell r="H918">
            <v>2.58</v>
          </cell>
          <cell r="I918" t="str">
            <v>軽新長</v>
          </cell>
        </row>
        <row r="919">
          <cell r="A919" t="str">
            <v>乗0軽ADC</v>
          </cell>
          <cell r="B919" t="str">
            <v>乗用(軽油)</v>
          </cell>
          <cell r="C919" t="str">
            <v>乗0軽</v>
          </cell>
          <cell r="D919" t="str">
            <v>H17</v>
          </cell>
          <cell r="E919" t="str">
            <v>ADC</v>
          </cell>
          <cell r="F919">
            <v>0.14000000000000001</v>
          </cell>
          <cell r="G919">
            <v>1.2999999999999999E-2</v>
          </cell>
          <cell r="H919">
            <v>2.58</v>
          </cell>
          <cell r="I919" t="str">
            <v>軽新長</v>
          </cell>
        </row>
        <row r="920">
          <cell r="A920" t="str">
            <v>乗0軽ACB</v>
          </cell>
          <cell r="B920" t="str">
            <v>乗用(軽油)</v>
          </cell>
          <cell r="C920" t="str">
            <v>乗0軽</v>
          </cell>
          <cell r="D920" t="str">
            <v>H17</v>
          </cell>
          <cell r="E920" t="str">
            <v>ACB</v>
          </cell>
          <cell r="F920">
            <v>7.0000000000000007E-2</v>
          </cell>
          <cell r="G920">
            <v>6.4999999999999997E-3</v>
          </cell>
          <cell r="H920">
            <v>2.58</v>
          </cell>
          <cell r="I920" t="str">
            <v>ハ</v>
          </cell>
        </row>
        <row r="921">
          <cell r="A921" t="str">
            <v>乗0軽ACC</v>
          </cell>
          <cell r="B921" t="str">
            <v>乗用(軽油)</v>
          </cell>
          <cell r="C921" t="str">
            <v>乗0軽</v>
          </cell>
          <cell r="D921" t="str">
            <v>H17</v>
          </cell>
          <cell r="E921" t="str">
            <v>ACC</v>
          </cell>
          <cell r="F921">
            <v>7.0000000000000007E-2</v>
          </cell>
          <cell r="G921">
            <v>6.4999999999999997E-3</v>
          </cell>
          <cell r="H921">
            <v>2.58</v>
          </cell>
          <cell r="I921" t="str">
            <v>ハ</v>
          </cell>
        </row>
        <row r="922">
          <cell r="A922" t="str">
            <v>乗0軽AMB</v>
          </cell>
          <cell r="B922" t="str">
            <v>乗用(軽油)</v>
          </cell>
          <cell r="C922" t="str">
            <v>乗0軽</v>
          </cell>
          <cell r="D922" t="str">
            <v>H17</v>
          </cell>
          <cell r="E922" t="str">
            <v>AMB</v>
          </cell>
          <cell r="F922">
            <v>3.5000000000000003E-2</v>
          </cell>
          <cell r="G922">
            <v>3.2499999999999999E-3</v>
          </cell>
          <cell r="H922">
            <v>2.58</v>
          </cell>
          <cell r="I922" t="str">
            <v>Pハ</v>
          </cell>
        </row>
        <row r="923">
          <cell r="A923" t="str">
            <v>乗0軽AMC</v>
          </cell>
          <cell r="B923" t="str">
            <v>乗用(軽油)</v>
          </cell>
          <cell r="C923" t="str">
            <v>乗0軽</v>
          </cell>
          <cell r="D923" t="str">
            <v>H17</v>
          </cell>
          <cell r="E923" t="str">
            <v>AMC</v>
          </cell>
          <cell r="F923">
            <v>3.5000000000000003E-2</v>
          </cell>
          <cell r="G923">
            <v>3.2499999999999999E-3</v>
          </cell>
          <cell r="H923">
            <v>2.58</v>
          </cell>
          <cell r="I923" t="str">
            <v>Pハ</v>
          </cell>
        </row>
        <row r="924">
          <cell r="A924" t="str">
            <v>乗0軽CCB</v>
          </cell>
          <cell r="B924" t="str">
            <v>乗用(軽油)</v>
          </cell>
          <cell r="C924" t="str">
            <v>乗0軽</v>
          </cell>
          <cell r="D924" t="str">
            <v>H17</v>
          </cell>
          <cell r="E924" t="str">
            <v>CCB</v>
          </cell>
          <cell r="F924">
            <v>7.0000000000000007E-2</v>
          </cell>
          <cell r="G924">
            <v>6.4999999999999997E-3</v>
          </cell>
          <cell r="H924">
            <v>2.58</v>
          </cell>
          <cell r="I924" t="str">
            <v>ハ</v>
          </cell>
        </row>
        <row r="925">
          <cell r="A925" t="str">
            <v>乗0軽CCC</v>
          </cell>
          <cell r="B925" t="str">
            <v>乗用(軽油)</v>
          </cell>
          <cell r="C925" t="str">
            <v>乗0軽</v>
          </cell>
          <cell r="D925" t="str">
            <v>H17</v>
          </cell>
          <cell r="E925" t="str">
            <v>CCC</v>
          </cell>
          <cell r="F925">
            <v>7.0000000000000007E-2</v>
          </cell>
          <cell r="G925">
            <v>6.4999999999999997E-3</v>
          </cell>
          <cell r="H925">
            <v>2.58</v>
          </cell>
          <cell r="I925" t="str">
            <v>ハ</v>
          </cell>
        </row>
        <row r="926">
          <cell r="A926" t="str">
            <v>乗0軽CDB</v>
          </cell>
          <cell r="B926" t="str">
            <v>乗用(軽油)</v>
          </cell>
          <cell r="C926" t="str">
            <v>乗0軽</v>
          </cell>
          <cell r="D926" t="str">
            <v>H17</v>
          </cell>
          <cell r="E926" t="str">
            <v>CDB</v>
          </cell>
          <cell r="F926">
            <v>7.0000000000000007E-2</v>
          </cell>
          <cell r="G926">
            <v>6.4999999999999997E-3</v>
          </cell>
          <cell r="H926">
            <v>2.58</v>
          </cell>
          <cell r="I926" t="str">
            <v>軽新長</v>
          </cell>
        </row>
        <row r="927">
          <cell r="A927" t="str">
            <v>乗0軽CDC</v>
          </cell>
          <cell r="B927" t="str">
            <v>乗用(軽油)</v>
          </cell>
          <cell r="C927" t="str">
            <v>乗0軽</v>
          </cell>
          <cell r="D927" t="str">
            <v>H17</v>
          </cell>
          <cell r="E927" t="str">
            <v>CDC</v>
          </cell>
          <cell r="F927">
            <v>7.0000000000000007E-2</v>
          </cell>
          <cell r="G927">
            <v>6.4999999999999997E-3</v>
          </cell>
          <cell r="H927">
            <v>2.58</v>
          </cell>
          <cell r="I927" t="str">
            <v>軽新長</v>
          </cell>
        </row>
        <row r="928">
          <cell r="A928" t="str">
            <v>乗0軽CMB</v>
          </cell>
          <cell r="B928" t="str">
            <v>乗用(軽油)</v>
          </cell>
          <cell r="C928" t="str">
            <v>乗0軽</v>
          </cell>
          <cell r="D928" t="str">
            <v>H17</v>
          </cell>
          <cell r="E928" t="str">
            <v>CMB</v>
          </cell>
          <cell r="F928">
            <v>7.0000000000000007E-2</v>
          </cell>
          <cell r="G928">
            <v>6.4999999999999997E-3</v>
          </cell>
          <cell r="H928">
            <v>2.58</v>
          </cell>
          <cell r="I928" t="str">
            <v>Pハ</v>
          </cell>
        </row>
        <row r="929">
          <cell r="A929" t="str">
            <v>乗0軽CMC</v>
          </cell>
          <cell r="B929" t="str">
            <v>乗用(軽油)</v>
          </cell>
          <cell r="C929" t="str">
            <v>乗0軽</v>
          </cell>
          <cell r="D929" t="str">
            <v>H17</v>
          </cell>
          <cell r="E929" t="str">
            <v>CMC</v>
          </cell>
          <cell r="F929">
            <v>7.0000000000000007E-2</v>
          </cell>
          <cell r="G929">
            <v>6.4999999999999997E-3</v>
          </cell>
          <cell r="H929">
            <v>2.58</v>
          </cell>
          <cell r="I929" t="str">
            <v>Pハ</v>
          </cell>
        </row>
        <row r="930">
          <cell r="A930" t="str">
            <v>乗0軽DCB</v>
          </cell>
          <cell r="B930" t="str">
            <v>乗用(軽油)</v>
          </cell>
          <cell r="C930" t="str">
            <v>乗0軽</v>
          </cell>
          <cell r="D930" t="str">
            <v>H17</v>
          </cell>
          <cell r="E930" t="str">
            <v>DCB</v>
          </cell>
          <cell r="F930">
            <v>3.5000000000000003E-2</v>
          </cell>
          <cell r="G930">
            <v>3.2499999999999999E-3</v>
          </cell>
          <cell r="H930">
            <v>2.58</v>
          </cell>
          <cell r="I930" t="str">
            <v>ハ</v>
          </cell>
        </row>
        <row r="931">
          <cell r="A931" t="str">
            <v>乗0軽DCC</v>
          </cell>
          <cell r="B931" t="str">
            <v>乗用(軽油)</v>
          </cell>
          <cell r="C931" t="str">
            <v>乗0軽</v>
          </cell>
          <cell r="D931" t="str">
            <v>H17</v>
          </cell>
          <cell r="E931" t="str">
            <v>DCC</v>
          </cell>
          <cell r="F931">
            <v>3.5000000000000003E-2</v>
          </cell>
          <cell r="G931">
            <v>3.2499999999999999E-3</v>
          </cell>
          <cell r="H931">
            <v>2.58</v>
          </cell>
          <cell r="I931" t="str">
            <v>ハ</v>
          </cell>
        </row>
        <row r="932">
          <cell r="A932" t="str">
            <v>乗0軽DDB</v>
          </cell>
          <cell r="B932" t="str">
            <v>乗用(軽油)</v>
          </cell>
          <cell r="C932" t="str">
            <v>乗0軽</v>
          </cell>
          <cell r="D932" t="str">
            <v>H17</v>
          </cell>
          <cell r="E932" t="str">
            <v>DDB</v>
          </cell>
          <cell r="F932">
            <v>3.5000000000000003E-2</v>
          </cell>
          <cell r="G932">
            <v>3.2499999999999999E-3</v>
          </cell>
          <cell r="H932">
            <v>2.58</v>
          </cell>
          <cell r="I932" t="str">
            <v>軽新長</v>
          </cell>
        </row>
        <row r="933">
          <cell r="A933" t="str">
            <v>乗0軽DDC</v>
          </cell>
          <cell r="B933" t="str">
            <v>乗用(軽油)</v>
          </cell>
          <cell r="C933" t="str">
            <v>乗0軽</v>
          </cell>
          <cell r="D933" t="str">
            <v>H17</v>
          </cell>
          <cell r="E933" t="str">
            <v>DDC</v>
          </cell>
          <cell r="F933">
            <v>3.5000000000000003E-2</v>
          </cell>
          <cell r="G933">
            <v>3.2499999999999999E-3</v>
          </cell>
          <cell r="H933">
            <v>2.58</v>
          </cell>
          <cell r="I933" t="str">
            <v>軽新長</v>
          </cell>
        </row>
        <row r="934">
          <cell r="A934" t="str">
            <v>乗0軽DMB</v>
          </cell>
          <cell r="B934" t="str">
            <v>乗用(軽油)</v>
          </cell>
          <cell r="C934" t="str">
            <v>乗0軽</v>
          </cell>
          <cell r="D934" t="str">
            <v>H17</v>
          </cell>
          <cell r="E934" t="str">
            <v>DMB</v>
          </cell>
          <cell r="F934">
            <v>3.5000000000000003E-2</v>
          </cell>
          <cell r="G934">
            <v>3.2499999999999999E-3</v>
          </cell>
          <cell r="H934">
            <v>2.58</v>
          </cell>
          <cell r="I934" t="str">
            <v>Pハ</v>
          </cell>
        </row>
        <row r="935">
          <cell r="A935" t="str">
            <v>乗0軽DMC</v>
          </cell>
          <cell r="B935" t="str">
            <v>乗用(軽油)</v>
          </cell>
          <cell r="C935" t="str">
            <v>乗0軽</v>
          </cell>
          <cell r="D935" t="str">
            <v>H17</v>
          </cell>
          <cell r="E935" t="str">
            <v>DMC</v>
          </cell>
          <cell r="F935">
            <v>3.5000000000000003E-2</v>
          </cell>
          <cell r="G935">
            <v>3.2499999999999999E-3</v>
          </cell>
          <cell r="H935">
            <v>2.58</v>
          </cell>
          <cell r="I935" t="str">
            <v>Pハ</v>
          </cell>
        </row>
        <row r="936">
          <cell r="A936" t="str">
            <v>乗0軽LDA</v>
          </cell>
          <cell r="B936" t="str">
            <v>乗用(軽油)</v>
          </cell>
          <cell r="C936" t="str">
            <v>乗0軽</v>
          </cell>
          <cell r="D936" t="str">
            <v>H21</v>
          </cell>
          <cell r="E936" t="str">
            <v>LDA</v>
          </cell>
          <cell r="F936">
            <v>0.08</v>
          </cell>
          <cell r="G936">
            <v>5.0000000000000001E-3</v>
          </cell>
          <cell r="H936">
            <v>2.58</v>
          </cell>
          <cell r="I936" t="str">
            <v>軽ポ</v>
          </cell>
        </row>
        <row r="937">
          <cell r="A937" t="str">
            <v>乗0軽LDB</v>
          </cell>
          <cell r="B937" t="str">
            <v>乗用(軽油)</v>
          </cell>
          <cell r="C937" t="str">
            <v>乗0軽</v>
          </cell>
          <cell r="D937" t="str">
            <v>H21</v>
          </cell>
          <cell r="E937" t="str">
            <v>LDB</v>
          </cell>
          <cell r="F937">
            <v>0.08</v>
          </cell>
          <cell r="G937">
            <v>5.0000000000000001E-3</v>
          </cell>
          <cell r="H937">
            <v>2.58</v>
          </cell>
          <cell r="I937" t="str">
            <v>軽ポ</v>
          </cell>
        </row>
        <row r="938">
          <cell r="A938" t="str">
            <v>乗0軽LDC</v>
          </cell>
          <cell r="B938" t="str">
            <v>乗用(軽油)</v>
          </cell>
          <cell r="C938" t="str">
            <v>乗0軽</v>
          </cell>
          <cell r="D938" t="str">
            <v>H21</v>
          </cell>
          <cell r="E938" t="str">
            <v>LDC</v>
          </cell>
          <cell r="F938">
            <v>0.08</v>
          </cell>
          <cell r="G938">
            <v>5.0000000000000001E-3</v>
          </cell>
          <cell r="H938">
            <v>2.58</v>
          </cell>
          <cell r="I938" t="str">
            <v>軽ポ</v>
          </cell>
        </row>
        <row r="939">
          <cell r="A939" t="str">
            <v>乗0軽LCA</v>
          </cell>
          <cell r="B939" t="str">
            <v>乗用(軽油)</v>
          </cell>
          <cell r="C939" t="str">
            <v>乗0軽</v>
          </cell>
          <cell r="D939" t="str">
            <v>H21</v>
          </cell>
          <cell r="E939" t="str">
            <v>LCA</v>
          </cell>
          <cell r="F939">
            <v>0.04</v>
          </cell>
          <cell r="G939">
            <v>2.5000000000000001E-3</v>
          </cell>
          <cell r="H939">
            <v>2.58</v>
          </cell>
          <cell r="I939" t="str">
            <v>ハ</v>
          </cell>
        </row>
        <row r="940">
          <cell r="A940" t="str">
            <v>乗0軽LCB</v>
          </cell>
          <cell r="B940" t="str">
            <v>乗用(軽油)</v>
          </cell>
          <cell r="C940" t="str">
            <v>乗0軽</v>
          </cell>
          <cell r="D940" t="str">
            <v>H21</v>
          </cell>
          <cell r="E940" t="str">
            <v>LCB</v>
          </cell>
          <cell r="F940">
            <v>0.04</v>
          </cell>
          <cell r="G940">
            <v>2.5000000000000001E-3</v>
          </cell>
          <cell r="H940">
            <v>2.58</v>
          </cell>
          <cell r="I940" t="str">
            <v>ハ</v>
          </cell>
        </row>
        <row r="941">
          <cell r="A941" t="str">
            <v>乗0軽LCC</v>
          </cell>
          <cell r="B941" t="str">
            <v>乗用(軽油)</v>
          </cell>
          <cell r="C941" t="str">
            <v>乗0軽</v>
          </cell>
          <cell r="D941" t="str">
            <v>H21</v>
          </cell>
          <cell r="E941" t="str">
            <v>LCC</v>
          </cell>
          <cell r="F941">
            <v>0.04</v>
          </cell>
          <cell r="G941">
            <v>2.5000000000000001E-3</v>
          </cell>
          <cell r="H941">
            <v>2.58</v>
          </cell>
          <cell r="I941" t="str">
            <v>ハ</v>
          </cell>
        </row>
        <row r="942">
          <cell r="A942" t="str">
            <v>乗0軽LMA</v>
          </cell>
          <cell r="B942" t="str">
            <v>乗用(軽油)</v>
          </cell>
          <cell r="C942" t="str">
            <v>乗0軽</v>
          </cell>
          <cell r="D942" t="str">
            <v>H21</v>
          </cell>
          <cell r="E942" t="str">
            <v>LMA</v>
          </cell>
          <cell r="F942">
            <v>0.02</v>
          </cell>
          <cell r="G942">
            <v>1.25E-3</v>
          </cell>
          <cell r="H942">
            <v>2.58</v>
          </cell>
          <cell r="I942" t="str">
            <v>Pハ</v>
          </cell>
        </row>
        <row r="943">
          <cell r="A943" t="str">
            <v>乗0軽LMB</v>
          </cell>
          <cell r="B943" t="str">
            <v>乗用(軽油)</v>
          </cell>
          <cell r="C943" t="str">
            <v>乗0軽</v>
          </cell>
          <cell r="D943" t="str">
            <v>H21</v>
          </cell>
          <cell r="E943" t="str">
            <v>LMB</v>
          </cell>
          <cell r="F943">
            <v>0.02</v>
          </cell>
          <cell r="G943">
            <v>1.25E-3</v>
          </cell>
          <cell r="H943">
            <v>2.58</v>
          </cell>
          <cell r="I943" t="str">
            <v>Pハ</v>
          </cell>
        </row>
        <row r="944">
          <cell r="A944" t="str">
            <v>乗0軽LMC</v>
          </cell>
          <cell r="B944" t="str">
            <v>乗用(軽油)</v>
          </cell>
          <cell r="C944" t="str">
            <v>乗0軽</v>
          </cell>
          <cell r="D944" t="str">
            <v>H21</v>
          </cell>
          <cell r="E944" t="str">
            <v>LMC</v>
          </cell>
          <cell r="F944">
            <v>0.02</v>
          </cell>
          <cell r="G944">
            <v>1.25E-3</v>
          </cell>
          <cell r="H944">
            <v>2.58</v>
          </cell>
          <cell r="I944" t="str">
            <v>Pハ</v>
          </cell>
        </row>
        <row r="945">
          <cell r="A945" t="str">
            <v>乗0軽FDA</v>
          </cell>
          <cell r="B945" t="str">
            <v>乗用(軽油)</v>
          </cell>
          <cell r="C945" t="str">
            <v>乗0軽</v>
          </cell>
          <cell r="D945" t="str">
            <v>H21</v>
          </cell>
          <cell r="E945" t="str">
            <v>FDA</v>
          </cell>
          <cell r="F945">
            <v>0.08</v>
          </cell>
          <cell r="G945">
            <v>5.0000000000000001E-3</v>
          </cell>
          <cell r="H945">
            <v>2.58</v>
          </cell>
          <cell r="I945" t="str">
            <v>軽ポ</v>
          </cell>
        </row>
        <row r="946">
          <cell r="A946" t="str">
            <v>乗0軽FDB</v>
          </cell>
          <cell r="B946" t="str">
            <v>乗用(軽油)</v>
          </cell>
          <cell r="C946" t="str">
            <v>乗0軽</v>
          </cell>
          <cell r="D946" t="str">
            <v>H21</v>
          </cell>
          <cell r="E946" t="str">
            <v>FDB</v>
          </cell>
          <cell r="F946">
            <v>0.08</v>
          </cell>
          <cell r="G946">
            <v>5.0000000000000001E-3</v>
          </cell>
          <cell r="H946">
            <v>2.58</v>
          </cell>
          <cell r="I946" t="str">
            <v>軽ポ</v>
          </cell>
        </row>
        <row r="947">
          <cell r="A947" t="str">
            <v>乗0軽FDC</v>
          </cell>
          <cell r="B947" t="str">
            <v>乗用(軽油)</v>
          </cell>
          <cell r="C947" t="str">
            <v>乗0軽</v>
          </cell>
          <cell r="D947" t="str">
            <v>H21</v>
          </cell>
          <cell r="E947" t="str">
            <v>FDC</v>
          </cell>
          <cell r="F947">
            <v>0.08</v>
          </cell>
          <cell r="G947">
            <v>5.0000000000000001E-3</v>
          </cell>
          <cell r="H947">
            <v>2.58</v>
          </cell>
          <cell r="I947" t="str">
            <v>軽ポ</v>
          </cell>
        </row>
        <row r="948">
          <cell r="A948" t="str">
            <v>乗0軽FCA</v>
          </cell>
          <cell r="B948" t="str">
            <v>乗用(軽油)</v>
          </cell>
          <cell r="C948" t="str">
            <v>乗0軽</v>
          </cell>
          <cell r="D948" t="str">
            <v>H21</v>
          </cell>
          <cell r="E948" t="str">
            <v>FCA</v>
          </cell>
          <cell r="F948">
            <v>0.04</v>
          </cell>
          <cell r="G948">
            <v>2.5000000000000001E-3</v>
          </cell>
          <cell r="H948">
            <v>2.58</v>
          </cell>
          <cell r="I948" t="str">
            <v>ハ</v>
          </cell>
        </row>
        <row r="949">
          <cell r="A949" t="str">
            <v>乗0軽FCB</v>
          </cell>
          <cell r="B949" t="str">
            <v>乗用(軽油)</v>
          </cell>
          <cell r="C949" t="str">
            <v>乗0軽</v>
          </cell>
          <cell r="D949" t="str">
            <v>H21</v>
          </cell>
          <cell r="E949" t="str">
            <v>FCB</v>
          </cell>
          <cell r="F949">
            <v>0.04</v>
          </cell>
          <cell r="G949">
            <v>2.5000000000000001E-3</v>
          </cell>
          <cell r="H949">
            <v>2.58</v>
          </cell>
          <cell r="I949" t="str">
            <v>ハ</v>
          </cell>
        </row>
        <row r="950">
          <cell r="A950" t="str">
            <v>乗0軽FCC</v>
          </cell>
          <cell r="B950" t="str">
            <v>乗用(軽油)</v>
          </cell>
          <cell r="C950" t="str">
            <v>乗0軽</v>
          </cell>
          <cell r="D950" t="str">
            <v>H21</v>
          </cell>
          <cell r="E950" t="str">
            <v>FCC</v>
          </cell>
          <cell r="F950">
            <v>0.04</v>
          </cell>
          <cell r="G950">
            <v>2.5000000000000001E-3</v>
          </cell>
          <cell r="H950">
            <v>2.58</v>
          </cell>
          <cell r="I950" t="str">
            <v>ハ</v>
          </cell>
        </row>
        <row r="951">
          <cell r="A951" t="str">
            <v>乗0軽FMA</v>
          </cell>
          <cell r="B951" t="str">
            <v>乗用(軽油)</v>
          </cell>
          <cell r="C951" t="str">
            <v>乗0軽</v>
          </cell>
          <cell r="D951" t="str">
            <v>H21</v>
          </cell>
          <cell r="E951" t="str">
            <v>FMA</v>
          </cell>
          <cell r="F951">
            <v>0.02</v>
          </cell>
          <cell r="G951">
            <v>1.25E-3</v>
          </cell>
          <cell r="H951">
            <v>2.58</v>
          </cell>
          <cell r="I951" t="str">
            <v>Pハ</v>
          </cell>
        </row>
        <row r="952">
          <cell r="A952" t="str">
            <v>乗0軽FMB</v>
          </cell>
          <cell r="B952" t="str">
            <v>乗用(軽油)</v>
          </cell>
          <cell r="C952" t="str">
            <v>乗0軽</v>
          </cell>
          <cell r="D952" t="str">
            <v>H21</v>
          </cell>
          <cell r="E952" t="str">
            <v>FMB</v>
          </cell>
          <cell r="F952">
            <v>0.02</v>
          </cell>
          <cell r="G952">
            <v>1.25E-3</v>
          </cell>
          <cell r="H952">
            <v>2.58</v>
          </cell>
          <cell r="I952" t="str">
            <v>Pハ</v>
          </cell>
        </row>
        <row r="953">
          <cell r="A953" t="str">
            <v>乗0軽FMC</v>
          </cell>
          <cell r="B953" t="str">
            <v>乗用(軽油)</v>
          </cell>
          <cell r="C953" t="str">
            <v>乗0軽</v>
          </cell>
          <cell r="D953" t="str">
            <v>H21</v>
          </cell>
          <cell r="E953" t="str">
            <v>FMC</v>
          </cell>
          <cell r="F953">
            <v>0.02</v>
          </cell>
          <cell r="G953">
            <v>1.25E-3</v>
          </cell>
          <cell r="H953">
            <v>2.58</v>
          </cell>
          <cell r="I953" t="str">
            <v>Pハ</v>
          </cell>
        </row>
        <row r="954">
          <cell r="A954" t="str">
            <v>乗0軽MDA</v>
          </cell>
          <cell r="B954" t="str">
            <v>乗用(軽油)</v>
          </cell>
          <cell r="C954" t="str">
            <v>乗0軽</v>
          </cell>
          <cell r="D954" t="str">
            <v>H21</v>
          </cell>
          <cell r="E954" t="str">
            <v>MDA</v>
          </cell>
          <cell r="F954">
            <v>0.04</v>
          </cell>
          <cell r="G954">
            <v>2.5000000000000001E-3</v>
          </cell>
          <cell r="H954">
            <v>2.58</v>
          </cell>
          <cell r="I954" t="str">
            <v>軽ポ</v>
          </cell>
        </row>
        <row r="955">
          <cell r="A955" t="str">
            <v>乗0軽MDB</v>
          </cell>
          <cell r="B955" t="str">
            <v>乗用(軽油)</v>
          </cell>
          <cell r="C955" t="str">
            <v>乗0軽</v>
          </cell>
          <cell r="D955" t="str">
            <v>H21</v>
          </cell>
          <cell r="E955" t="str">
            <v>MDB</v>
          </cell>
          <cell r="F955">
            <v>0.04</v>
          </cell>
          <cell r="G955">
            <v>2.5000000000000001E-3</v>
          </cell>
          <cell r="H955">
            <v>2.58</v>
          </cell>
          <cell r="I955" t="str">
            <v>軽ポ</v>
          </cell>
        </row>
        <row r="956">
          <cell r="A956" t="str">
            <v>乗0軽MDC</v>
          </cell>
          <cell r="B956" t="str">
            <v>乗用(軽油)</v>
          </cell>
          <cell r="C956" t="str">
            <v>乗0軽</v>
          </cell>
          <cell r="D956" t="str">
            <v>H21</v>
          </cell>
          <cell r="E956" t="str">
            <v>MDC</v>
          </cell>
          <cell r="F956">
            <v>0.04</v>
          </cell>
          <cell r="G956">
            <v>2.5000000000000001E-3</v>
          </cell>
          <cell r="H956">
            <v>2.58</v>
          </cell>
          <cell r="I956" t="str">
            <v>軽ポ</v>
          </cell>
        </row>
        <row r="957">
          <cell r="A957" t="str">
            <v>乗0軽MCA</v>
          </cell>
          <cell r="B957" t="str">
            <v>乗用(軽油)</v>
          </cell>
          <cell r="C957" t="str">
            <v>乗0軽</v>
          </cell>
          <cell r="D957" t="str">
            <v>H21</v>
          </cell>
          <cell r="E957" t="str">
            <v>MCA</v>
          </cell>
          <cell r="F957">
            <v>0.04</v>
          </cell>
          <cell r="G957">
            <v>2.5000000000000001E-3</v>
          </cell>
          <cell r="H957">
            <v>2.58</v>
          </cell>
          <cell r="I957" t="str">
            <v>ハ</v>
          </cell>
        </row>
        <row r="958">
          <cell r="A958" t="str">
            <v>乗0軽MCB</v>
          </cell>
          <cell r="B958" t="str">
            <v>乗用(軽油)</v>
          </cell>
          <cell r="C958" t="str">
            <v>乗0軽</v>
          </cell>
          <cell r="D958" t="str">
            <v>H21</v>
          </cell>
          <cell r="E958" t="str">
            <v>MCB</v>
          </cell>
          <cell r="F958">
            <v>0.04</v>
          </cell>
          <cell r="G958">
            <v>2.5000000000000001E-3</v>
          </cell>
          <cell r="H958">
            <v>2.58</v>
          </cell>
          <cell r="I958" t="str">
            <v>ハ</v>
          </cell>
        </row>
        <row r="959">
          <cell r="A959" t="str">
            <v>乗0軽MCC</v>
          </cell>
          <cell r="B959" t="str">
            <v>乗用(軽油)</v>
          </cell>
          <cell r="C959" t="str">
            <v>乗0軽</v>
          </cell>
          <cell r="D959" t="str">
            <v>H21</v>
          </cell>
          <cell r="E959" t="str">
            <v>MCC</v>
          </cell>
          <cell r="F959">
            <v>0.04</v>
          </cell>
          <cell r="G959">
            <v>2.5000000000000001E-3</v>
          </cell>
          <cell r="H959">
            <v>2.58</v>
          </cell>
          <cell r="I959" t="str">
            <v>ハ</v>
          </cell>
        </row>
        <row r="960">
          <cell r="A960" t="str">
            <v>乗0軽MMA</v>
          </cell>
          <cell r="B960" t="str">
            <v>乗用(軽油)</v>
          </cell>
          <cell r="C960" t="str">
            <v>乗0軽</v>
          </cell>
          <cell r="D960" t="str">
            <v>H21</v>
          </cell>
          <cell r="E960" t="str">
            <v>MMA</v>
          </cell>
          <cell r="F960">
            <v>0.04</v>
          </cell>
          <cell r="G960">
            <v>2.5000000000000001E-3</v>
          </cell>
          <cell r="H960">
            <v>2.58</v>
          </cell>
          <cell r="I960" t="str">
            <v>Pハ</v>
          </cell>
        </row>
        <row r="961">
          <cell r="A961" t="str">
            <v>乗0軽MMB</v>
          </cell>
          <cell r="B961" t="str">
            <v>乗用(軽油)</v>
          </cell>
          <cell r="C961" t="str">
            <v>乗0軽</v>
          </cell>
          <cell r="D961" t="str">
            <v>H21</v>
          </cell>
          <cell r="E961" t="str">
            <v>MMB</v>
          </cell>
          <cell r="F961">
            <v>0.04</v>
          </cell>
          <cell r="G961">
            <v>2.5000000000000001E-3</v>
          </cell>
          <cell r="H961">
            <v>2.58</v>
          </cell>
          <cell r="I961" t="str">
            <v>Pハ</v>
          </cell>
        </row>
        <row r="962">
          <cell r="A962" t="str">
            <v>乗0軽MMC</v>
          </cell>
          <cell r="B962" t="str">
            <v>乗用(軽油)</v>
          </cell>
          <cell r="C962" t="str">
            <v>乗0軽</v>
          </cell>
          <cell r="D962" t="str">
            <v>H21</v>
          </cell>
          <cell r="E962" t="str">
            <v>MMC</v>
          </cell>
          <cell r="F962">
            <v>0.04</v>
          </cell>
          <cell r="G962">
            <v>2.5000000000000001E-3</v>
          </cell>
          <cell r="H962">
            <v>2.58</v>
          </cell>
          <cell r="I962" t="str">
            <v>Pハ</v>
          </cell>
        </row>
        <row r="963">
          <cell r="A963" t="str">
            <v>乗0軽RDA</v>
          </cell>
          <cell r="B963" t="str">
            <v>乗用(軽油)</v>
          </cell>
          <cell r="C963" t="str">
            <v>乗0軽</v>
          </cell>
          <cell r="D963" t="str">
            <v>H21</v>
          </cell>
          <cell r="E963" t="str">
            <v>RDA</v>
          </cell>
          <cell r="F963">
            <v>0.02</v>
          </cell>
          <cell r="G963">
            <v>1.25E-3</v>
          </cell>
          <cell r="H963">
            <v>2.58</v>
          </cell>
          <cell r="I963" t="str">
            <v>軽ポ</v>
          </cell>
        </row>
        <row r="964">
          <cell r="A964" t="str">
            <v>乗0軽RDB</v>
          </cell>
          <cell r="B964" t="str">
            <v>乗用(軽油)</v>
          </cell>
          <cell r="C964" t="str">
            <v>乗0軽</v>
          </cell>
          <cell r="D964" t="str">
            <v>H21</v>
          </cell>
          <cell r="E964" t="str">
            <v>RDB</v>
          </cell>
          <cell r="F964">
            <v>0.02</v>
          </cell>
          <cell r="G964">
            <v>1.25E-3</v>
          </cell>
          <cell r="H964">
            <v>2.58</v>
          </cell>
          <cell r="I964" t="str">
            <v>軽ポ</v>
          </cell>
        </row>
        <row r="965">
          <cell r="A965" t="str">
            <v>乗0軽RDC</v>
          </cell>
          <cell r="B965" t="str">
            <v>乗用(軽油)</v>
          </cell>
          <cell r="C965" t="str">
            <v>乗0軽</v>
          </cell>
          <cell r="D965" t="str">
            <v>H21</v>
          </cell>
          <cell r="E965" t="str">
            <v>RDC</v>
          </cell>
          <cell r="F965">
            <v>0.02</v>
          </cell>
          <cell r="G965">
            <v>1.25E-3</v>
          </cell>
          <cell r="H965">
            <v>2.58</v>
          </cell>
          <cell r="I965" t="str">
            <v>軽ポ</v>
          </cell>
        </row>
        <row r="966">
          <cell r="A966" t="str">
            <v>乗0軽RCA</v>
          </cell>
          <cell r="B966" t="str">
            <v>乗用(軽油)</v>
          </cell>
          <cell r="C966" t="str">
            <v>乗0軽</v>
          </cell>
          <cell r="D966" t="str">
            <v>H21</v>
          </cell>
          <cell r="E966" t="str">
            <v>RCA</v>
          </cell>
          <cell r="F966">
            <v>0.02</v>
          </cell>
          <cell r="G966">
            <v>1.25E-3</v>
          </cell>
          <cell r="H966">
            <v>2.58</v>
          </cell>
          <cell r="I966" t="str">
            <v>ハ</v>
          </cell>
        </row>
        <row r="967">
          <cell r="A967" t="str">
            <v>乗0軽RCB</v>
          </cell>
          <cell r="B967" t="str">
            <v>乗用(軽油)</v>
          </cell>
          <cell r="C967" t="str">
            <v>乗0軽</v>
          </cell>
          <cell r="D967" t="str">
            <v>H21</v>
          </cell>
          <cell r="E967" t="str">
            <v>RCB</v>
          </cell>
          <cell r="F967">
            <v>0.02</v>
          </cell>
          <cell r="G967">
            <v>1.25E-3</v>
          </cell>
          <cell r="H967">
            <v>2.58</v>
          </cell>
          <cell r="I967" t="str">
            <v>ハ</v>
          </cell>
        </row>
        <row r="968">
          <cell r="A968" t="str">
            <v>乗0軽RCC</v>
          </cell>
          <cell r="B968" t="str">
            <v>乗用(軽油)</v>
          </cell>
          <cell r="C968" t="str">
            <v>乗0軽</v>
          </cell>
          <cell r="D968" t="str">
            <v>H21</v>
          </cell>
          <cell r="E968" t="str">
            <v>RCC</v>
          </cell>
          <cell r="F968">
            <v>0.02</v>
          </cell>
          <cell r="G968">
            <v>1.25E-3</v>
          </cell>
          <cell r="H968">
            <v>2.58</v>
          </cell>
          <cell r="I968" t="str">
            <v>ハ</v>
          </cell>
        </row>
        <row r="969">
          <cell r="A969" t="str">
            <v>乗0軽RMA</v>
          </cell>
          <cell r="B969" t="str">
            <v>乗用(軽油)</v>
          </cell>
          <cell r="C969" t="str">
            <v>乗0軽</v>
          </cell>
          <cell r="D969" t="str">
            <v>H21</v>
          </cell>
          <cell r="E969" t="str">
            <v>RMA</v>
          </cell>
          <cell r="F969">
            <v>0.02</v>
          </cell>
          <cell r="G969">
            <v>1.25E-3</v>
          </cell>
          <cell r="H969">
            <v>2.58</v>
          </cell>
          <cell r="I969" t="str">
            <v>Pハ</v>
          </cell>
        </row>
        <row r="970">
          <cell r="A970" t="str">
            <v>乗0軽RMB</v>
          </cell>
          <cell r="B970" t="str">
            <v>乗用(軽油)</v>
          </cell>
          <cell r="C970" t="str">
            <v>乗0軽</v>
          </cell>
          <cell r="D970" t="str">
            <v>H21</v>
          </cell>
          <cell r="E970" t="str">
            <v>RMB</v>
          </cell>
          <cell r="F970">
            <v>0.02</v>
          </cell>
          <cell r="G970">
            <v>1.25E-3</v>
          </cell>
          <cell r="H970">
            <v>2.58</v>
          </cell>
          <cell r="I970" t="str">
            <v>Pハ</v>
          </cell>
        </row>
        <row r="971">
          <cell r="A971" t="str">
            <v>乗0軽RMC</v>
          </cell>
          <cell r="B971" t="str">
            <v>乗用(軽油)</v>
          </cell>
          <cell r="C971" t="str">
            <v>乗0軽</v>
          </cell>
          <cell r="D971" t="str">
            <v>H21</v>
          </cell>
          <cell r="E971" t="str">
            <v>RMC</v>
          </cell>
          <cell r="F971">
            <v>0.02</v>
          </cell>
          <cell r="G971">
            <v>1.25E-3</v>
          </cell>
          <cell r="H971">
            <v>2.58</v>
          </cell>
          <cell r="I971" t="str">
            <v>Pハ</v>
          </cell>
        </row>
        <row r="972">
          <cell r="A972" t="str">
            <v>乗0軽QDA</v>
          </cell>
          <cell r="B972" t="str">
            <v>乗用(軽油)</v>
          </cell>
          <cell r="C972" t="str">
            <v>乗0軽</v>
          </cell>
          <cell r="D972" t="str">
            <v>H21</v>
          </cell>
          <cell r="E972" t="str">
            <v>QDA</v>
          </cell>
          <cell r="F972">
            <v>7.2000000000000008E-2</v>
          </cell>
          <cell r="G972">
            <v>4.5000000000000005E-3</v>
          </cell>
          <cell r="H972">
            <v>2.58</v>
          </cell>
          <cell r="I972" t="str">
            <v>軽ポ</v>
          </cell>
        </row>
        <row r="973">
          <cell r="A973" t="str">
            <v>乗0軽QDB</v>
          </cell>
          <cell r="B973" t="str">
            <v>乗用(軽油)</v>
          </cell>
          <cell r="C973" t="str">
            <v>乗0軽</v>
          </cell>
          <cell r="D973" t="str">
            <v>H21</v>
          </cell>
          <cell r="E973" t="str">
            <v>QDB</v>
          </cell>
          <cell r="F973">
            <v>7.2000000000000008E-2</v>
          </cell>
          <cell r="G973">
            <v>4.5000000000000005E-3</v>
          </cell>
          <cell r="H973">
            <v>2.58</v>
          </cell>
          <cell r="I973" t="str">
            <v>軽ポ</v>
          </cell>
        </row>
        <row r="974">
          <cell r="A974" t="str">
            <v>乗0軽QDC</v>
          </cell>
          <cell r="B974" t="str">
            <v>乗用(軽油)</v>
          </cell>
          <cell r="C974" t="str">
            <v>乗0軽</v>
          </cell>
          <cell r="D974" t="str">
            <v>H21</v>
          </cell>
          <cell r="E974" t="str">
            <v>QDC</v>
          </cell>
          <cell r="F974">
            <v>7.2000000000000008E-2</v>
          </cell>
          <cell r="G974">
            <v>4.5000000000000005E-3</v>
          </cell>
          <cell r="H974">
            <v>2.58</v>
          </cell>
          <cell r="I974" t="str">
            <v>軽ポ</v>
          </cell>
        </row>
        <row r="975">
          <cell r="A975" t="str">
            <v>乗0軽QCA</v>
          </cell>
          <cell r="B975" t="str">
            <v>乗用(軽油)</v>
          </cell>
          <cell r="C975" t="str">
            <v>乗0軽</v>
          </cell>
          <cell r="D975" t="str">
            <v>H21</v>
          </cell>
          <cell r="E975" t="str">
            <v>QCA</v>
          </cell>
          <cell r="F975">
            <v>7.2000000000000008E-2</v>
          </cell>
          <cell r="G975">
            <v>4.5000000000000005E-3</v>
          </cell>
          <cell r="H975">
            <v>2.58</v>
          </cell>
          <cell r="I975" t="str">
            <v>ハ</v>
          </cell>
        </row>
        <row r="976">
          <cell r="A976" t="str">
            <v>乗0軽QCB</v>
          </cell>
          <cell r="B976" t="str">
            <v>乗用(軽油)</v>
          </cell>
          <cell r="C976" t="str">
            <v>乗0軽</v>
          </cell>
          <cell r="D976" t="str">
            <v>H21</v>
          </cell>
          <cell r="E976" t="str">
            <v>QCB</v>
          </cell>
          <cell r="F976">
            <v>7.2000000000000008E-2</v>
          </cell>
          <cell r="G976">
            <v>4.5000000000000005E-3</v>
          </cell>
          <cell r="H976">
            <v>2.58</v>
          </cell>
          <cell r="I976" t="str">
            <v>ハ</v>
          </cell>
        </row>
        <row r="977">
          <cell r="A977" t="str">
            <v>乗0軽QCC</v>
          </cell>
          <cell r="B977" t="str">
            <v>乗用(軽油)</v>
          </cell>
          <cell r="C977" t="str">
            <v>乗0軽</v>
          </cell>
          <cell r="D977" t="str">
            <v>H21</v>
          </cell>
          <cell r="E977" t="str">
            <v>QCC</v>
          </cell>
          <cell r="F977">
            <v>7.2000000000000008E-2</v>
          </cell>
          <cell r="G977">
            <v>4.5000000000000005E-3</v>
          </cell>
          <cell r="H977">
            <v>2.58</v>
          </cell>
          <cell r="I977" t="str">
            <v>ハ</v>
          </cell>
        </row>
        <row r="978">
          <cell r="A978" t="str">
            <v>乗0軽QMA</v>
          </cell>
          <cell r="B978" t="str">
            <v>乗用(軽油)</v>
          </cell>
          <cell r="C978" t="str">
            <v>乗0軽</v>
          </cell>
          <cell r="D978" t="str">
            <v>H21</v>
          </cell>
          <cell r="E978" t="str">
            <v>QMA</v>
          </cell>
          <cell r="F978">
            <v>7.2000000000000008E-2</v>
          </cell>
          <cell r="G978">
            <v>4.5000000000000005E-3</v>
          </cell>
          <cell r="H978">
            <v>2.58</v>
          </cell>
          <cell r="I978" t="str">
            <v>Pハ</v>
          </cell>
        </row>
        <row r="979">
          <cell r="A979" t="str">
            <v>乗0軽QMB</v>
          </cell>
          <cell r="B979" t="str">
            <v>乗用(軽油)</v>
          </cell>
          <cell r="C979" t="str">
            <v>乗0軽</v>
          </cell>
          <cell r="D979" t="str">
            <v>H21</v>
          </cell>
          <cell r="E979" t="str">
            <v>QMB</v>
          </cell>
          <cell r="F979">
            <v>7.2000000000000008E-2</v>
          </cell>
          <cell r="G979">
            <v>4.5000000000000005E-3</v>
          </cell>
          <cell r="H979">
            <v>2.58</v>
          </cell>
          <cell r="I979" t="str">
            <v>Pハ</v>
          </cell>
        </row>
        <row r="980">
          <cell r="A980" t="str">
            <v>乗0軽QMC</v>
          </cell>
          <cell r="B980" t="str">
            <v>乗用(軽油)</v>
          </cell>
          <cell r="C980" t="str">
            <v>乗0軽</v>
          </cell>
          <cell r="D980" t="str">
            <v>H21</v>
          </cell>
          <cell r="E980" t="str">
            <v>QMC</v>
          </cell>
          <cell r="F980">
            <v>7.2000000000000008E-2</v>
          </cell>
          <cell r="G980">
            <v>4.5000000000000005E-3</v>
          </cell>
          <cell r="H980">
            <v>2.58</v>
          </cell>
          <cell r="I980" t="str">
            <v>Pハ</v>
          </cell>
        </row>
        <row r="981">
          <cell r="A981" t="str">
            <v>乗0CTN</v>
          </cell>
          <cell r="B981" t="str">
            <v>乗用(CNG)</v>
          </cell>
          <cell r="C981" t="str">
            <v>乗0C</v>
          </cell>
          <cell r="D981" t="str">
            <v>H12</v>
          </cell>
          <cell r="E981" t="str">
            <v>TN</v>
          </cell>
          <cell r="F981">
            <v>0.03</v>
          </cell>
          <cell r="G981">
            <v>0</v>
          </cell>
          <cell r="H981">
            <v>2.23</v>
          </cell>
          <cell r="I981" t="str">
            <v>C</v>
          </cell>
        </row>
        <row r="982">
          <cell r="A982" t="str">
            <v>乗0CLN</v>
          </cell>
          <cell r="B982" t="str">
            <v>乗用(CNG)</v>
          </cell>
          <cell r="C982" t="str">
            <v>乗0C</v>
          </cell>
          <cell r="D982" t="str">
            <v>H12</v>
          </cell>
          <cell r="E982" t="str">
            <v>LN</v>
          </cell>
          <cell r="F982">
            <v>0.02</v>
          </cell>
          <cell r="G982">
            <v>0</v>
          </cell>
          <cell r="H982">
            <v>2.23</v>
          </cell>
          <cell r="I982" t="str">
            <v>C</v>
          </cell>
        </row>
        <row r="983">
          <cell r="A983" t="str">
            <v>乗0CUN</v>
          </cell>
          <cell r="B983" t="str">
            <v>乗用(CNG)</v>
          </cell>
          <cell r="C983" t="str">
            <v>乗0C</v>
          </cell>
          <cell r="D983" t="str">
            <v>H12</v>
          </cell>
          <cell r="E983" t="str">
            <v>UN</v>
          </cell>
          <cell r="F983">
            <v>0.01</v>
          </cell>
          <cell r="G983">
            <v>0</v>
          </cell>
          <cell r="H983">
            <v>2.23</v>
          </cell>
          <cell r="I983" t="str">
            <v>C</v>
          </cell>
        </row>
        <row r="984">
          <cell r="A984" t="str">
            <v>乗0CAFA</v>
          </cell>
          <cell r="B984" t="str">
            <v>乗用(CNG)</v>
          </cell>
          <cell r="C984" t="str">
            <v>乗0C</v>
          </cell>
          <cell r="D984" t="str">
            <v>H17</v>
          </cell>
          <cell r="E984" t="str">
            <v>AFA</v>
          </cell>
          <cell r="F984">
            <v>2.5000000000000001E-2</v>
          </cell>
          <cell r="G984">
            <v>0</v>
          </cell>
          <cell r="H984">
            <v>2.23</v>
          </cell>
          <cell r="I984" t="str">
            <v>C</v>
          </cell>
        </row>
        <row r="985">
          <cell r="A985" t="str">
            <v>乗0CAFB</v>
          </cell>
          <cell r="B985" t="str">
            <v>乗用(CNG)</v>
          </cell>
          <cell r="C985" t="str">
            <v>乗0C</v>
          </cell>
          <cell r="D985" t="str">
            <v>H17</v>
          </cell>
          <cell r="E985" t="str">
            <v>AFB</v>
          </cell>
          <cell r="F985">
            <v>2.5000000000000001E-2</v>
          </cell>
          <cell r="G985">
            <v>0</v>
          </cell>
          <cell r="H985">
            <v>2.23</v>
          </cell>
          <cell r="I985" t="str">
            <v>C</v>
          </cell>
        </row>
        <row r="986">
          <cell r="A986" t="str">
            <v>乗0CAEA</v>
          </cell>
          <cell r="B986" t="str">
            <v>乗用(CNG)</v>
          </cell>
          <cell r="C986" t="str">
            <v>乗0C</v>
          </cell>
          <cell r="D986" t="str">
            <v>H17</v>
          </cell>
          <cell r="E986" t="str">
            <v>AEA</v>
          </cell>
          <cell r="F986">
            <v>1.2500000000000001E-2</v>
          </cell>
          <cell r="G986">
            <v>0</v>
          </cell>
          <cell r="H986">
            <v>2.23</v>
          </cell>
          <cell r="I986" t="str">
            <v>C</v>
          </cell>
        </row>
        <row r="987">
          <cell r="A987" t="str">
            <v>乗0CAEB</v>
          </cell>
          <cell r="B987" t="str">
            <v>乗用(CNG)</v>
          </cell>
          <cell r="C987" t="str">
            <v>乗0C</v>
          </cell>
          <cell r="D987" t="str">
            <v>H17</v>
          </cell>
          <cell r="E987" t="str">
            <v>AEB</v>
          </cell>
          <cell r="F987">
            <v>1.2500000000000001E-2</v>
          </cell>
          <cell r="G987">
            <v>0</v>
          </cell>
          <cell r="H987">
            <v>2.23</v>
          </cell>
          <cell r="I987" t="str">
            <v>C</v>
          </cell>
        </row>
        <row r="988">
          <cell r="A988" t="str">
            <v>乗0CCEA</v>
          </cell>
          <cell r="B988" t="str">
            <v>乗用(CNG)</v>
          </cell>
          <cell r="C988" t="str">
            <v>乗0C</v>
          </cell>
          <cell r="D988" t="str">
            <v>H17</v>
          </cell>
          <cell r="E988" t="str">
            <v>CEA</v>
          </cell>
          <cell r="F988">
            <v>1.2500000000000001E-2</v>
          </cell>
          <cell r="G988">
            <v>0</v>
          </cell>
          <cell r="H988">
            <v>2.23</v>
          </cell>
          <cell r="I988" t="str">
            <v>C</v>
          </cell>
        </row>
        <row r="989">
          <cell r="A989" t="str">
            <v>乗0CCFA</v>
          </cell>
          <cell r="B989" t="str">
            <v>乗用(CNG)</v>
          </cell>
          <cell r="C989" t="str">
            <v>乗0C</v>
          </cell>
          <cell r="D989" t="str">
            <v>H17</v>
          </cell>
          <cell r="E989" t="str">
            <v>CFA</v>
          </cell>
          <cell r="F989">
            <v>1.2500000000000001E-2</v>
          </cell>
          <cell r="G989">
            <v>0</v>
          </cell>
          <cell r="H989">
            <v>2.23</v>
          </cell>
          <cell r="I989" t="str">
            <v>C</v>
          </cell>
        </row>
        <row r="990">
          <cell r="A990" t="str">
            <v>乗0CDEA</v>
          </cell>
          <cell r="B990" t="str">
            <v>乗用(CNG)</v>
          </cell>
          <cell r="C990" t="str">
            <v>乗0C</v>
          </cell>
          <cell r="D990" t="str">
            <v>H17</v>
          </cell>
          <cell r="E990" t="str">
            <v>DEA</v>
          </cell>
          <cell r="F990">
            <v>6.2500000000000003E-3</v>
          </cell>
          <cell r="G990">
            <v>0</v>
          </cell>
          <cell r="H990">
            <v>2.23</v>
          </cell>
          <cell r="I990" t="str">
            <v>C</v>
          </cell>
        </row>
        <row r="991">
          <cell r="A991" t="str">
            <v>乗0CDFA</v>
          </cell>
          <cell r="B991" t="str">
            <v>乗用(CNG)</v>
          </cell>
          <cell r="C991" t="str">
            <v>乗0C</v>
          </cell>
          <cell r="D991" t="str">
            <v>H17</v>
          </cell>
          <cell r="E991" t="str">
            <v>DFA</v>
          </cell>
          <cell r="F991">
            <v>6.2500000000000003E-3</v>
          </cell>
          <cell r="G991">
            <v>0</v>
          </cell>
          <cell r="H991">
            <v>2.23</v>
          </cell>
          <cell r="I991" t="str">
            <v>C</v>
          </cell>
        </row>
        <row r="992">
          <cell r="A992" t="str">
            <v>乗0CLFA</v>
          </cell>
          <cell r="B992" t="str">
            <v>乗用(CNG)</v>
          </cell>
          <cell r="C992" t="str">
            <v>乗0C</v>
          </cell>
          <cell r="D992" t="str">
            <v>H21</v>
          </cell>
          <cell r="E992" t="str">
            <v>LFA</v>
          </cell>
          <cell r="F992">
            <v>2.5000000000000001E-2</v>
          </cell>
          <cell r="G992">
            <v>0</v>
          </cell>
          <cell r="H992">
            <v>2.23</v>
          </cell>
          <cell r="I992" t="str">
            <v>C</v>
          </cell>
        </row>
        <row r="993">
          <cell r="A993" t="str">
            <v>乗0CLEA</v>
          </cell>
          <cell r="B993" t="str">
            <v>乗用(CNG)</v>
          </cell>
          <cell r="C993" t="str">
            <v>乗0C</v>
          </cell>
          <cell r="D993" t="str">
            <v>H21</v>
          </cell>
          <cell r="E993" t="str">
            <v>LEA</v>
          </cell>
          <cell r="F993">
            <v>1.2500000000000001E-2</v>
          </cell>
          <cell r="G993">
            <v>0</v>
          </cell>
          <cell r="H993">
            <v>2.23</v>
          </cell>
          <cell r="I993" t="str">
            <v>C</v>
          </cell>
        </row>
        <row r="994">
          <cell r="A994" t="str">
            <v>乗0CMFA</v>
          </cell>
          <cell r="B994" t="str">
            <v>乗用(CNG)</v>
          </cell>
          <cell r="C994" t="str">
            <v>乗0C</v>
          </cell>
          <cell r="D994" t="str">
            <v>H21</v>
          </cell>
          <cell r="E994" t="str">
            <v>MFA</v>
          </cell>
          <cell r="F994">
            <v>1.2500000000000001E-2</v>
          </cell>
          <cell r="G994">
            <v>0</v>
          </cell>
          <cell r="H994">
            <v>2.23</v>
          </cell>
          <cell r="I994" t="str">
            <v>C</v>
          </cell>
        </row>
        <row r="995">
          <cell r="A995" t="str">
            <v>乗0CMEA</v>
          </cell>
          <cell r="B995" t="str">
            <v>乗用(CNG)</v>
          </cell>
          <cell r="C995" t="str">
            <v>乗0C</v>
          </cell>
          <cell r="D995" t="str">
            <v>H21</v>
          </cell>
          <cell r="E995" t="str">
            <v>MEA</v>
          </cell>
          <cell r="F995">
            <v>1.2500000000000001E-2</v>
          </cell>
          <cell r="G995">
            <v>0</v>
          </cell>
          <cell r="H995">
            <v>2.23</v>
          </cell>
          <cell r="I995" t="str">
            <v>C</v>
          </cell>
        </row>
        <row r="996">
          <cell r="A996" t="str">
            <v>乗0CRFA</v>
          </cell>
          <cell r="B996" t="str">
            <v>乗用(CNG)</v>
          </cell>
          <cell r="C996" t="str">
            <v>乗0C</v>
          </cell>
          <cell r="D996" t="str">
            <v>H21</v>
          </cell>
          <cell r="E996" t="str">
            <v>RFA</v>
          </cell>
          <cell r="F996">
            <v>6.2500000000000003E-3</v>
          </cell>
          <cell r="G996">
            <v>0</v>
          </cell>
          <cell r="H996">
            <v>2.23</v>
          </cell>
          <cell r="I996" t="str">
            <v>C</v>
          </cell>
        </row>
        <row r="997">
          <cell r="A997" t="str">
            <v>乗0CREA</v>
          </cell>
          <cell r="B997" t="str">
            <v>乗用(CNG)</v>
          </cell>
          <cell r="C997" t="str">
            <v>乗0C</v>
          </cell>
          <cell r="D997" t="str">
            <v>H21</v>
          </cell>
          <cell r="E997" t="str">
            <v>REA</v>
          </cell>
          <cell r="F997">
            <v>6.2500000000000003E-3</v>
          </cell>
          <cell r="G997">
            <v>0</v>
          </cell>
          <cell r="H997">
            <v>2.23</v>
          </cell>
          <cell r="I997" t="str">
            <v>C</v>
          </cell>
        </row>
        <row r="998">
          <cell r="A998" t="str">
            <v>乗0CQFA</v>
          </cell>
          <cell r="B998" t="str">
            <v>乗用(CNG)</v>
          </cell>
          <cell r="C998" t="str">
            <v>乗0C</v>
          </cell>
          <cell r="D998" t="str">
            <v>H21</v>
          </cell>
          <cell r="E998" t="str">
            <v>QFA</v>
          </cell>
          <cell r="F998">
            <v>2.2499999999999999E-2</v>
          </cell>
          <cell r="G998">
            <v>0</v>
          </cell>
          <cell r="H998">
            <v>2.23</v>
          </cell>
          <cell r="I998" t="str">
            <v>C</v>
          </cell>
        </row>
        <row r="999">
          <cell r="A999" t="str">
            <v>乗0CQEA</v>
          </cell>
          <cell r="B999" t="str">
            <v>乗用(CNG)</v>
          </cell>
          <cell r="C999" t="str">
            <v>乗0C</v>
          </cell>
          <cell r="D999" t="str">
            <v>H21</v>
          </cell>
          <cell r="E999" t="str">
            <v>QEA</v>
          </cell>
          <cell r="F999">
            <v>2.2499999999999999E-2</v>
          </cell>
          <cell r="G999">
            <v>0</v>
          </cell>
          <cell r="H999">
            <v>2.23</v>
          </cell>
          <cell r="I999" t="str">
            <v>C</v>
          </cell>
        </row>
        <row r="1000">
          <cell r="A1000" t="str">
            <v>乗0メTN</v>
          </cell>
          <cell r="B1000" t="str">
            <v>乗用(メタノール)</v>
          </cell>
          <cell r="C1000" t="str">
            <v>乗0メ</v>
          </cell>
          <cell r="D1000" t="str">
            <v>H14</v>
          </cell>
          <cell r="E1000" t="str">
            <v>TN</v>
          </cell>
          <cell r="F1000">
            <v>0.10500000000000001</v>
          </cell>
          <cell r="G1000">
            <v>0</v>
          </cell>
          <cell r="H1000">
            <v>1.37</v>
          </cell>
          <cell r="I1000" t="str">
            <v>メ</v>
          </cell>
        </row>
        <row r="1001">
          <cell r="A1001" t="str">
            <v>乗0メLN</v>
          </cell>
          <cell r="B1001" t="str">
            <v>乗用(メタノール)</v>
          </cell>
          <cell r="C1001" t="str">
            <v>乗0メ</v>
          </cell>
          <cell r="D1001" t="str">
            <v>H14</v>
          </cell>
          <cell r="E1001" t="str">
            <v>LN</v>
          </cell>
          <cell r="F1001">
            <v>7.0000000000000007E-2</v>
          </cell>
          <cell r="G1001">
            <v>0</v>
          </cell>
          <cell r="H1001">
            <v>1.37</v>
          </cell>
          <cell r="I1001" t="str">
            <v>メ</v>
          </cell>
        </row>
        <row r="1002">
          <cell r="A1002" t="str">
            <v>乗0メUN</v>
          </cell>
          <cell r="B1002" t="str">
            <v>乗用(メタノール)</v>
          </cell>
          <cell r="C1002" t="str">
            <v>乗0メ</v>
          </cell>
          <cell r="D1002" t="str">
            <v>H14</v>
          </cell>
          <cell r="E1002" t="str">
            <v>UN</v>
          </cell>
          <cell r="F1002">
            <v>3.5000000000000003E-2</v>
          </cell>
          <cell r="G1002">
            <v>0</v>
          </cell>
          <cell r="H1002">
            <v>1.37</v>
          </cell>
          <cell r="I1002" t="str">
            <v>メ</v>
          </cell>
        </row>
        <row r="1003">
          <cell r="A1003" t="str">
            <v>乗0メAHA</v>
          </cell>
          <cell r="B1003" t="str">
            <v>乗用(メタノール)</v>
          </cell>
          <cell r="C1003" t="str">
            <v>乗0メ</v>
          </cell>
          <cell r="D1003" t="str">
            <v>H17</v>
          </cell>
          <cell r="E1003" t="str">
            <v>AHA</v>
          </cell>
          <cell r="F1003">
            <v>7.0000000000000007E-2</v>
          </cell>
          <cell r="G1003">
            <v>0</v>
          </cell>
          <cell r="H1003">
            <v>1.37</v>
          </cell>
          <cell r="I1003" t="str">
            <v>メ</v>
          </cell>
        </row>
        <row r="1004">
          <cell r="A1004" t="str">
            <v>乗0メAGA</v>
          </cell>
          <cell r="B1004" t="str">
            <v>乗用(メタノール)</v>
          </cell>
          <cell r="C1004" t="str">
            <v>乗0メ</v>
          </cell>
          <cell r="D1004" t="str">
            <v>H17</v>
          </cell>
          <cell r="E1004" t="str">
            <v>AGA</v>
          </cell>
          <cell r="F1004">
            <v>3.5000000000000003E-2</v>
          </cell>
          <cell r="G1004">
            <v>0</v>
          </cell>
          <cell r="H1004">
            <v>1.37</v>
          </cell>
          <cell r="I1004" t="str">
            <v>メ</v>
          </cell>
        </row>
        <row r="1005">
          <cell r="A1005" t="str">
            <v>乗0メCGA</v>
          </cell>
          <cell r="B1005" t="str">
            <v>乗用(メタノール)</v>
          </cell>
          <cell r="C1005" t="str">
            <v>乗0メ</v>
          </cell>
          <cell r="D1005" t="str">
            <v>H17</v>
          </cell>
          <cell r="E1005" t="str">
            <v>CGA</v>
          </cell>
          <cell r="F1005">
            <v>3.5000000000000003E-2</v>
          </cell>
          <cell r="G1005">
            <v>0</v>
          </cell>
          <cell r="H1005">
            <v>1.37</v>
          </cell>
          <cell r="I1005" t="str">
            <v>メ</v>
          </cell>
        </row>
        <row r="1006">
          <cell r="A1006" t="str">
            <v>乗0メCHA</v>
          </cell>
          <cell r="B1006" t="str">
            <v>乗用(メタノール)</v>
          </cell>
          <cell r="C1006" t="str">
            <v>乗0メ</v>
          </cell>
          <cell r="D1006" t="str">
            <v>H17</v>
          </cell>
          <cell r="E1006" t="str">
            <v>CHA</v>
          </cell>
          <cell r="F1006">
            <v>3.5000000000000003E-2</v>
          </cell>
          <cell r="G1006">
            <v>0</v>
          </cell>
          <cell r="H1006">
            <v>1.37</v>
          </cell>
          <cell r="I1006" t="str">
            <v>メ</v>
          </cell>
        </row>
        <row r="1007">
          <cell r="A1007" t="str">
            <v>乗0メDGA</v>
          </cell>
          <cell r="B1007" t="str">
            <v>乗用(メタノール)</v>
          </cell>
          <cell r="C1007" t="str">
            <v>乗0メ</v>
          </cell>
          <cell r="D1007" t="str">
            <v>H17</v>
          </cell>
          <cell r="E1007" t="str">
            <v>DGA</v>
          </cell>
          <cell r="F1007">
            <v>1.7500000000000002E-2</v>
          </cell>
          <cell r="G1007">
            <v>0</v>
          </cell>
          <cell r="H1007">
            <v>1.37</v>
          </cell>
          <cell r="I1007" t="str">
            <v>メ</v>
          </cell>
        </row>
        <row r="1008">
          <cell r="A1008" t="str">
            <v>乗0メDHA</v>
          </cell>
          <cell r="B1008" t="str">
            <v>乗用(メタノール)</v>
          </cell>
          <cell r="C1008" t="str">
            <v>乗0メ</v>
          </cell>
          <cell r="D1008" t="str">
            <v>H17</v>
          </cell>
          <cell r="E1008" t="str">
            <v>DHA</v>
          </cell>
          <cell r="F1008">
            <v>1.7500000000000002E-2</v>
          </cell>
          <cell r="G1008">
            <v>0</v>
          </cell>
          <cell r="H1008">
            <v>1.37</v>
          </cell>
          <cell r="I1008" t="str">
            <v>メ</v>
          </cell>
        </row>
        <row r="1009">
          <cell r="A1009" t="str">
            <v>乗0メLHA</v>
          </cell>
          <cell r="B1009" t="str">
            <v>乗用(メタノール)</v>
          </cell>
          <cell r="C1009" t="str">
            <v>乗0メ</v>
          </cell>
          <cell r="D1009" t="str">
            <v>H21</v>
          </cell>
          <cell r="E1009" t="str">
            <v>LHA</v>
          </cell>
          <cell r="F1009">
            <v>0.04</v>
          </cell>
          <cell r="G1009">
            <v>0</v>
          </cell>
          <cell r="H1009">
            <v>1.37</v>
          </cell>
          <cell r="I1009" t="str">
            <v>メ</v>
          </cell>
        </row>
        <row r="1010">
          <cell r="A1010" t="str">
            <v>乗0メLGA</v>
          </cell>
          <cell r="B1010" t="str">
            <v>乗用(メタノール)</v>
          </cell>
          <cell r="C1010" t="str">
            <v>乗0メ</v>
          </cell>
          <cell r="D1010" t="str">
            <v>H21</v>
          </cell>
          <cell r="E1010" t="str">
            <v>LGA</v>
          </cell>
          <cell r="F1010">
            <v>0.02</v>
          </cell>
          <cell r="G1010">
            <v>0</v>
          </cell>
          <cell r="H1010">
            <v>1.37</v>
          </cell>
          <cell r="I1010" t="str">
            <v>メ</v>
          </cell>
        </row>
        <row r="1011">
          <cell r="A1011" t="str">
            <v>乗0メMHA</v>
          </cell>
          <cell r="B1011" t="str">
            <v>乗用(メタノール)</v>
          </cell>
          <cell r="C1011" t="str">
            <v>乗0メ</v>
          </cell>
          <cell r="D1011" t="str">
            <v>H21</v>
          </cell>
          <cell r="E1011" t="str">
            <v>MHA</v>
          </cell>
          <cell r="F1011">
            <v>0.02</v>
          </cell>
          <cell r="G1011">
            <v>0</v>
          </cell>
          <cell r="H1011">
            <v>1.37</v>
          </cell>
          <cell r="I1011" t="str">
            <v>メ</v>
          </cell>
        </row>
        <row r="1012">
          <cell r="A1012" t="str">
            <v>乗0メMGA</v>
          </cell>
          <cell r="B1012" t="str">
            <v>乗用(メタノール)</v>
          </cell>
          <cell r="C1012" t="str">
            <v>乗0メ</v>
          </cell>
          <cell r="D1012" t="str">
            <v>H21</v>
          </cell>
          <cell r="E1012" t="str">
            <v>MGA</v>
          </cell>
          <cell r="F1012">
            <v>0.02</v>
          </cell>
          <cell r="G1012">
            <v>0</v>
          </cell>
          <cell r="H1012">
            <v>1.37</v>
          </cell>
          <cell r="I1012" t="str">
            <v>メ</v>
          </cell>
        </row>
        <row r="1013">
          <cell r="A1013" t="str">
            <v>乗0メRHA</v>
          </cell>
          <cell r="B1013" t="str">
            <v>乗用(メタノール)</v>
          </cell>
          <cell r="C1013" t="str">
            <v>乗0メ</v>
          </cell>
          <cell r="D1013" t="str">
            <v>H21</v>
          </cell>
          <cell r="E1013" t="str">
            <v>RHA</v>
          </cell>
          <cell r="F1013">
            <v>0.01</v>
          </cell>
          <cell r="G1013">
            <v>0</v>
          </cell>
          <cell r="H1013">
            <v>1.37</v>
          </cell>
          <cell r="I1013" t="str">
            <v>メ</v>
          </cell>
        </row>
        <row r="1014">
          <cell r="A1014" t="str">
            <v>乗0メRGA</v>
          </cell>
          <cell r="B1014" t="str">
            <v>乗用(メタノール)</v>
          </cell>
          <cell r="C1014" t="str">
            <v>乗0メ</v>
          </cell>
          <cell r="D1014" t="str">
            <v>H21</v>
          </cell>
          <cell r="E1014" t="str">
            <v>RGA</v>
          </cell>
          <cell r="F1014">
            <v>0.01</v>
          </cell>
          <cell r="G1014">
            <v>0</v>
          </cell>
          <cell r="H1014">
            <v>1.37</v>
          </cell>
          <cell r="I1014" t="str">
            <v>メ</v>
          </cell>
        </row>
        <row r="1015">
          <cell r="A1015" t="str">
            <v>乗0メQHA</v>
          </cell>
          <cell r="B1015" t="str">
            <v>乗用(メタノール)</v>
          </cell>
          <cell r="C1015" t="str">
            <v>乗0メ</v>
          </cell>
          <cell r="D1015" t="str">
            <v>H21</v>
          </cell>
          <cell r="E1015" t="str">
            <v>QHA</v>
          </cell>
          <cell r="F1015">
            <v>3.5999999999999997E-2</v>
          </cell>
          <cell r="G1015">
            <v>0</v>
          </cell>
          <cell r="H1015">
            <v>1.37</v>
          </cell>
          <cell r="I1015" t="str">
            <v>メ</v>
          </cell>
        </row>
        <row r="1016">
          <cell r="A1016" t="str">
            <v>乗0メQGA</v>
          </cell>
          <cell r="B1016" t="str">
            <v>乗用(メタノール)</v>
          </cell>
          <cell r="C1016" t="str">
            <v>乗0メ</v>
          </cell>
          <cell r="D1016" t="str">
            <v>H21</v>
          </cell>
          <cell r="E1016" t="str">
            <v>QGA</v>
          </cell>
          <cell r="F1016">
            <v>3.5999999999999997E-2</v>
          </cell>
          <cell r="G1016">
            <v>0</v>
          </cell>
          <cell r="H1016">
            <v>1.37</v>
          </cell>
          <cell r="I1016" t="str">
            <v>メ</v>
          </cell>
        </row>
        <row r="1017">
          <cell r="A1017" t="str">
            <v>乗0電EA</v>
          </cell>
          <cell r="B1017" t="str">
            <v>乗用(電気)</v>
          </cell>
          <cell r="C1017" t="str">
            <v>乗0電</v>
          </cell>
          <cell r="E1017" t="str">
            <v>EA</v>
          </cell>
          <cell r="F1017">
            <v>0</v>
          </cell>
          <cell r="G1017">
            <v>0</v>
          </cell>
          <cell r="H1017">
            <v>0</v>
          </cell>
          <cell r="I1017" t="str">
            <v>電</v>
          </cell>
        </row>
        <row r="1018">
          <cell r="A1018" t="str">
            <v>貨1電EB</v>
          </cell>
          <cell r="B1018" t="str">
            <v>貨物～1.7t(電気)</v>
          </cell>
          <cell r="C1018" t="str">
            <v>貨1電</v>
          </cell>
          <cell r="E1018" t="str">
            <v>EB</v>
          </cell>
          <cell r="F1018">
            <v>0</v>
          </cell>
          <cell r="G1018">
            <v>0</v>
          </cell>
          <cell r="H1018">
            <v>0</v>
          </cell>
          <cell r="I1018" t="str">
            <v>電</v>
          </cell>
        </row>
        <row r="1019">
          <cell r="A1019" t="str">
            <v>貨2電EC</v>
          </cell>
          <cell r="B1019" t="str">
            <v>貨物1.7～2.5t(電気)</v>
          </cell>
          <cell r="C1019" t="str">
            <v>貨2電</v>
          </cell>
          <cell r="E1019" t="str">
            <v>EC</v>
          </cell>
          <cell r="F1019">
            <v>0</v>
          </cell>
          <cell r="G1019">
            <v>0</v>
          </cell>
          <cell r="H1019">
            <v>0</v>
          </cell>
          <cell r="I1019" t="str">
            <v>電</v>
          </cell>
        </row>
        <row r="1020">
          <cell r="A1020" t="str">
            <v>貨3電EC</v>
          </cell>
          <cell r="B1020" t="str">
            <v>貨物2.5～3.5t(電気)</v>
          </cell>
          <cell r="C1020" t="str">
            <v>貨3電</v>
          </cell>
          <cell r="E1020" t="str">
            <v>EC</v>
          </cell>
          <cell r="F1020">
            <v>0</v>
          </cell>
          <cell r="G1020">
            <v>0</v>
          </cell>
          <cell r="H1020">
            <v>0</v>
          </cell>
          <cell r="I1020" t="str">
            <v>電</v>
          </cell>
        </row>
        <row r="1021">
          <cell r="A1021" t="str">
            <v>貨4電ED</v>
          </cell>
          <cell r="B1021" t="str">
            <v>貨物3.5t～(電気)</v>
          </cell>
          <cell r="C1021" t="str">
            <v>貨4電</v>
          </cell>
          <cell r="E1021" t="str">
            <v>ED</v>
          </cell>
          <cell r="F1021">
            <v>0</v>
          </cell>
          <cell r="G1021">
            <v>0</v>
          </cell>
          <cell r="H1021">
            <v>0</v>
          </cell>
          <cell r="I1021" t="str">
            <v>電</v>
          </cell>
        </row>
        <row r="1022">
          <cell r="A1022" t="str">
            <v>乗0電ZAA</v>
          </cell>
          <cell r="B1022" t="str">
            <v>電気自動車全て</v>
          </cell>
          <cell r="C1022" t="str">
            <v>乗0電</v>
          </cell>
          <cell r="D1022" t="str">
            <v>H17</v>
          </cell>
          <cell r="E1022" t="str">
            <v>ZAA</v>
          </cell>
          <cell r="F1022">
            <v>0</v>
          </cell>
          <cell r="G1022">
            <v>0</v>
          </cell>
          <cell r="H1022">
            <v>0</v>
          </cell>
          <cell r="I1022" t="str">
            <v>電</v>
          </cell>
        </row>
        <row r="1023">
          <cell r="A1023" t="str">
            <v>貨1電ZAB</v>
          </cell>
          <cell r="B1023" t="str">
            <v>電気自動車全て</v>
          </cell>
          <cell r="C1023" t="str">
            <v>貨1電</v>
          </cell>
          <cell r="D1023" t="str">
            <v>H17</v>
          </cell>
          <cell r="E1023" t="str">
            <v>ZAB</v>
          </cell>
          <cell r="F1023">
            <v>0</v>
          </cell>
          <cell r="G1023">
            <v>0</v>
          </cell>
          <cell r="H1023">
            <v>0</v>
          </cell>
          <cell r="I1023" t="str">
            <v>電</v>
          </cell>
        </row>
        <row r="1024">
          <cell r="A1024" t="str">
            <v>貨2電ZAB</v>
          </cell>
          <cell r="B1024" t="str">
            <v>電気自動車全て</v>
          </cell>
          <cell r="C1024" t="str">
            <v>貨2電</v>
          </cell>
          <cell r="D1024" t="str">
            <v>H17</v>
          </cell>
          <cell r="E1024" t="str">
            <v>ZAB</v>
          </cell>
          <cell r="F1024">
            <v>0</v>
          </cell>
          <cell r="G1024">
            <v>0</v>
          </cell>
          <cell r="H1024">
            <v>0</v>
          </cell>
          <cell r="I1024" t="str">
            <v>電</v>
          </cell>
        </row>
        <row r="1025">
          <cell r="A1025" t="str">
            <v>貨3電ZAB</v>
          </cell>
          <cell r="B1025" t="str">
            <v>電気自動車全て</v>
          </cell>
          <cell r="C1025" t="str">
            <v>貨3電</v>
          </cell>
          <cell r="D1025" t="str">
            <v>H17</v>
          </cell>
          <cell r="E1025" t="str">
            <v>ZAB</v>
          </cell>
          <cell r="F1025">
            <v>0</v>
          </cell>
          <cell r="G1025">
            <v>0</v>
          </cell>
          <cell r="H1025">
            <v>0</v>
          </cell>
          <cell r="I1025" t="str">
            <v>電</v>
          </cell>
        </row>
        <row r="1026">
          <cell r="A1026" t="str">
            <v>貨4電ZAB</v>
          </cell>
          <cell r="B1026" t="str">
            <v>電気自動車全て</v>
          </cell>
          <cell r="C1026" t="str">
            <v>貨4電</v>
          </cell>
          <cell r="D1026" t="str">
            <v>H17</v>
          </cell>
          <cell r="E1026" t="str">
            <v>ZAB</v>
          </cell>
          <cell r="F1026">
            <v>0</v>
          </cell>
          <cell r="G1026">
            <v>0</v>
          </cell>
          <cell r="H1026">
            <v>0</v>
          </cell>
          <cell r="I1026" t="str">
            <v>電</v>
          </cell>
        </row>
        <row r="1027">
          <cell r="A1027" t="str">
            <v>貨1電ZAC</v>
          </cell>
          <cell r="B1027" t="str">
            <v>電気自動車全て</v>
          </cell>
          <cell r="C1027" t="str">
            <v>貨1電</v>
          </cell>
          <cell r="D1027" t="str">
            <v>H17</v>
          </cell>
          <cell r="E1027" t="str">
            <v>ZAC</v>
          </cell>
          <cell r="F1027">
            <v>0</v>
          </cell>
          <cell r="G1027">
            <v>0</v>
          </cell>
          <cell r="H1027">
            <v>0</v>
          </cell>
          <cell r="I1027" t="str">
            <v>電</v>
          </cell>
        </row>
        <row r="1028">
          <cell r="A1028" t="str">
            <v>貨2電ZAC</v>
          </cell>
          <cell r="B1028" t="str">
            <v>電気自動車全て</v>
          </cell>
          <cell r="C1028" t="str">
            <v>貨2電</v>
          </cell>
          <cell r="D1028" t="str">
            <v>H17</v>
          </cell>
          <cell r="E1028" t="str">
            <v>ZAC</v>
          </cell>
          <cell r="F1028">
            <v>0</v>
          </cell>
          <cell r="G1028">
            <v>0</v>
          </cell>
          <cell r="H1028">
            <v>0</v>
          </cell>
          <cell r="I1028" t="str">
            <v>電</v>
          </cell>
        </row>
        <row r="1029">
          <cell r="A1029" t="str">
            <v>貨3電ZAC</v>
          </cell>
          <cell r="B1029" t="str">
            <v>電気自動車全て</v>
          </cell>
          <cell r="C1029" t="str">
            <v>貨3電</v>
          </cell>
          <cell r="D1029" t="str">
            <v>H17</v>
          </cell>
          <cell r="E1029" t="str">
            <v>ZAC</v>
          </cell>
          <cell r="F1029">
            <v>0</v>
          </cell>
          <cell r="G1029">
            <v>0</v>
          </cell>
          <cell r="H1029">
            <v>0</v>
          </cell>
          <cell r="I1029" t="str">
            <v>電</v>
          </cell>
        </row>
        <row r="1030">
          <cell r="A1030" t="str">
            <v>貨4電ZAC</v>
          </cell>
          <cell r="B1030" t="str">
            <v>電気自動車全て</v>
          </cell>
          <cell r="C1030" t="str">
            <v>貨4電</v>
          </cell>
          <cell r="D1030" t="str">
            <v>H17</v>
          </cell>
          <cell r="E1030" t="str">
            <v>ZAC</v>
          </cell>
          <cell r="F1030">
            <v>0</v>
          </cell>
          <cell r="G1030">
            <v>0</v>
          </cell>
          <cell r="H1030">
            <v>0</v>
          </cell>
          <cell r="I1030" t="str">
            <v>電</v>
          </cell>
        </row>
        <row r="1031">
          <cell r="A1031" t="str">
            <v>乗0燃電ZBA</v>
          </cell>
          <cell r="B1031" t="str">
            <v>電気自動車全て</v>
          </cell>
          <cell r="C1031" t="str">
            <v>乗0燃電</v>
          </cell>
          <cell r="D1031" t="str">
            <v>H17</v>
          </cell>
          <cell r="E1031" t="str">
            <v>ZBA</v>
          </cell>
          <cell r="F1031">
            <v>0</v>
          </cell>
          <cell r="G1031">
            <v>0</v>
          </cell>
          <cell r="H1031">
            <v>0</v>
          </cell>
          <cell r="I1031" t="str">
            <v>燃電</v>
          </cell>
        </row>
        <row r="1032">
          <cell r="A1032" t="str">
            <v>貨1燃電ZBB</v>
          </cell>
          <cell r="B1032" t="str">
            <v>電気自動車全て</v>
          </cell>
          <cell r="C1032" t="str">
            <v>貨1燃電</v>
          </cell>
          <cell r="D1032" t="str">
            <v>H17</v>
          </cell>
          <cell r="E1032" t="str">
            <v>ZBB</v>
          </cell>
          <cell r="F1032">
            <v>0</v>
          </cell>
          <cell r="G1032">
            <v>0</v>
          </cell>
          <cell r="H1032">
            <v>0</v>
          </cell>
          <cell r="I1032" t="str">
            <v>燃電</v>
          </cell>
        </row>
        <row r="1033">
          <cell r="A1033" t="str">
            <v>貨2燃電ZBB</v>
          </cell>
          <cell r="B1033" t="str">
            <v>電気自動車全て</v>
          </cell>
          <cell r="C1033" t="str">
            <v>貨2燃電</v>
          </cell>
          <cell r="D1033" t="str">
            <v>H17</v>
          </cell>
          <cell r="E1033" t="str">
            <v>ZBB</v>
          </cell>
          <cell r="F1033">
            <v>0</v>
          </cell>
          <cell r="G1033">
            <v>0</v>
          </cell>
          <cell r="H1033">
            <v>0</v>
          </cell>
          <cell r="I1033" t="str">
            <v>燃電</v>
          </cell>
        </row>
        <row r="1034">
          <cell r="A1034" t="str">
            <v>貨3燃電ZBB</v>
          </cell>
          <cell r="B1034" t="str">
            <v>電気自動車全て</v>
          </cell>
          <cell r="C1034" t="str">
            <v>貨3燃電</v>
          </cell>
          <cell r="D1034" t="str">
            <v>H17</v>
          </cell>
          <cell r="E1034" t="str">
            <v>ZBB</v>
          </cell>
          <cell r="F1034">
            <v>0</v>
          </cell>
          <cell r="G1034">
            <v>0</v>
          </cell>
          <cell r="H1034">
            <v>0</v>
          </cell>
          <cell r="I1034" t="str">
            <v>燃電</v>
          </cell>
        </row>
        <row r="1035">
          <cell r="A1035" t="str">
            <v>貨4燃電ZBB</v>
          </cell>
          <cell r="B1035" t="str">
            <v>電気自動車全て</v>
          </cell>
          <cell r="C1035" t="str">
            <v>貨4燃電</v>
          </cell>
          <cell r="D1035" t="str">
            <v>H17</v>
          </cell>
          <cell r="E1035" t="str">
            <v>ZBB</v>
          </cell>
          <cell r="F1035">
            <v>0</v>
          </cell>
          <cell r="G1035">
            <v>0</v>
          </cell>
          <cell r="H1035">
            <v>0</v>
          </cell>
          <cell r="I1035" t="str">
            <v>燃電</v>
          </cell>
        </row>
        <row r="1036">
          <cell r="A1036" t="str">
            <v>貨1燃電ZBC</v>
          </cell>
          <cell r="B1036" t="str">
            <v>電気自動車全て</v>
          </cell>
          <cell r="C1036" t="str">
            <v>貨1燃電</v>
          </cell>
          <cell r="D1036" t="str">
            <v>H17</v>
          </cell>
          <cell r="E1036" t="str">
            <v>ZBC</v>
          </cell>
          <cell r="F1036">
            <v>0</v>
          </cell>
          <cell r="G1036">
            <v>0</v>
          </cell>
          <cell r="H1036">
            <v>0</v>
          </cell>
          <cell r="I1036" t="str">
            <v>燃電</v>
          </cell>
        </row>
        <row r="1037">
          <cell r="A1037" t="str">
            <v>貨2燃電ZBC</v>
          </cell>
          <cell r="B1037" t="str">
            <v>電気自動車全て</v>
          </cell>
          <cell r="C1037" t="str">
            <v>貨2燃電</v>
          </cell>
          <cell r="D1037" t="str">
            <v>H17</v>
          </cell>
          <cell r="E1037" t="str">
            <v>ZBC</v>
          </cell>
          <cell r="F1037">
            <v>0</v>
          </cell>
          <cell r="G1037">
            <v>0</v>
          </cell>
          <cell r="H1037">
            <v>0</v>
          </cell>
          <cell r="I1037" t="str">
            <v>燃電</v>
          </cell>
        </row>
        <row r="1038">
          <cell r="A1038" t="str">
            <v>貨3燃電ZBC</v>
          </cell>
          <cell r="B1038" t="str">
            <v>電気自動車全て</v>
          </cell>
          <cell r="C1038" t="str">
            <v>貨3燃電</v>
          </cell>
          <cell r="D1038" t="str">
            <v>H17</v>
          </cell>
          <cell r="E1038" t="str">
            <v>ZBC</v>
          </cell>
          <cell r="F1038">
            <v>0</v>
          </cell>
          <cell r="G1038">
            <v>0</v>
          </cell>
          <cell r="H1038">
            <v>0</v>
          </cell>
          <cell r="I1038" t="str">
            <v>燃電</v>
          </cell>
        </row>
        <row r="1039">
          <cell r="A1039" t="str">
            <v>貨4燃電ZBC</v>
          </cell>
          <cell r="B1039" t="str">
            <v>電気自動車全て</v>
          </cell>
          <cell r="C1039" t="str">
            <v>貨4燃電</v>
          </cell>
          <cell r="D1039" t="str">
            <v>H17</v>
          </cell>
          <cell r="E1039" t="str">
            <v>ZBC</v>
          </cell>
          <cell r="F1039">
            <v>0</v>
          </cell>
          <cell r="G1039">
            <v>0</v>
          </cell>
          <cell r="H1039">
            <v>0</v>
          </cell>
          <cell r="I1039" t="str">
            <v>燃電</v>
          </cell>
        </row>
      </sheetData>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計画表紙"/>
      <sheetName val="計画事業所別"/>
      <sheetName val="計画自動車一覧"/>
      <sheetName val="計画代替"/>
      <sheetName val="計画措置"/>
      <sheetName val="計画使用表紙"/>
      <sheetName val="車両区分"/>
      <sheetName val="産業分類表"/>
      <sheetName val="車検証対応図"/>
    </sheetNames>
    <sheetDataSet>
      <sheetData sheetId="0"/>
      <sheetData sheetId="1"/>
      <sheetData sheetId="2"/>
      <sheetData sheetId="3">
        <row r="16">
          <cell r="AJ16" t="str">
            <v xml:space="preserve"> </v>
          </cell>
        </row>
        <row r="17">
          <cell r="AJ17" t="str">
            <v xml:space="preserve"> </v>
          </cell>
          <cell r="CB17" t="str">
            <v>普通貨物</v>
          </cell>
        </row>
        <row r="18">
          <cell r="AJ18" t="str">
            <v xml:space="preserve"> </v>
          </cell>
          <cell r="CB18" t="str">
            <v>バス</v>
          </cell>
        </row>
        <row r="19">
          <cell r="AJ19" t="str">
            <v xml:space="preserve"> </v>
          </cell>
          <cell r="CB19" t="str">
            <v>乗用</v>
          </cell>
        </row>
        <row r="20">
          <cell r="AJ20" t="str">
            <v xml:space="preserve"> </v>
          </cell>
          <cell r="CB20" t="str">
            <v>小型貨物</v>
          </cell>
        </row>
        <row r="21">
          <cell r="AJ21" t="str">
            <v xml:space="preserve"> </v>
          </cell>
          <cell r="CB21" t="str">
            <v>特種</v>
          </cell>
        </row>
        <row r="22">
          <cell r="AJ22" t="str">
            <v xml:space="preserve"> </v>
          </cell>
          <cell r="CB22" t="str">
            <v>特殊</v>
          </cell>
        </row>
        <row r="23">
          <cell r="AJ23" t="str">
            <v xml:space="preserve"> </v>
          </cell>
        </row>
        <row r="24">
          <cell r="AJ24" t="str">
            <v xml:space="preserve"> </v>
          </cell>
        </row>
        <row r="25">
          <cell r="AJ25" t="str">
            <v xml:space="preserve"> </v>
          </cell>
        </row>
        <row r="26">
          <cell r="AJ26" t="str">
            <v xml:space="preserve"> </v>
          </cell>
        </row>
        <row r="27">
          <cell r="AJ27" t="str">
            <v xml:space="preserve"> </v>
          </cell>
        </row>
        <row r="28">
          <cell r="AJ28" t="str">
            <v xml:space="preserve"> </v>
          </cell>
        </row>
        <row r="29">
          <cell r="AJ29" t="str">
            <v xml:space="preserve"> </v>
          </cell>
        </row>
        <row r="30">
          <cell r="AJ30" t="str">
            <v xml:space="preserve"> </v>
          </cell>
        </row>
        <row r="31">
          <cell r="AJ31" t="str">
            <v xml:space="preserve"> </v>
          </cell>
        </row>
        <row r="32">
          <cell r="AJ32" t="str">
            <v xml:space="preserve"> </v>
          </cell>
        </row>
        <row r="33">
          <cell r="AJ33" t="str">
            <v xml:space="preserve"> </v>
          </cell>
        </row>
        <row r="34">
          <cell r="AJ34" t="str">
            <v xml:space="preserve"> </v>
          </cell>
        </row>
        <row r="35">
          <cell r="AJ35" t="str">
            <v xml:space="preserve"> </v>
          </cell>
        </row>
        <row r="36">
          <cell r="AJ36" t="str">
            <v xml:space="preserve"> </v>
          </cell>
        </row>
        <row r="37">
          <cell r="AJ37" t="str">
            <v xml:space="preserve"> </v>
          </cell>
        </row>
        <row r="38">
          <cell r="AJ38" t="str">
            <v xml:space="preserve"> </v>
          </cell>
        </row>
        <row r="39">
          <cell r="AJ39" t="str">
            <v xml:space="preserve"> </v>
          </cell>
        </row>
        <row r="40">
          <cell r="AJ40" t="str">
            <v xml:space="preserve"> </v>
          </cell>
        </row>
        <row r="41">
          <cell r="AJ41" t="str">
            <v xml:space="preserve"> </v>
          </cell>
        </row>
        <row r="42">
          <cell r="AJ42" t="str">
            <v xml:space="preserve"> </v>
          </cell>
        </row>
        <row r="43">
          <cell r="AJ43" t="str">
            <v xml:space="preserve"> </v>
          </cell>
        </row>
        <row r="44">
          <cell r="AJ44" t="str">
            <v xml:space="preserve"> </v>
          </cell>
        </row>
        <row r="45">
          <cell r="AJ45" t="str">
            <v xml:space="preserve"> </v>
          </cell>
        </row>
        <row r="46">
          <cell r="AJ46" t="str">
            <v xml:space="preserve"> </v>
          </cell>
        </row>
        <row r="47">
          <cell r="AJ47" t="str">
            <v xml:space="preserve"> </v>
          </cell>
        </row>
        <row r="48">
          <cell r="AJ48" t="str">
            <v xml:space="preserve"> </v>
          </cell>
        </row>
        <row r="49">
          <cell r="AJ49" t="str">
            <v xml:space="preserve"> </v>
          </cell>
        </row>
        <row r="50">
          <cell r="AJ50" t="str">
            <v xml:space="preserve"> </v>
          </cell>
        </row>
        <row r="51">
          <cell r="AJ51" t="str">
            <v xml:space="preserve"> </v>
          </cell>
        </row>
        <row r="52">
          <cell r="AJ52" t="str">
            <v xml:space="preserve"> </v>
          </cell>
        </row>
        <row r="53">
          <cell r="AJ53" t="str">
            <v xml:space="preserve"> </v>
          </cell>
        </row>
        <row r="54">
          <cell r="AJ54" t="str">
            <v xml:space="preserve"> </v>
          </cell>
        </row>
        <row r="55">
          <cell r="AJ55" t="str">
            <v xml:space="preserve"> </v>
          </cell>
        </row>
        <row r="56">
          <cell r="AJ56" t="str">
            <v xml:space="preserve"> </v>
          </cell>
        </row>
        <row r="57">
          <cell r="AJ57" t="str">
            <v xml:space="preserve"> </v>
          </cell>
        </row>
        <row r="58">
          <cell r="AJ58" t="str">
            <v xml:space="preserve"> </v>
          </cell>
        </row>
        <row r="59">
          <cell r="AJ59" t="str">
            <v xml:space="preserve"> </v>
          </cell>
        </row>
        <row r="60">
          <cell r="AJ60" t="str">
            <v xml:space="preserve"> </v>
          </cell>
        </row>
        <row r="61">
          <cell r="AJ61" t="str">
            <v xml:space="preserve"> </v>
          </cell>
        </row>
        <row r="62">
          <cell r="AJ62" t="str">
            <v xml:space="preserve"> </v>
          </cell>
        </row>
        <row r="63">
          <cell r="AJ63" t="str">
            <v xml:space="preserve"> </v>
          </cell>
        </row>
        <row r="64">
          <cell r="AJ64" t="str">
            <v xml:space="preserve"> </v>
          </cell>
        </row>
        <row r="65">
          <cell r="AJ65" t="str">
            <v xml:space="preserve"> </v>
          </cell>
        </row>
        <row r="66">
          <cell r="AJ66" t="str">
            <v xml:space="preserve"> </v>
          </cell>
        </row>
        <row r="67">
          <cell r="AJ67" t="str">
            <v xml:space="preserve"> </v>
          </cell>
        </row>
        <row r="68">
          <cell r="AJ68" t="str">
            <v xml:space="preserve"> </v>
          </cell>
        </row>
        <row r="69">
          <cell r="AJ69" t="str">
            <v xml:space="preserve"> </v>
          </cell>
        </row>
        <row r="70">
          <cell r="AJ70" t="str">
            <v xml:space="preserve"> </v>
          </cell>
        </row>
        <row r="71">
          <cell r="AJ71" t="str">
            <v xml:space="preserve"> </v>
          </cell>
        </row>
        <row r="72">
          <cell r="AJ72" t="str">
            <v xml:space="preserve"> </v>
          </cell>
        </row>
        <row r="73">
          <cell r="AJ73" t="str">
            <v xml:space="preserve"> </v>
          </cell>
        </row>
        <row r="74">
          <cell r="AJ74" t="str">
            <v xml:space="preserve"> </v>
          </cell>
        </row>
        <row r="75">
          <cell r="AJ75" t="str">
            <v xml:space="preserve"> </v>
          </cell>
        </row>
        <row r="76">
          <cell r="AJ76" t="str">
            <v xml:space="preserve"> </v>
          </cell>
        </row>
        <row r="77">
          <cell r="AJ77" t="str">
            <v xml:space="preserve"> </v>
          </cell>
        </row>
        <row r="78">
          <cell r="AJ78" t="str">
            <v xml:space="preserve"> </v>
          </cell>
        </row>
        <row r="79">
          <cell r="AJ79" t="str">
            <v xml:space="preserve"> </v>
          </cell>
        </row>
        <row r="80">
          <cell r="AJ80" t="str">
            <v xml:space="preserve"> </v>
          </cell>
        </row>
        <row r="81">
          <cell r="AJ81" t="str">
            <v xml:space="preserve"> </v>
          </cell>
        </row>
        <row r="82">
          <cell r="AJ82" t="str">
            <v xml:space="preserve"> </v>
          </cell>
        </row>
        <row r="83">
          <cell r="AJ83" t="str">
            <v xml:space="preserve"> </v>
          </cell>
        </row>
        <row r="84">
          <cell r="AJ84" t="str">
            <v xml:space="preserve"> </v>
          </cell>
        </row>
        <row r="85">
          <cell r="AJ85" t="str">
            <v xml:space="preserve"> </v>
          </cell>
        </row>
        <row r="86">
          <cell r="AJ86" t="str">
            <v xml:space="preserve"> </v>
          </cell>
        </row>
        <row r="87">
          <cell r="AJ87" t="str">
            <v xml:space="preserve"> </v>
          </cell>
        </row>
        <row r="88">
          <cell r="AJ88" t="str">
            <v xml:space="preserve"> </v>
          </cell>
        </row>
        <row r="89">
          <cell r="AJ89" t="str">
            <v xml:space="preserve"> </v>
          </cell>
        </row>
        <row r="90">
          <cell r="AJ90" t="str">
            <v xml:space="preserve"> </v>
          </cell>
        </row>
        <row r="91">
          <cell r="AJ91" t="str">
            <v xml:space="preserve"> </v>
          </cell>
        </row>
        <row r="92">
          <cell r="AJ92" t="str">
            <v xml:space="preserve"> </v>
          </cell>
        </row>
        <row r="93">
          <cell r="AJ93" t="str">
            <v xml:space="preserve"> </v>
          </cell>
        </row>
        <row r="94">
          <cell r="AJ94" t="str">
            <v xml:space="preserve"> </v>
          </cell>
        </row>
        <row r="95">
          <cell r="AJ95" t="str">
            <v xml:space="preserve"> </v>
          </cell>
        </row>
        <row r="96">
          <cell r="AJ96" t="str">
            <v xml:space="preserve"> </v>
          </cell>
        </row>
        <row r="97">
          <cell r="AJ97" t="str">
            <v xml:space="preserve"> </v>
          </cell>
        </row>
        <row r="98">
          <cell r="AJ98" t="str">
            <v xml:space="preserve"> </v>
          </cell>
        </row>
        <row r="99">
          <cell r="AJ99" t="str">
            <v xml:space="preserve"> </v>
          </cell>
        </row>
        <row r="100">
          <cell r="AJ100" t="str">
            <v xml:space="preserve"> </v>
          </cell>
        </row>
        <row r="101">
          <cell r="AJ101" t="str">
            <v xml:space="preserve"> </v>
          </cell>
        </row>
        <row r="102">
          <cell r="AJ102" t="str">
            <v xml:space="preserve"> </v>
          </cell>
        </row>
        <row r="103">
          <cell r="AJ103" t="str">
            <v xml:space="preserve"> </v>
          </cell>
        </row>
        <row r="104">
          <cell r="AJ104" t="str">
            <v xml:space="preserve"> </v>
          </cell>
        </row>
        <row r="105">
          <cell r="AJ105" t="str">
            <v xml:space="preserve"> </v>
          </cell>
        </row>
        <row r="106">
          <cell r="AJ106" t="str">
            <v xml:space="preserve"> </v>
          </cell>
        </row>
        <row r="107">
          <cell r="AJ107" t="str">
            <v xml:space="preserve"> </v>
          </cell>
        </row>
        <row r="108">
          <cell r="AJ108" t="str">
            <v xml:space="preserve"> </v>
          </cell>
        </row>
        <row r="109">
          <cell r="AJ109" t="str">
            <v xml:space="preserve"> </v>
          </cell>
        </row>
        <row r="110">
          <cell r="AJ110" t="str">
            <v xml:space="preserve"> </v>
          </cell>
        </row>
        <row r="111">
          <cell r="AJ111" t="str">
            <v xml:space="preserve"> </v>
          </cell>
        </row>
        <row r="112">
          <cell r="AJ112" t="str">
            <v xml:space="preserve"> </v>
          </cell>
        </row>
        <row r="113">
          <cell r="AJ113" t="str">
            <v xml:space="preserve"> </v>
          </cell>
        </row>
        <row r="114">
          <cell r="AJ114" t="str">
            <v xml:space="preserve"> </v>
          </cell>
        </row>
        <row r="115">
          <cell r="AJ115" t="str">
            <v xml:space="preserve"> </v>
          </cell>
        </row>
        <row r="116">
          <cell r="AJ116" t="str">
            <v xml:space="preserve"> </v>
          </cell>
        </row>
        <row r="117">
          <cell r="AJ117" t="str">
            <v xml:space="preserve"> </v>
          </cell>
        </row>
        <row r="118">
          <cell r="AJ118" t="str">
            <v xml:space="preserve"> </v>
          </cell>
        </row>
        <row r="119">
          <cell r="AJ119" t="str">
            <v xml:space="preserve"> </v>
          </cell>
        </row>
        <row r="120">
          <cell r="AJ120" t="str">
            <v xml:space="preserve"> </v>
          </cell>
        </row>
        <row r="121">
          <cell r="AJ121" t="str">
            <v xml:space="preserve"> </v>
          </cell>
        </row>
        <row r="122">
          <cell r="AJ122" t="str">
            <v xml:space="preserve"> </v>
          </cell>
        </row>
        <row r="123">
          <cell r="AJ123" t="str">
            <v xml:space="preserve"> </v>
          </cell>
        </row>
        <row r="124">
          <cell r="AJ124" t="str">
            <v xml:space="preserve"> </v>
          </cell>
        </row>
        <row r="125">
          <cell r="AJ125" t="str">
            <v xml:space="preserve"> </v>
          </cell>
        </row>
        <row r="126">
          <cell r="AJ126" t="str">
            <v xml:space="preserve"> </v>
          </cell>
        </row>
        <row r="127">
          <cell r="AJ127" t="str">
            <v xml:space="preserve"> </v>
          </cell>
        </row>
        <row r="128">
          <cell r="AJ128" t="str">
            <v xml:space="preserve"> </v>
          </cell>
        </row>
        <row r="129">
          <cell r="AJ129" t="str">
            <v xml:space="preserve"> </v>
          </cell>
        </row>
        <row r="130">
          <cell r="AJ130" t="str">
            <v xml:space="preserve"> </v>
          </cell>
        </row>
        <row r="131">
          <cell r="AJ131" t="str">
            <v xml:space="preserve"> </v>
          </cell>
        </row>
        <row r="132">
          <cell r="AJ132" t="str">
            <v xml:space="preserve"> </v>
          </cell>
        </row>
        <row r="133">
          <cell r="AJ133" t="str">
            <v xml:space="preserve"> </v>
          </cell>
        </row>
        <row r="134">
          <cell r="AJ134" t="str">
            <v xml:space="preserve"> </v>
          </cell>
        </row>
        <row r="135">
          <cell r="AJ135" t="str">
            <v xml:space="preserve"> </v>
          </cell>
        </row>
        <row r="136">
          <cell r="AJ136" t="str">
            <v xml:space="preserve"> </v>
          </cell>
        </row>
        <row r="137">
          <cell r="AJ137" t="str">
            <v xml:space="preserve"> </v>
          </cell>
        </row>
        <row r="138">
          <cell r="AJ138" t="str">
            <v xml:space="preserve"> </v>
          </cell>
        </row>
        <row r="139">
          <cell r="AJ139" t="str">
            <v xml:space="preserve"> </v>
          </cell>
        </row>
        <row r="140">
          <cell r="AJ140" t="str">
            <v xml:space="preserve"> </v>
          </cell>
        </row>
        <row r="141">
          <cell r="AJ141" t="str">
            <v xml:space="preserve"> </v>
          </cell>
        </row>
        <row r="142">
          <cell r="AJ142" t="str">
            <v xml:space="preserve"> </v>
          </cell>
        </row>
        <row r="143">
          <cell r="AJ143" t="str">
            <v xml:space="preserve"> </v>
          </cell>
        </row>
        <row r="144">
          <cell r="AJ144" t="str">
            <v xml:space="preserve"> </v>
          </cell>
        </row>
        <row r="145">
          <cell r="AJ145" t="str">
            <v xml:space="preserve"> </v>
          </cell>
        </row>
        <row r="146">
          <cell r="AJ146" t="str">
            <v xml:space="preserve"> </v>
          </cell>
        </row>
        <row r="147">
          <cell r="AJ147" t="str">
            <v xml:space="preserve"> </v>
          </cell>
        </row>
        <row r="148">
          <cell r="AJ148" t="str">
            <v xml:space="preserve"> </v>
          </cell>
        </row>
        <row r="149">
          <cell r="AJ149" t="str">
            <v xml:space="preserve"> </v>
          </cell>
        </row>
        <row r="150">
          <cell r="AJ150" t="str">
            <v xml:space="preserve"> </v>
          </cell>
        </row>
        <row r="151">
          <cell r="AJ151" t="str">
            <v xml:space="preserve"> </v>
          </cell>
        </row>
        <row r="152">
          <cell r="AJ152" t="str">
            <v xml:space="preserve"> </v>
          </cell>
        </row>
        <row r="153">
          <cell r="AJ153" t="str">
            <v xml:space="preserve"> </v>
          </cell>
        </row>
        <row r="154">
          <cell r="AJ154" t="str">
            <v xml:space="preserve"> </v>
          </cell>
        </row>
        <row r="155">
          <cell r="AJ155" t="str">
            <v xml:space="preserve"> </v>
          </cell>
        </row>
        <row r="156">
          <cell r="AJ156" t="str">
            <v xml:space="preserve"> </v>
          </cell>
        </row>
        <row r="157">
          <cell r="AJ157" t="str">
            <v xml:space="preserve"> </v>
          </cell>
        </row>
        <row r="158">
          <cell r="AJ158" t="str">
            <v xml:space="preserve"> </v>
          </cell>
        </row>
        <row r="159">
          <cell r="AJ159" t="str">
            <v xml:space="preserve"> </v>
          </cell>
        </row>
        <row r="160">
          <cell r="AJ160" t="str">
            <v xml:space="preserve"> </v>
          </cell>
        </row>
        <row r="161">
          <cell r="AJ161" t="str">
            <v xml:space="preserve"> </v>
          </cell>
        </row>
        <row r="162">
          <cell r="AJ162" t="str">
            <v xml:space="preserve"> </v>
          </cell>
        </row>
        <row r="163">
          <cell r="AJ163" t="str">
            <v xml:space="preserve"> </v>
          </cell>
        </row>
        <row r="164">
          <cell r="AJ164" t="str">
            <v xml:space="preserve"> </v>
          </cell>
        </row>
        <row r="165">
          <cell r="AJ165" t="str">
            <v xml:space="preserve"> </v>
          </cell>
        </row>
        <row r="166">
          <cell r="AJ166" t="str">
            <v xml:space="preserve"> </v>
          </cell>
        </row>
        <row r="167">
          <cell r="AJ167" t="str">
            <v xml:space="preserve"> </v>
          </cell>
        </row>
        <row r="168">
          <cell r="AJ168" t="str">
            <v xml:space="preserve"> </v>
          </cell>
        </row>
        <row r="169">
          <cell r="AJ169" t="str">
            <v xml:space="preserve"> </v>
          </cell>
        </row>
        <row r="170">
          <cell r="AJ170" t="str">
            <v xml:space="preserve"> </v>
          </cell>
        </row>
        <row r="171">
          <cell r="AJ171" t="str">
            <v xml:space="preserve"> </v>
          </cell>
        </row>
        <row r="172">
          <cell r="AJ172" t="str">
            <v xml:space="preserve"> </v>
          </cell>
        </row>
        <row r="173">
          <cell r="AJ173" t="str">
            <v xml:space="preserve"> </v>
          </cell>
        </row>
        <row r="174">
          <cell r="AJ174" t="str">
            <v xml:space="preserve"> </v>
          </cell>
        </row>
        <row r="175">
          <cell r="AJ175" t="str">
            <v xml:space="preserve"> </v>
          </cell>
        </row>
        <row r="176">
          <cell r="AJ176" t="str">
            <v xml:space="preserve"> </v>
          </cell>
        </row>
        <row r="177">
          <cell r="AJ177" t="str">
            <v xml:space="preserve"> </v>
          </cell>
        </row>
        <row r="178">
          <cell r="AJ178" t="str">
            <v xml:space="preserve"> </v>
          </cell>
        </row>
        <row r="179">
          <cell r="AJ179" t="str">
            <v xml:space="preserve"> </v>
          </cell>
        </row>
        <row r="180">
          <cell r="AJ180" t="str">
            <v xml:space="preserve"> </v>
          </cell>
        </row>
        <row r="181">
          <cell r="AJ181" t="str">
            <v xml:space="preserve"> </v>
          </cell>
        </row>
        <row r="182">
          <cell r="AJ182" t="str">
            <v xml:space="preserve"> </v>
          </cell>
        </row>
        <row r="183">
          <cell r="AJ183" t="str">
            <v xml:space="preserve"> </v>
          </cell>
        </row>
        <row r="184">
          <cell r="AJ184" t="str">
            <v xml:space="preserve"> </v>
          </cell>
        </row>
        <row r="185">
          <cell r="AJ185" t="str">
            <v xml:space="preserve"> </v>
          </cell>
        </row>
        <row r="186">
          <cell r="AJ186" t="str">
            <v xml:space="preserve"> </v>
          </cell>
        </row>
        <row r="187">
          <cell r="AJ187" t="str">
            <v xml:space="preserve"> </v>
          </cell>
        </row>
        <row r="188">
          <cell r="AJ188" t="str">
            <v xml:space="preserve"> </v>
          </cell>
        </row>
        <row r="189">
          <cell r="AJ189" t="str">
            <v xml:space="preserve"> </v>
          </cell>
        </row>
        <row r="190">
          <cell r="AJ190" t="str">
            <v xml:space="preserve"> </v>
          </cell>
        </row>
        <row r="191">
          <cell r="AJ191" t="str">
            <v xml:space="preserve"> </v>
          </cell>
        </row>
        <row r="192">
          <cell r="AJ192" t="str">
            <v xml:space="preserve"> </v>
          </cell>
        </row>
        <row r="193">
          <cell r="AJ193" t="str">
            <v xml:space="preserve"> </v>
          </cell>
        </row>
        <row r="194">
          <cell r="AJ194" t="str">
            <v xml:space="preserve"> </v>
          </cell>
        </row>
        <row r="195">
          <cell r="AJ195" t="str">
            <v xml:space="preserve"> </v>
          </cell>
        </row>
        <row r="196">
          <cell r="AJ196" t="str">
            <v xml:space="preserve"> </v>
          </cell>
        </row>
        <row r="197">
          <cell r="AJ197" t="str">
            <v xml:space="preserve"> </v>
          </cell>
        </row>
        <row r="198">
          <cell r="AJ198" t="str">
            <v xml:space="preserve"> </v>
          </cell>
        </row>
        <row r="199">
          <cell r="AJ199" t="str">
            <v xml:space="preserve"> </v>
          </cell>
        </row>
        <row r="200">
          <cell r="AJ200" t="str">
            <v xml:space="preserve"> </v>
          </cell>
        </row>
        <row r="201">
          <cell r="AJ201" t="str">
            <v xml:space="preserve"> </v>
          </cell>
        </row>
        <row r="202">
          <cell r="AJ202" t="str">
            <v xml:space="preserve"> </v>
          </cell>
        </row>
        <row r="203">
          <cell r="AJ203" t="str">
            <v xml:space="preserve"> </v>
          </cell>
        </row>
        <row r="204">
          <cell r="AJ204" t="str">
            <v xml:space="preserve"> </v>
          </cell>
        </row>
        <row r="205">
          <cell r="AJ205" t="str">
            <v xml:space="preserve"> </v>
          </cell>
        </row>
        <row r="206">
          <cell r="AJ206" t="str">
            <v xml:space="preserve"> </v>
          </cell>
        </row>
        <row r="207">
          <cell r="AJ207" t="str">
            <v xml:space="preserve"> </v>
          </cell>
        </row>
        <row r="208">
          <cell r="AJ208" t="str">
            <v xml:space="preserve"> </v>
          </cell>
        </row>
        <row r="209">
          <cell r="AJ209" t="str">
            <v xml:space="preserve"> </v>
          </cell>
        </row>
        <row r="210">
          <cell r="AJ210" t="str">
            <v xml:space="preserve"> </v>
          </cell>
        </row>
        <row r="211">
          <cell r="AJ211" t="str">
            <v xml:space="preserve"> </v>
          </cell>
        </row>
        <row r="212">
          <cell r="AJ212" t="str">
            <v xml:space="preserve"> </v>
          </cell>
        </row>
        <row r="213">
          <cell r="AJ213" t="str">
            <v xml:space="preserve"> </v>
          </cell>
        </row>
        <row r="214">
          <cell r="AJ214" t="str">
            <v xml:space="preserve"> </v>
          </cell>
        </row>
        <row r="215">
          <cell r="AJ215" t="str">
            <v xml:space="preserve"> </v>
          </cell>
        </row>
      </sheetData>
      <sheetData sheetId="4"/>
      <sheetData sheetId="5"/>
      <sheetData sheetId="6"/>
      <sheetData sheetId="7">
        <row r="3">
          <cell r="A3" t="str">
            <v>貨1ガ-</v>
          </cell>
          <cell r="B3" t="str">
            <v>バス貨物～1.7t(ガソリン・LPG)</v>
          </cell>
          <cell r="C3" t="str">
            <v>貨1ガ</v>
          </cell>
          <cell r="D3" t="str">
            <v>S50前</v>
          </cell>
          <cell r="E3" t="str">
            <v>-</v>
          </cell>
          <cell r="I3" t="str">
            <v>ガL3</v>
          </cell>
        </row>
        <row r="4">
          <cell r="A4" t="str">
            <v>貨1ガH</v>
          </cell>
          <cell r="B4" t="str">
            <v>バス貨物～1.7t(ガソリン・LPG)</v>
          </cell>
          <cell r="C4" t="str">
            <v>貨1ガ</v>
          </cell>
          <cell r="D4" t="str">
            <v>S50</v>
          </cell>
          <cell r="E4" t="str">
            <v>H</v>
          </cell>
          <cell r="I4" t="str">
            <v>ガL3</v>
          </cell>
        </row>
        <row r="5">
          <cell r="A5" t="str">
            <v>貨1ガJ</v>
          </cell>
          <cell r="B5" t="str">
            <v>バス貨物～1.7t(ガソリン・LPG)</v>
          </cell>
          <cell r="C5" t="str">
            <v>貨1ガ</v>
          </cell>
          <cell r="D5" t="str">
            <v>S54</v>
          </cell>
          <cell r="E5" t="str">
            <v>J</v>
          </cell>
          <cell r="I5" t="str">
            <v>ガL3</v>
          </cell>
        </row>
        <row r="6">
          <cell r="A6" t="str">
            <v>貨1ガL</v>
          </cell>
          <cell r="B6" t="str">
            <v>バス貨物～1.7t(ガソリン・LPG)</v>
          </cell>
          <cell r="C6" t="str">
            <v>貨1ガ</v>
          </cell>
          <cell r="D6" t="str">
            <v>S56</v>
          </cell>
          <cell r="E6" t="str">
            <v>L</v>
          </cell>
          <cell r="I6" t="str">
            <v>ガL3</v>
          </cell>
        </row>
        <row r="7">
          <cell r="A7" t="str">
            <v>貨1ガR</v>
          </cell>
          <cell r="B7" t="str">
            <v>バス貨物～1.7t(ガソリン・LPG)</v>
          </cell>
          <cell r="C7" t="str">
            <v>貨1ガ</v>
          </cell>
          <cell r="D7" t="str">
            <v>S63,H10</v>
          </cell>
          <cell r="E7" t="str">
            <v>R</v>
          </cell>
          <cell r="I7" t="str">
            <v>ガL3</v>
          </cell>
        </row>
        <row r="8">
          <cell r="A8" t="str">
            <v>貨1ガGG</v>
          </cell>
          <cell r="B8" t="str">
            <v>バス貨物～1.7t(ガソリン・LPG)</v>
          </cell>
          <cell r="C8" t="str">
            <v>貨1ガ</v>
          </cell>
          <cell r="D8" t="str">
            <v>S63,H10</v>
          </cell>
          <cell r="E8" t="str">
            <v>GG</v>
          </cell>
          <cell r="I8" t="str">
            <v>ガL3</v>
          </cell>
        </row>
        <row r="9">
          <cell r="A9" t="str">
            <v>貨1ガHL</v>
          </cell>
          <cell r="B9" t="str">
            <v>バス貨物～1.7t(ガソリン・LPG)</v>
          </cell>
          <cell r="C9" t="str">
            <v>貨1ガ</v>
          </cell>
          <cell r="D9" t="str">
            <v>S63,H10</v>
          </cell>
          <cell r="E9" t="str">
            <v>HL</v>
          </cell>
          <cell r="I9" t="str">
            <v>ハ</v>
          </cell>
        </row>
        <row r="10">
          <cell r="A10" t="str">
            <v>貨1ガGJ</v>
          </cell>
          <cell r="B10" t="str">
            <v>バス貨物～1.7t(ガソリン・LPG)</v>
          </cell>
          <cell r="C10" t="str">
            <v>貨1ガ</v>
          </cell>
          <cell r="D10" t="str">
            <v>H12</v>
          </cell>
          <cell r="E10" t="str">
            <v>GJ</v>
          </cell>
          <cell r="I10" t="str">
            <v>ガL3</v>
          </cell>
        </row>
        <row r="11">
          <cell r="A11" t="str">
            <v>貨1ガHP</v>
          </cell>
          <cell r="B11" t="str">
            <v>バス貨物～1.7t(ガソリン・LPG)</v>
          </cell>
          <cell r="C11" t="str">
            <v>貨1ガ</v>
          </cell>
          <cell r="D11" t="str">
            <v>H12</v>
          </cell>
          <cell r="E11" t="str">
            <v>HP</v>
          </cell>
          <cell r="I11" t="str">
            <v>ハ</v>
          </cell>
        </row>
        <row r="12">
          <cell r="A12" t="str">
            <v>貨1ガTB</v>
          </cell>
          <cell r="B12" t="str">
            <v>バス貨物～1.7t(ガソリン・LPG)</v>
          </cell>
          <cell r="C12" t="str">
            <v>貨1ガ</v>
          </cell>
          <cell r="D12" t="str">
            <v>H12</v>
          </cell>
          <cell r="E12" t="str">
            <v>TB</v>
          </cell>
          <cell r="I12" t="str">
            <v>ガL3</v>
          </cell>
        </row>
        <row r="13">
          <cell r="A13" t="str">
            <v>貨1ガXB</v>
          </cell>
          <cell r="B13" t="str">
            <v>バス貨物～1.7t(ガソリン・LPG)</v>
          </cell>
          <cell r="C13" t="str">
            <v>貨1ガ</v>
          </cell>
          <cell r="D13" t="str">
            <v>H12</v>
          </cell>
          <cell r="E13" t="str">
            <v>XB</v>
          </cell>
          <cell r="I13" t="str">
            <v>ハ</v>
          </cell>
        </row>
        <row r="14">
          <cell r="A14" t="str">
            <v>貨1ガLB</v>
          </cell>
          <cell r="B14" t="str">
            <v>バス貨物～1.7t(ガソリン・LPG)</v>
          </cell>
          <cell r="C14" t="str">
            <v>貨1ガ</v>
          </cell>
          <cell r="D14" t="str">
            <v>H12</v>
          </cell>
          <cell r="E14" t="str">
            <v>LB</v>
          </cell>
          <cell r="I14" t="str">
            <v>ガL3</v>
          </cell>
        </row>
        <row r="15">
          <cell r="A15" t="str">
            <v>貨1ガYB</v>
          </cell>
          <cell r="B15" t="str">
            <v>バス貨物～1.7t(ガソリン・LPG)</v>
          </cell>
          <cell r="C15" t="str">
            <v>貨1ガ</v>
          </cell>
          <cell r="D15" t="str">
            <v>H12</v>
          </cell>
          <cell r="E15" t="str">
            <v>YB</v>
          </cell>
          <cell r="I15" t="str">
            <v>ハ</v>
          </cell>
        </row>
        <row r="16">
          <cell r="A16" t="str">
            <v>貨1ガUB</v>
          </cell>
          <cell r="B16" t="str">
            <v>バス貨物～1.7t(ガソリン・LPG)</v>
          </cell>
          <cell r="C16" t="str">
            <v>貨1ガ</v>
          </cell>
          <cell r="D16" t="str">
            <v>H12</v>
          </cell>
          <cell r="E16" t="str">
            <v>UB</v>
          </cell>
          <cell r="I16" t="str">
            <v>ガL3</v>
          </cell>
        </row>
        <row r="17">
          <cell r="A17" t="str">
            <v>貨1ガZB</v>
          </cell>
          <cell r="B17" t="str">
            <v>バス貨物～1.7t(ガソリン・LPG)</v>
          </cell>
          <cell r="C17" t="str">
            <v>貨1ガ</v>
          </cell>
          <cell r="D17" t="str">
            <v>H12</v>
          </cell>
          <cell r="E17" t="str">
            <v>ZB</v>
          </cell>
          <cell r="I17" t="str">
            <v>ハ</v>
          </cell>
        </row>
        <row r="18">
          <cell r="A18" t="str">
            <v>貨1ガABE</v>
          </cell>
          <cell r="B18" t="str">
            <v>バス貨物～1.7t(ガソリン・LPG)</v>
          </cell>
          <cell r="C18" t="str">
            <v>貨1ガ</v>
          </cell>
          <cell r="D18" t="str">
            <v>H17</v>
          </cell>
          <cell r="E18" t="str">
            <v>ABE</v>
          </cell>
          <cell r="I18" t="str">
            <v>ガL3</v>
          </cell>
        </row>
        <row r="19">
          <cell r="A19" t="str">
            <v>貨1ガAAE</v>
          </cell>
          <cell r="B19" t="str">
            <v>バス貨物～1.7t(ガソリン・LPG)</v>
          </cell>
          <cell r="C19" t="str">
            <v>貨1ガ</v>
          </cell>
          <cell r="D19" t="str">
            <v>H17</v>
          </cell>
          <cell r="E19" t="str">
            <v>AAE</v>
          </cell>
          <cell r="I19" t="str">
            <v>ハ</v>
          </cell>
        </row>
        <row r="20">
          <cell r="A20" t="str">
            <v>貨1ガALE</v>
          </cell>
          <cell r="B20" t="str">
            <v>バス貨物～1.7t(ガソリン・LPG)</v>
          </cell>
          <cell r="C20" t="str">
            <v>貨1ガ</v>
          </cell>
          <cell r="D20" t="str">
            <v>H17</v>
          </cell>
          <cell r="E20" t="str">
            <v>ALE</v>
          </cell>
          <cell r="I20" t="str">
            <v>Pハ</v>
          </cell>
        </row>
        <row r="21">
          <cell r="A21" t="str">
            <v>貨1ガCAE</v>
          </cell>
          <cell r="B21" t="str">
            <v>バス貨物～1.7t(ガソリン・LPG)</v>
          </cell>
          <cell r="C21" t="str">
            <v>貨1ガ</v>
          </cell>
          <cell r="D21" t="str">
            <v>H17</v>
          </cell>
          <cell r="E21" t="str">
            <v>CAE</v>
          </cell>
          <cell r="I21" t="str">
            <v>ハ</v>
          </cell>
        </row>
        <row r="22">
          <cell r="A22" t="str">
            <v>貨1ガCBE</v>
          </cell>
          <cell r="B22" t="str">
            <v>バス貨物～1.7t(ガソリン・LPG)</v>
          </cell>
          <cell r="C22" t="str">
            <v>貨1ガ</v>
          </cell>
          <cell r="D22" t="str">
            <v>H17</v>
          </cell>
          <cell r="E22" t="str">
            <v>CBE</v>
          </cell>
          <cell r="I22" t="str">
            <v>ガL1</v>
          </cell>
        </row>
        <row r="23">
          <cell r="A23" t="str">
            <v>貨1ガCLE</v>
          </cell>
          <cell r="B23" t="str">
            <v>バス貨物～1.7t(ガソリン・LPG)</v>
          </cell>
          <cell r="C23" t="str">
            <v>貨1ガ</v>
          </cell>
          <cell r="D23" t="str">
            <v>H17</v>
          </cell>
          <cell r="E23" t="str">
            <v>CLE</v>
          </cell>
          <cell r="I23" t="str">
            <v>Pハ</v>
          </cell>
        </row>
        <row r="24">
          <cell r="A24" t="str">
            <v>貨1ガDAE</v>
          </cell>
          <cell r="B24" t="str">
            <v>バス貨物～1.7t(ガソリン・LPG)</v>
          </cell>
          <cell r="C24" t="str">
            <v>貨1ガ</v>
          </cell>
          <cell r="D24" t="str">
            <v>H17</v>
          </cell>
          <cell r="E24" t="str">
            <v>DAE</v>
          </cell>
          <cell r="I24" t="str">
            <v>ハ</v>
          </cell>
        </row>
        <row r="25">
          <cell r="A25" t="str">
            <v>貨1ガDBE</v>
          </cell>
          <cell r="B25" t="str">
            <v>バス貨物～1.7t(ガソリン・LPG)</v>
          </cell>
          <cell r="C25" t="str">
            <v>貨1ガ</v>
          </cell>
          <cell r="D25" t="str">
            <v>H17</v>
          </cell>
          <cell r="E25" t="str">
            <v>DBE</v>
          </cell>
          <cell r="I25" t="str">
            <v>ガL2</v>
          </cell>
        </row>
        <row r="26">
          <cell r="A26" t="str">
            <v>貨1ガDLE</v>
          </cell>
          <cell r="B26" t="str">
            <v>バス貨物～1.7t(ガソリン・LPG)</v>
          </cell>
          <cell r="C26" t="str">
            <v>貨1ガ</v>
          </cell>
          <cell r="D26" t="str">
            <v>H17</v>
          </cell>
          <cell r="E26" t="str">
            <v>DLE</v>
          </cell>
          <cell r="I26" t="str">
            <v>Pハ</v>
          </cell>
        </row>
        <row r="27">
          <cell r="A27" t="str">
            <v>貨1ガLBE</v>
          </cell>
          <cell r="B27" t="str">
            <v>バス貨物～1.7t(ガソリン・LPG)</v>
          </cell>
          <cell r="C27" t="str">
            <v>貨1ガ</v>
          </cell>
          <cell r="D27" t="str">
            <v>H21</v>
          </cell>
          <cell r="E27" t="str">
            <v>LBE</v>
          </cell>
          <cell r="I27" t="str">
            <v>ガL3</v>
          </cell>
        </row>
        <row r="28">
          <cell r="A28" t="str">
            <v>貨1ガLAE</v>
          </cell>
          <cell r="B28" t="str">
            <v>バス貨物～1.7t(ガソリン・LPG)</v>
          </cell>
          <cell r="C28" t="str">
            <v>貨1ガ</v>
          </cell>
          <cell r="D28" t="str">
            <v>H21</v>
          </cell>
          <cell r="E28" t="str">
            <v>LAE</v>
          </cell>
          <cell r="I28" t="str">
            <v>ハ</v>
          </cell>
        </row>
        <row r="29">
          <cell r="A29" t="str">
            <v>貨1ガLLE</v>
          </cell>
          <cell r="B29" t="str">
            <v>バス貨物～1.7t(ガソリン・LPG)</v>
          </cell>
          <cell r="C29" t="str">
            <v>貨1ガ</v>
          </cell>
          <cell r="D29" t="str">
            <v>H21</v>
          </cell>
          <cell r="E29" t="str">
            <v>LLE</v>
          </cell>
          <cell r="I29" t="str">
            <v>Pハ</v>
          </cell>
        </row>
        <row r="30">
          <cell r="A30" t="str">
            <v>貨1ガMBE</v>
          </cell>
          <cell r="B30" t="str">
            <v>バス貨物～1.7t(ガソリン・LPG)</v>
          </cell>
          <cell r="C30" t="str">
            <v>貨1ガ</v>
          </cell>
          <cell r="D30" t="str">
            <v>H21</v>
          </cell>
          <cell r="E30" t="str">
            <v>MBE</v>
          </cell>
          <cell r="I30" t="str">
            <v>ガL1</v>
          </cell>
        </row>
        <row r="31">
          <cell r="A31" t="str">
            <v>貨1ガMAE</v>
          </cell>
          <cell r="B31" t="str">
            <v>バス貨物～1.7t(ガソリン・LPG)</v>
          </cell>
          <cell r="C31" t="str">
            <v>貨1ガ</v>
          </cell>
          <cell r="D31" t="str">
            <v>H21</v>
          </cell>
          <cell r="E31" t="str">
            <v>MAE</v>
          </cell>
          <cell r="I31" t="str">
            <v>ハ</v>
          </cell>
        </row>
        <row r="32">
          <cell r="A32" t="str">
            <v>貨1ガMLE</v>
          </cell>
          <cell r="B32" t="str">
            <v>バス貨物～1.7t(ガソリン・LPG)</v>
          </cell>
          <cell r="C32" t="str">
            <v>貨1ガ</v>
          </cell>
          <cell r="D32" t="str">
            <v>H21</v>
          </cell>
          <cell r="E32" t="str">
            <v>MLE</v>
          </cell>
          <cell r="I32" t="str">
            <v>Pハ</v>
          </cell>
        </row>
        <row r="33">
          <cell r="A33" t="str">
            <v>貨1ガRBE</v>
          </cell>
          <cell r="B33" t="str">
            <v>バス貨物～1.7t(ガソリン・LPG)</v>
          </cell>
          <cell r="C33" t="str">
            <v>貨1ガ</v>
          </cell>
          <cell r="D33" t="str">
            <v>H21</v>
          </cell>
          <cell r="E33" t="str">
            <v>RBE</v>
          </cell>
          <cell r="I33" t="str">
            <v>ガL2</v>
          </cell>
        </row>
        <row r="34">
          <cell r="A34" t="str">
            <v>貨1ガRAE</v>
          </cell>
          <cell r="B34" t="str">
            <v>バス貨物～1.7t(ガソリン・LPG)</v>
          </cell>
          <cell r="C34" t="str">
            <v>貨1ガ</v>
          </cell>
          <cell r="D34" t="str">
            <v>H21</v>
          </cell>
          <cell r="E34" t="str">
            <v>RAE</v>
          </cell>
          <cell r="I34" t="str">
            <v>ハ</v>
          </cell>
        </row>
        <row r="35">
          <cell r="A35" t="str">
            <v>貨1ガRLE</v>
          </cell>
          <cell r="B35" t="str">
            <v>バス貨物～1.7t(ガソリン・LPG)</v>
          </cell>
          <cell r="C35" t="str">
            <v>貨1ガ</v>
          </cell>
          <cell r="D35" t="str">
            <v>H21</v>
          </cell>
          <cell r="E35" t="str">
            <v>RLE</v>
          </cell>
          <cell r="I35" t="str">
            <v>Pハ</v>
          </cell>
        </row>
        <row r="36">
          <cell r="A36" t="str">
            <v>貨1ガQBE</v>
          </cell>
          <cell r="B36" t="str">
            <v>バス貨物～1.7t(ガソリン・LPG)</v>
          </cell>
          <cell r="C36" t="str">
            <v>貨1ガ</v>
          </cell>
          <cell r="D36" t="str">
            <v>H21</v>
          </cell>
          <cell r="E36" t="str">
            <v>QBE</v>
          </cell>
          <cell r="I36" t="str">
            <v>ガL3</v>
          </cell>
        </row>
        <row r="37">
          <cell r="A37" t="str">
            <v>貨1ガQAE</v>
          </cell>
          <cell r="B37" t="str">
            <v>バス貨物～1.7t(ガソリン・LPG)</v>
          </cell>
          <cell r="C37" t="str">
            <v>貨1ガ</v>
          </cell>
          <cell r="D37" t="str">
            <v>H21</v>
          </cell>
          <cell r="E37" t="str">
            <v>QAE</v>
          </cell>
          <cell r="I37" t="str">
            <v>ハ</v>
          </cell>
        </row>
        <row r="38">
          <cell r="A38" t="str">
            <v>貨1ガQLE</v>
          </cell>
          <cell r="B38" t="str">
            <v>バス貨物～1.7t(ガソリン・LPG)</v>
          </cell>
          <cell r="C38" t="str">
            <v>貨1ガ</v>
          </cell>
          <cell r="D38" t="str">
            <v>H21</v>
          </cell>
          <cell r="E38" t="str">
            <v>QLE</v>
          </cell>
          <cell r="I38" t="str">
            <v>Pハ</v>
          </cell>
        </row>
        <row r="39">
          <cell r="A39" t="str">
            <v>貨1ガ3BE</v>
          </cell>
          <cell r="B39" t="str">
            <v>バス貨物～1.7t(ガソリン・LPG)</v>
          </cell>
          <cell r="C39" t="str">
            <v>貨1ガ</v>
          </cell>
          <cell r="D39" t="str">
            <v>H30</v>
          </cell>
          <cell r="E39" t="str">
            <v>3BE</v>
          </cell>
          <cell r="I39" t="str">
            <v>ガL3</v>
          </cell>
        </row>
        <row r="40">
          <cell r="A40" t="str">
            <v>貨1ガ3AE</v>
          </cell>
          <cell r="B40" t="str">
            <v>バス貨物～1.7t(ガソリン・LPG)</v>
          </cell>
          <cell r="C40" t="str">
            <v>貨1ガ</v>
          </cell>
          <cell r="D40" t="str">
            <v>H30</v>
          </cell>
          <cell r="E40" t="str">
            <v>3AE</v>
          </cell>
          <cell r="I40" t="str">
            <v>ハ</v>
          </cell>
        </row>
        <row r="41">
          <cell r="A41" t="str">
            <v>貨1ガ3LE</v>
          </cell>
          <cell r="B41" t="str">
            <v>バス貨物～1.7t(ガソリン・LPG)</v>
          </cell>
          <cell r="C41" t="str">
            <v>貨1ガ</v>
          </cell>
          <cell r="D41" t="str">
            <v>H30</v>
          </cell>
          <cell r="E41" t="str">
            <v>3LE</v>
          </cell>
          <cell r="I41" t="str">
            <v>Pハ</v>
          </cell>
        </row>
        <row r="42">
          <cell r="A42" t="str">
            <v>貨1ガ4BE</v>
          </cell>
          <cell r="B42" t="str">
            <v>バス貨物～1.7t(ガソリン・LPG)</v>
          </cell>
          <cell r="C42" t="str">
            <v>貨1ガ</v>
          </cell>
          <cell r="D42" t="str">
            <v>H30</v>
          </cell>
          <cell r="E42" t="str">
            <v>4BE</v>
          </cell>
          <cell r="I42" t="str">
            <v>ガL1</v>
          </cell>
        </row>
        <row r="43">
          <cell r="A43" t="str">
            <v>貨1ガ4AE</v>
          </cell>
          <cell r="B43" t="str">
            <v>バス貨物～1.7t(ガソリン・LPG)</v>
          </cell>
          <cell r="C43" t="str">
            <v>貨1ガ</v>
          </cell>
          <cell r="D43" t="str">
            <v>H30</v>
          </cell>
          <cell r="E43" t="str">
            <v>4AE</v>
          </cell>
          <cell r="I43" t="str">
            <v>ハ</v>
          </cell>
        </row>
        <row r="44">
          <cell r="A44" t="str">
            <v>貨1ガ4LE</v>
          </cell>
          <cell r="B44" t="str">
            <v>バス貨物～1.7t(ガソリン・LPG)</v>
          </cell>
          <cell r="C44" t="str">
            <v>貨1ガ</v>
          </cell>
          <cell r="D44" t="str">
            <v>H30</v>
          </cell>
          <cell r="E44" t="str">
            <v>4LE</v>
          </cell>
          <cell r="I44" t="str">
            <v>Pハ</v>
          </cell>
        </row>
        <row r="45">
          <cell r="A45" t="str">
            <v>貨1ガ5BE</v>
          </cell>
          <cell r="B45" t="str">
            <v>バス貨物～1.7t(ガソリン・LPG)</v>
          </cell>
          <cell r="C45" t="str">
            <v>貨1ガ</v>
          </cell>
          <cell r="D45" t="str">
            <v>H30</v>
          </cell>
          <cell r="E45" t="str">
            <v>5BE</v>
          </cell>
          <cell r="I45" t="str">
            <v>ガL2</v>
          </cell>
        </row>
        <row r="46">
          <cell r="A46" t="str">
            <v>貨1ガ5AE</v>
          </cell>
          <cell r="B46" t="str">
            <v>バス貨物～1.7t(ガソリン・LPG)</v>
          </cell>
          <cell r="C46" t="str">
            <v>貨1ガ</v>
          </cell>
          <cell r="D46" t="str">
            <v>H30</v>
          </cell>
          <cell r="E46" t="str">
            <v>5AE</v>
          </cell>
          <cell r="I46" t="str">
            <v>ハ</v>
          </cell>
        </row>
        <row r="47">
          <cell r="A47" t="str">
            <v>貨1ガ5LE</v>
          </cell>
          <cell r="B47" t="str">
            <v>バス貨物～1.7t(ガソリン・LPG)</v>
          </cell>
          <cell r="C47" t="str">
            <v>貨1ガ</v>
          </cell>
          <cell r="D47" t="str">
            <v>H30</v>
          </cell>
          <cell r="E47" t="str">
            <v>5LE</v>
          </cell>
          <cell r="I47" t="str">
            <v>Pハ</v>
          </cell>
        </row>
        <row r="48">
          <cell r="A48" t="str">
            <v>貨1ガ6BE</v>
          </cell>
          <cell r="B48" t="str">
            <v>バス貨物～1.7t(ガソリン・LPG)</v>
          </cell>
          <cell r="C48" t="str">
            <v>貨1ガ</v>
          </cell>
          <cell r="D48" t="str">
            <v>H30</v>
          </cell>
          <cell r="E48" t="str">
            <v>6BE</v>
          </cell>
          <cell r="I48" t="str">
            <v>ガL4</v>
          </cell>
        </row>
        <row r="49">
          <cell r="A49" t="str">
            <v>貨1ガ6AE</v>
          </cell>
          <cell r="B49" t="str">
            <v>バス貨物～1.7t(ガソリン・LPG)</v>
          </cell>
          <cell r="C49" t="str">
            <v>貨1ガ</v>
          </cell>
          <cell r="D49" t="str">
            <v>H30</v>
          </cell>
          <cell r="E49" t="str">
            <v>6AE</v>
          </cell>
          <cell r="I49" t="str">
            <v>ハ</v>
          </cell>
        </row>
        <row r="50">
          <cell r="A50" t="str">
            <v>貨1ガ6LE</v>
          </cell>
          <cell r="B50" t="str">
            <v>バス貨物～1.7t(ガソリン・LPG)</v>
          </cell>
          <cell r="C50" t="str">
            <v>貨1ガ</v>
          </cell>
          <cell r="D50" t="str">
            <v>H30</v>
          </cell>
          <cell r="E50" t="str">
            <v>6LE</v>
          </cell>
          <cell r="I50" t="str">
            <v>Pハ</v>
          </cell>
        </row>
        <row r="51">
          <cell r="A51" t="str">
            <v>貨2ガ-</v>
          </cell>
          <cell r="B51" t="str">
            <v>バス貨物1.7～2.5t(ガソリン・LPG)</v>
          </cell>
          <cell r="C51" t="str">
            <v>貨2ガ</v>
          </cell>
          <cell r="D51" t="str">
            <v>S50前</v>
          </cell>
          <cell r="E51" t="str">
            <v>-</v>
          </cell>
          <cell r="I51" t="str">
            <v>ガL3</v>
          </cell>
        </row>
        <row r="52">
          <cell r="A52" t="str">
            <v>貨2ガH</v>
          </cell>
          <cell r="B52" t="str">
            <v>バス貨物1.7～2.5t(ガソリン・LPG)</v>
          </cell>
          <cell r="C52" t="str">
            <v>貨2ガ</v>
          </cell>
          <cell r="D52" t="str">
            <v>S50</v>
          </cell>
          <cell r="E52" t="str">
            <v>H</v>
          </cell>
          <cell r="I52" t="str">
            <v>ガL3</v>
          </cell>
        </row>
        <row r="53">
          <cell r="A53" t="str">
            <v>貨2ガJ</v>
          </cell>
          <cell r="B53" t="str">
            <v>バス貨物1.7～2.5t(ガソリン・LPG)</v>
          </cell>
          <cell r="C53" t="str">
            <v>貨2ガ</v>
          </cell>
          <cell r="D53" t="str">
            <v>S54</v>
          </cell>
          <cell r="E53" t="str">
            <v>J</v>
          </cell>
          <cell r="I53" t="str">
            <v>ガL3</v>
          </cell>
        </row>
        <row r="54">
          <cell r="A54" t="str">
            <v>貨2ガL</v>
          </cell>
          <cell r="B54" t="str">
            <v>バス貨物1.7～2.5t(ガソリン・LPG)</v>
          </cell>
          <cell r="C54" t="str">
            <v>貨2ガ</v>
          </cell>
          <cell r="D54" t="str">
            <v>S56</v>
          </cell>
          <cell r="E54" t="str">
            <v>L</v>
          </cell>
          <cell r="I54" t="str">
            <v>ガL3</v>
          </cell>
        </row>
        <row r="55">
          <cell r="A55" t="str">
            <v>貨2ガT</v>
          </cell>
          <cell r="B55" t="str">
            <v>バス貨物1.7～2.5t(ガソリン・LPG)</v>
          </cell>
          <cell r="C55" t="str">
            <v>貨2ガ</v>
          </cell>
          <cell r="D55" t="str">
            <v>H元</v>
          </cell>
          <cell r="E55" t="str">
            <v>T</v>
          </cell>
          <cell r="I55" t="str">
            <v>ガL3</v>
          </cell>
        </row>
        <row r="56">
          <cell r="A56" t="str">
            <v>貨2ガGA</v>
          </cell>
          <cell r="B56" t="str">
            <v>バス貨物1.7～2.5t(ガソリン・LPG)</v>
          </cell>
          <cell r="C56" t="str">
            <v>貨2ガ</v>
          </cell>
          <cell r="D56" t="str">
            <v>H6,H10</v>
          </cell>
          <cell r="E56" t="str">
            <v>GA</v>
          </cell>
          <cell r="I56" t="str">
            <v>ガL3</v>
          </cell>
        </row>
        <row r="57">
          <cell r="A57" t="str">
            <v>貨2ガGC</v>
          </cell>
          <cell r="B57" t="str">
            <v>バス貨物1.7～2.5t(ガソリン・LPG)</v>
          </cell>
          <cell r="C57" t="str">
            <v>貨2ガ</v>
          </cell>
          <cell r="D57" t="str">
            <v>H6,H10</v>
          </cell>
          <cell r="E57" t="str">
            <v>GC</v>
          </cell>
          <cell r="I57" t="str">
            <v>ガL3</v>
          </cell>
        </row>
        <row r="58">
          <cell r="A58" t="str">
            <v>貨2ガHG</v>
          </cell>
          <cell r="B58" t="str">
            <v>バス貨物1.7～2.5t(ガソリン・LPG)</v>
          </cell>
          <cell r="C58" t="str">
            <v>貨2ガ</v>
          </cell>
          <cell r="D58" t="str">
            <v>H6,H10</v>
          </cell>
          <cell r="E58" t="str">
            <v>HG</v>
          </cell>
          <cell r="I58" t="str">
            <v>ハ</v>
          </cell>
        </row>
        <row r="59">
          <cell r="A59" t="str">
            <v>貨2ガGK</v>
          </cell>
          <cell r="B59" t="str">
            <v>バス貨物1.7～2.5t(ガソリン・LPG)</v>
          </cell>
          <cell r="C59" t="str">
            <v>貨2ガ</v>
          </cell>
          <cell r="D59" t="str">
            <v>H13</v>
          </cell>
          <cell r="E59" t="str">
            <v>GK</v>
          </cell>
          <cell r="I59" t="str">
            <v>ガL3</v>
          </cell>
        </row>
        <row r="60">
          <cell r="A60" t="str">
            <v>貨2ガHQ</v>
          </cell>
          <cell r="B60" t="str">
            <v>バス貨物1.7～2.5t(ガソリン・LPG)</v>
          </cell>
          <cell r="C60" t="str">
            <v>貨2ガ</v>
          </cell>
          <cell r="D60" t="str">
            <v>H13</v>
          </cell>
          <cell r="E60" t="str">
            <v>HQ</v>
          </cell>
          <cell r="I60" t="str">
            <v>ハ</v>
          </cell>
        </row>
        <row r="61">
          <cell r="A61" t="str">
            <v>貨2ガTC</v>
          </cell>
          <cell r="B61" t="str">
            <v>バス貨物1.7～2.5t(ガソリン・LPG)</v>
          </cell>
          <cell r="C61" t="str">
            <v>貨2ガ</v>
          </cell>
          <cell r="D61" t="str">
            <v>H13</v>
          </cell>
          <cell r="E61" t="str">
            <v>TC</v>
          </cell>
          <cell r="I61" t="str">
            <v>ガL3</v>
          </cell>
        </row>
        <row r="62">
          <cell r="A62" t="str">
            <v>貨2ガXC</v>
          </cell>
          <cell r="B62" t="str">
            <v>バス貨物1.7～2.5t(ガソリン・LPG)</v>
          </cell>
          <cell r="C62" t="str">
            <v>貨2ガ</v>
          </cell>
          <cell r="D62" t="str">
            <v>H13</v>
          </cell>
          <cell r="E62" t="str">
            <v>XC</v>
          </cell>
          <cell r="I62" t="str">
            <v>ハ</v>
          </cell>
        </row>
        <row r="63">
          <cell r="A63" t="str">
            <v>貨2ガLC</v>
          </cell>
          <cell r="B63" t="str">
            <v>バス貨物1.7～2.5t(ガソリン・LPG)</v>
          </cell>
          <cell r="C63" t="str">
            <v>貨2ガ</v>
          </cell>
          <cell r="D63" t="str">
            <v>H13</v>
          </cell>
          <cell r="E63" t="str">
            <v>LC</v>
          </cell>
          <cell r="I63" t="str">
            <v>ガL3</v>
          </cell>
        </row>
        <row r="64">
          <cell r="A64" t="str">
            <v>貨2ガYC</v>
          </cell>
          <cell r="B64" t="str">
            <v>バス貨物1.7～2.5t(ガソリン・LPG)</v>
          </cell>
          <cell r="C64" t="str">
            <v>貨2ガ</v>
          </cell>
          <cell r="D64" t="str">
            <v>H13</v>
          </cell>
          <cell r="E64" t="str">
            <v>YC</v>
          </cell>
          <cell r="I64" t="str">
            <v>ハ</v>
          </cell>
        </row>
        <row r="65">
          <cell r="A65" t="str">
            <v>貨2ガUC</v>
          </cell>
          <cell r="B65" t="str">
            <v>バス貨物1.7～2.5t(ガソリン・LPG)</v>
          </cell>
          <cell r="C65" t="str">
            <v>貨2ガ</v>
          </cell>
          <cell r="D65" t="str">
            <v>H13</v>
          </cell>
          <cell r="E65" t="str">
            <v>UC</v>
          </cell>
          <cell r="I65" t="str">
            <v>ガL3</v>
          </cell>
        </row>
        <row r="66">
          <cell r="A66" t="str">
            <v>貨2ガZC</v>
          </cell>
          <cell r="B66" t="str">
            <v>バス貨物1.7～2.5t(ガソリン・LPG)</v>
          </cell>
          <cell r="C66" t="str">
            <v>貨2ガ</v>
          </cell>
          <cell r="D66" t="str">
            <v>H13</v>
          </cell>
          <cell r="E66" t="str">
            <v>ZC</v>
          </cell>
          <cell r="I66" t="str">
            <v>ハ</v>
          </cell>
        </row>
        <row r="67">
          <cell r="A67" t="str">
            <v>貨2ガABF</v>
          </cell>
          <cell r="B67" t="str">
            <v>バス貨物1.7～2.5t(ガソリン・LPG)</v>
          </cell>
          <cell r="C67" t="str">
            <v>貨2ガ</v>
          </cell>
          <cell r="D67" t="str">
            <v>H17</v>
          </cell>
          <cell r="E67" t="str">
            <v>ABF</v>
          </cell>
          <cell r="I67" t="str">
            <v>ガL3</v>
          </cell>
        </row>
        <row r="68">
          <cell r="A68" t="str">
            <v>貨2ガAAF</v>
          </cell>
          <cell r="B68" t="str">
            <v>バス貨物1.7～2.5t(ガソリン・LPG)</v>
          </cell>
          <cell r="C68" t="str">
            <v>貨2ガ</v>
          </cell>
          <cell r="D68" t="str">
            <v>H17</v>
          </cell>
          <cell r="E68" t="str">
            <v>AAF</v>
          </cell>
          <cell r="I68" t="str">
            <v>ハ</v>
          </cell>
        </row>
        <row r="69">
          <cell r="A69" t="str">
            <v>貨2ガALF</v>
          </cell>
          <cell r="B69" t="str">
            <v>バス貨物1.7～2.5t(ガソリン・LPG)</v>
          </cell>
          <cell r="C69" t="str">
            <v>貨2ガ</v>
          </cell>
          <cell r="D69" t="str">
            <v>H17</v>
          </cell>
          <cell r="E69" t="str">
            <v>ALF</v>
          </cell>
          <cell r="I69" t="str">
            <v>Pハ</v>
          </cell>
        </row>
        <row r="70">
          <cell r="A70" t="str">
            <v>貨2ガCAF</v>
          </cell>
          <cell r="B70" t="str">
            <v>バス貨物1.7～2.5t(ガソリン・LPG)</v>
          </cell>
          <cell r="C70" t="str">
            <v>貨2ガ</v>
          </cell>
          <cell r="D70" t="str">
            <v>H17</v>
          </cell>
          <cell r="E70" t="str">
            <v>CAF</v>
          </cell>
          <cell r="I70" t="str">
            <v>ハ</v>
          </cell>
        </row>
        <row r="71">
          <cell r="A71" t="str">
            <v>貨2ガCBF</v>
          </cell>
          <cell r="B71" t="str">
            <v>バス貨物1.7～2.5t(ガソリン・LPG)</v>
          </cell>
          <cell r="C71" t="str">
            <v>貨2ガ</v>
          </cell>
          <cell r="D71" t="str">
            <v>H17</v>
          </cell>
          <cell r="E71" t="str">
            <v>CBF</v>
          </cell>
          <cell r="I71" t="str">
            <v>ガL1</v>
          </cell>
        </row>
        <row r="72">
          <cell r="A72" t="str">
            <v>貨2ガCLF</v>
          </cell>
          <cell r="B72" t="str">
            <v>バス貨物1.7～2.5t(ガソリン・LPG)</v>
          </cell>
          <cell r="C72" t="str">
            <v>貨2ガ</v>
          </cell>
          <cell r="D72" t="str">
            <v>H17</v>
          </cell>
          <cell r="E72" t="str">
            <v>CLF</v>
          </cell>
          <cell r="I72" t="str">
            <v>Pハ</v>
          </cell>
        </row>
        <row r="73">
          <cell r="A73" t="str">
            <v>貨2ガDAF</v>
          </cell>
          <cell r="B73" t="str">
            <v>バス貨物1.7～2.5t(ガソリン・LPG)</v>
          </cell>
          <cell r="C73" t="str">
            <v>貨2ガ</v>
          </cell>
          <cell r="D73" t="str">
            <v>H17</v>
          </cell>
          <cell r="E73" t="str">
            <v>DAF</v>
          </cell>
          <cell r="I73" t="str">
            <v>ハ</v>
          </cell>
        </row>
        <row r="74">
          <cell r="A74" t="str">
            <v>貨2ガDBF</v>
          </cell>
          <cell r="B74" t="str">
            <v>バス貨物1.7～2.5t(ガソリン・LPG)</v>
          </cell>
          <cell r="C74" t="str">
            <v>貨2ガ</v>
          </cell>
          <cell r="D74" t="str">
            <v>H17</v>
          </cell>
          <cell r="E74" t="str">
            <v>DBF</v>
          </cell>
          <cell r="I74" t="str">
            <v>ガL2</v>
          </cell>
        </row>
        <row r="75">
          <cell r="A75" t="str">
            <v>貨2ガDLF</v>
          </cell>
          <cell r="B75" t="str">
            <v>バス貨物1.7～2.5t(ガソリン・LPG)</v>
          </cell>
          <cell r="C75" t="str">
            <v>貨2ガ</v>
          </cell>
          <cell r="D75" t="str">
            <v>H17</v>
          </cell>
          <cell r="E75" t="str">
            <v>DLF</v>
          </cell>
          <cell r="I75" t="str">
            <v>Pハ</v>
          </cell>
        </row>
        <row r="76">
          <cell r="A76" t="str">
            <v>貨2ガLBF</v>
          </cell>
          <cell r="B76" t="str">
            <v>バス貨物1.7～2.5t(ガソリン・LPG)</v>
          </cell>
          <cell r="C76" t="str">
            <v>貨2ガ</v>
          </cell>
          <cell r="D76" t="str">
            <v>H21</v>
          </cell>
          <cell r="E76" t="str">
            <v>LBF</v>
          </cell>
          <cell r="I76" t="str">
            <v>ガL3</v>
          </cell>
        </row>
        <row r="77">
          <cell r="A77" t="str">
            <v>貨2ガLAF</v>
          </cell>
          <cell r="B77" t="str">
            <v>バス貨物1.7～2.5t(ガソリン・LPG)</v>
          </cell>
          <cell r="C77" t="str">
            <v>貨2ガ</v>
          </cell>
          <cell r="D77" t="str">
            <v>H21</v>
          </cell>
          <cell r="E77" t="str">
            <v>LAF</v>
          </cell>
          <cell r="I77" t="str">
            <v>ハ</v>
          </cell>
        </row>
        <row r="78">
          <cell r="A78" t="str">
            <v>貨2ガLLF</v>
          </cell>
          <cell r="B78" t="str">
            <v>バス貨物1.7～2.5t(ガソリン・LPG)</v>
          </cell>
          <cell r="C78" t="str">
            <v>貨2ガ</v>
          </cell>
          <cell r="D78" t="str">
            <v>H21</v>
          </cell>
          <cell r="E78" t="str">
            <v>LLF</v>
          </cell>
          <cell r="I78" t="str">
            <v>Pハ</v>
          </cell>
        </row>
        <row r="79">
          <cell r="A79" t="str">
            <v>貨2ガMBF</v>
          </cell>
          <cell r="B79" t="str">
            <v>バス貨物1.7～2.5t(ガソリン・LPG)</v>
          </cell>
          <cell r="C79" t="str">
            <v>貨2ガ</v>
          </cell>
          <cell r="D79" t="str">
            <v>H21</v>
          </cell>
          <cell r="E79" t="str">
            <v>MBF</v>
          </cell>
          <cell r="I79" t="str">
            <v>ガL1</v>
          </cell>
        </row>
        <row r="80">
          <cell r="A80" t="str">
            <v>貨2ガMAF</v>
          </cell>
          <cell r="B80" t="str">
            <v>バス貨物1.7～2.5t(ガソリン・LPG)</v>
          </cell>
          <cell r="C80" t="str">
            <v>貨2ガ</v>
          </cell>
          <cell r="D80" t="str">
            <v>H21</v>
          </cell>
          <cell r="E80" t="str">
            <v>MAF</v>
          </cell>
          <cell r="I80" t="str">
            <v>ハ</v>
          </cell>
        </row>
        <row r="81">
          <cell r="A81" t="str">
            <v>貨2ガMLF</v>
          </cell>
          <cell r="B81" t="str">
            <v>バス貨物1.7～2.5t(ガソリン・LPG)</v>
          </cell>
          <cell r="C81" t="str">
            <v>貨2ガ</v>
          </cell>
          <cell r="D81" t="str">
            <v>H21</v>
          </cell>
          <cell r="E81" t="str">
            <v>MLF</v>
          </cell>
          <cell r="I81" t="str">
            <v>Pハ</v>
          </cell>
        </row>
        <row r="82">
          <cell r="A82" t="str">
            <v>貨2ガRBF</v>
          </cell>
          <cell r="B82" t="str">
            <v>バス貨物1.7～2.5t(ガソリン・LPG)</v>
          </cell>
          <cell r="C82" t="str">
            <v>貨2ガ</v>
          </cell>
          <cell r="D82" t="str">
            <v>H21</v>
          </cell>
          <cell r="E82" t="str">
            <v>RBF</v>
          </cell>
          <cell r="I82" t="str">
            <v>ガL2</v>
          </cell>
        </row>
        <row r="83">
          <cell r="A83" t="str">
            <v>貨2ガRAF</v>
          </cell>
          <cell r="B83" t="str">
            <v>バス貨物1.7～2.5t(ガソリン・LPG)</v>
          </cell>
          <cell r="C83" t="str">
            <v>貨2ガ</v>
          </cell>
          <cell r="D83" t="str">
            <v>H21</v>
          </cell>
          <cell r="E83" t="str">
            <v>RAF</v>
          </cell>
          <cell r="I83" t="str">
            <v>ハ</v>
          </cell>
        </row>
        <row r="84">
          <cell r="A84" t="str">
            <v>貨2ガRLF</v>
          </cell>
          <cell r="B84" t="str">
            <v>バス貨物1.7～2.5t(ガソリン・LPG)</v>
          </cell>
          <cell r="C84" t="str">
            <v>貨2ガ</v>
          </cell>
          <cell r="D84" t="str">
            <v>H21</v>
          </cell>
          <cell r="E84" t="str">
            <v>RLF</v>
          </cell>
          <cell r="I84" t="str">
            <v>Pハ</v>
          </cell>
        </row>
        <row r="85">
          <cell r="A85" t="str">
            <v>貨2ガQBF</v>
          </cell>
          <cell r="B85" t="str">
            <v>バス貨物1.7～2.5t(ガソリン・LPG)</v>
          </cell>
          <cell r="C85" t="str">
            <v>貨2ガ</v>
          </cell>
          <cell r="D85" t="str">
            <v>H21</v>
          </cell>
          <cell r="E85" t="str">
            <v>QBF</v>
          </cell>
          <cell r="I85" t="str">
            <v>ガL3</v>
          </cell>
        </row>
        <row r="86">
          <cell r="A86" t="str">
            <v>貨2ガQAF</v>
          </cell>
          <cell r="B86" t="str">
            <v>バス貨物1.7～2.5t(ガソリン・LPG)</v>
          </cell>
          <cell r="C86" t="str">
            <v>貨2ガ</v>
          </cell>
          <cell r="D86" t="str">
            <v>H21</v>
          </cell>
          <cell r="E86" t="str">
            <v>QAF</v>
          </cell>
          <cell r="I86" t="str">
            <v>ハ</v>
          </cell>
        </row>
        <row r="87">
          <cell r="A87" t="str">
            <v>貨2ガQLF</v>
          </cell>
          <cell r="B87" t="str">
            <v>バス貨物1.7～2.5t(ガソリン・LPG)</v>
          </cell>
          <cell r="C87" t="str">
            <v>貨2ガ</v>
          </cell>
          <cell r="D87" t="str">
            <v>H21</v>
          </cell>
          <cell r="E87" t="str">
            <v>QLF</v>
          </cell>
          <cell r="I87" t="str">
            <v>Pハ</v>
          </cell>
        </row>
        <row r="88">
          <cell r="A88" t="str">
            <v>貨2ガ3BF</v>
          </cell>
          <cell r="B88" t="str">
            <v>バス貨物1.7～2.5t(ガソリン・LPG)</v>
          </cell>
          <cell r="C88" t="str">
            <v>貨2ガ</v>
          </cell>
          <cell r="D88" t="str">
            <v>H30</v>
          </cell>
          <cell r="E88" t="str">
            <v>3BF</v>
          </cell>
          <cell r="I88" t="str">
            <v>ガL3</v>
          </cell>
        </row>
        <row r="89">
          <cell r="A89" t="str">
            <v>貨2ガ3AF</v>
          </cell>
          <cell r="B89" t="str">
            <v>バス貨物1.7～2.5t(ガソリン・LPG)</v>
          </cell>
          <cell r="C89" t="str">
            <v>貨2ガ</v>
          </cell>
          <cell r="D89" t="str">
            <v>H30</v>
          </cell>
          <cell r="E89" t="str">
            <v>3AF</v>
          </cell>
          <cell r="I89" t="str">
            <v>ハ</v>
          </cell>
        </row>
        <row r="90">
          <cell r="A90" t="str">
            <v>貨2ガ3LF</v>
          </cell>
          <cell r="B90" t="str">
            <v>バス貨物1.7～2.5t(ガソリン・LPG)</v>
          </cell>
          <cell r="C90" t="str">
            <v>貨2ガ</v>
          </cell>
          <cell r="D90" t="str">
            <v>H30</v>
          </cell>
          <cell r="E90" t="str">
            <v>3LF</v>
          </cell>
          <cell r="I90" t="str">
            <v>Pハ</v>
          </cell>
        </row>
        <row r="91">
          <cell r="A91" t="str">
            <v>貨2ガ4BF</v>
          </cell>
          <cell r="B91" t="str">
            <v>バス貨物1.7～2.5t(ガソリン・LPG)</v>
          </cell>
          <cell r="C91" t="str">
            <v>貨2ガ</v>
          </cell>
          <cell r="D91" t="str">
            <v>H30</v>
          </cell>
          <cell r="E91" t="str">
            <v>4BF</v>
          </cell>
          <cell r="I91" t="str">
            <v>ガL1</v>
          </cell>
        </row>
        <row r="92">
          <cell r="A92" t="str">
            <v>貨2ガ4AF</v>
          </cell>
          <cell r="B92" t="str">
            <v>バス貨物1.7～2.5t(ガソリン・LPG)</v>
          </cell>
          <cell r="C92" t="str">
            <v>貨2ガ</v>
          </cell>
          <cell r="D92" t="str">
            <v>H30</v>
          </cell>
          <cell r="E92" t="str">
            <v>4AF</v>
          </cell>
          <cell r="I92" t="str">
            <v>ハ</v>
          </cell>
        </row>
        <row r="93">
          <cell r="A93" t="str">
            <v>貨2ガ4LF</v>
          </cell>
          <cell r="B93" t="str">
            <v>バス貨物1.7～2.5t(ガソリン・LPG)</v>
          </cell>
          <cell r="C93" t="str">
            <v>貨2ガ</v>
          </cell>
          <cell r="D93" t="str">
            <v>H30</v>
          </cell>
          <cell r="E93" t="str">
            <v>4LF</v>
          </cell>
          <cell r="I93" t="str">
            <v>Pハ</v>
          </cell>
        </row>
        <row r="94">
          <cell r="A94" t="str">
            <v>貨2ガ5BF</v>
          </cell>
          <cell r="B94" t="str">
            <v>バス貨物1.7～2.5t(ガソリン・LPG)</v>
          </cell>
          <cell r="C94" t="str">
            <v>貨2ガ</v>
          </cell>
          <cell r="D94" t="str">
            <v>H30</v>
          </cell>
          <cell r="E94" t="str">
            <v>5BF</v>
          </cell>
          <cell r="I94" t="str">
            <v>ガL2</v>
          </cell>
        </row>
        <row r="95">
          <cell r="A95" t="str">
            <v>貨2ガ5AF</v>
          </cell>
          <cell r="B95" t="str">
            <v>バス貨物1.7～2.5t(ガソリン・LPG)</v>
          </cell>
          <cell r="C95" t="str">
            <v>貨2ガ</v>
          </cell>
          <cell r="D95" t="str">
            <v>H30</v>
          </cell>
          <cell r="E95" t="str">
            <v>5AF</v>
          </cell>
          <cell r="I95" t="str">
            <v>ハ</v>
          </cell>
        </row>
        <row r="96">
          <cell r="A96" t="str">
            <v>貨2ガ5LF</v>
          </cell>
          <cell r="B96" t="str">
            <v>バス貨物1.7～2.5t(ガソリン・LPG)</v>
          </cell>
          <cell r="C96" t="str">
            <v>貨2ガ</v>
          </cell>
          <cell r="D96" t="str">
            <v>H30</v>
          </cell>
          <cell r="E96" t="str">
            <v>5LF</v>
          </cell>
          <cell r="I96" t="str">
            <v>Pハ</v>
          </cell>
        </row>
        <row r="97">
          <cell r="A97" t="str">
            <v>貨2ガ6BF</v>
          </cell>
          <cell r="B97" t="str">
            <v>バス貨物1.7～2.5t(ガソリン・LPG)</v>
          </cell>
          <cell r="C97" t="str">
            <v>貨2ガ</v>
          </cell>
          <cell r="D97" t="str">
            <v>H30</v>
          </cell>
          <cell r="E97" t="str">
            <v>6BF</v>
          </cell>
          <cell r="I97" t="str">
            <v>ガL4</v>
          </cell>
        </row>
        <row r="98">
          <cell r="A98" t="str">
            <v>貨2ガ6AF</v>
          </cell>
          <cell r="B98" t="str">
            <v>バス貨物1.7～2.5t(ガソリン・LPG)</v>
          </cell>
          <cell r="C98" t="str">
            <v>貨2ガ</v>
          </cell>
          <cell r="D98" t="str">
            <v>H30</v>
          </cell>
          <cell r="E98" t="str">
            <v>6AF</v>
          </cell>
          <cell r="I98" t="str">
            <v>ハ</v>
          </cell>
        </row>
        <row r="99">
          <cell r="A99" t="str">
            <v>貨2ガ6LF</v>
          </cell>
          <cell r="B99" t="str">
            <v>バス貨物1.7～2.5t(ガソリン・LPG)</v>
          </cell>
          <cell r="C99" t="str">
            <v>貨2ガ</v>
          </cell>
          <cell r="D99" t="str">
            <v>H30</v>
          </cell>
          <cell r="E99" t="str">
            <v>6LF</v>
          </cell>
          <cell r="I99" t="str">
            <v>Pハ</v>
          </cell>
        </row>
        <row r="100">
          <cell r="A100" t="str">
            <v>貨3ガ-</v>
          </cell>
          <cell r="B100" t="str">
            <v>バス貨物2.5～3.5t(ガソリン・LPG)</v>
          </cell>
          <cell r="C100" t="str">
            <v>貨3ガ</v>
          </cell>
          <cell r="D100" t="str">
            <v>S54前</v>
          </cell>
          <cell r="E100" t="str">
            <v>-</v>
          </cell>
          <cell r="I100" t="str">
            <v>ガL3</v>
          </cell>
        </row>
        <row r="101">
          <cell r="A101" t="str">
            <v>貨3ガJ</v>
          </cell>
          <cell r="B101" t="str">
            <v>バス貨物2.5～3.5t(ガソリン・LPG)</v>
          </cell>
          <cell r="C101" t="str">
            <v>貨3ガ</v>
          </cell>
          <cell r="D101" t="str">
            <v>S54</v>
          </cell>
          <cell r="E101" t="str">
            <v>J</v>
          </cell>
          <cell r="I101" t="str">
            <v>ガL3</v>
          </cell>
        </row>
        <row r="102">
          <cell r="A102" t="str">
            <v>貨3ガM</v>
          </cell>
          <cell r="B102" t="str">
            <v>バス貨物2.5～3.5t(ガソリン・LPG)</v>
          </cell>
          <cell r="C102" t="str">
            <v>貨3ガ</v>
          </cell>
          <cell r="D102" t="str">
            <v>S57</v>
          </cell>
          <cell r="E102" t="str">
            <v>M</v>
          </cell>
          <cell r="I102" t="str">
            <v>ガL3</v>
          </cell>
        </row>
        <row r="103">
          <cell r="A103" t="str">
            <v>貨3ガT</v>
          </cell>
          <cell r="B103" t="str">
            <v>バス貨物2.5～3.5t(ガソリン・LPG)</v>
          </cell>
          <cell r="C103" t="str">
            <v>貨3ガ</v>
          </cell>
          <cell r="D103" t="str">
            <v>H元</v>
          </cell>
          <cell r="E103" t="str">
            <v>T</v>
          </cell>
          <cell r="I103" t="str">
            <v>ガL3</v>
          </cell>
        </row>
        <row r="104">
          <cell r="A104" t="str">
            <v>貨3ガZ</v>
          </cell>
          <cell r="B104" t="str">
            <v>バス貨物2.5～3.5t(ガソリン・LPG)</v>
          </cell>
          <cell r="C104" t="str">
            <v>貨3ガ</v>
          </cell>
          <cell r="D104" t="str">
            <v>H4</v>
          </cell>
          <cell r="E104" t="str">
            <v>Z</v>
          </cell>
          <cell r="I104" t="str">
            <v>ガL3</v>
          </cell>
        </row>
        <row r="105">
          <cell r="A105" t="str">
            <v>貨3ガGB</v>
          </cell>
          <cell r="B105" t="str">
            <v>バス貨物2.5～3.5t(ガソリン・LPG)</v>
          </cell>
          <cell r="C105" t="str">
            <v>貨3ガ</v>
          </cell>
          <cell r="D105" t="str">
            <v>H7,H10</v>
          </cell>
          <cell r="E105" t="str">
            <v>GB</v>
          </cell>
          <cell r="I105" t="str">
            <v>ガL3</v>
          </cell>
        </row>
        <row r="106">
          <cell r="A106" t="str">
            <v>貨3ガGE</v>
          </cell>
          <cell r="B106" t="str">
            <v>バス貨物2.5～3.5t(ガソリン・LPG)</v>
          </cell>
          <cell r="C106" t="str">
            <v>貨3ガ</v>
          </cell>
          <cell r="D106" t="str">
            <v>H7,H10</v>
          </cell>
          <cell r="E106" t="str">
            <v>GE</v>
          </cell>
          <cell r="I106" t="str">
            <v>ガL3</v>
          </cell>
        </row>
        <row r="107">
          <cell r="A107" t="str">
            <v>貨3ガHJ</v>
          </cell>
          <cell r="B107" t="str">
            <v>バス貨物2.5～3.5t(ガソリン・LPG)</v>
          </cell>
          <cell r="C107" t="str">
            <v>貨3ガ</v>
          </cell>
          <cell r="D107" t="str">
            <v>H7,H10</v>
          </cell>
          <cell r="E107" t="str">
            <v>HJ</v>
          </cell>
          <cell r="I107" t="str">
            <v>ハ</v>
          </cell>
        </row>
        <row r="108">
          <cell r="A108" t="str">
            <v>貨3ガGK</v>
          </cell>
          <cell r="B108" t="str">
            <v>バス貨物2.5～3.5t(ガソリン・LPG)</v>
          </cell>
          <cell r="C108" t="str">
            <v>貨3ガ</v>
          </cell>
          <cell r="D108" t="str">
            <v>H13</v>
          </cell>
          <cell r="E108" t="str">
            <v>GK</v>
          </cell>
          <cell r="I108" t="str">
            <v>ガL3</v>
          </cell>
        </row>
        <row r="109">
          <cell r="A109" t="str">
            <v>貨3ガHQ</v>
          </cell>
          <cell r="B109" t="str">
            <v>バス貨物2.5～3.5t(ガソリン・LPG)</v>
          </cell>
          <cell r="C109" t="str">
            <v>貨3ガ</v>
          </cell>
          <cell r="D109" t="str">
            <v>H13</v>
          </cell>
          <cell r="E109" t="str">
            <v>HQ</v>
          </cell>
          <cell r="I109" t="str">
            <v>ハ</v>
          </cell>
        </row>
        <row r="110">
          <cell r="A110" t="str">
            <v>貨3ガTC</v>
          </cell>
          <cell r="B110" t="str">
            <v>バス貨物2.5～3.5t(ガソリン・LPG)</v>
          </cell>
          <cell r="C110" t="str">
            <v>貨3ガ</v>
          </cell>
          <cell r="D110" t="str">
            <v>H13</v>
          </cell>
          <cell r="E110" t="str">
            <v>TC</v>
          </cell>
          <cell r="I110" t="str">
            <v>ガL3</v>
          </cell>
        </row>
        <row r="111">
          <cell r="A111" t="str">
            <v>貨3ガXC</v>
          </cell>
          <cell r="B111" t="str">
            <v>バス貨物2.5～3.5t(ガソリン・LPG)</v>
          </cell>
          <cell r="C111" t="str">
            <v>貨3ガ</v>
          </cell>
          <cell r="D111" t="str">
            <v>H13</v>
          </cell>
          <cell r="E111" t="str">
            <v>XC</v>
          </cell>
          <cell r="I111" t="str">
            <v>ハ</v>
          </cell>
        </row>
        <row r="112">
          <cell r="A112" t="str">
            <v>貨3ガLC</v>
          </cell>
          <cell r="B112" t="str">
            <v>バス貨物2.5～3.5t(ガソリン・LPG)</v>
          </cell>
          <cell r="C112" t="str">
            <v>貨3ガ</v>
          </cell>
          <cell r="D112" t="str">
            <v>H13</v>
          </cell>
          <cell r="E112" t="str">
            <v>LC</v>
          </cell>
          <cell r="I112" t="str">
            <v>ガL3</v>
          </cell>
        </row>
        <row r="113">
          <cell r="A113" t="str">
            <v>貨3ガYC</v>
          </cell>
          <cell r="B113" t="str">
            <v>バス貨物2.5～3.5t(ガソリン・LPG)</v>
          </cell>
          <cell r="C113" t="str">
            <v>貨3ガ</v>
          </cell>
          <cell r="D113" t="str">
            <v>H13</v>
          </cell>
          <cell r="E113" t="str">
            <v>YC</v>
          </cell>
          <cell r="I113" t="str">
            <v>ハ</v>
          </cell>
        </row>
        <row r="114">
          <cell r="A114" t="str">
            <v>貨3ガUC</v>
          </cell>
          <cell r="B114" t="str">
            <v>バス貨物2.5～3.5t(ガソリン・LPG)</v>
          </cell>
          <cell r="C114" t="str">
            <v>貨3ガ</v>
          </cell>
          <cell r="D114" t="str">
            <v>H13</v>
          </cell>
          <cell r="E114" t="str">
            <v>UC</v>
          </cell>
          <cell r="I114" t="str">
            <v>ガL3</v>
          </cell>
        </row>
        <row r="115">
          <cell r="A115" t="str">
            <v>貨3ガZC</v>
          </cell>
          <cell r="B115" t="str">
            <v>バス貨物2.5～3.5t(ガソリン・LPG)</v>
          </cell>
          <cell r="C115" t="str">
            <v>貨3ガ</v>
          </cell>
          <cell r="D115" t="str">
            <v>H13</v>
          </cell>
          <cell r="E115" t="str">
            <v>ZC</v>
          </cell>
          <cell r="I115" t="str">
            <v>ハ</v>
          </cell>
        </row>
        <row r="116">
          <cell r="A116" t="str">
            <v>貨3ガABF</v>
          </cell>
          <cell r="B116" t="str">
            <v>バス貨物2.5～3.5t(ガソリン・LPG)</v>
          </cell>
          <cell r="C116" t="str">
            <v>貨3ガ</v>
          </cell>
          <cell r="D116" t="str">
            <v>H17</v>
          </cell>
          <cell r="E116" t="str">
            <v>ABF</v>
          </cell>
          <cell r="I116" t="str">
            <v>ガL3</v>
          </cell>
        </row>
        <row r="117">
          <cell r="A117" t="str">
            <v>貨3ガAAF</v>
          </cell>
          <cell r="B117" t="str">
            <v>バス貨物2.5～3.5t(ガソリン・LPG)</v>
          </cell>
          <cell r="C117" t="str">
            <v>貨3ガ</v>
          </cell>
          <cell r="D117" t="str">
            <v>H17</v>
          </cell>
          <cell r="E117" t="str">
            <v>AAF</v>
          </cell>
          <cell r="I117" t="str">
            <v>ハ</v>
          </cell>
        </row>
        <row r="118">
          <cell r="A118" t="str">
            <v>貨3ガALF</v>
          </cell>
          <cell r="B118" t="str">
            <v>バス貨物2.5～3.5t(ガソリン・LPG)</v>
          </cell>
          <cell r="C118" t="str">
            <v>貨3ガ</v>
          </cell>
          <cell r="D118" t="str">
            <v>H17</v>
          </cell>
          <cell r="E118" t="str">
            <v>ALF</v>
          </cell>
          <cell r="I118" t="str">
            <v>Pハ</v>
          </cell>
        </row>
        <row r="119">
          <cell r="A119" t="str">
            <v>貨3ガCAF</v>
          </cell>
          <cell r="B119" t="str">
            <v>バス貨物2.5～3.5t(ガソリン・LPG)</v>
          </cell>
          <cell r="C119" t="str">
            <v>貨3ガ</v>
          </cell>
          <cell r="D119" t="str">
            <v>H17</v>
          </cell>
          <cell r="E119" t="str">
            <v>CAF</v>
          </cell>
          <cell r="I119" t="str">
            <v>ハ</v>
          </cell>
        </row>
        <row r="120">
          <cell r="A120" t="str">
            <v>貨3ガCBF</v>
          </cell>
          <cell r="B120" t="str">
            <v>バス貨物2.5～3.5t(ガソリン・LPG)</v>
          </cell>
          <cell r="C120" t="str">
            <v>貨3ガ</v>
          </cell>
          <cell r="D120" t="str">
            <v>H17</v>
          </cell>
          <cell r="E120" t="str">
            <v>CBF</v>
          </cell>
          <cell r="I120" t="str">
            <v>ガL1</v>
          </cell>
        </row>
        <row r="121">
          <cell r="A121" t="str">
            <v>貨3ガCLF</v>
          </cell>
          <cell r="B121" t="str">
            <v>バス貨物2.5～3.5t(ガソリン・LPG)</v>
          </cell>
          <cell r="C121" t="str">
            <v>貨3ガ</v>
          </cell>
          <cell r="D121" t="str">
            <v>H17</v>
          </cell>
          <cell r="E121" t="str">
            <v>CLF</v>
          </cell>
          <cell r="I121" t="str">
            <v>Pハ</v>
          </cell>
        </row>
        <row r="122">
          <cell r="A122" t="str">
            <v>貨3ガDAF</v>
          </cell>
          <cell r="B122" t="str">
            <v>バス貨物2.5～3.5t(ガソリン・LPG)</v>
          </cell>
          <cell r="C122" t="str">
            <v>貨3ガ</v>
          </cell>
          <cell r="D122" t="str">
            <v>H17</v>
          </cell>
          <cell r="E122" t="str">
            <v>DAF</v>
          </cell>
          <cell r="I122" t="str">
            <v>ハ</v>
          </cell>
        </row>
        <row r="123">
          <cell r="A123" t="str">
            <v>貨3ガDBF</v>
          </cell>
          <cell r="B123" t="str">
            <v>バス貨物2.5～3.5t(ガソリン・LPG)</v>
          </cell>
          <cell r="C123" t="str">
            <v>貨3ガ</v>
          </cell>
          <cell r="D123" t="str">
            <v>H17</v>
          </cell>
          <cell r="E123" t="str">
            <v>DBF</v>
          </cell>
          <cell r="I123" t="str">
            <v>ガL2</v>
          </cell>
        </row>
        <row r="124">
          <cell r="A124" t="str">
            <v>貨3ガDLF</v>
          </cell>
          <cell r="B124" t="str">
            <v>バス貨物2.5～3.5t(ガソリン・LPG)</v>
          </cell>
          <cell r="C124" t="str">
            <v>貨3ガ</v>
          </cell>
          <cell r="D124" t="str">
            <v>H17</v>
          </cell>
          <cell r="E124" t="str">
            <v>DLF</v>
          </cell>
          <cell r="I124" t="str">
            <v>Pハ</v>
          </cell>
        </row>
        <row r="125">
          <cell r="A125" t="str">
            <v>貨3ガLBF</v>
          </cell>
          <cell r="B125" t="str">
            <v>バス貨物2.5～3.5t(ガソリン・LPG)</v>
          </cell>
          <cell r="C125" t="str">
            <v>貨3ガ</v>
          </cell>
          <cell r="D125" t="str">
            <v>H21</v>
          </cell>
          <cell r="E125" t="str">
            <v>LBF</v>
          </cell>
          <cell r="I125" t="str">
            <v>ガL3</v>
          </cell>
        </row>
        <row r="126">
          <cell r="A126" t="str">
            <v>貨3ガLAF</v>
          </cell>
          <cell r="B126" t="str">
            <v>バス貨物2.5～3.5t(ガソリン・LPG)</v>
          </cell>
          <cell r="C126" t="str">
            <v>貨3ガ</v>
          </cell>
          <cell r="D126" t="str">
            <v>H21</v>
          </cell>
          <cell r="E126" t="str">
            <v>LAF</v>
          </cell>
          <cell r="I126" t="str">
            <v>ハ</v>
          </cell>
        </row>
        <row r="127">
          <cell r="A127" t="str">
            <v>貨3ガLLF</v>
          </cell>
          <cell r="B127" t="str">
            <v>バス貨物2.5～3.5t(ガソリン・LPG)</v>
          </cell>
          <cell r="C127" t="str">
            <v>貨3ガ</v>
          </cell>
          <cell r="D127" t="str">
            <v>H21</v>
          </cell>
          <cell r="E127" t="str">
            <v>LLF</v>
          </cell>
          <cell r="I127" t="str">
            <v>Pハ</v>
          </cell>
        </row>
        <row r="128">
          <cell r="A128" t="str">
            <v>貨3ガMBF</v>
          </cell>
          <cell r="B128" t="str">
            <v>バス貨物2.5～3.5t(ガソリン・LPG)</v>
          </cell>
          <cell r="C128" t="str">
            <v>貨3ガ</v>
          </cell>
          <cell r="D128" t="str">
            <v>H21</v>
          </cell>
          <cell r="E128" t="str">
            <v>MBF</v>
          </cell>
          <cell r="I128" t="str">
            <v>ガL1</v>
          </cell>
        </row>
        <row r="129">
          <cell r="A129" t="str">
            <v>貨3ガMAF</v>
          </cell>
          <cell r="B129" t="str">
            <v>バス貨物2.5～3.5t(ガソリン・LPG)</v>
          </cell>
          <cell r="C129" t="str">
            <v>貨3ガ</v>
          </cell>
          <cell r="D129" t="str">
            <v>H21</v>
          </cell>
          <cell r="E129" t="str">
            <v>MAF</v>
          </cell>
          <cell r="I129" t="str">
            <v>ハ</v>
          </cell>
        </row>
        <row r="130">
          <cell r="A130" t="str">
            <v>貨3ガMLF</v>
          </cell>
          <cell r="B130" t="str">
            <v>バス貨物2.5～3.5t(ガソリン・LPG)</v>
          </cell>
          <cell r="C130" t="str">
            <v>貨3ガ</v>
          </cell>
          <cell r="D130" t="str">
            <v>H21</v>
          </cell>
          <cell r="E130" t="str">
            <v>MLF</v>
          </cell>
          <cell r="I130" t="str">
            <v>Pハ</v>
          </cell>
        </row>
        <row r="131">
          <cell r="A131" t="str">
            <v>貨3ガRBF</v>
          </cell>
          <cell r="B131" t="str">
            <v>バス貨物2.5～3.5t(ガソリン・LPG)</v>
          </cell>
          <cell r="C131" t="str">
            <v>貨3ガ</v>
          </cell>
          <cell r="D131" t="str">
            <v>H21</v>
          </cell>
          <cell r="E131" t="str">
            <v>RBF</v>
          </cell>
          <cell r="I131" t="str">
            <v>ガL2</v>
          </cell>
        </row>
        <row r="132">
          <cell r="A132" t="str">
            <v>貨3ガRAF</v>
          </cell>
          <cell r="B132" t="str">
            <v>バス貨物2.5～3.5t(ガソリン・LPG)</v>
          </cell>
          <cell r="C132" t="str">
            <v>貨3ガ</v>
          </cell>
          <cell r="D132" t="str">
            <v>H21</v>
          </cell>
          <cell r="E132" t="str">
            <v>RAF</v>
          </cell>
          <cell r="I132" t="str">
            <v>ハ</v>
          </cell>
        </row>
        <row r="133">
          <cell r="A133" t="str">
            <v>貨3ガRLF</v>
          </cell>
          <cell r="B133" t="str">
            <v>バス貨物2.5～3.5t(ガソリン・LPG)</v>
          </cell>
          <cell r="C133" t="str">
            <v>貨3ガ</v>
          </cell>
          <cell r="D133" t="str">
            <v>H21</v>
          </cell>
          <cell r="E133" t="str">
            <v>RLF</v>
          </cell>
          <cell r="I133" t="str">
            <v>Pハ</v>
          </cell>
        </row>
        <row r="134">
          <cell r="A134" t="str">
            <v>貨3ガQBF</v>
          </cell>
          <cell r="B134" t="str">
            <v>バス貨物2.5～3.5t(ガソリン・LPG)</v>
          </cell>
          <cell r="C134" t="str">
            <v>貨3ガ</v>
          </cell>
          <cell r="D134" t="str">
            <v>H21</v>
          </cell>
          <cell r="E134" t="str">
            <v>QBF</v>
          </cell>
          <cell r="I134" t="str">
            <v>ガL3</v>
          </cell>
        </row>
        <row r="135">
          <cell r="A135" t="str">
            <v>貨3ガQAF</v>
          </cell>
          <cell r="B135" t="str">
            <v>バス貨物2.5～3.5t(ガソリン・LPG)</v>
          </cell>
          <cell r="C135" t="str">
            <v>貨3ガ</v>
          </cell>
          <cell r="D135" t="str">
            <v>H21</v>
          </cell>
          <cell r="E135" t="str">
            <v>QAF</v>
          </cell>
          <cell r="I135" t="str">
            <v>ハ</v>
          </cell>
        </row>
        <row r="136">
          <cell r="A136" t="str">
            <v>貨3ガQLF</v>
          </cell>
          <cell r="B136" t="str">
            <v>バス貨物2.5～3.5t(ガソリン・LPG)</v>
          </cell>
          <cell r="C136" t="str">
            <v>貨3ガ</v>
          </cell>
          <cell r="D136" t="str">
            <v>H21</v>
          </cell>
          <cell r="E136" t="str">
            <v>QLF</v>
          </cell>
          <cell r="I136" t="str">
            <v>Pハ</v>
          </cell>
        </row>
        <row r="137">
          <cell r="A137" t="str">
            <v>貨3ガ3BF</v>
          </cell>
          <cell r="B137" t="str">
            <v>バス貨物2.5～3.5t(ガソリン・LPG)</v>
          </cell>
          <cell r="C137" t="str">
            <v>貨3ガ</v>
          </cell>
          <cell r="D137" t="str">
            <v>H30</v>
          </cell>
          <cell r="E137" t="str">
            <v>3BF</v>
          </cell>
          <cell r="I137" t="str">
            <v>ガL3</v>
          </cell>
        </row>
        <row r="138">
          <cell r="A138" t="str">
            <v>貨3ガ3AF</v>
          </cell>
          <cell r="B138" t="str">
            <v>バス貨物2.5～3.5t(ガソリン・LPG)</v>
          </cell>
          <cell r="C138" t="str">
            <v>貨3ガ</v>
          </cell>
          <cell r="D138" t="str">
            <v>H30</v>
          </cell>
          <cell r="E138" t="str">
            <v>3AF</v>
          </cell>
          <cell r="I138" t="str">
            <v>ハ</v>
          </cell>
        </row>
        <row r="139">
          <cell r="A139" t="str">
            <v>貨3ガ3LF</v>
          </cell>
          <cell r="B139" t="str">
            <v>バス貨物2.5～3.5t(ガソリン・LPG)</v>
          </cell>
          <cell r="C139" t="str">
            <v>貨3ガ</v>
          </cell>
          <cell r="D139" t="str">
            <v>H30</v>
          </cell>
          <cell r="E139" t="str">
            <v>3LF</v>
          </cell>
          <cell r="I139" t="str">
            <v>Pハ</v>
          </cell>
        </row>
        <row r="140">
          <cell r="A140" t="str">
            <v>貨3ガ4BF</v>
          </cell>
          <cell r="B140" t="str">
            <v>バス貨物2.5～3.5t(ガソリン・LPG)</v>
          </cell>
          <cell r="C140" t="str">
            <v>貨3ガ</v>
          </cell>
          <cell r="D140" t="str">
            <v>H30</v>
          </cell>
          <cell r="E140" t="str">
            <v>4BF</v>
          </cell>
          <cell r="I140" t="str">
            <v>ガL1</v>
          </cell>
        </row>
        <row r="141">
          <cell r="A141" t="str">
            <v>貨3ガ4AF</v>
          </cell>
          <cell r="B141" t="str">
            <v>バス貨物2.5～3.5t(ガソリン・LPG)</v>
          </cell>
          <cell r="C141" t="str">
            <v>貨3ガ</v>
          </cell>
          <cell r="D141" t="str">
            <v>H30</v>
          </cell>
          <cell r="E141" t="str">
            <v>4AF</v>
          </cell>
          <cell r="I141" t="str">
            <v>ハ</v>
          </cell>
        </row>
        <row r="142">
          <cell r="A142" t="str">
            <v>貨3ガ4LF</v>
          </cell>
          <cell r="B142" t="str">
            <v>バス貨物2.5～3.5t(ガソリン・LPG)</v>
          </cell>
          <cell r="C142" t="str">
            <v>貨3ガ</v>
          </cell>
          <cell r="D142" t="str">
            <v>H30</v>
          </cell>
          <cell r="E142" t="str">
            <v>4LF</v>
          </cell>
          <cell r="I142" t="str">
            <v>Pハ</v>
          </cell>
        </row>
        <row r="143">
          <cell r="A143" t="str">
            <v>貨3ガ5BF</v>
          </cell>
          <cell r="B143" t="str">
            <v>バス貨物2.5～3.5t(ガソリン・LPG)</v>
          </cell>
          <cell r="C143" t="str">
            <v>貨3ガ</v>
          </cell>
          <cell r="D143" t="str">
            <v>H30</v>
          </cell>
          <cell r="E143" t="str">
            <v>5BF</v>
          </cell>
          <cell r="I143" t="str">
            <v>ガL2</v>
          </cell>
        </row>
        <row r="144">
          <cell r="A144" t="str">
            <v>貨3ガ5AF</v>
          </cell>
          <cell r="B144" t="str">
            <v>バス貨物2.5～3.5t(ガソリン・LPG)</v>
          </cell>
          <cell r="C144" t="str">
            <v>貨3ガ</v>
          </cell>
          <cell r="D144" t="str">
            <v>H30</v>
          </cell>
          <cell r="E144" t="str">
            <v>5AF</v>
          </cell>
          <cell r="I144" t="str">
            <v>ハ</v>
          </cell>
        </row>
        <row r="145">
          <cell r="A145" t="str">
            <v>貨3ガ5LF</v>
          </cell>
          <cell r="B145" t="str">
            <v>バス貨物2.5～3.5t(ガソリン・LPG)</v>
          </cell>
          <cell r="C145" t="str">
            <v>貨3ガ</v>
          </cell>
          <cell r="D145" t="str">
            <v>H30</v>
          </cell>
          <cell r="E145" t="str">
            <v>5LF</v>
          </cell>
          <cell r="I145" t="str">
            <v>Pハ</v>
          </cell>
        </row>
        <row r="146">
          <cell r="A146" t="str">
            <v>貨3ガ6BF</v>
          </cell>
          <cell r="B146" t="str">
            <v>バス貨物2.5～3.5t(ガソリン・LPG)</v>
          </cell>
          <cell r="C146" t="str">
            <v>貨3ガ</v>
          </cell>
          <cell r="D146" t="str">
            <v>H30</v>
          </cell>
          <cell r="E146" t="str">
            <v>6BF</v>
          </cell>
          <cell r="I146" t="str">
            <v>ガL4</v>
          </cell>
        </row>
        <row r="147">
          <cell r="A147" t="str">
            <v>貨3ガ6AF</v>
          </cell>
          <cell r="B147" t="str">
            <v>バス貨物2.5～3.5t(ガソリン・LPG)</v>
          </cell>
          <cell r="C147" t="str">
            <v>貨3ガ</v>
          </cell>
          <cell r="D147" t="str">
            <v>H30</v>
          </cell>
          <cell r="E147" t="str">
            <v>6AF</v>
          </cell>
          <cell r="I147" t="str">
            <v>ハ</v>
          </cell>
        </row>
        <row r="148">
          <cell r="A148" t="str">
            <v>貨3ガ6LF</v>
          </cell>
          <cell r="B148" t="str">
            <v>バス貨物2.5～3.5t(ガソリン・LPG)</v>
          </cell>
          <cell r="C148" t="str">
            <v>貨3ガ</v>
          </cell>
          <cell r="D148" t="str">
            <v>H30</v>
          </cell>
          <cell r="E148" t="str">
            <v>6LF</v>
          </cell>
          <cell r="I148" t="str">
            <v>Pハ</v>
          </cell>
        </row>
        <row r="149">
          <cell r="A149" t="str">
            <v>貨4ガ-</v>
          </cell>
          <cell r="B149" t="str">
            <v>バス貨物3.5t～(ガソリン・LPG)</v>
          </cell>
          <cell r="C149" t="str">
            <v>貨4ガ</v>
          </cell>
          <cell r="D149" t="str">
            <v>S54前</v>
          </cell>
          <cell r="E149" t="str">
            <v>-</v>
          </cell>
          <cell r="I149" t="str">
            <v>ガL3</v>
          </cell>
        </row>
        <row r="150">
          <cell r="A150" t="str">
            <v>貨4ガJ</v>
          </cell>
          <cell r="B150" t="str">
            <v>バス貨物3.5t～(ガソリン・LPG)</v>
          </cell>
          <cell r="C150" t="str">
            <v>貨4ガ</v>
          </cell>
          <cell r="D150" t="str">
            <v>S54</v>
          </cell>
          <cell r="E150" t="str">
            <v>J</v>
          </cell>
          <cell r="I150" t="str">
            <v>ガL3</v>
          </cell>
        </row>
        <row r="151">
          <cell r="A151" t="str">
            <v>貨4ガM</v>
          </cell>
          <cell r="B151" t="str">
            <v>バス貨物3.5t～(ガソリン・LPG)</v>
          </cell>
          <cell r="C151" t="str">
            <v>貨4ガ</v>
          </cell>
          <cell r="D151" t="str">
            <v>S57</v>
          </cell>
          <cell r="E151" t="str">
            <v>M</v>
          </cell>
          <cell r="I151" t="str">
            <v>ガL3</v>
          </cell>
        </row>
        <row r="152">
          <cell r="A152" t="str">
            <v>貨4ガT</v>
          </cell>
          <cell r="B152" t="str">
            <v>バス貨物3.5t～(ガソリン・LPG)</v>
          </cell>
          <cell r="C152" t="str">
            <v>貨4ガ</v>
          </cell>
          <cell r="D152" t="str">
            <v>H元</v>
          </cell>
          <cell r="E152" t="str">
            <v>T</v>
          </cell>
          <cell r="I152" t="str">
            <v>ガL3</v>
          </cell>
        </row>
        <row r="153">
          <cell r="A153" t="str">
            <v>貨4ガZ</v>
          </cell>
          <cell r="B153" t="str">
            <v>バス貨物3.5t～(ガソリン・LPG)</v>
          </cell>
          <cell r="C153" t="str">
            <v>貨4ガ</v>
          </cell>
          <cell r="D153" t="str">
            <v>H4</v>
          </cell>
          <cell r="E153" t="str">
            <v>Z</v>
          </cell>
          <cell r="I153" t="str">
            <v>ガL3</v>
          </cell>
        </row>
        <row r="154">
          <cell r="A154" t="str">
            <v>貨4ガGB</v>
          </cell>
          <cell r="B154" t="str">
            <v>バス貨物3.5t～(ガソリン・LPG)</v>
          </cell>
          <cell r="C154" t="str">
            <v>貨4ガ</v>
          </cell>
          <cell r="D154" t="str">
            <v>H7,H10</v>
          </cell>
          <cell r="E154" t="str">
            <v>GB</v>
          </cell>
          <cell r="I154" t="str">
            <v>ガL3</v>
          </cell>
        </row>
        <row r="155">
          <cell r="A155" t="str">
            <v>貨4ガGE</v>
          </cell>
          <cell r="B155" t="str">
            <v>バス貨物3.5t～(ガソリン・LPG)</v>
          </cell>
          <cell r="C155" t="str">
            <v>貨4ガ</v>
          </cell>
          <cell r="D155" t="str">
            <v>H7,H10</v>
          </cell>
          <cell r="E155" t="str">
            <v>GE</v>
          </cell>
          <cell r="I155" t="str">
            <v>ガL3</v>
          </cell>
        </row>
        <row r="156">
          <cell r="A156" t="str">
            <v>貨4ガHJ</v>
          </cell>
          <cell r="B156" t="str">
            <v>バス貨物3.5t～(ガソリン・LPG)</v>
          </cell>
          <cell r="C156" t="str">
            <v>貨4ガ</v>
          </cell>
          <cell r="D156" t="str">
            <v>H7,H10</v>
          </cell>
          <cell r="E156" t="str">
            <v>HJ</v>
          </cell>
          <cell r="I156" t="str">
            <v>ハ</v>
          </cell>
        </row>
        <row r="157">
          <cell r="A157" t="str">
            <v>貨4ガGL</v>
          </cell>
          <cell r="B157" t="str">
            <v>バス貨物3.5t～(ガソリン・LPG)</v>
          </cell>
          <cell r="C157" t="str">
            <v>貨4ガ</v>
          </cell>
          <cell r="D157" t="str">
            <v>H13</v>
          </cell>
          <cell r="E157" t="str">
            <v>GL</v>
          </cell>
          <cell r="I157" t="str">
            <v>ガL3</v>
          </cell>
        </row>
        <row r="158">
          <cell r="A158" t="str">
            <v>貨4ガHR</v>
          </cell>
          <cell r="B158" t="str">
            <v>バス貨物3.5t～(ガソリン・LPG)</v>
          </cell>
          <cell r="C158" t="str">
            <v>貨4ガ</v>
          </cell>
          <cell r="D158" t="str">
            <v>H13</v>
          </cell>
          <cell r="E158" t="str">
            <v>HR</v>
          </cell>
          <cell r="I158" t="str">
            <v>ハ</v>
          </cell>
        </row>
        <row r="159">
          <cell r="A159" t="str">
            <v>貨4ガTD</v>
          </cell>
          <cell r="B159" t="str">
            <v>バス貨物3.5t～(ガソリン・LPG)</v>
          </cell>
          <cell r="C159" t="str">
            <v>貨4ガ</v>
          </cell>
          <cell r="D159" t="str">
            <v>H13</v>
          </cell>
          <cell r="E159" t="str">
            <v>TD</v>
          </cell>
          <cell r="I159" t="str">
            <v>ガL3</v>
          </cell>
        </row>
        <row r="160">
          <cell r="A160" t="str">
            <v>貨4ガXD</v>
          </cell>
          <cell r="B160" t="str">
            <v>バス貨物3.5t～(ガソリン・LPG)</v>
          </cell>
          <cell r="C160" t="str">
            <v>貨4ガ</v>
          </cell>
          <cell r="D160" t="str">
            <v>H13</v>
          </cell>
          <cell r="E160" t="str">
            <v>XD</v>
          </cell>
          <cell r="I160" t="str">
            <v>ハ</v>
          </cell>
        </row>
        <row r="161">
          <cell r="A161" t="str">
            <v>貨4ガLD</v>
          </cell>
          <cell r="B161" t="str">
            <v>バス貨物3.5t～(ガソリン・LPG)</v>
          </cell>
          <cell r="C161" t="str">
            <v>貨4ガ</v>
          </cell>
          <cell r="D161" t="str">
            <v>H13</v>
          </cell>
          <cell r="E161" t="str">
            <v>LD</v>
          </cell>
          <cell r="I161" t="str">
            <v>ガL3</v>
          </cell>
        </row>
        <row r="162">
          <cell r="A162" t="str">
            <v>貨4ガYD</v>
          </cell>
          <cell r="B162" t="str">
            <v>バス貨物3.5t～(ガソリン・LPG)</v>
          </cell>
          <cell r="C162" t="str">
            <v>貨4ガ</v>
          </cell>
          <cell r="D162" t="str">
            <v>H13</v>
          </cell>
          <cell r="E162" t="str">
            <v>YD</v>
          </cell>
          <cell r="I162" t="str">
            <v>ハ</v>
          </cell>
        </row>
        <row r="163">
          <cell r="A163" t="str">
            <v>貨4ガUD</v>
          </cell>
          <cell r="B163" t="str">
            <v>バス貨物3.5t～(ガソリン・LPG)</v>
          </cell>
          <cell r="C163" t="str">
            <v>貨4ガ</v>
          </cell>
          <cell r="D163" t="str">
            <v>H13</v>
          </cell>
          <cell r="E163" t="str">
            <v>UD</v>
          </cell>
          <cell r="I163" t="str">
            <v>ガL3</v>
          </cell>
        </row>
        <row r="164">
          <cell r="A164" t="str">
            <v>貨4ガZD</v>
          </cell>
          <cell r="B164" t="str">
            <v>バス貨物3.5t～(ガソリン・LPG)</v>
          </cell>
          <cell r="C164" t="str">
            <v>貨4ガ</v>
          </cell>
          <cell r="D164" t="str">
            <v>H13</v>
          </cell>
          <cell r="E164" t="str">
            <v>ZD</v>
          </cell>
          <cell r="I164" t="str">
            <v>ハ</v>
          </cell>
        </row>
        <row r="165">
          <cell r="A165" t="str">
            <v>貨4ガABG</v>
          </cell>
          <cell r="B165" t="str">
            <v>バス貨物3.5t～(ガソリン・LPG)</v>
          </cell>
          <cell r="C165" t="str">
            <v>貨4ガ</v>
          </cell>
          <cell r="D165" t="str">
            <v>H17</v>
          </cell>
          <cell r="E165" t="str">
            <v>ABG</v>
          </cell>
          <cell r="I165" t="str">
            <v>ガL3</v>
          </cell>
        </row>
        <row r="166">
          <cell r="A166" t="str">
            <v>貨4ガAAG</v>
          </cell>
          <cell r="B166" t="str">
            <v>バス貨物3.5t～(ガソリン・LPG)</v>
          </cell>
          <cell r="C166" t="str">
            <v>貨4ガ</v>
          </cell>
          <cell r="D166" t="str">
            <v>H17</v>
          </cell>
          <cell r="E166" t="str">
            <v>AAG</v>
          </cell>
          <cell r="I166" t="str">
            <v>ハ</v>
          </cell>
        </row>
        <row r="167">
          <cell r="A167" t="str">
            <v>貨4ガALG</v>
          </cell>
          <cell r="B167" t="str">
            <v>バス貨物3.5t～(ガソリン・LPG)</v>
          </cell>
          <cell r="C167" t="str">
            <v>貨4ガ</v>
          </cell>
          <cell r="D167" t="str">
            <v>H17</v>
          </cell>
          <cell r="E167" t="str">
            <v>ALG</v>
          </cell>
          <cell r="I167" t="str">
            <v>Pハ</v>
          </cell>
        </row>
        <row r="168">
          <cell r="A168" t="str">
            <v>貨4ガBAG</v>
          </cell>
          <cell r="B168" t="str">
            <v>バス貨物3.5t～(ガソリン・LPG)</v>
          </cell>
          <cell r="C168" t="str">
            <v>貨4ガ</v>
          </cell>
          <cell r="D168" t="str">
            <v>H17</v>
          </cell>
          <cell r="E168" t="str">
            <v>BAG</v>
          </cell>
          <cell r="I168" t="str">
            <v>ハ</v>
          </cell>
        </row>
        <row r="169">
          <cell r="A169" t="str">
            <v>貨4ガBBG</v>
          </cell>
          <cell r="B169" t="str">
            <v>バス貨物3.5t～(ガソリン・LPG)</v>
          </cell>
          <cell r="C169" t="str">
            <v>貨4ガ</v>
          </cell>
          <cell r="D169" t="str">
            <v>H17</v>
          </cell>
          <cell r="E169" t="str">
            <v>BBG</v>
          </cell>
          <cell r="I169" t="str">
            <v>ガL3</v>
          </cell>
        </row>
        <row r="170">
          <cell r="A170" t="str">
            <v>貨4ガBLG</v>
          </cell>
          <cell r="B170" t="str">
            <v>バス貨物3.5t～(ガソリン・LPG)</v>
          </cell>
          <cell r="C170" t="str">
            <v>貨4ガ</v>
          </cell>
          <cell r="D170" t="str">
            <v>H17</v>
          </cell>
          <cell r="E170" t="str">
            <v>BLG</v>
          </cell>
          <cell r="I170" t="str">
            <v>Pハ</v>
          </cell>
        </row>
        <row r="171">
          <cell r="A171" t="str">
            <v>貨4ガNAG</v>
          </cell>
          <cell r="B171" t="str">
            <v>バス貨物3.5t～(ガソリン・LPG)</v>
          </cell>
          <cell r="C171" t="str">
            <v>貨4ガ</v>
          </cell>
          <cell r="D171" t="str">
            <v>H17</v>
          </cell>
          <cell r="E171" t="str">
            <v>NAG</v>
          </cell>
          <cell r="I171" t="str">
            <v>ハ</v>
          </cell>
        </row>
        <row r="172">
          <cell r="A172" t="str">
            <v>貨4ガNBG</v>
          </cell>
          <cell r="B172" t="str">
            <v>バス貨物3.5t～(ガソリン・LPG)</v>
          </cell>
          <cell r="C172" t="str">
            <v>貨4ガ</v>
          </cell>
          <cell r="D172" t="str">
            <v>H17</v>
          </cell>
          <cell r="E172" t="str">
            <v>NBG</v>
          </cell>
          <cell r="I172" t="str">
            <v>ガL3</v>
          </cell>
        </row>
        <row r="173">
          <cell r="A173" t="str">
            <v>貨4ガNLG</v>
          </cell>
          <cell r="B173" t="str">
            <v>バス貨物3.5t～(ガソリン・LPG)</v>
          </cell>
          <cell r="C173" t="str">
            <v>貨4ガ</v>
          </cell>
          <cell r="D173" t="str">
            <v>H17</v>
          </cell>
          <cell r="E173" t="str">
            <v>NLG</v>
          </cell>
          <cell r="I173" t="str">
            <v>Pハ</v>
          </cell>
        </row>
        <row r="174">
          <cell r="A174" t="str">
            <v>貨4ガPLG</v>
          </cell>
          <cell r="B174" t="str">
            <v>バス貨物3.5t～(ガソリン・LPG)</v>
          </cell>
          <cell r="C174" t="str">
            <v>貨4ガ</v>
          </cell>
          <cell r="D174" t="str">
            <v>H17</v>
          </cell>
          <cell r="E174" t="str">
            <v>PLG</v>
          </cell>
          <cell r="I174" t="str">
            <v>Pハ</v>
          </cell>
        </row>
        <row r="175">
          <cell r="A175" t="str">
            <v>貨4ガLBG</v>
          </cell>
          <cell r="B175" t="str">
            <v>バス貨物3.5t～(ガソリン・LPG)</v>
          </cell>
          <cell r="C175" t="str">
            <v>貨4ガ</v>
          </cell>
          <cell r="D175" t="str">
            <v>H21</v>
          </cell>
          <cell r="E175" t="str">
            <v>LBG</v>
          </cell>
          <cell r="I175" t="str">
            <v>ガL3</v>
          </cell>
        </row>
        <row r="176">
          <cell r="A176" t="str">
            <v>貨4ガLAG</v>
          </cell>
          <cell r="B176" t="str">
            <v>バス貨物3.5t～(ガソリン・LPG)</v>
          </cell>
          <cell r="C176" t="str">
            <v>貨4ガ</v>
          </cell>
          <cell r="D176" t="str">
            <v>H21</v>
          </cell>
          <cell r="E176" t="str">
            <v>LAG</v>
          </cell>
          <cell r="I176" t="str">
            <v>ハ</v>
          </cell>
        </row>
        <row r="177">
          <cell r="A177" t="str">
            <v>貨4ガLLG</v>
          </cell>
          <cell r="B177" t="str">
            <v>バス貨物3.5t～(ガソリン・LPG)</v>
          </cell>
          <cell r="C177" t="str">
            <v>貨4ガ</v>
          </cell>
          <cell r="D177" t="str">
            <v>H21</v>
          </cell>
          <cell r="E177" t="str">
            <v>LLG</v>
          </cell>
          <cell r="I177" t="str">
            <v>Pハ</v>
          </cell>
        </row>
        <row r="178">
          <cell r="A178" t="str">
            <v>貨4ガMBG</v>
          </cell>
          <cell r="B178" t="str">
            <v>バス貨物3.5t～(ガソリン・LPG)</v>
          </cell>
          <cell r="C178" t="str">
            <v>貨4ガ</v>
          </cell>
          <cell r="D178" t="str">
            <v>H21</v>
          </cell>
          <cell r="E178" t="str">
            <v>MBG</v>
          </cell>
          <cell r="I178" t="str">
            <v>ガL1</v>
          </cell>
        </row>
        <row r="179">
          <cell r="A179" t="str">
            <v>貨4ガMAG</v>
          </cell>
          <cell r="B179" t="str">
            <v>バス貨物3.5t～(ガソリン・LPG)</v>
          </cell>
          <cell r="C179" t="str">
            <v>貨4ガ</v>
          </cell>
          <cell r="D179" t="str">
            <v>H21</v>
          </cell>
          <cell r="E179" t="str">
            <v>MAG</v>
          </cell>
          <cell r="I179" t="str">
            <v>ハ</v>
          </cell>
        </row>
        <row r="180">
          <cell r="A180" t="str">
            <v>貨4ガMLG</v>
          </cell>
          <cell r="B180" t="str">
            <v>バス貨物3.5t～(ガソリン・LPG)</v>
          </cell>
          <cell r="C180" t="str">
            <v>貨4ガ</v>
          </cell>
          <cell r="D180" t="str">
            <v>H21</v>
          </cell>
          <cell r="E180" t="str">
            <v>MLG</v>
          </cell>
          <cell r="I180" t="str">
            <v>Pハ</v>
          </cell>
        </row>
        <row r="181">
          <cell r="A181" t="str">
            <v>貨4ガRBG</v>
          </cell>
          <cell r="B181" t="str">
            <v>バス貨物3.5t～(ガソリン・LPG)</v>
          </cell>
          <cell r="C181" t="str">
            <v>貨4ガ</v>
          </cell>
          <cell r="D181" t="str">
            <v>H21</v>
          </cell>
          <cell r="E181" t="str">
            <v>RBG</v>
          </cell>
          <cell r="I181" t="str">
            <v>ガL2</v>
          </cell>
        </row>
        <row r="182">
          <cell r="A182" t="str">
            <v>貨4ガRAG</v>
          </cell>
          <cell r="B182" t="str">
            <v>バス貨物3.5t～(ガソリン・LPG)</v>
          </cell>
          <cell r="C182" t="str">
            <v>貨4ガ</v>
          </cell>
          <cell r="D182" t="str">
            <v>H21</v>
          </cell>
          <cell r="E182" t="str">
            <v>RAG</v>
          </cell>
          <cell r="I182" t="str">
            <v>ハ</v>
          </cell>
        </row>
        <row r="183">
          <cell r="A183" t="str">
            <v>貨4ガRLG</v>
          </cell>
          <cell r="B183" t="str">
            <v>バス貨物3.5t～(ガソリン・LPG)</v>
          </cell>
          <cell r="C183" t="str">
            <v>貨4ガ</v>
          </cell>
          <cell r="D183" t="str">
            <v>H21</v>
          </cell>
          <cell r="E183" t="str">
            <v>RLG</v>
          </cell>
          <cell r="I183" t="str">
            <v>Pハ</v>
          </cell>
        </row>
        <row r="184">
          <cell r="A184" t="str">
            <v>貨4ガQBG</v>
          </cell>
          <cell r="B184" t="str">
            <v>バス貨物3.5t～(ガソリン・LPG)</v>
          </cell>
          <cell r="C184" t="str">
            <v>貨4ガ</v>
          </cell>
          <cell r="D184" t="str">
            <v>H21</v>
          </cell>
          <cell r="E184" t="str">
            <v>QBG</v>
          </cell>
          <cell r="I184" t="str">
            <v>ガL3</v>
          </cell>
        </row>
        <row r="185">
          <cell r="A185" t="str">
            <v>貨4ガQAG</v>
          </cell>
          <cell r="B185" t="str">
            <v>バス貨物3.5t～(ガソリン・LPG)</v>
          </cell>
          <cell r="C185" t="str">
            <v>貨4ガ</v>
          </cell>
          <cell r="D185" t="str">
            <v>H21</v>
          </cell>
          <cell r="E185" t="str">
            <v>QAG</v>
          </cell>
          <cell r="I185" t="str">
            <v>ハ</v>
          </cell>
        </row>
        <row r="186">
          <cell r="A186" t="str">
            <v>貨4ガQLG</v>
          </cell>
          <cell r="B186" t="str">
            <v>バス貨物3.5t～(ガソリン・LPG)</v>
          </cell>
          <cell r="C186" t="str">
            <v>貨4ガ</v>
          </cell>
          <cell r="D186" t="str">
            <v>H21</v>
          </cell>
          <cell r="E186" t="str">
            <v>QLG</v>
          </cell>
          <cell r="I186" t="str">
            <v>Pハ</v>
          </cell>
        </row>
        <row r="187">
          <cell r="A187" t="str">
            <v>貨1L-</v>
          </cell>
          <cell r="B187" t="str">
            <v>バス貨物～1.7t(ガソリン・LPG)</v>
          </cell>
          <cell r="C187" t="str">
            <v>貨1L</v>
          </cell>
          <cell r="D187" t="str">
            <v>S50前</v>
          </cell>
          <cell r="E187" t="str">
            <v>-</v>
          </cell>
          <cell r="I187" t="str">
            <v>ガL3</v>
          </cell>
        </row>
        <row r="188">
          <cell r="A188" t="str">
            <v>貨1LH</v>
          </cell>
          <cell r="B188" t="str">
            <v>バス貨物～1.7t(ガソリン・LPG)</v>
          </cell>
          <cell r="C188" t="str">
            <v>貨1L</v>
          </cell>
          <cell r="D188" t="str">
            <v>S50</v>
          </cell>
          <cell r="E188" t="str">
            <v>H</v>
          </cell>
          <cell r="I188" t="str">
            <v>ガL3</v>
          </cell>
        </row>
        <row r="189">
          <cell r="A189" t="str">
            <v>貨1LJ</v>
          </cell>
          <cell r="B189" t="str">
            <v>バス貨物～1.7t(ガソリン・LPG)</v>
          </cell>
          <cell r="C189" t="str">
            <v>貨1L</v>
          </cell>
          <cell r="D189" t="str">
            <v>S54</v>
          </cell>
          <cell r="E189" t="str">
            <v>J</v>
          </cell>
          <cell r="I189" t="str">
            <v>ガL3</v>
          </cell>
        </row>
        <row r="190">
          <cell r="A190" t="str">
            <v>貨1LL</v>
          </cell>
          <cell r="B190" t="str">
            <v>バス貨物～1.7t(ガソリン・LPG)</v>
          </cell>
          <cell r="C190" t="str">
            <v>貨1L</v>
          </cell>
          <cell r="D190" t="str">
            <v>S56</v>
          </cell>
          <cell r="E190" t="str">
            <v>L</v>
          </cell>
          <cell r="I190" t="str">
            <v>ガL3</v>
          </cell>
        </row>
        <row r="191">
          <cell r="A191" t="str">
            <v>貨1LR</v>
          </cell>
          <cell r="B191" t="str">
            <v>バス貨物～1.7t(ガソリン・LPG)</v>
          </cell>
          <cell r="C191" t="str">
            <v>貨1L</v>
          </cell>
          <cell r="D191" t="str">
            <v>S63,H10</v>
          </cell>
          <cell r="E191" t="str">
            <v>R</v>
          </cell>
          <cell r="I191" t="str">
            <v>ガL3</v>
          </cell>
        </row>
        <row r="192">
          <cell r="A192" t="str">
            <v>貨1LGG</v>
          </cell>
          <cell r="B192" t="str">
            <v>バス貨物～1.7t(ガソリン・LPG)</v>
          </cell>
          <cell r="C192" t="str">
            <v>貨1L</v>
          </cell>
          <cell r="D192" t="str">
            <v>S63,H10</v>
          </cell>
          <cell r="E192" t="str">
            <v>GG</v>
          </cell>
          <cell r="I192" t="str">
            <v>ガL3</v>
          </cell>
        </row>
        <row r="193">
          <cell r="A193" t="str">
            <v>貨1LHL</v>
          </cell>
          <cell r="B193" t="str">
            <v>バス貨物～1.7t(ガソリン・LPG)</v>
          </cell>
          <cell r="C193" t="str">
            <v>貨1L</v>
          </cell>
          <cell r="D193" t="str">
            <v>S63,H10</v>
          </cell>
          <cell r="E193" t="str">
            <v>HL</v>
          </cell>
          <cell r="I193" t="str">
            <v>ハ</v>
          </cell>
        </row>
        <row r="194">
          <cell r="A194" t="str">
            <v>貨1LGJ</v>
          </cell>
          <cell r="B194" t="str">
            <v>バス貨物～1.7t(ガソリン・LPG)</v>
          </cell>
          <cell r="C194" t="str">
            <v>貨1L</v>
          </cell>
          <cell r="D194" t="str">
            <v>H12</v>
          </cell>
          <cell r="E194" t="str">
            <v>GJ</v>
          </cell>
          <cell r="I194" t="str">
            <v>ガL3</v>
          </cell>
        </row>
        <row r="195">
          <cell r="A195" t="str">
            <v>貨1LHP</v>
          </cell>
          <cell r="B195" t="str">
            <v>バス貨物～1.7t(ガソリン・LPG)</v>
          </cell>
          <cell r="C195" t="str">
            <v>貨1L</v>
          </cell>
          <cell r="D195" t="str">
            <v>H12</v>
          </cell>
          <cell r="E195" t="str">
            <v>HP</v>
          </cell>
          <cell r="I195" t="str">
            <v>ハ</v>
          </cell>
        </row>
        <row r="196">
          <cell r="A196" t="str">
            <v>貨1LTB</v>
          </cell>
          <cell r="B196" t="str">
            <v>バス貨物～1.7t(ガソリン・LPG)</v>
          </cell>
          <cell r="C196" t="str">
            <v>貨1L</v>
          </cell>
          <cell r="D196" t="str">
            <v>H12</v>
          </cell>
          <cell r="E196" t="str">
            <v>TB</v>
          </cell>
          <cell r="I196" t="str">
            <v>ガL3</v>
          </cell>
        </row>
        <row r="197">
          <cell r="A197" t="str">
            <v>貨1LXB</v>
          </cell>
          <cell r="B197" t="str">
            <v>バス貨物～1.7t(ガソリン・LPG)</v>
          </cell>
          <cell r="C197" t="str">
            <v>貨1L</v>
          </cell>
          <cell r="D197" t="str">
            <v>H12</v>
          </cell>
          <cell r="E197" t="str">
            <v>XB</v>
          </cell>
          <cell r="I197" t="str">
            <v>ハ</v>
          </cell>
        </row>
        <row r="198">
          <cell r="A198" t="str">
            <v>貨1LLB</v>
          </cell>
          <cell r="B198" t="str">
            <v>バス貨物～1.7t(ガソリン・LPG)</v>
          </cell>
          <cell r="C198" t="str">
            <v>貨1L</v>
          </cell>
          <cell r="D198" t="str">
            <v>H12</v>
          </cell>
          <cell r="E198" t="str">
            <v>LB</v>
          </cell>
          <cell r="I198" t="str">
            <v>ガL3</v>
          </cell>
        </row>
        <row r="199">
          <cell r="A199" t="str">
            <v>貨1LYB</v>
          </cell>
          <cell r="B199" t="str">
            <v>バス貨物～1.7t(ガソリン・LPG)</v>
          </cell>
          <cell r="C199" t="str">
            <v>貨1L</v>
          </cell>
          <cell r="D199" t="str">
            <v>H12</v>
          </cell>
          <cell r="E199" t="str">
            <v>YB</v>
          </cell>
          <cell r="I199" t="str">
            <v>ハ</v>
          </cell>
        </row>
        <row r="200">
          <cell r="A200" t="str">
            <v>貨1LUB</v>
          </cell>
          <cell r="B200" t="str">
            <v>バス貨物～1.7t(ガソリン・LPG)</v>
          </cell>
          <cell r="C200" t="str">
            <v>貨1L</v>
          </cell>
          <cell r="D200" t="str">
            <v>H12</v>
          </cell>
          <cell r="E200" t="str">
            <v>UB</v>
          </cell>
          <cell r="I200" t="str">
            <v>ガL3</v>
          </cell>
        </row>
        <row r="201">
          <cell r="A201" t="str">
            <v>貨1LZB</v>
          </cell>
          <cell r="B201" t="str">
            <v>バス貨物～1.7t(ガソリン・LPG)</v>
          </cell>
          <cell r="C201" t="str">
            <v>貨1L</v>
          </cell>
          <cell r="D201" t="str">
            <v>H12</v>
          </cell>
          <cell r="E201" t="str">
            <v>ZB</v>
          </cell>
          <cell r="I201" t="str">
            <v>ハ</v>
          </cell>
        </row>
        <row r="202">
          <cell r="A202" t="str">
            <v>貨1LABE</v>
          </cell>
          <cell r="B202" t="str">
            <v>バス貨物～1.7t(ガソリン・LPG)</v>
          </cell>
          <cell r="C202" t="str">
            <v>貨1L</v>
          </cell>
          <cell r="D202" t="str">
            <v>H17</v>
          </cell>
          <cell r="E202" t="str">
            <v>ABE</v>
          </cell>
          <cell r="I202" t="str">
            <v>ガL3</v>
          </cell>
        </row>
        <row r="203">
          <cell r="A203" t="str">
            <v>貨1LAAE</v>
          </cell>
          <cell r="B203" t="str">
            <v>バス貨物～1.7t(ガソリン・LPG)</v>
          </cell>
          <cell r="C203" t="str">
            <v>貨1L</v>
          </cell>
          <cell r="D203" t="str">
            <v>H17</v>
          </cell>
          <cell r="E203" t="str">
            <v>AAE</v>
          </cell>
          <cell r="I203" t="str">
            <v>ハ</v>
          </cell>
        </row>
        <row r="204">
          <cell r="A204" t="str">
            <v>貨1LALE</v>
          </cell>
          <cell r="B204" t="str">
            <v>バス貨物～1.7t(ガソリン・LPG)</v>
          </cell>
          <cell r="C204" t="str">
            <v>貨1L</v>
          </cell>
          <cell r="D204" t="str">
            <v>H17</v>
          </cell>
          <cell r="E204" t="str">
            <v>ALE</v>
          </cell>
          <cell r="I204" t="str">
            <v>Pハ</v>
          </cell>
        </row>
        <row r="205">
          <cell r="A205" t="str">
            <v>貨1LCAE</v>
          </cell>
          <cell r="B205" t="str">
            <v>バス貨物～1.7t(ガソリン・LPG)</v>
          </cell>
          <cell r="C205" t="str">
            <v>貨1L</v>
          </cell>
          <cell r="D205" t="str">
            <v>H17</v>
          </cell>
          <cell r="E205" t="str">
            <v>CAE</v>
          </cell>
          <cell r="I205" t="str">
            <v>ハ</v>
          </cell>
        </row>
        <row r="206">
          <cell r="A206" t="str">
            <v>貨1LCBE</v>
          </cell>
          <cell r="B206" t="str">
            <v>バス貨物～1.7t(ガソリン・LPG)</v>
          </cell>
          <cell r="C206" t="str">
            <v>貨1L</v>
          </cell>
          <cell r="D206" t="str">
            <v>H17</v>
          </cell>
          <cell r="E206" t="str">
            <v>CBE</v>
          </cell>
          <cell r="I206" t="str">
            <v>ガL1</v>
          </cell>
        </row>
        <row r="207">
          <cell r="A207" t="str">
            <v>貨1LCLE</v>
          </cell>
          <cell r="B207" t="str">
            <v>バス貨物～1.7t(ガソリン・LPG)</v>
          </cell>
          <cell r="C207" t="str">
            <v>貨1L</v>
          </cell>
          <cell r="D207" t="str">
            <v>H17</v>
          </cell>
          <cell r="E207" t="str">
            <v>CLE</v>
          </cell>
          <cell r="I207" t="str">
            <v>Pハ</v>
          </cell>
        </row>
        <row r="208">
          <cell r="A208" t="str">
            <v>貨1LDAE</v>
          </cell>
          <cell r="B208" t="str">
            <v>バス貨物～1.7t(ガソリン・LPG)</v>
          </cell>
          <cell r="C208" t="str">
            <v>貨1L</v>
          </cell>
          <cell r="D208" t="str">
            <v>H17</v>
          </cell>
          <cell r="E208" t="str">
            <v>DAE</v>
          </cell>
          <cell r="I208" t="str">
            <v>ハ</v>
          </cell>
        </row>
        <row r="209">
          <cell r="A209" t="str">
            <v>貨1LDBE</v>
          </cell>
          <cell r="B209" t="str">
            <v>バス貨物～1.7t(ガソリン・LPG)</v>
          </cell>
          <cell r="C209" t="str">
            <v>貨1L</v>
          </cell>
          <cell r="D209" t="str">
            <v>H17</v>
          </cell>
          <cell r="E209" t="str">
            <v>DBE</v>
          </cell>
          <cell r="I209" t="str">
            <v>ガL2</v>
          </cell>
        </row>
        <row r="210">
          <cell r="A210" t="str">
            <v>貨1LDLE</v>
          </cell>
          <cell r="B210" t="str">
            <v>バス貨物～1.7t(ガソリン・LPG)</v>
          </cell>
          <cell r="C210" t="str">
            <v>貨1L</v>
          </cell>
          <cell r="D210" t="str">
            <v>H17</v>
          </cell>
          <cell r="E210" t="str">
            <v>DLE</v>
          </cell>
          <cell r="I210" t="str">
            <v>Pハ</v>
          </cell>
        </row>
        <row r="211">
          <cell r="A211" t="str">
            <v>貨1LLBE</v>
          </cell>
          <cell r="B211" t="str">
            <v>バス貨物～1.7t(ガソリン・LPG)</v>
          </cell>
          <cell r="C211" t="str">
            <v>貨1L</v>
          </cell>
          <cell r="D211" t="str">
            <v>H21</v>
          </cell>
          <cell r="E211" t="str">
            <v>LBE</v>
          </cell>
          <cell r="I211" t="str">
            <v>ガL3</v>
          </cell>
        </row>
        <row r="212">
          <cell r="A212" t="str">
            <v>貨1LLAE</v>
          </cell>
          <cell r="B212" t="str">
            <v>バス貨物～1.7t(ガソリン・LPG)</v>
          </cell>
          <cell r="C212" t="str">
            <v>貨1L</v>
          </cell>
          <cell r="D212" t="str">
            <v>H21</v>
          </cell>
          <cell r="E212" t="str">
            <v>LAE</v>
          </cell>
          <cell r="I212" t="str">
            <v>ハ</v>
          </cell>
        </row>
        <row r="213">
          <cell r="A213" t="str">
            <v>貨1LLLE</v>
          </cell>
          <cell r="B213" t="str">
            <v>バス貨物～1.7t(ガソリン・LPG)</v>
          </cell>
          <cell r="C213" t="str">
            <v>貨1L</v>
          </cell>
          <cell r="D213" t="str">
            <v>H21</v>
          </cell>
          <cell r="E213" t="str">
            <v>LLE</v>
          </cell>
          <cell r="I213" t="str">
            <v>Pハ</v>
          </cell>
        </row>
        <row r="214">
          <cell r="A214" t="str">
            <v>貨1LMBE</v>
          </cell>
          <cell r="B214" t="str">
            <v>バス貨物～1.7t(ガソリン・LPG)</v>
          </cell>
          <cell r="C214" t="str">
            <v>貨1L</v>
          </cell>
          <cell r="D214" t="str">
            <v>H21</v>
          </cell>
          <cell r="E214" t="str">
            <v>MBE</v>
          </cell>
          <cell r="I214" t="str">
            <v>ガL1</v>
          </cell>
        </row>
        <row r="215">
          <cell r="A215" t="str">
            <v>貨1LMAE</v>
          </cell>
          <cell r="B215" t="str">
            <v>バス貨物～1.7t(ガソリン・LPG)</v>
          </cell>
          <cell r="C215" t="str">
            <v>貨1L</v>
          </cell>
          <cell r="D215" t="str">
            <v>H21</v>
          </cell>
          <cell r="E215" t="str">
            <v>MAE</v>
          </cell>
          <cell r="I215" t="str">
            <v>ハ</v>
          </cell>
        </row>
        <row r="216">
          <cell r="A216" t="str">
            <v>貨1LMLE</v>
          </cell>
          <cell r="B216" t="str">
            <v>バス貨物～1.7t(ガソリン・LPG)</v>
          </cell>
          <cell r="C216" t="str">
            <v>貨1L</v>
          </cell>
          <cell r="D216" t="str">
            <v>H21</v>
          </cell>
          <cell r="E216" t="str">
            <v>MLE</v>
          </cell>
          <cell r="I216" t="str">
            <v>Pハ</v>
          </cell>
        </row>
        <row r="217">
          <cell r="A217" t="str">
            <v>貨1LRBE</v>
          </cell>
          <cell r="B217" t="str">
            <v>バス貨物～1.7t(ガソリン・LPG)</v>
          </cell>
          <cell r="C217" t="str">
            <v>貨1L</v>
          </cell>
          <cell r="D217" t="str">
            <v>H21</v>
          </cell>
          <cell r="E217" t="str">
            <v>RBE</v>
          </cell>
          <cell r="I217" t="str">
            <v>ガL2</v>
          </cell>
        </row>
        <row r="218">
          <cell r="A218" t="str">
            <v>貨1LRAE</v>
          </cell>
          <cell r="B218" t="str">
            <v>バス貨物～1.7t(ガソリン・LPG)</v>
          </cell>
          <cell r="C218" t="str">
            <v>貨1L</v>
          </cell>
          <cell r="D218" t="str">
            <v>H21</v>
          </cell>
          <cell r="E218" t="str">
            <v>RAE</v>
          </cell>
          <cell r="I218" t="str">
            <v>ハ</v>
          </cell>
        </row>
        <row r="219">
          <cell r="A219" t="str">
            <v>貨1LRLE</v>
          </cell>
          <cell r="B219" t="str">
            <v>バス貨物～1.7t(ガソリン・LPG)</v>
          </cell>
          <cell r="C219" t="str">
            <v>貨1L</v>
          </cell>
          <cell r="D219" t="str">
            <v>H21</v>
          </cell>
          <cell r="E219" t="str">
            <v>RLE</v>
          </cell>
          <cell r="I219" t="str">
            <v>Pハ</v>
          </cell>
        </row>
        <row r="220">
          <cell r="A220" t="str">
            <v>貨1LQBE</v>
          </cell>
          <cell r="B220" t="str">
            <v>バス貨物～1.7t(ガソリン・LPG)</v>
          </cell>
          <cell r="C220" t="str">
            <v>貨1L</v>
          </cell>
          <cell r="D220" t="str">
            <v>H21</v>
          </cell>
          <cell r="E220" t="str">
            <v>QBE</v>
          </cell>
          <cell r="I220" t="str">
            <v>ガL3</v>
          </cell>
        </row>
        <row r="221">
          <cell r="A221" t="str">
            <v>貨1LQAE</v>
          </cell>
          <cell r="B221" t="str">
            <v>バス貨物～1.7t(ガソリン・LPG)</v>
          </cell>
          <cell r="C221" t="str">
            <v>貨1L</v>
          </cell>
          <cell r="D221" t="str">
            <v>H21</v>
          </cell>
          <cell r="E221" t="str">
            <v>QAE</v>
          </cell>
          <cell r="I221" t="str">
            <v>ハ</v>
          </cell>
        </row>
        <row r="222">
          <cell r="A222" t="str">
            <v>貨1LQLE</v>
          </cell>
          <cell r="B222" t="str">
            <v>バス貨物～1.7t(ガソリン・LPG)</v>
          </cell>
          <cell r="C222" t="str">
            <v>貨1L</v>
          </cell>
          <cell r="D222" t="str">
            <v>H21</v>
          </cell>
          <cell r="E222" t="str">
            <v>QLE</v>
          </cell>
          <cell r="I222" t="str">
            <v>Pハ</v>
          </cell>
        </row>
        <row r="223">
          <cell r="A223" t="str">
            <v>貨1L3BE</v>
          </cell>
          <cell r="B223" t="str">
            <v>バス貨物～1.7t(ガソリン・LPG)</v>
          </cell>
          <cell r="C223" t="str">
            <v>貨1L</v>
          </cell>
          <cell r="D223" t="str">
            <v>H30</v>
          </cell>
          <cell r="E223" t="str">
            <v>3BE</v>
          </cell>
          <cell r="I223" t="str">
            <v>ガL3</v>
          </cell>
        </row>
        <row r="224">
          <cell r="A224" t="str">
            <v>貨1L3AE</v>
          </cell>
          <cell r="B224" t="str">
            <v>バス貨物～1.7t(ガソリン・LPG)</v>
          </cell>
          <cell r="C224" t="str">
            <v>貨1L</v>
          </cell>
          <cell r="D224" t="str">
            <v>H30</v>
          </cell>
          <cell r="E224" t="str">
            <v>3AE</v>
          </cell>
          <cell r="I224" t="str">
            <v>ハ</v>
          </cell>
        </row>
        <row r="225">
          <cell r="A225" t="str">
            <v>貨1L3LE</v>
          </cell>
          <cell r="B225" t="str">
            <v>バス貨物～1.7t(ガソリン・LPG)</v>
          </cell>
          <cell r="C225" t="str">
            <v>貨1L</v>
          </cell>
          <cell r="D225" t="str">
            <v>H30</v>
          </cell>
          <cell r="E225" t="str">
            <v>3LE</v>
          </cell>
          <cell r="I225" t="str">
            <v>Pハ</v>
          </cell>
        </row>
        <row r="226">
          <cell r="A226" t="str">
            <v>貨1L4BE</v>
          </cell>
          <cell r="B226" t="str">
            <v>バス貨物～1.7t(ガソリン・LPG)</v>
          </cell>
          <cell r="C226" t="str">
            <v>貨1L</v>
          </cell>
          <cell r="D226" t="str">
            <v>H30</v>
          </cell>
          <cell r="E226" t="str">
            <v>4BE</v>
          </cell>
          <cell r="I226" t="str">
            <v>ガL1</v>
          </cell>
        </row>
        <row r="227">
          <cell r="A227" t="str">
            <v>貨1L4AE</v>
          </cell>
          <cell r="B227" t="str">
            <v>バス貨物～1.7t(ガソリン・LPG)</v>
          </cell>
          <cell r="C227" t="str">
            <v>貨1L</v>
          </cell>
          <cell r="D227" t="str">
            <v>H30</v>
          </cell>
          <cell r="E227" t="str">
            <v>4AE</v>
          </cell>
          <cell r="I227" t="str">
            <v>ハ</v>
          </cell>
        </row>
        <row r="228">
          <cell r="A228" t="str">
            <v>貨1L4LE</v>
          </cell>
          <cell r="B228" t="str">
            <v>バス貨物～1.7t(ガソリン・LPG)</v>
          </cell>
          <cell r="C228" t="str">
            <v>貨1L</v>
          </cell>
          <cell r="D228" t="str">
            <v>H30</v>
          </cell>
          <cell r="E228" t="str">
            <v>4LE</v>
          </cell>
          <cell r="I228" t="str">
            <v>Pハ</v>
          </cell>
        </row>
        <row r="229">
          <cell r="A229" t="str">
            <v>貨1L5BE</v>
          </cell>
          <cell r="B229" t="str">
            <v>バス貨物～1.7t(ガソリン・LPG)</v>
          </cell>
          <cell r="C229" t="str">
            <v>貨1L</v>
          </cell>
          <cell r="D229" t="str">
            <v>H30</v>
          </cell>
          <cell r="E229" t="str">
            <v>5BE</v>
          </cell>
          <cell r="I229" t="str">
            <v>ガL2</v>
          </cell>
        </row>
        <row r="230">
          <cell r="A230" t="str">
            <v>貨1L5AE</v>
          </cell>
          <cell r="B230" t="str">
            <v>バス貨物～1.7t(ガソリン・LPG)</v>
          </cell>
          <cell r="C230" t="str">
            <v>貨1L</v>
          </cell>
          <cell r="D230" t="str">
            <v>H30</v>
          </cell>
          <cell r="E230" t="str">
            <v>5AE</v>
          </cell>
          <cell r="I230" t="str">
            <v>ハ</v>
          </cell>
        </row>
        <row r="231">
          <cell r="A231" t="str">
            <v>貨1L5LE</v>
          </cell>
          <cell r="B231" t="str">
            <v>バス貨物～1.7t(ガソリン・LPG)</v>
          </cell>
          <cell r="C231" t="str">
            <v>貨1L</v>
          </cell>
          <cell r="D231" t="str">
            <v>H30</v>
          </cell>
          <cell r="E231" t="str">
            <v>5LE</v>
          </cell>
          <cell r="I231" t="str">
            <v>Pハ</v>
          </cell>
        </row>
        <row r="232">
          <cell r="A232" t="str">
            <v>貨1L6BE</v>
          </cell>
          <cell r="B232" t="str">
            <v>バス貨物～1.7t(ガソリン・LPG)</v>
          </cell>
          <cell r="C232" t="str">
            <v>貨1L</v>
          </cell>
          <cell r="D232" t="str">
            <v>H30</v>
          </cell>
          <cell r="E232" t="str">
            <v>6BE</v>
          </cell>
          <cell r="I232" t="str">
            <v>ガL4</v>
          </cell>
        </row>
        <row r="233">
          <cell r="A233" t="str">
            <v>貨1L6AE</v>
          </cell>
          <cell r="B233" t="str">
            <v>バス貨物～1.7t(ガソリン・LPG)</v>
          </cell>
          <cell r="C233" t="str">
            <v>貨1L</v>
          </cell>
          <cell r="D233" t="str">
            <v>H30</v>
          </cell>
          <cell r="E233" t="str">
            <v>6AE</v>
          </cell>
          <cell r="I233" t="str">
            <v>ハ</v>
          </cell>
        </row>
        <row r="234">
          <cell r="A234" t="str">
            <v>貨1L6LE</v>
          </cell>
          <cell r="B234" t="str">
            <v>バス貨物～1.7t(ガソリン・LPG)</v>
          </cell>
          <cell r="C234" t="str">
            <v>貨1L</v>
          </cell>
          <cell r="D234" t="str">
            <v>H30</v>
          </cell>
          <cell r="E234" t="str">
            <v>6LE</v>
          </cell>
          <cell r="I234" t="str">
            <v>Pハ</v>
          </cell>
        </row>
        <row r="235">
          <cell r="A235" t="str">
            <v>貨2L-</v>
          </cell>
          <cell r="B235" t="str">
            <v>バス貨物1.7～2.5t(ガソリン・LPG)</v>
          </cell>
          <cell r="C235" t="str">
            <v>貨2L</v>
          </cell>
          <cell r="D235" t="str">
            <v>S50前</v>
          </cell>
          <cell r="E235" t="str">
            <v>-</v>
          </cell>
          <cell r="I235" t="str">
            <v>ガL3</v>
          </cell>
        </row>
        <row r="236">
          <cell r="A236" t="str">
            <v>貨2LH</v>
          </cell>
          <cell r="B236" t="str">
            <v>バス貨物1.7～2.5t(ガソリン・LPG)</v>
          </cell>
          <cell r="C236" t="str">
            <v>貨2L</v>
          </cell>
          <cell r="D236" t="str">
            <v>S50</v>
          </cell>
          <cell r="E236" t="str">
            <v>H</v>
          </cell>
          <cell r="I236" t="str">
            <v>ガL3</v>
          </cell>
        </row>
        <row r="237">
          <cell r="A237" t="str">
            <v>貨2LJ</v>
          </cell>
          <cell r="B237" t="str">
            <v>バス貨物1.7～2.5t(ガソリン・LPG)</v>
          </cell>
          <cell r="C237" t="str">
            <v>貨2L</v>
          </cell>
          <cell r="D237" t="str">
            <v>S54</v>
          </cell>
          <cell r="E237" t="str">
            <v>J</v>
          </cell>
          <cell r="I237" t="str">
            <v>ガL3</v>
          </cell>
        </row>
        <row r="238">
          <cell r="A238" t="str">
            <v>貨2LL</v>
          </cell>
          <cell r="B238" t="str">
            <v>バス貨物1.7～2.5t(ガソリン・LPG)</v>
          </cell>
          <cell r="C238" t="str">
            <v>貨2L</v>
          </cell>
          <cell r="D238" t="str">
            <v>S56</v>
          </cell>
          <cell r="E238" t="str">
            <v>L</v>
          </cell>
          <cell r="I238" t="str">
            <v>ガL3</v>
          </cell>
        </row>
        <row r="239">
          <cell r="A239" t="str">
            <v>貨2LT</v>
          </cell>
          <cell r="B239" t="str">
            <v>バス貨物1.7～2.5t(ガソリン・LPG)</v>
          </cell>
          <cell r="C239" t="str">
            <v>貨2L</v>
          </cell>
          <cell r="D239" t="str">
            <v>H元</v>
          </cell>
          <cell r="E239" t="str">
            <v>T</v>
          </cell>
          <cell r="I239" t="str">
            <v>ガL3</v>
          </cell>
        </row>
        <row r="240">
          <cell r="A240" t="str">
            <v>貨2LGA</v>
          </cell>
          <cell r="B240" t="str">
            <v>バス貨物1.7～2.5t(ガソリン・LPG)</v>
          </cell>
          <cell r="C240" t="str">
            <v>貨2L</v>
          </cell>
          <cell r="D240" t="str">
            <v>H6,H10</v>
          </cell>
          <cell r="E240" t="str">
            <v>GA</v>
          </cell>
          <cell r="I240" t="str">
            <v>ガL3</v>
          </cell>
        </row>
        <row r="241">
          <cell r="A241" t="str">
            <v>貨2LGC</v>
          </cell>
          <cell r="B241" t="str">
            <v>バス貨物1.7～2.5t(ガソリン・LPG)</v>
          </cell>
          <cell r="C241" t="str">
            <v>貨2L</v>
          </cell>
          <cell r="D241" t="str">
            <v>H6,H10</v>
          </cell>
          <cell r="E241" t="str">
            <v>GC</v>
          </cell>
          <cell r="I241" t="str">
            <v>ガL3</v>
          </cell>
        </row>
        <row r="242">
          <cell r="A242" t="str">
            <v>貨2LHG</v>
          </cell>
          <cell r="B242" t="str">
            <v>バス貨物1.7～2.5t(ガソリン・LPG)</v>
          </cell>
          <cell r="C242" t="str">
            <v>貨2L</v>
          </cell>
          <cell r="D242" t="str">
            <v>H6,H10</v>
          </cell>
          <cell r="E242" t="str">
            <v>HG</v>
          </cell>
          <cell r="I242" t="str">
            <v>ハ</v>
          </cell>
        </row>
        <row r="243">
          <cell r="A243" t="str">
            <v>貨2LGK</v>
          </cell>
          <cell r="B243" t="str">
            <v>バス貨物1.7～2.5t(ガソリン・LPG)</v>
          </cell>
          <cell r="C243" t="str">
            <v>貨2L</v>
          </cell>
          <cell r="D243" t="str">
            <v>H13</v>
          </cell>
          <cell r="E243" t="str">
            <v>GK</v>
          </cell>
          <cell r="I243" t="str">
            <v>ガL3</v>
          </cell>
        </row>
        <row r="244">
          <cell r="A244" t="str">
            <v>貨2LHQ</v>
          </cell>
          <cell r="B244" t="str">
            <v>バス貨物1.7～2.5t(ガソリン・LPG)</v>
          </cell>
          <cell r="C244" t="str">
            <v>貨2L</v>
          </cell>
          <cell r="D244" t="str">
            <v>H13</v>
          </cell>
          <cell r="E244" t="str">
            <v>HQ</v>
          </cell>
          <cell r="I244" t="str">
            <v>ハ</v>
          </cell>
        </row>
        <row r="245">
          <cell r="A245" t="str">
            <v>貨2LTC</v>
          </cell>
          <cell r="B245" t="str">
            <v>バス貨物1.7～2.5t(ガソリン・LPG)</v>
          </cell>
          <cell r="C245" t="str">
            <v>貨2L</v>
          </cell>
          <cell r="D245" t="str">
            <v>H13</v>
          </cell>
          <cell r="E245" t="str">
            <v>TC</v>
          </cell>
          <cell r="I245" t="str">
            <v>ガL3</v>
          </cell>
        </row>
        <row r="246">
          <cell r="A246" t="str">
            <v>貨2LXC</v>
          </cell>
          <cell r="B246" t="str">
            <v>バス貨物1.7～2.5t(ガソリン・LPG)</v>
          </cell>
          <cell r="C246" t="str">
            <v>貨2L</v>
          </cell>
          <cell r="D246" t="str">
            <v>H13</v>
          </cell>
          <cell r="E246" t="str">
            <v>XC</v>
          </cell>
          <cell r="I246" t="str">
            <v>ハ</v>
          </cell>
        </row>
        <row r="247">
          <cell r="A247" t="str">
            <v>貨2LLC</v>
          </cell>
          <cell r="B247" t="str">
            <v>バス貨物1.7～2.5t(ガソリン・LPG)</v>
          </cell>
          <cell r="C247" t="str">
            <v>貨2L</v>
          </cell>
          <cell r="D247" t="str">
            <v>H13</v>
          </cell>
          <cell r="E247" t="str">
            <v>LC</v>
          </cell>
          <cell r="I247" t="str">
            <v>ガL3</v>
          </cell>
        </row>
        <row r="248">
          <cell r="A248" t="str">
            <v>貨2LYC</v>
          </cell>
          <cell r="B248" t="str">
            <v>バス貨物1.7～2.5t(ガソリン・LPG)</v>
          </cell>
          <cell r="C248" t="str">
            <v>貨2L</v>
          </cell>
          <cell r="D248" t="str">
            <v>H13</v>
          </cell>
          <cell r="E248" t="str">
            <v>YC</v>
          </cell>
          <cell r="I248" t="str">
            <v>ハ</v>
          </cell>
        </row>
        <row r="249">
          <cell r="A249" t="str">
            <v>貨2LUC</v>
          </cell>
          <cell r="B249" t="str">
            <v>バス貨物1.7～2.5t(ガソリン・LPG)</v>
          </cell>
          <cell r="C249" t="str">
            <v>貨2L</v>
          </cell>
          <cell r="D249" t="str">
            <v>H13</v>
          </cell>
          <cell r="E249" t="str">
            <v>UC</v>
          </cell>
          <cell r="I249" t="str">
            <v>ガL3</v>
          </cell>
        </row>
        <row r="250">
          <cell r="A250" t="str">
            <v>貨2LZC</v>
          </cell>
          <cell r="B250" t="str">
            <v>バス貨物1.7～2.5t(ガソリン・LPG)</v>
          </cell>
          <cell r="C250" t="str">
            <v>貨2L</v>
          </cell>
          <cell r="D250" t="str">
            <v>H13</v>
          </cell>
          <cell r="E250" t="str">
            <v>ZC</v>
          </cell>
          <cell r="I250" t="str">
            <v>ハ</v>
          </cell>
        </row>
        <row r="251">
          <cell r="A251" t="str">
            <v>貨2LABF</v>
          </cell>
          <cell r="B251" t="str">
            <v>バス貨物1.7～2.5t(ガソリン・LPG)</v>
          </cell>
          <cell r="C251" t="str">
            <v>貨2L</v>
          </cell>
          <cell r="D251" t="str">
            <v>H17</v>
          </cell>
          <cell r="E251" t="str">
            <v>ABF</v>
          </cell>
          <cell r="I251" t="str">
            <v>ガL3</v>
          </cell>
        </row>
        <row r="252">
          <cell r="A252" t="str">
            <v>貨2LAAF</v>
          </cell>
          <cell r="B252" t="str">
            <v>バス貨物1.7～2.5t(ガソリン・LPG)</v>
          </cell>
          <cell r="C252" t="str">
            <v>貨2L</v>
          </cell>
          <cell r="D252" t="str">
            <v>H17</v>
          </cell>
          <cell r="E252" t="str">
            <v>AAF</v>
          </cell>
          <cell r="I252" t="str">
            <v>ハ</v>
          </cell>
        </row>
        <row r="253">
          <cell r="A253" t="str">
            <v>貨2LALF</v>
          </cell>
          <cell r="B253" t="str">
            <v>バス貨物1.7～2.5t(ガソリン・LPG)</v>
          </cell>
          <cell r="C253" t="str">
            <v>貨2L</v>
          </cell>
          <cell r="D253" t="str">
            <v>H17</v>
          </cell>
          <cell r="E253" t="str">
            <v>ALF</v>
          </cell>
          <cell r="I253" t="str">
            <v>Pハ</v>
          </cell>
        </row>
        <row r="254">
          <cell r="A254" t="str">
            <v>貨2LCAF</v>
          </cell>
          <cell r="B254" t="str">
            <v>バス貨物1.7～2.5t(ガソリン・LPG)</v>
          </cell>
          <cell r="C254" t="str">
            <v>貨2L</v>
          </cell>
          <cell r="D254" t="str">
            <v>H17</v>
          </cell>
          <cell r="E254" t="str">
            <v>CAF</v>
          </cell>
          <cell r="I254" t="str">
            <v>ハ</v>
          </cell>
        </row>
        <row r="255">
          <cell r="A255" t="str">
            <v>貨2LCBF</v>
          </cell>
          <cell r="B255" t="str">
            <v>バス貨物1.7～2.5t(ガソリン・LPG)</v>
          </cell>
          <cell r="C255" t="str">
            <v>貨2L</v>
          </cell>
          <cell r="D255" t="str">
            <v>H17</v>
          </cell>
          <cell r="E255" t="str">
            <v>CBF</v>
          </cell>
          <cell r="I255" t="str">
            <v>ガL1</v>
          </cell>
        </row>
        <row r="256">
          <cell r="A256" t="str">
            <v>貨2LCLF</v>
          </cell>
          <cell r="B256" t="str">
            <v>バス貨物1.7～2.5t(ガソリン・LPG)</v>
          </cell>
          <cell r="C256" t="str">
            <v>貨2L</v>
          </cell>
          <cell r="D256" t="str">
            <v>H17</v>
          </cell>
          <cell r="E256" t="str">
            <v>CLF</v>
          </cell>
          <cell r="I256" t="str">
            <v>Pハ</v>
          </cell>
        </row>
        <row r="257">
          <cell r="A257" t="str">
            <v>貨2LDAF</v>
          </cell>
          <cell r="B257" t="str">
            <v>バス貨物1.7～2.5t(ガソリン・LPG)</v>
          </cell>
          <cell r="C257" t="str">
            <v>貨2L</v>
          </cell>
          <cell r="D257" t="str">
            <v>H17</v>
          </cell>
          <cell r="E257" t="str">
            <v>DAF</v>
          </cell>
          <cell r="I257" t="str">
            <v>ハ</v>
          </cell>
        </row>
        <row r="258">
          <cell r="A258" t="str">
            <v>貨2LDBF</v>
          </cell>
          <cell r="B258" t="str">
            <v>バス貨物1.7～2.5t(ガソリン・LPG)</v>
          </cell>
          <cell r="C258" t="str">
            <v>貨2L</v>
          </cell>
          <cell r="D258" t="str">
            <v>H17</v>
          </cell>
          <cell r="E258" t="str">
            <v>DBF</v>
          </cell>
          <cell r="I258" t="str">
            <v>ガL2</v>
          </cell>
        </row>
        <row r="259">
          <cell r="A259" t="str">
            <v>貨2LDLF</v>
          </cell>
          <cell r="B259" t="str">
            <v>バス貨物1.7～2.5t(ガソリン・LPG)</v>
          </cell>
          <cell r="C259" t="str">
            <v>貨2L</v>
          </cell>
          <cell r="D259" t="str">
            <v>H17</v>
          </cell>
          <cell r="E259" t="str">
            <v>DLF</v>
          </cell>
          <cell r="I259" t="str">
            <v>Pハ</v>
          </cell>
        </row>
        <row r="260">
          <cell r="A260" t="str">
            <v>貨2LLBF</v>
          </cell>
          <cell r="B260" t="str">
            <v>バス貨物1.7～2.5t(ガソリン・LPG)</v>
          </cell>
          <cell r="C260" t="str">
            <v>貨2L</v>
          </cell>
          <cell r="D260" t="str">
            <v>H21</v>
          </cell>
          <cell r="E260" t="str">
            <v>LBF</v>
          </cell>
          <cell r="I260" t="str">
            <v>ガL3</v>
          </cell>
        </row>
        <row r="261">
          <cell r="A261" t="str">
            <v>貨2LLAF</v>
          </cell>
          <cell r="B261" t="str">
            <v>バス貨物1.7～2.5t(ガソリン・LPG)</v>
          </cell>
          <cell r="C261" t="str">
            <v>貨2L</v>
          </cell>
          <cell r="D261" t="str">
            <v>H21</v>
          </cell>
          <cell r="E261" t="str">
            <v>LAF</v>
          </cell>
          <cell r="I261" t="str">
            <v>ハ</v>
          </cell>
        </row>
        <row r="262">
          <cell r="A262" t="str">
            <v>貨2LLLF</v>
          </cell>
          <cell r="B262" t="str">
            <v>バス貨物1.7～2.5t(ガソリン・LPG)</v>
          </cell>
          <cell r="C262" t="str">
            <v>貨2L</v>
          </cell>
          <cell r="D262" t="str">
            <v>H21</v>
          </cell>
          <cell r="E262" t="str">
            <v>LLF</v>
          </cell>
          <cell r="I262" t="str">
            <v>Pハ</v>
          </cell>
        </row>
        <row r="263">
          <cell r="A263" t="str">
            <v>貨2LMBF</v>
          </cell>
          <cell r="B263" t="str">
            <v>バス貨物1.7～2.5t(ガソリン・LPG)</v>
          </cell>
          <cell r="C263" t="str">
            <v>貨2L</v>
          </cell>
          <cell r="D263" t="str">
            <v>H21</v>
          </cell>
          <cell r="E263" t="str">
            <v>MBF</v>
          </cell>
          <cell r="I263" t="str">
            <v>ガL1</v>
          </cell>
        </row>
        <row r="264">
          <cell r="A264" t="str">
            <v>貨2LMAF</v>
          </cell>
          <cell r="B264" t="str">
            <v>バス貨物1.7～2.5t(ガソリン・LPG)</v>
          </cell>
          <cell r="C264" t="str">
            <v>貨2L</v>
          </cell>
          <cell r="D264" t="str">
            <v>H21</v>
          </cell>
          <cell r="E264" t="str">
            <v>MAF</v>
          </cell>
          <cell r="I264" t="str">
            <v>ハ</v>
          </cell>
        </row>
        <row r="265">
          <cell r="A265" t="str">
            <v>貨2LMLF</v>
          </cell>
          <cell r="B265" t="str">
            <v>バス貨物1.7～2.5t(ガソリン・LPG)</v>
          </cell>
          <cell r="C265" t="str">
            <v>貨2L</v>
          </cell>
          <cell r="D265" t="str">
            <v>H21</v>
          </cell>
          <cell r="E265" t="str">
            <v>MLF</v>
          </cell>
          <cell r="I265" t="str">
            <v>Pハ</v>
          </cell>
        </row>
        <row r="266">
          <cell r="A266" t="str">
            <v>貨2LRBF</v>
          </cell>
          <cell r="B266" t="str">
            <v>バス貨物1.7～2.5t(ガソリン・LPG)</v>
          </cell>
          <cell r="C266" t="str">
            <v>貨2L</v>
          </cell>
          <cell r="D266" t="str">
            <v>H21</v>
          </cell>
          <cell r="E266" t="str">
            <v>RBF</v>
          </cell>
          <cell r="I266" t="str">
            <v>ガL2</v>
          </cell>
        </row>
        <row r="267">
          <cell r="A267" t="str">
            <v>貨2LRAF</v>
          </cell>
          <cell r="B267" t="str">
            <v>バス貨物1.7～2.5t(ガソリン・LPG)</v>
          </cell>
          <cell r="C267" t="str">
            <v>貨2L</v>
          </cell>
          <cell r="D267" t="str">
            <v>H21</v>
          </cell>
          <cell r="E267" t="str">
            <v>RAF</v>
          </cell>
          <cell r="I267" t="str">
            <v>ハ</v>
          </cell>
        </row>
        <row r="268">
          <cell r="A268" t="str">
            <v>貨2LRLF</v>
          </cell>
          <cell r="B268" t="str">
            <v>バス貨物1.7～2.5t(ガソリン・LPG)</v>
          </cell>
          <cell r="C268" t="str">
            <v>貨2L</v>
          </cell>
          <cell r="D268" t="str">
            <v>H21</v>
          </cell>
          <cell r="E268" t="str">
            <v>RLF</v>
          </cell>
          <cell r="I268" t="str">
            <v>Pハ</v>
          </cell>
        </row>
        <row r="269">
          <cell r="A269" t="str">
            <v>貨2LQBF</v>
          </cell>
          <cell r="B269" t="str">
            <v>バス貨物1.7～2.5t(ガソリン・LPG)</v>
          </cell>
          <cell r="C269" t="str">
            <v>貨2L</v>
          </cell>
          <cell r="D269" t="str">
            <v>H21</v>
          </cell>
          <cell r="E269" t="str">
            <v>QBF</v>
          </cell>
          <cell r="I269" t="str">
            <v>ガL3</v>
          </cell>
        </row>
        <row r="270">
          <cell r="A270" t="str">
            <v>貨2LQAF</v>
          </cell>
          <cell r="B270" t="str">
            <v>バス貨物1.7～2.5t(ガソリン・LPG)</v>
          </cell>
          <cell r="C270" t="str">
            <v>貨2L</v>
          </cell>
          <cell r="D270" t="str">
            <v>H21</v>
          </cell>
          <cell r="E270" t="str">
            <v>QAF</v>
          </cell>
          <cell r="I270" t="str">
            <v>ハ</v>
          </cell>
        </row>
        <row r="271">
          <cell r="A271" t="str">
            <v>貨2LQLF</v>
          </cell>
          <cell r="B271" t="str">
            <v>バス貨物1.7～2.5t(ガソリン・LPG)</v>
          </cell>
          <cell r="C271" t="str">
            <v>貨2L</v>
          </cell>
          <cell r="D271" t="str">
            <v>H21</v>
          </cell>
          <cell r="E271" t="str">
            <v>QLF</v>
          </cell>
          <cell r="I271" t="str">
            <v>Pハ</v>
          </cell>
        </row>
        <row r="272">
          <cell r="A272" t="str">
            <v>貨2L3BF</v>
          </cell>
          <cell r="B272" t="str">
            <v>バス貨物1.7～2.5t(ガソリン・LPG)</v>
          </cell>
          <cell r="C272" t="str">
            <v>貨2L</v>
          </cell>
          <cell r="D272" t="str">
            <v>H30</v>
          </cell>
          <cell r="E272" t="str">
            <v>3BF</v>
          </cell>
          <cell r="I272" t="str">
            <v>ガL3</v>
          </cell>
        </row>
        <row r="273">
          <cell r="A273" t="str">
            <v>貨2L3AF</v>
          </cell>
          <cell r="B273" t="str">
            <v>バス貨物1.7～2.5t(ガソリン・LPG)</v>
          </cell>
          <cell r="C273" t="str">
            <v>貨2L</v>
          </cell>
          <cell r="D273" t="str">
            <v>H30</v>
          </cell>
          <cell r="E273" t="str">
            <v>3AF</v>
          </cell>
          <cell r="I273" t="str">
            <v>ハ</v>
          </cell>
        </row>
        <row r="274">
          <cell r="A274" t="str">
            <v>貨2L3LF</v>
          </cell>
          <cell r="B274" t="str">
            <v>バス貨物1.7～2.5t(ガソリン・LPG)</v>
          </cell>
          <cell r="C274" t="str">
            <v>貨2L</v>
          </cell>
          <cell r="D274" t="str">
            <v>H30</v>
          </cell>
          <cell r="E274" t="str">
            <v>3LF</v>
          </cell>
          <cell r="I274" t="str">
            <v>Pハ</v>
          </cell>
        </row>
        <row r="275">
          <cell r="A275" t="str">
            <v>貨2L4BF</v>
          </cell>
          <cell r="B275" t="str">
            <v>バス貨物1.7～2.5t(ガソリン・LPG)</v>
          </cell>
          <cell r="C275" t="str">
            <v>貨2L</v>
          </cell>
          <cell r="D275" t="str">
            <v>H30</v>
          </cell>
          <cell r="E275" t="str">
            <v>4BF</v>
          </cell>
          <cell r="I275" t="str">
            <v>ガL1</v>
          </cell>
        </row>
        <row r="276">
          <cell r="A276" t="str">
            <v>貨2L4AF</v>
          </cell>
          <cell r="B276" t="str">
            <v>バス貨物1.7～2.5t(ガソリン・LPG)</v>
          </cell>
          <cell r="C276" t="str">
            <v>貨2L</v>
          </cell>
          <cell r="D276" t="str">
            <v>H30</v>
          </cell>
          <cell r="E276" t="str">
            <v>4AF</v>
          </cell>
          <cell r="I276" t="str">
            <v>ハ</v>
          </cell>
        </row>
        <row r="277">
          <cell r="A277" t="str">
            <v>貨2L4LF</v>
          </cell>
          <cell r="B277" t="str">
            <v>バス貨物1.7～2.5t(ガソリン・LPG)</v>
          </cell>
          <cell r="C277" t="str">
            <v>貨2L</v>
          </cell>
          <cell r="D277" t="str">
            <v>H30</v>
          </cell>
          <cell r="E277" t="str">
            <v>4LF</v>
          </cell>
          <cell r="I277" t="str">
            <v>Pハ</v>
          </cell>
        </row>
        <row r="278">
          <cell r="A278" t="str">
            <v>貨2L5BF</v>
          </cell>
          <cell r="B278" t="str">
            <v>バス貨物1.7～2.5t(ガソリン・LPG)</v>
          </cell>
          <cell r="C278" t="str">
            <v>貨2L</v>
          </cell>
          <cell r="D278" t="str">
            <v>H30</v>
          </cell>
          <cell r="E278" t="str">
            <v>5BF</v>
          </cell>
          <cell r="I278" t="str">
            <v>ガL2</v>
          </cell>
        </row>
        <row r="279">
          <cell r="A279" t="str">
            <v>貨2L5AF</v>
          </cell>
          <cell r="B279" t="str">
            <v>バス貨物1.7～2.5t(ガソリン・LPG)</v>
          </cell>
          <cell r="C279" t="str">
            <v>貨2L</v>
          </cell>
          <cell r="D279" t="str">
            <v>H30</v>
          </cell>
          <cell r="E279" t="str">
            <v>5AF</v>
          </cell>
          <cell r="I279" t="str">
            <v>ハ</v>
          </cell>
        </row>
        <row r="280">
          <cell r="A280" t="str">
            <v>貨2L5LF</v>
          </cell>
          <cell r="B280" t="str">
            <v>バス貨物1.7～2.5t(ガソリン・LPG)</v>
          </cell>
          <cell r="C280" t="str">
            <v>貨2L</v>
          </cell>
          <cell r="D280" t="str">
            <v>H30</v>
          </cell>
          <cell r="E280" t="str">
            <v>5LF</v>
          </cell>
          <cell r="I280" t="str">
            <v>Pハ</v>
          </cell>
        </row>
        <row r="281">
          <cell r="A281" t="str">
            <v>貨2L6BF</v>
          </cell>
          <cell r="B281" t="str">
            <v>バス貨物1.7～2.5t(ガソリン・LPG)</v>
          </cell>
          <cell r="C281" t="str">
            <v>貨2L</v>
          </cell>
          <cell r="D281" t="str">
            <v>H30</v>
          </cell>
          <cell r="E281" t="str">
            <v>6BF</v>
          </cell>
          <cell r="I281" t="str">
            <v>ガL4</v>
          </cell>
        </row>
        <row r="282">
          <cell r="A282" t="str">
            <v>貨2L6AF</v>
          </cell>
          <cell r="B282" t="str">
            <v>バス貨物1.7～2.5t(ガソリン・LPG)</v>
          </cell>
          <cell r="C282" t="str">
            <v>貨2L</v>
          </cell>
          <cell r="D282" t="str">
            <v>H30</v>
          </cell>
          <cell r="E282" t="str">
            <v>6AF</v>
          </cell>
          <cell r="I282" t="str">
            <v>ハ</v>
          </cell>
        </row>
        <row r="283">
          <cell r="A283" t="str">
            <v>貨2L6LF</v>
          </cell>
          <cell r="B283" t="str">
            <v>バス貨物1.7～2.5t(ガソリン・LPG)</v>
          </cell>
          <cell r="C283" t="str">
            <v>貨2L</v>
          </cell>
          <cell r="D283" t="str">
            <v>H30</v>
          </cell>
          <cell r="E283" t="str">
            <v>6LF</v>
          </cell>
          <cell r="I283" t="str">
            <v>Pハ</v>
          </cell>
        </row>
        <row r="284">
          <cell r="A284" t="str">
            <v>貨3L-</v>
          </cell>
          <cell r="B284" t="str">
            <v>バス貨物2.5～3.5t(ガソリン・LPG)</v>
          </cell>
          <cell r="C284" t="str">
            <v>貨3L</v>
          </cell>
          <cell r="D284" t="str">
            <v>S54前</v>
          </cell>
          <cell r="E284" t="str">
            <v>-</v>
          </cell>
          <cell r="I284" t="str">
            <v>ガL3</v>
          </cell>
        </row>
        <row r="285">
          <cell r="A285" t="str">
            <v>貨3LJ</v>
          </cell>
          <cell r="B285" t="str">
            <v>バス貨物2.5～3.5t(ガソリン・LPG)</v>
          </cell>
          <cell r="C285" t="str">
            <v>貨3L</v>
          </cell>
          <cell r="D285" t="str">
            <v>S54</v>
          </cell>
          <cell r="E285" t="str">
            <v>J</v>
          </cell>
          <cell r="I285" t="str">
            <v>ガL3</v>
          </cell>
        </row>
        <row r="286">
          <cell r="A286" t="str">
            <v>貨3LM</v>
          </cell>
          <cell r="B286" t="str">
            <v>バス貨物2.5～3.5t(ガソリン・LPG)</v>
          </cell>
          <cell r="C286" t="str">
            <v>貨3L</v>
          </cell>
          <cell r="D286" t="str">
            <v>S57</v>
          </cell>
          <cell r="E286" t="str">
            <v>M</v>
          </cell>
          <cell r="I286" t="str">
            <v>ガL3</v>
          </cell>
        </row>
        <row r="287">
          <cell r="A287" t="str">
            <v>貨3LT</v>
          </cell>
          <cell r="B287" t="str">
            <v>バス貨物2.5～3.5t(ガソリン・LPG)</v>
          </cell>
          <cell r="C287" t="str">
            <v>貨3L</v>
          </cell>
          <cell r="D287" t="str">
            <v>H元</v>
          </cell>
          <cell r="E287" t="str">
            <v>T</v>
          </cell>
          <cell r="I287" t="str">
            <v>ガL3</v>
          </cell>
        </row>
        <row r="288">
          <cell r="A288" t="str">
            <v>貨3LZ</v>
          </cell>
          <cell r="B288" t="str">
            <v>バス貨物2.5～3.5t(ガソリン・LPG)</v>
          </cell>
          <cell r="C288" t="str">
            <v>貨3L</v>
          </cell>
          <cell r="D288" t="str">
            <v>H4</v>
          </cell>
          <cell r="E288" t="str">
            <v>Z</v>
          </cell>
          <cell r="I288" t="str">
            <v>ガL3</v>
          </cell>
        </row>
        <row r="289">
          <cell r="A289" t="str">
            <v>貨3LGB</v>
          </cell>
          <cell r="B289" t="str">
            <v>バス貨物2.5～3.5t(ガソリン・LPG)</v>
          </cell>
          <cell r="C289" t="str">
            <v>貨3L</v>
          </cell>
          <cell r="D289" t="str">
            <v>H7,H10</v>
          </cell>
          <cell r="E289" t="str">
            <v>GB</v>
          </cell>
          <cell r="I289" t="str">
            <v>ガL3</v>
          </cell>
        </row>
        <row r="290">
          <cell r="A290" t="str">
            <v>貨3LGE</v>
          </cell>
          <cell r="B290" t="str">
            <v>バス貨物2.5～3.5t(ガソリン・LPG)</v>
          </cell>
          <cell r="C290" t="str">
            <v>貨3L</v>
          </cell>
          <cell r="D290" t="str">
            <v>H7,H10</v>
          </cell>
          <cell r="E290" t="str">
            <v>GE</v>
          </cell>
          <cell r="I290" t="str">
            <v>ガL3</v>
          </cell>
        </row>
        <row r="291">
          <cell r="A291" t="str">
            <v>貨3LHJ</v>
          </cell>
          <cell r="B291" t="str">
            <v>バス貨物2.5～3.5t(ガソリン・LPG)</v>
          </cell>
          <cell r="C291" t="str">
            <v>貨3L</v>
          </cell>
          <cell r="D291" t="str">
            <v>H7,H10</v>
          </cell>
          <cell r="E291" t="str">
            <v>HJ</v>
          </cell>
          <cell r="I291" t="str">
            <v>ハ</v>
          </cell>
        </row>
        <row r="292">
          <cell r="A292" t="str">
            <v>貨3LGK</v>
          </cell>
          <cell r="B292" t="str">
            <v>バス貨物2.5～3.5t(ガソリン・LPG)</v>
          </cell>
          <cell r="C292" t="str">
            <v>貨3L</v>
          </cell>
          <cell r="D292" t="str">
            <v>H13</v>
          </cell>
          <cell r="E292" t="str">
            <v>GK</v>
          </cell>
          <cell r="I292" t="str">
            <v>ガL3</v>
          </cell>
        </row>
        <row r="293">
          <cell r="A293" t="str">
            <v>貨3LHQ</v>
          </cell>
          <cell r="B293" t="str">
            <v>バス貨物2.5～3.5t(ガソリン・LPG)</v>
          </cell>
          <cell r="C293" t="str">
            <v>貨3L</v>
          </cell>
          <cell r="D293" t="str">
            <v>H13</v>
          </cell>
          <cell r="E293" t="str">
            <v>HQ</v>
          </cell>
          <cell r="I293" t="str">
            <v>ハ</v>
          </cell>
        </row>
        <row r="294">
          <cell r="A294" t="str">
            <v>貨3LTC</v>
          </cell>
          <cell r="B294" t="str">
            <v>バス貨物2.5～3.5t(ガソリン・LPG)</v>
          </cell>
          <cell r="C294" t="str">
            <v>貨3L</v>
          </cell>
          <cell r="D294" t="str">
            <v>H13</v>
          </cell>
          <cell r="E294" t="str">
            <v>TC</v>
          </cell>
          <cell r="I294" t="str">
            <v>ガL3</v>
          </cell>
        </row>
        <row r="295">
          <cell r="A295" t="str">
            <v>貨3LXC</v>
          </cell>
          <cell r="B295" t="str">
            <v>バス貨物2.5～3.5t(ガソリン・LPG)</v>
          </cell>
          <cell r="C295" t="str">
            <v>貨3L</v>
          </cell>
          <cell r="D295" t="str">
            <v>H13</v>
          </cell>
          <cell r="E295" t="str">
            <v>XC</v>
          </cell>
          <cell r="I295" t="str">
            <v>ハ</v>
          </cell>
        </row>
        <row r="296">
          <cell r="A296" t="str">
            <v>貨3LLC</v>
          </cell>
          <cell r="B296" t="str">
            <v>バス貨物2.5～3.5t(ガソリン・LPG)</v>
          </cell>
          <cell r="C296" t="str">
            <v>貨3L</v>
          </cell>
          <cell r="D296" t="str">
            <v>H13</v>
          </cell>
          <cell r="E296" t="str">
            <v>LC</v>
          </cell>
          <cell r="I296" t="str">
            <v>ガL3</v>
          </cell>
        </row>
        <row r="297">
          <cell r="A297" t="str">
            <v>貨3LYC</v>
          </cell>
          <cell r="B297" t="str">
            <v>バス貨物2.5～3.5t(ガソリン・LPG)</v>
          </cell>
          <cell r="C297" t="str">
            <v>貨3L</v>
          </cell>
          <cell r="D297" t="str">
            <v>H13</v>
          </cell>
          <cell r="E297" t="str">
            <v>YC</v>
          </cell>
          <cell r="I297" t="str">
            <v>ハ</v>
          </cell>
        </row>
        <row r="298">
          <cell r="A298" t="str">
            <v>貨3LUC</v>
          </cell>
          <cell r="B298" t="str">
            <v>バス貨物2.5～3.5t(ガソリン・LPG)</v>
          </cell>
          <cell r="C298" t="str">
            <v>貨3L</v>
          </cell>
          <cell r="D298" t="str">
            <v>H13</v>
          </cell>
          <cell r="E298" t="str">
            <v>UC</v>
          </cell>
          <cell r="I298" t="str">
            <v>ガL3</v>
          </cell>
        </row>
        <row r="299">
          <cell r="A299" t="str">
            <v>貨3LZC</v>
          </cell>
          <cell r="B299" t="str">
            <v>バス貨物2.5～3.5t(ガソリン・LPG)</v>
          </cell>
          <cell r="C299" t="str">
            <v>貨3L</v>
          </cell>
          <cell r="D299" t="str">
            <v>H13</v>
          </cell>
          <cell r="E299" t="str">
            <v>ZC</v>
          </cell>
          <cell r="I299" t="str">
            <v>ハ</v>
          </cell>
        </row>
        <row r="300">
          <cell r="A300" t="str">
            <v>貨3LABF</v>
          </cell>
          <cell r="B300" t="str">
            <v>バス貨物2.5～3.5t(ガソリン・LPG)</v>
          </cell>
          <cell r="C300" t="str">
            <v>貨3L</v>
          </cell>
          <cell r="D300" t="str">
            <v>H17</v>
          </cell>
          <cell r="E300" t="str">
            <v>ABF</v>
          </cell>
          <cell r="I300" t="str">
            <v>ガL3</v>
          </cell>
        </row>
        <row r="301">
          <cell r="A301" t="str">
            <v>貨3LAAF</v>
          </cell>
          <cell r="B301" t="str">
            <v>バス貨物2.5～3.5t(ガソリン・LPG)</v>
          </cell>
          <cell r="C301" t="str">
            <v>貨3L</v>
          </cell>
          <cell r="D301" t="str">
            <v>H17</v>
          </cell>
          <cell r="E301" t="str">
            <v>AAF</v>
          </cell>
          <cell r="I301" t="str">
            <v>ハ</v>
          </cell>
        </row>
        <row r="302">
          <cell r="A302" t="str">
            <v>貨3LALF</v>
          </cell>
          <cell r="B302" t="str">
            <v>バス貨物2.5～3.5t(ガソリン・LPG)</v>
          </cell>
          <cell r="C302" t="str">
            <v>貨3L</v>
          </cell>
          <cell r="D302" t="str">
            <v>H17</v>
          </cell>
          <cell r="E302" t="str">
            <v>ALF</v>
          </cell>
          <cell r="I302" t="str">
            <v>Pハ</v>
          </cell>
        </row>
        <row r="303">
          <cell r="A303" t="str">
            <v>貨3LCAF</v>
          </cell>
          <cell r="B303" t="str">
            <v>バス貨物2.5～3.5t(ガソリン・LPG)</v>
          </cell>
          <cell r="C303" t="str">
            <v>貨3L</v>
          </cell>
          <cell r="D303" t="str">
            <v>H17</v>
          </cell>
          <cell r="E303" t="str">
            <v>CAF</v>
          </cell>
          <cell r="I303" t="str">
            <v>ハ</v>
          </cell>
        </row>
        <row r="304">
          <cell r="A304" t="str">
            <v>貨3LCBF</v>
          </cell>
          <cell r="B304" t="str">
            <v>バス貨物2.5～3.5t(ガソリン・LPG)</v>
          </cell>
          <cell r="C304" t="str">
            <v>貨3L</v>
          </cell>
          <cell r="D304" t="str">
            <v>H17</v>
          </cell>
          <cell r="E304" t="str">
            <v>CBF</v>
          </cell>
          <cell r="I304" t="str">
            <v>ガL1</v>
          </cell>
        </row>
        <row r="305">
          <cell r="A305" t="str">
            <v>貨3LCLF</v>
          </cell>
          <cell r="B305" t="str">
            <v>バス貨物2.5～3.5t(ガソリン・LPG)</v>
          </cell>
          <cell r="C305" t="str">
            <v>貨3L</v>
          </cell>
          <cell r="D305" t="str">
            <v>H17</v>
          </cell>
          <cell r="E305" t="str">
            <v>CLF</v>
          </cell>
          <cell r="I305" t="str">
            <v>Pハ</v>
          </cell>
        </row>
        <row r="306">
          <cell r="A306" t="str">
            <v>貨3LDAF</v>
          </cell>
          <cell r="B306" t="str">
            <v>バス貨物2.5～3.5t(ガソリン・LPG)</v>
          </cell>
          <cell r="C306" t="str">
            <v>貨3L</v>
          </cell>
          <cell r="D306" t="str">
            <v>H17</v>
          </cell>
          <cell r="E306" t="str">
            <v>DAF</v>
          </cell>
          <cell r="I306" t="str">
            <v>ハ</v>
          </cell>
        </row>
        <row r="307">
          <cell r="A307" t="str">
            <v>貨3LDBF</v>
          </cell>
          <cell r="B307" t="str">
            <v>バス貨物2.5～3.5t(ガソリン・LPG)</v>
          </cell>
          <cell r="C307" t="str">
            <v>貨3L</v>
          </cell>
          <cell r="D307" t="str">
            <v>H17</v>
          </cell>
          <cell r="E307" t="str">
            <v>DBF</v>
          </cell>
          <cell r="I307" t="str">
            <v>ガL2</v>
          </cell>
        </row>
        <row r="308">
          <cell r="A308" t="str">
            <v>貨3LDLF</v>
          </cell>
          <cell r="B308" t="str">
            <v>バス貨物2.5～3.5t(ガソリン・LPG)</v>
          </cell>
          <cell r="C308" t="str">
            <v>貨3L</v>
          </cell>
          <cell r="D308" t="str">
            <v>H17</v>
          </cell>
          <cell r="E308" t="str">
            <v>DLF</v>
          </cell>
          <cell r="I308" t="str">
            <v>Pハ</v>
          </cell>
        </row>
        <row r="309">
          <cell r="A309" t="str">
            <v>貨3LLBF</v>
          </cell>
          <cell r="B309" t="str">
            <v>バス貨物2.5～3.5t(ガソリン・LPG)</v>
          </cell>
          <cell r="C309" t="str">
            <v>貨3L</v>
          </cell>
          <cell r="D309" t="str">
            <v>H21</v>
          </cell>
          <cell r="E309" t="str">
            <v>LBF</v>
          </cell>
          <cell r="I309" t="str">
            <v>ガL3</v>
          </cell>
        </row>
        <row r="310">
          <cell r="A310" t="str">
            <v>貨3LLAF</v>
          </cell>
          <cell r="B310" t="str">
            <v>バス貨物2.5～3.5t(ガソリン・LPG)</v>
          </cell>
          <cell r="C310" t="str">
            <v>貨3L</v>
          </cell>
          <cell r="D310" t="str">
            <v>H21</v>
          </cell>
          <cell r="E310" t="str">
            <v>LAF</v>
          </cell>
          <cell r="I310" t="str">
            <v>ハ</v>
          </cell>
        </row>
        <row r="311">
          <cell r="A311" t="str">
            <v>貨3LLLF</v>
          </cell>
          <cell r="B311" t="str">
            <v>バス貨物2.5～3.5t(ガソリン・LPG)</v>
          </cell>
          <cell r="C311" t="str">
            <v>貨3L</v>
          </cell>
          <cell r="D311" t="str">
            <v>H21</v>
          </cell>
          <cell r="E311" t="str">
            <v>LLF</v>
          </cell>
          <cell r="I311" t="str">
            <v>Pハ</v>
          </cell>
        </row>
        <row r="312">
          <cell r="A312" t="str">
            <v>貨3LMBF</v>
          </cell>
          <cell r="B312" t="str">
            <v>バス貨物2.5～3.5t(ガソリン・LPG)</v>
          </cell>
          <cell r="C312" t="str">
            <v>貨3L</v>
          </cell>
          <cell r="D312" t="str">
            <v>H21</v>
          </cell>
          <cell r="E312" t="str">
            <v>MBF</v>
          </cell>
          <cell r="I312" t="str">
            <v>ガL1</v>
          </cell>
        </row>
        <row r="313">
          <cell r="A313" t="str">
            <v>貨3LMAF</v>
          </cell>
          <cell r="B313" t="str">
            <v>バス貨物2.5～3.5t(ガソリン・LPG)</v>
          </cell>
          <cell r="C313" t="str">
            <v>貨3L</v>
          </cell>
          <cell r="D313" t="str">
            <v>H21</v>
          </cell>
          <cell r="E313" t="str">
            <v>MAF</v>
          </cell>
          <cell r="I313" t="str">
            <v>ハ</v>
          </cell>
        </row>
        <row r="314">
          <cell r="A314" t="str">
            <v>貨3LMLF</v>
          </cell>
          <cell r="B314" t="str">
            <v>バス貨物2.5～3.5t(ガソリン・LPG)</v>
          </cell>
          <cell r="C314" t="str">
            <v>貨3L</v>
          </cell>
          <cell r="D314" t="str">
            <v>H21</v>
          </cell>
          <cell r="E314" t="str">
            <v>MLF</v>
          </cell>
          <cell r="I314" t="str">
            <v>Pハ</v>
          </cell>
        </row>
        <row r="315">
          <cell r="A315" t="str">
            <v>貨3LRBF</v>
          </cell>
          <cell r="B315" t="str">
            <v>バス貨物2.5～3.5t(ガソリン・LPG)</v>
          </cell>
          <cell r="C315" t="str">
            <v>貨3L</v>
          </cell>
          <cell r="D315" t="str">
            <v>H21</v>
          </cell>
          <cell r="E315" t="str">
            <v>RBF</v>
          </cell>
          <cell r="I315" t="str">
            <v>ガL2</v>
          </cell>
        </row>
        <row r="316">
          <cell r="A316" t="str">
            <v>貨3LRAF</v>
          </cell>
          <cell r="B316" t="str">
            <v>バス貨物2.5～3.5t(ガソリン・LPG)</v>
          </cell>
          <cell r="C316" t="str">
            <v>貨3L</v>
          </cell>
          <cell r="D316" t="str">
            <v>H21</v>
          </cell>
          <cell r="E316" t="str">
            <v>RAF</v>
          </cell>
          <cell r="I316" t="str">
            <v>ハ</v>
          </cell>
        </row>
        <row r="317">
          <cell r="A317" t="str">
            <v>貨3LRLF</v>
          </cell>
          <cell r="B317" t="str">
            <v>バス貨物2.5～3.5t(ガソリン・LPG)</v>
          </cell>
          <cell r="C317" t="str">
            <v>貨3L</v>
          </cell>
          <cell r="D317" t="str">
            <v>H21</v>
          </cell>
          <cell r="E317" t="str">
            <v>RLF</v>
          </cell>
          <cell r="I317" t="str">
            <v>Pハ</v>
          </cell>
        </row>
        <row r="318">
          <cell r="A318" t="str">
            <v>貨3LQBF</v>
          </cell>
          <cell r="B318" t="str">
            <v>バス貨物2.5～3.5t(ガソリン・LPG)</v>
          </cell>
          <cell r="C318" t="str">
            <v>貨3L</v>
          </cell>
          <cell r="D318" t="str">
            <v>H21</v>
          </cell>
          <cell r="E318" t="str">
            <v>QBF</v>
          </cell>
          <cell r="I318" t="str">
            <v>ガL3</v>
          </cell>
        </row>
        <row r="319">
          <cell r="A319" t="str">
            <v>貨3LQAF</v>
          </cell>
          <cell r="B319" t="str">
            <v>バス貨物2.5～3.5t(ガソリン・LPG)</v>
          </cell>
          <cell r="C319" t="str">
            <v>貨3L</v>
          </cell>
          <cell r="D319" t="str">
            <v>H21</v>
          </cell>
          <cell r="E319" t="str">
            <v>QAF</v>
          </cell>
          <cell r="I319" t="str">
            <v>ハ</v>
          </cell>
        </row>
        <row r="320">
          <cell r="A320" t="str">
            <v>貨3LQLF</v>
          </cell>
          <cell r="B320" t="str">
            <v>バス貨物2.5～3.5t(ガソリン・LPG)</v>
          </cell>
          <cell r="C320" t="str">
            <v>貨3L</v>
          </cell>
          <cell r="D320" t="str">
            <v>H21</v>
          </cell>
          <cell r="E320" t="str">
            <v>QLF</v>
          </cell>
          <cell r="I320" t="str">
            <v>Pハ</v>
          </cell>
        </row>
        <row r="321">
          <cell r="A321" t="str">
            <v>貨3L3BF</v>
          </cell>
          <cell r="B321" t="str">
            <v>バス貨物2.5～3.5t(ガソリン・LPG)</v>
          </cell>
          <cell r="C321" t="str">
            <v>貨3L</v>
          </cell>
          <cell r="D321" t="str">
            <v>H30</v>
          </cell>
          <cell r="E321" t="str">
            <v>3BF</v>
          </cell>
          <cell r="I321" t="str">
            <v>ガL3</v>
          </cell>
        </row>
        <row r="322">
          <cell r="A322" t="str">
            <v>貨3L3AF</v>
          </cell>
          <cell r="B322" t="str">
            <v>バス貨物2.5～3.5t(ガソリン・LPG)</v>
          </cell>
          <cell r="C322" t="str">
            <v>貨3L</v>
          </cell>
          <cell r="D322" t="str">
            <v>H30</v>
          </cell>
          <cell r="E322" t="str">
            <v>3AF</v>
          </cell>
          <cell r="I322" t="str">
            <v>ハ</v>
          </cell>
        </row>
        <row r="323">
          <cell r="A323" t="str">
            <v>貨3L3LF</v>
          </cell>
          <cell r="B323" t="str">
            <v>バス貨物2.5～3.5t(ガソリン・LPG)</v>
          </cell>
          <cell r="C323" t="str">
            <v>貨3L</v>
          </cell>
          <cell r="D323" t="str">
            <v>H30</v>
          </cell>
          <cell r="E323" t="str">
            <v>3LF</v>
          </cell>
          <cell r="I323" t="str">
            <v>Pハ</v>
          </cell>
        </row>
        <row r="324">
          <cell r="A324" t="str">
            <v>貨3L4BF</v>
          </cell>
          <cell r="B324" t="str">
            <v>バス貨物2.5～3.5t(ガソリン・LPG)</v>
          </cell>
          <cell r="C324" t="str">
            <v>貨3L</v>
          </cell>
          <cell r="D324" t="str">
            <v>H30</v>
          </cell>
          <cell r="E324" t="str">
            <v>4BF</v>
          </cell>
          <cell r="I324" t="str">
            <v>ガL1</v>
          </cell>
        </row>
        <row r="325">
          <cell r="A325" t="str">
            <v>貨3L4AF</v>
          </cell>
          <cell r="B325" t="str">
            <v>バス貨物2.5～3.5t(ガソリン・LPG)</v>
          </cell>
          <cell r="C325" t="str">
            <v>貨3L</v>
          </cell>
          <cell r="D325" t="str">
            <v>H30</v>
          </cell>
          <cell r="E325" t="str">
            <v>4AF</v>
          </cell>
          <cell r="I325" t="str">
            <v>ハ</v>
          </cell>
        </row>
        <row r="326">
          <cell r="A326" t="str">
            <v>貨3L4LF</v>
          </cell>
          <cell r="B326" t="str">
            <v>バス貨物2.5～3.5t(ガソリン・LPG)</v>
          </cell>
          <cell r="C326" t="str">
            <v>貨3L</v>
          </cell>
          <cell r="D326" t="str">
            <v>H30</v>
          </cell>
          <cell r="E326" t="str">
            <v>4LF</v>
          </cell>
          <cell r="I326" t="str">
            <v>Pハ</v>
          </cell>
        </row>
        <row r="327">
          <cell r="A327" t="str">
            <v>貨3L5BF</v>
          </cell>
          <cell r="B327" t="str">
            <v>バス貨物2.5～3.5t(ガソリン・LPG)</v>
          </cell>
          <cell r="C327" t="str">
            <v>貨3L</v>
          </cell>
          <cell r="D327" t="str">
            <v>H30</v>
          </cell>
          <cell r="E327" t="str">
            <v>5BF</v>
          </cell>
          <cell r="I327" t="str">
            <v>ガL2</v>
          </cell>
        </row>
        <row r="328">
          <cell r="A328" t="str">
            <v>貨3L5AF</v>
          </cell>
          <cell r="B328" t="str">
            <v>バス貨物2.5～3.5t(ガソリン・LPG)</v>
          </cell>
          <cell r="C328" t="str">
            <v>貨3L</v>
          </cell>
          <cell r="D328" t="str">
            <v>H30</v>
          </cell>
          <cell r="E328" t="str">
            <v>5AF</v>
          </cell>
          <cell r="I328" t="str">
            <v>ハ</v>
          </cell>
        </row>
        <row r="329">
          <cell r="A329" t="str">
            <v>貨3L5LF</v>
          </cell>
          <cell r="B329" t="str">
            <v>バス貨物2.5～3.5t(ガソリン・LPG)</v>
          </cell>
          <cell r="C329" t="str">
            <v>貨3L</v>
          </cell>
          <cell r="D329" t="str">
            <v>H30</v>
          </cell>
          <cell r="E329" t="str">
            <v>5LF</v>
          </cell>
          <cell r="I329" t="str">
            <v>Pハ</v>
          </cell>
        </row>
        <row r="330">
          <cell r="A330" t="str">
            <v>貨3L6BF</v>
          </cell>
          <cell r="B330" t="str">
            <v>バス貨物2.5～3.5t(ガソリン・LPG)</v>
          </cell>
          <cell r="C330" t="str">
            <v>貨3L</v>
          </cell>
          <cell r="D330" t="str">
            <v>H30</v>
          </cell>
          <cell r="E330" t="str">
            <v>6BF</v>
          </cell>
          <cell r="I330" t="str">
            <v>ガL4</v>
          </cell>
        </row>
        <row r="331">
          <cell r="A331" t="str">
            <v>貨3L6AF</v>
          </cell>
          <cell r="B331" t="str">
            <v>バス貨物2.5～3.5t(ガソリン・LPG)</v>
          </cell>
          <cell r="C331" t="str">
            <v>貨3L</v>
          </cell>
          <cell r="D331" t="str">
            <v>H30</v>
          </cell>
          <cell r="E331" t="str">
            <v>6AF</v>
          </cell>
          <cell r="I331" t="str">
            <v>ハ</v>
          </cell>
        </row>
        <row r="332">
          <cell r="A332" t="str">
            <v>貨3L6LF</v>
          </cell>
          <cell r="B332" t="str">
            <v>バス貨物2.5～3.5t(ガソリン・LPG)</v>
          </cell>
          <cell r="C332" t="str">
            <v>貨3L</v>
          </cell>
          <cell r="D332" t="str">
            <v>H30</v>
          </cell>
          <cell r="E332" t="str">
            <v>6LF</v>
          </cell>
          <cell r="I332" t="str">
            <v>Pハ</v>
          </cell>
        </row>
        <row r="333">
          <cell r="A333" t="str">
            <v>貨4L-</v>
          </cell>
          <cell r="B333" t="str">
            <v>バス貨物3.5t～(ガソリン・LPG)</v>
          </cell>
          <cell r="C333" t="str">
            <v>貨4L</v>
          </cell>
          <cell r="D333" t="str">
            <v>S54前</v>
          </cell>
          <cell r="E333" t="str">
            <v>-</v>
          </cell>
          <cell r="I333" t="str">
            <v>ガL3</v>
          </cell>
        </row>
        <row r="334">
          <cell r="A334" t="str">
            <v>貨4LJ</v>
          </cell>
          <cell r="B334" t="str">
            <v>バス貨物3.5t～(ガソリン・LPG)</v>
          </cell>
          <cell r="C334" t="str">
            <v>貨4L</v>
          </cell>
          <cell r="D334" t="str">
            <v>S54</v>
          </cell>
          <cell r="E334" t="str">
            <v>J</v>
          </cell>
          <cell r="I334" t="str">
            <v>ガL3</v>
          </cell>
        </row>
        <row r="335">
          <cell r="A335" t="str">
            <v>貨4LM</v>
          </cell>
          <cell r="B335" t="str">
            <v>バス貨物3.5t～(ガソリン・LPG)</v>
          </cell>
          <cell r="C335" t="str">
            <v>貨4L</v>
          </cell>
          <cell r="D335" t="str">
            <v>S57</v>
          </cell>
          <cell r="E335" t="str">
            <v>M</v>
          </cell>
          <cell r="I335" t="str">
            <v>ガL3</v>
          </cell>
        </row>
        <row r="336">
          <cell r="A336" t="str">
            <v>貨4LT</v>
          </cell>
          <cell r="B336" t="str">
            <v>バス貨物3.5t～(ガソリン・LPG)</v>
          </cell>
          <cell r="C336" t="str">
            <v>貨4L</v>
          </cell>
          <cell r="D336" t="str">
            <v>H元</v>
          </cell>
          <cell r="E336" t="str">
            <v>T</v>
          </cell>
          <cell r="I336" t="str">
            <v>ガL3</v>
          </cell>
        </row>
        <row r="337">
          <cell r="A337" t="str">
            <v>貨4LZ</v>
          </cell>
          <cell r="B337" t="str">
            <v>バス貨物3.5t～(ガソリン・LPG)</v>
          </cell>
          <cell r="C337" t="str">
            <v>貨4L</v>
          </cell>
          <cell r="D337" t="str">
            <v>H4</v>
          </cell>
          <cell r="E337" t="str">
            <v>Z</v>
          </cell>
          <cell r="I337" t="str">
            <v>ガL3</v>
          </cell>
        </row>
        <row r="338">
          <cell r="A338" t="str">
            <v>貨4LGB</v>
          </cell>
          <cell r="B338" t="str">
            <v>バス貨物3.5t～(ガソリン・LPG)</v>
          </cell>
          <cell r="C338" t="str">
            <v>貨4L</v>
          </cell>
          <cell r="D338" t="str">
            <v>H7,H10</v>
          </cell>
          <cell r="E338" t="str">
            <v>GB</v>
          </cell>
          <cell r="I338" t="str">
            <v>ガL3</v>
          </cell>
        </row>
        <row r="339">
          <cell r="A339" t="str">
            <v>貨4LGE</v>
          </cell>
          <cell r="B339" t="str">
            <v>バス貨物3.5t～(ガソリン・LPG)</v>
          </cell>
          <cell r="C339" t="str">
            <v>貨4L</v>
          </cell>
          <cell r="D339" t="str">
            <v>H7,H10</v>
          </cell>
          <cell r="E339" t="str">
            <v>GE</v>
          </cell>
          <cell r="I339" t="str">
            <v>ガL3</v>
          </cell>
        </row>
        <row r="340">
          <cell r="A340" t="str">
            <v>貨4LHJ</v>
          </cell>
          <cell r="B340" t="str">
            <v>バス貨物3.5t～(ガソリン・LPG)</v>
          </cell>
          <cell r="C340" t="str">
            <v>貨4L</v>
          </cell>
          <cell r="D340" t="str">
            <v>H7,H10</v>
          </cell>
          <cell r="E340" t="str">
            <v>HJ</v>
          </cell>
          <cell r="I340" t="str">
            <v>ハ</v>
          </cell>
        </row>
        <row r="341">
          <cell r="A341" t="str">
            <v>貨4LGL</v>
          </cell>
          <cell r="B341" t="str">
            <v>バス貨物3.5t～(ガソリン・LPG)</v>
          </cell>
          <cell r="C341" t="str">
            <v>貨4L</v>
          </cell>
          <cell r="D341" t="str">
            <v>H13</v>
          </cell>
          <cell r="E341" t="str">
            <v>GL</v>
          </cell>
          <cell r="I341" t="str">
            <v>ガL3</v>
          </cell>
        </row>
        <row r="342">
          <cell r="A342" t="str">
            <v>貨4LHR</v>
          </cell>
          <cell r="B342" t="str">
            <v>バス貨物3.5t～(ガソリン・LPG)</v>
          </cell>
          <cell r="C342" t="str">
            <v>貨4L</v>
          </cell>
          <cell r="D342" t="str">
            <v>H13</v>
          </cell>
          <cell r="E342" t="str">
            <v>HR</v>
          </cell>
          <cell r="I342" t="str">
            <v>ハ</v>
          </cell>
        </row>
        <row r="343">
          <cell r="A343" t="str">
            <v>貨4LTD</v>
          </cell>
          <cell r="B343" t="str">
            <v>バス貨物3.5t～(ガソリン・LPG)</v>
          </cell>
          <cell r="C343" t="str">
            <v>貨4L</v>
          </cell>
          <cell r="D343" t="str">
            <v>H13</v>
          </cell>
          <cell r="E343" t="str">
            <v>TD</v>
          </cell>
          <cell r="I343" t="str">
            <v>ガL3</v>
          </cell>
        </row>
        <row r="344">
          <cell r="A344" t="str">
            <v>貨4LXD</v>
          </cell>
          <cell r="B344" t="str">
            <v>バス貨物3.5t～(ガソリン・LPG)</v>
          </cell>
          <cell r="C344" t="str">
            <v>貨4L</v>
          </cell>
          <cell r="D344" t="str">
            <v>H13</v>
          </cell>
          <cell r="E344" t="str">
            <v>XD</v>
          </cell>
          <cell r="I344" t="str">
            <v>ハ</v>
          </cell>
        </row>
        <row r="345">
          <cell r="A345" t="str">
            <v>貨4LLD</v>
          </cell>
          <cell r="B345" t="str">
            <v>バス貨物3.5t～(ガソリン・LPG)</v>
          </cell>
          <cell r="C345" t="str">
            <v>貨4L</v>
          </cell>
          <cell r="D345" t="str">
            <v>H13</v>
          </cell>
          <cell r="E345" t="str">
            <v>LD</v>
          </cell>
          <cell r="I345" t="str">
            <v>ガL3</v>
          </cell>
        </row>
        <row r="346">
          <cell r="A346" t="str">
            <v>貨4LYD</v>
          </cell>
          <cell r="B346" t="str">
            <v>バス貨物3.5t～(ガソリン・LPG)</v>
          </cell>
          <cell r="C346" t="str">
            <v>貨4L</v>
          </cell>
          <cell r="D346" t="str">
            <v>H13</v>
          </cell>
          <cell r="E346" t="str">
            <v>YD</v>
          </cell>
          <cell r="I346" t="str">
            <v>ハ</v>
          </cell>
        </row>
        <row r="347">
          <cell r="A347" t="str">
            <v>貨4LUD</v>
          </cell>
          <cell r="B347" t="str">
            <v>バス貨物3.5t～(ガソリン・LPG)</v>
          </cell>
          <cell r="C347" t="str">
            <v>貨4L</v>
          </cell>
          <cell r="D347" t="str">
            <v>H13</v>
          </cell>
          <cell r="E347" t="str">
            <v>UD</v>
          </cell>
          <cell r="I347" t="str">
            <v>ガL3</v>
          </cell>
        </row>
        <row r="348">
          <cell r="A348" t="str">
            <v>貨4LZD</v>
          </cell>
          <cell r="B348" t="str">
            <v>バス貨物3.5t～(ガソリン・LPG)</v>
          </cell>
          <cell r="C348" t="str">
            <v>貨4L</v>
          </cell>
          <cell r="D348" t="str">
            <v>H13</v>
          </cell>
          <cell r="E348" t="str">
            <v>ZD</v>
          </cell>
          <cell r="I348" t="str">
            <v>ハ</v>
          </cell>
        </row>
        <row r="349">
          <cell r="A349" t="str">
            <v>貨4LABG</v>
          </cell>
          <cell r="B349" t="str">
            <v>バス貨物3.5t～(ガソリン・LPG)</v>
          </cell>
          <cell r="C349" t="str">
            <v>貨4L</v>
          </cell>
          <cell r="D349" t="str">
            <v>H17</v>
          </cell>
          <cell r="E349" t="str">
            <v>ABG</v>
          </cell>
          <cell r="I349" t="str">
            <v>ガL3</v>
          </cell>
        </row>
        <row r="350">
          <cell r="A350" t="str">
            <v>貨4LAAG</v>
          </cell>
          <cell r="B350" t="str">
            <v>バス貨物3.5t～(ガソリン・LPG)</v>
          </cell>
          <cell r="C350" t="str">
            <v>貨4L</v>
          </cell>
          <cell r="D350" t="str">
            <v>H17</v>
          </cell>
          <cell r="E350" t="str">
            <v>AAG</v>
          </cell>
          <cell r="I350" t="str">
            <v>ハ</v>
          </cell>
        </row>
        <row r="351">
          <cell r="A351" t="str">
            <v>貨4LALG</v>
          </cell>
          <cell r="B351" t="str">
            <v>バス貨物3.5t～(ガソリン・LPG)</v>
          </cell>
          <cell r="C351" t="str">
            <v>貨4L</v>
          </cell>
          <cell r="D351" t="str">
            <v>H17</v>
          </cell>
          <cell r="E351" t="str">
            <v>ALG</v>
          </cell>
          <cell r="I351" t="str">
            <v>Pハ</v>
          </cell>
        </row>
        <row r="352">
          <cell r="A352" t="str">
            <v>貨4LBAG</v>
          </cell>
          <cell r="B352" t="str">
            <v>バス貨物3.5t～(ガソリン・LPG)</v>
          </cell>
          <cell r="C352" t="str">
            <v>貨4L</v>
          </cell>
          <cell r="D352" t="str">
            <v>H17</v>
          </cell>
          <cell r="E352" t="str">
            <v>BAG</v>
          </cell>
          <cell r="I352" t="str">
            <v>ハ</v>
          </cell>
        </row>
        <row r="353">
          <cell r="A353" t="str">
            <v>貨4LBBG</v>
          </cell>
          <cell r="B353" t="str">
            <v>バス貨物3.5t～(ガソリン・LPG)</v>
          </cell>
          <cell r="C353" t="str">
            <v>貨4L</v>
          </cell>
          <cell r="D353" t="str">
            <v>H17</v>
          </cell>
          <cell r="E353" t="str">
            <v>BBG</v>
          </cell>
          <cell r="I353" t="str">
            <v>ガL3</v>
          </cell>
        </row>
        <row r="354">
          <cell r="A354" t="str">
            <v>貨4LBLG</v>
          </cell>
          <cell r="B354" t="str">
            <v>バス貨物3.5t～(ガソリン・LPG)</v>
          </cell>
          <cell r="C354" t="str">
            <v>貨4L</v>
          </cell>
          <cell r="D354" t="str">
            <v>H17</v>
          </cell>
          <cell r="E354" t="str">
            <v>BLG</v>
          </cell>
          <cell r="I354" t="str">
            <v>Pハ</v>
          </cell>
        </row>
        <row r="355">
          <cell r="A355" t="str">
            <v>貨4LNAG</v>
          </cell>
          <cell r="B355" t="str">
            <v>バス貨物3.5t～(ガソリン・LPG)</v>
          </cell>
          <cell r="C355" t="str">
            <v>貨4L</v>
          </cell>
          <cell r="D355" t="str">
            <v>H17</v>
          </cell>
          <cell r="E355" t="str">
            <v>NAG</v>
          </cell>
          <cell r="I355" t="str">
            <v>ハ</v>
          </cell>
        </row>
        <row r="356">
          <cell r="A356" t="str">
            <v>貨4LNBG</v>
          </cell>
          <cell r="B356" t="str">
            <v>バス貨物3.5t～(ガソリン・LPG)</v>
          </cell>
          <cell r="C356" t="str">
            <v>貨4L</v>
          </cell>
          <cell r="D356" t="str">
            <v>H17</v>
          </cell>
          <cell r="E356" t="str">
            <v>NBG</v>
          </cell>
          <cell r="I356" t="str">
            <v>ガL3</v>
          </cell>
        </row>
        <row r="357">
          <cell r="A357" t="str">
            <v>貨4LNLG</v>
          </cell>
          <cell r="B357" t="str">
            <v>バス貨物3.5t～(ガソリン・LPG)</v>
          </cell>
          <cell r="C357" t="str">
            <v>貨4L</v>
          </cell>
          <cell r="D357" t="str">
            <v>H17</v>
          </cell>
          <cell r="E357" t="str">
            <v>NLG</v>
          </cell>
          <cell r="I357" t="str">
            <v>Pハ</v>
          </cell>
        </row>
        <row r="358">
          <cell r="A358" t="str">
            <v>貨4LPLG</v>
          </cell>
          <cell r="B358" t="str">
            <v>バス貨物3.5t～(ガソリン・LPG)</v>
          </cell>
          <cell r="C358" t="str">
            <v>貨4L</v>
          </cell>
          <cell r="D358" t="str">
            <v>H17</v>
          </cell>
          <cell r="E358" t="str">
            <v>PLG</v>
          </cell>
          <cell r="I358" t="str">
            <v>Pハ</v>
          </cell>
        </row>
        <row r="359">
          <cell r="A359" t="str">
            <v>貨4LLBG</v>
          </cell>
          <cell r="B359" t="str">
            <v>バス貨物3.5t～(ガソリン・LPG)</v>
          </cell>
          <cell r="C359" t="str">
            <v>貨4L</v>
          </cell>
          <cell r="D359" t="str">
            <v>H21</v>
          </cell>
          <cell r="E359" t="str">
            <v>LBG</v>
          </cell>
          <cell r="I359" t="str">
            <v>ガL3</v>
          </cell>
        </row>
        <row r="360">
          <cell r="A360" t="str">
            <v>貨4LLAG</v>
          </cell>
          <cell r="B360" t="str">
            <v>バス貨物3.5t～(ガソリン・LPG)</v>
          </cell>
          <cell r="C360" t="str">
            <v>貨4L</v>
          </cell>
          <cell r="D360" t="str">
            <v>H21</v>
          </cell>
          <cell r="E360" t="str">
            <v>LAG</v>
          </cell>
          <cell r="I360" t="str">
            <v>ハ</v>
          </cell>
        </row>
        <row r="361">
          <cell r="A361" t="str">
            <v>貨4LLLG</v>
          </cell>
          <cell r="B361" t="str">
            <v>バス貨物3.5t～(ガソリン・LPG)</v>
          </cell>
          <cell r="C361" t="str">
            <v>貨4L</v>
          </cell>
          <cell r="D361" t="str">
            <v>H21</v>
          </cell>
          <cell r="E361" t="str">
            <v>LLG</v>
          </cell>
          <cell r="I361" t="str">
            <v>Pハ</v>
          </cell>
        </row>
        <row r="362">
          <cell r="A362" t="str">
            <v>貨4LMBG</v>
          </cell>
          <cell r="B362" t="str">
            <v>バス貨物3.5t～(ガソリン・LPG)</v>
          </cell>
          <cell r="C362" t="str">
            <v>貨4L</v>
          </cell>
          <cell r="D362" t="str">
            <v>H21</v>
          </cell>
          <cell r="E362" t="str">
            <v>MBG</v>
          </cell>
          <cell r="I362" t="str">
            <v>ガL1</v>
          </cell>
        </row>
        <row r="363">
          <cell r="A363" t="str">
            <v>貨4LMAG</v>
          </cell>
          <cell r="B363" t="str">
            <v>バス貨物3.5t～(ガソリン・LPG)</v>
          </cell>
          <cell r="C363" t="str">
            <v>貨4L</v>
          </cell>
          <cell r="D363" t="str">
            <v>H21</v>
          </cell>
          <cell r="E363" t="str">
            <v>MAG</v>
          </cell>
          <cell r="I363" t="str">
            <v>ハ</v>
          </cell>
        </row>
        <row r="364">
          <cell r="A364" t="str">
            <v>貨4LMLG</v>
          </cell>
          <cell r="B364" t="str">
            <v>バス貨物3.5t～(ガソリン・LPG)</v>
          </cell>
          <cell r="C364" t="str">
            <v>貨4L</v>
          </cell>
          <cell r="D364" t="str">
            <v>H21</v>
          </cell>
          <cell r="E364" t="str">
            <v>MLG</v>
          </cell>
          <cell r="I364" t="str">
            <v>Pハ</v>
          </cell>
        </row>
        <row r="365">
          <cell r="A365" t="str">
            <v>貨4LRBG</v>
          </cell>
          <cell r="B365" t="str">
            <v>バス貨物3.5t～(ガソリン・LPG)</v>
          </cell>
          <cell r="C365" t="str">
            <v>貨4L</v>
          </cell>
          <cell r="D365" t="str">
            <v>H21</v>
          </cell>
          <cell r="E365" t="str">
            <v>RBG</v>
          </cell>
          <cell r="I365" t="str">
            <v>ガL2</v>
          </cell>
        </row>
        <row r="366">
          <cell r="A366" t="str">
            <v>貨4LRAG</v>
          </cell>
          <cell r="B366" t="str">
            <v>バス貨物3.5t～(ガソリン・LPG)</v>
          </cell>
          <cell r="C366" t="str">
            <v>貨4L</v>
          </cell>
          <cell r="D366" t="str">
            <v>H21</v>
          </cell>
          <cell r="E366" t="str">
            <v>RAG</v>
          </cell>
          <cell r="I366" t="str">
            <v>ハ</v>
          </cell>
        </row>
        <row r="367">
          <cell r="A367" t="str">
            <v>貨4LRLG</v>
          </cell>
          <cell r="B367" t="str">
            <v>バス貨物3.5t～(ガソリン・LPG)</v>
          </cell>
          <cell r="C367" t="str">
            <v>貨4L</v>
          </cell>
          <cell r="D367" t="str">
            <v>H21</v>
          </cell>
          <cell r="E367" t="str">
            <v>RLG</v>
          </cell>
          <cell r="I367" t="str">
            <v>Pハ</v>
          </cell>
        </row>
        <row r="368">
          <cell r="A368" t="str">
            <v>貨4LQBG</v>
          </cell>
          <cell r="B368" t="str">
            <v>バス貨物3.5t～(ガソリン・LPG)</v>
          </cell>
          <cell r="C368" t="str">
            <v>貨4L</v>
          </cell>
          <cell r="D368" t="str">
            <v>H21</v>
          </cell>
          <cell r="E368" t="str">
            <v>QBG</v>
          </cell>
          <cell r="I368" t="str">
            <v>ガL3</v>
          </cell>
        </row>
        <row r="369">
          <cell r="A369" t="str">
            <v>貨4LQAG</v>
          </cell>
          <cell r="B369" t="str">
            <v>バス貨物3.5t～(ガソリン・LPG)</v>
          </cell>
          <cell r="C369" t="str">
            <v>貨4L</v>
          </cell>
          <cell r="D369" t="str">
            <v>H21</v>
          </cell>
          <cell r="E369" t="str">
            <v>QAG</v>
          </cell>
          <cell r="I369" t="str">
            <v>ハ</v>
          </cell>
        </row>
        <row r="370">
          <cell r="A370" t="str">
            <v>貨4LQLG</v>
          </cell>
          <cell r="B370" t="str">
            <v>バス貨物3.5t～(ガソリン・LPG)</v>
          </cell>
          <cell r="C370" t="str">
            <v>貨4L</v>
          </cell>
          <cell r="D370" t="str">
            <v>H21</v>
          </cell>
          <cell r="E370" t="str">
            <v>QLG</v>
          </cell>
          <cell r="I370" t="str">
            <v>Pハ</v>
          </cell>
        </row>
        <row r="371">
          <cell r="A371" t="str">
            <v>貨1軽-</v>
          </cell>
          <cell r="B371" t="str">
            <v>バス貨物～1.7t(軽油)</v>
          </cell>
          <cell r="C371" t="str">
            <v>貨1軽</v>
          </cell>
          <cell r="D371" t="str">
            <v>S54前</v>
          </cell>
          <cell r="E371" t="str">
            <v>-</v>
          </cell>
          <cell r="I371" t="str">
            <v>軽3</v>
          </cell>
        </row>
        <row r="372">
          <cell r="A372" t="str">
            <v>貨1軽K</v>
          </cell>
          <cell r="B372" t="str">
            <v>バス貨物～1.7t(軽油)</v>
          </cell>
          <cell r="C372" t="str">
            <v>貨1軽</v>
          </cell>
          <cell r="D372" t="str">
            <v>S54</v>
          </cell>
          <cell r="E372" t="str">
            <v>K</v>
          </cell>
          <cell r="I372" t="str">
            <v>軽3</v>
          </cell>
        </row>
        <row r="373">
          <cell r="A373" t="str">
            <v>貨1軽N</v>
          </cell>
          <cell r="B373" t="str">
            <v>バス貨物～1.7t(軽油)</v>
          </cell>
          <cell r="C373" t="str">
            <v>貨1軽</v>
          </cell>
          <cell r="D373" t="str">
            <v>S57,S58</v>
          </cell>
          <cell r="E373" t="str">
            <v>N</v>
          </cell>
          <cell r="I373" t="str">
            <v>軽3</v>
          </cell>
        </row>
        <row r="374">
          <cell r="A374" t="str">
            <v>貨1軽P</v>
          </cell>
          <cell r="B374" t="str">
            <v>バス貨物～1.7t(軽油)</v>
          </cell>
          <cell r="C374" t="str">
            <v>貨1軽</v>
          </cell>
          <cell r="D374" t="str">
            <v>S57,S58</v>
          </cell>
          <cell r="E374" t="str">
            <v>P</v>
          </cell>
          <cell r="I374" t="str">
            <v>軽3</v>
          </cell>
        </row>
        <row r="375">
          <cell r="A375" t="str">
            <v>貨1軽S</v>
          </cell>
          <cell r="B375" t="str">
            <v>バス貨物～1.7t(軽油)</v>
          </cell>
          <cell r="C375" t="str">
            <v>貨1軽</v>
          </cell>
          <cell r="D375" t="str">
            <v>S63</v>
          </cell>
          <cell r="E375" t="str">
            <v>S</v>
          </cell>
          <cell r="I375" t="str">
            <v>軽3</v>
          </cell>
        </row>
        <row r="376">
          <cell r="A376" t="str">
            <v>貨1軽KA</v>
          </cell>
          <cell r="B376" t="str">
            <v>バス貨物～1.7t(軽油)</v>
          </cell>
          <cell r="C376" t="str">
            <v>貨1軽</v>
          </cell>
          <cell r="D376" t="str">
            <v>H5</v>
          </cell>
          <cell r="E376" t="str">
            <v>KA</v>
          </cell>
          <cell r="I376" t="str">
            <v>軽3</v>
          </cell>
        </row>
        <row r="377">
          <cell r="A377" t="str">
            <v>貨1軽KE</v>
          </cell>
          <cell r="B377" t="str">
            <v>バス貨物～1.7t(軽油)</v>
          </cell>
          <cell r="C377" t="str">
            <v>貨1軽</v>
          </cell>
          <cell r="D377" t="str">
            <v>H9</v>
          </cell>
          <cell r="E377" t="str">
            <v>KE</v>
          </cell>
          <cell r="I377" t="str">
            <v>軽3</v>
          </cell>
        </row>
        <row r="378">
          <cell r="A378" t="str">
            <v>貨1軽HA</v>
          </cell>
          <cell r="B378" t="str">
            <v>バス貨物～1.7t(軽油)</v>
          </cell>
          <cell r="C378" t="str">
            <v>貨1軽</v>
          </cell>
          <cell r="D378" t="str">
            <v>H9</v>
          </cell>
          <cell r="E378" t="str">
            <v>HA</v>
          </cell>
          <cell r="I378" t="str">
            <v>ハ</v>
          </cell>
        </row>
        <row r="379">
          <cell r="A379" t="str">
            <v>貨1軽KP</v>
          </cell>
          <cell r="B379" t="str">
            <v>バス貨物～1.7t(軽油)</v>
          </cell>
          <cell r="C379" t="str">
            <v>貨1軽</v>
          </cell>
          <cell r="D379" t="str">
            <v>H14</v>
          </cell>
          <cell r="E379" t="str">
            <v>KP</v>
          </cell>
          <cell r="I379" t="str">
            <v>軽3</v>
          </cell>
        </row>
        <row r="380">
          <cell r="A380" t="str">
            <v>貨1軽HW</v>
          </cell>
          <cell r="B380" t="str">
            <v>バス貨物～1.7t(軽油)</v>
          </cell>
          <cell r="C380" t="str">
            <v>貨1軽</v>
          </cell>
          <cell r="D380" t="str">
            <v>H14</v>
          </cell>
          <cell r="E380" t="str">
            <v>HW</v>
          </cell>
          <cell r="I380" t="str">
            <v>ハ</v>
          </cell>
        </row>
        <row r="381">
          <cell r="A381" t="str">
            <v>貨1軽TH</v>
          </cell>
          <cell r="B381" t="str">
            <v>バス貨物～1.7t(軽油)</v>
          </cell>
          <cell r="C381" t="str">
            <v>貨1軽</v>
          </cell>
          <cell r="D381" t="str">
            <v>H14</v>
          </cell>
          <cell r="E381" t="str">
            <v>TH</v>
          </cell>
          <cell r="I381" t="str">
            <v>軽3</v>
          </cell>
        </row>
        <row r="382">
          <cell r="A382" t="str">
            <v>貨1軽XH</v>
          </cell>
          <cell r="B382" t="str">
            <v>バス貨物～1.7t(軽油)</v>
          </cell>
          <cell r="C382" t="str">
            <v>貨1軽</v>
          </cell>
          <cell r="D382" t="str">
            <v>H14</v>
          </cell>
          <cell r="E382" t="str">
            <v>XH</v>
          </cell>
          <cell r="I382" t="str">
            <v>ハ</v>
          </cell>
        </row>
        <row r="383">
          <cell r="A383" t="str">
            <v>貨1軽LH</v>
          </cell>
          <cell r="B383" t="str">
            <v>バス貨物～1.7t(軽油)</v>
          </cell>
          <cell r="C383" t="str">
            <v>貨1軽</v>
          </cell>
          <cell r="D383" t="str">
            <v>H14</v>
          </cell>
          <cell r="E383" t="str">
            <v>LH</v>
          </cell>
          <cell r="I383" t="str">
            <v>軽3</v>
          </cell>
        </row>
        <row r="384">
          <cell r="A384" t="str">
            <v>貨1軽YH</v>
          </cell>
          <cell r="B384" t="str">
            <v>バス貨物～1.7t(軽油)</v>
          </cell>
          <cell r="C384" t="str">
            <v>貨1軽</v>
          </cell>
          <cell r="D384" t="str">
            <v>H14</v>
          </cell>
          <cell r="E384" t="str">
            <v>YH</v>
          </cell>
          <cell r="I384" t="str">
            <v>ハ</v>
          </cell>
        </row>
        <row r="385">
          <cell r="A385" t="str">
            <v>貨1軽UH</v>
          </cell>
          <cell r="B385" t="str">
            <v>バス貨物～1.7t(軽油)</v>
          </cell>
          <cell r="C385" t="str">
            <v>貨1軽</v>
          </cell>
          <cell r="D385" t="str">
            <v>H14</v>
          </cell>
          <cell r="E385" t="str">
            <v>UH</v>
          </cell>
          <cell r="I385" t="str">
            <v>軽3</v>
          </cell>
        </row>
        <row r="386">
          <cell r="A386" t="str">
            <v>貨1軽ZH</v>
          </cell>
          <cell r="B386" t="str">
            <v>バス貨物～1.7t(軽油)</v>
          </cell>
          <cell r="C386" t="str">
            <v>貨1軽</v>
          </cell>
          <cell r="D386" t="str">
            <v>H14</v>
          </cell>
          <cell r="E386" t="str">
            <v>ZH</v>
          </cell>
          <cell r="I386" t="str">
            <v>ハ</v>
          </cell>
        </row>
        <row r="387">
          <cell r="A387" t="str">
            <v>貨1軽ADE</v>
          </cell>
          <cell r="B387" t="str">
            <v>バス貨物～1.7t(軽油)</v>
          </cell>
          <cell r="C387" t="str">
            <v>貨1軽</v>
          </cell>
          <cell r="D387" t="str">
            <v>H17</v>
          </cell>
          <cell r="E387" t="str">
            <v>ADE</v>
          </cell>
          <cell r="I387" t="str">
            <v>軽新長</v>
          </cell>
        </row>
        <row r="388">
          <cell r="A388" t="str">
            <v>貨1軽ACE</v>
          </cell>
          <cell r="B388" t="str">
            <v>バス貨物～1.7t(軽油)</v>
          </cell>
          <cell r="C388" t="str">
            <v>貨1軽</v>
          </cell>
          <cell r="D388" t="str">
            <v>H17</v>
          </cell>
          <cell r="E388" t="str">
            <v>ACE</v>
          </cell>
          <cell r="I388" t="str">
            <v>ハ</v>
          </cell>
        </row>
        <row r="389">
          <cell r="A389" t="str">
            <v>貨1軽AME</v>
          </cell>
          <cell r="B389" t="str">
            <v>バス貨物～1.7t(軽油)</v>
          </cell>
          <cell r="C389" t="str">
            <v>貨1軽</v>
          </cell>
          <cell r="D389" t="str">
            <v>H17</v>
          </cell>
          <cell r="E389" t="str">
            <v>AME</v>
          </cell>
          <cell r="I389" t="str">
            <v>Pハ</v>
          </cell>
        </row>
        <row r="390">
          <cell r="A390" t="str">
            <v>貨1軽CCE</v>
          </cell>
          <cell r="B390" t="str">
            <v>バス貨物～1.7t(軽油)</v>
          </cell>
          <cell r="C390" t="str">
            <v>貨1軽</v>
          </cell>
          <cell r="D390" t="str">
            <v>H17</v>
          </cell>
          <cell r="E390" t="str">
            <v>CCE</v>
          </cell>
          <cell r="I390" t="str">
            <v>ハ</v>
          </cell>
        </row>
        <row r="391">
          <cell r="A391" t="str">
            <v>貨1軽CDE</v>
          </cell>
          <cell r="B391" t="str">
            <v>バス貨物～1.7t(軽油)</v>
          </cell>
          <cell r="C391" t="str">
            <v>貨1軽</v>
          </cell>
          <cell r="D391" t="str">
            <v>H17</v>
          </cell>
          <cell r="E391" t="str">
            <v>CDE</v>
          </cell>
          <cell r="I391" t="str">
            <v>軽新長</v>
          </cell>
        </row>
        <row r="392">
          <cell r="A392" t="str">
            <v>貨1軽CME</v>
          </cell>
          <cell r="B392" t="str">
            <v>バス貨物～1.7t(軽油)</v>
          </cell>
          <cell r="C392" t="str">
            <v>貨1軽</v>
          </cell>
          <cell r="D392" t="str">
            <v>H17</v>
          </cell>
          <cell r="E392" t="str">
            <v>CME</v>
          </cell>
          <cell r="I392" t="str">
            <v>Pハ</v>
          </cell>
        </row>
        <row r="393">
          <cell r="A393" t="str">
            <v>貨1軽DCE</v>
          </cell>
          <cell r="B393" t="str">
            <v>バス貨物～1.7t(軽油)</v>
          </cell>
          <cell r="C393" t="str">
            <v>貨1軽</v>
          </cell>
          <cell r="D393" t="str">
            <v>H17</v>
          </cell>
          <cell r="E393" t="str">
            <v>DCE</v>
          </cell>
          <cell r="I393" t="str">
            <v>ハ</v>
          </cell>
        </row>
        <row r="394">
          <cell r="A394" t="str">
            <v>貨1軽DDE</v>
          </cell>
          <cell r="B394" t="str">
            <v>バス貨物～1.7t(軽油)</v>
          </cell>
          <cell r="C394" t="str">
            <v>貨1軽</v>
          </cell>
          <cell r="D394" t="str">
            <v>H17</v>
          </cell>
          <cell r="E394" t="str">
            <v>DDE</v>
          </cell>
          <cell r="I394" t="str">
            <v>軽新長</v>
          </cell>
        </row>
        <row r="395">
          <cell r="A395" t="str">
            <v>貨1軽DME</v>
          </cell>
          <cell r="B395" t="str">
            <v>バス貨物～1.7t(軽油)</v>
          </cell>
          <cell r="C395" t="str">
            <v>貨1軽</v>
          </cell>
          <cell r="D395" t="str">
            <v>H17</v>
          </cell>
          <cell r="E395" t="str">
            <v>DME</v>
          </cell>
          <cell r="I395" t="str">
            <v>Pハ</v>
          </cell>
        </row>
        <row r="396">
          <cell r="A396" t="str">
            <v>貨1軽LDE</v>
          </cell>
          <cell r="B396" t="str">
            <v>バス貨物～1.7t(軽油)</v>
          </cell>
          <cell r="C396" t="str">
            <v>貨1軽</v>
          </cell>
          <cell r="D396" t="str">
            <v>H21</v>
          </cell>
          <cell r="E396" t="str">
            <v>LDE</v>
          </cell>
          <cell r="I396" t="str">
            <v>軽ポ</v>
          </cell>
        </row>
        <row r="397">
          <cell r="A397" t="str">
            <v>貨1軽LCE</v>
          </cell>
          <cell r="B397" t="str">
            <v>バス貨物～1.7t(軽油)</v>
          </cell>
          <cell r="C397" t="str">
            <v>貨1軽</v>
          </cell>
          <cell r="D397" t="str">
            <v>H21</v>
          </cell>
          <cell r="E397" t="str">
            <v>LCE</v>
          </cell>
          <cell r="I397" t="str">
            <v>ハ</v>
          </cell>
        </row>
        <row r="398">
          <cell r="A398" t="str">
            <v>貨1軽LME</v>
          </cell>
          <cell r="B398" t="str">
            <v>バス貨物～1.7t(軽油)</v>
          </cell>
          <cell r="C398" t="str">
            <v>貨1軽</v>
          </cell>
          <cell r="D398" t="str">
            <v>H21</v>
          </cell>
          <cell r="E398" t="str">
            <v>LME</v>
          </cell>
          <cell r="I398" t="str">
            <v>Pハ</v>
          </cell>
        </row>
        <row r="399">
          <cell r="A399" t="str">
            <v>貨1軽MDE</v>
          </cell>
          <cell r="B399" t="str">
            <v>バス貨物～1.7t(軽油)</v>
          </cell>
          <cell r="C399" t="str">
            <v>貨1軽</v>
          </cell>
          <cell r="D399" t="str">
            <v>H21</v>
          </cell>
          <cell r="E399" t="str">
            <v>MDE</v>
          </cell>
          <cell r="I399" t="str">
            <v>軽ポ</v>
          </cell>
        </row>
        <row r="400">
          <cell r="A400" t="str">
            <v>貨1軽MCE</v>
          </cell>
          <cell r="B400" t="str">
            <v>バス貨物～1.7t(軽油)</v>
          </cell>
          <cell r="C400" t="str">
            <v>貨1軽</v>
          </cell>
          <cell r="D400" t="str">
            <v>H21</v>
          </cell>
          <cell r="E400" t="str">
            <v>MCE</v>
          </cell>
          <cell r="I400" t="str">
            <v>ハ</v>
          </cell>
        </row>
        <row r="401">
          <cell r="A401" t="str">
            <v>貨1軽MME</v>
          </cell>
          <cell r="B401" t="str">
            <v>バス貨物～1.7t(軽油)</v>
          </cell>
          <cell r="C401" t="str">
            <v>貨1軽</v>
          </cell>
          <cell r="D401" t="str">
            <v>H21</v>
          </cell>
          <cell r="E401" t="str">
            <v>MME</v>
          </cell>
          <cell r="I401" t="str">
            <v>Pハ</v>
          </cell>
        </row>
        <row r="402">
          <cell r="A402" t="str">
            <v>貨1軽RDE</v>
          </cell>
          <cell r="B402" t="str">
            <v>バス貨物～1.7t(軽油)</v>
          </cell>
          <cell r="C402" t="str">
            <v>貨1軽</v>
          </cell>
          <cell r="D402" t="str">
            <v>H21</v>
          </cell>
          <cell r="E402" t="str">
            <v>RDE</v>
          </cell>
          <cell r="I402" t="str">
            <v>軽ポ</v>
          </cell>
        </row>
        <row r="403">
          <cell r="A403" t="str">
            <v>貨1軽RCE</v>
          </cell>
          <cell r="B403" t="str">
            <v>バス貨物～1.7t(軽油)</v>
          </cell>
          <cell r="C403" t="str">
            <v>貨1軽</v>
          </cell>
          <cell r="D403" t="str">
            <v>H21</v>
          </cell>
          <cell r="E403" t="str">
            <v>RCE</v>
          </cell>
          <cell r="I403" t="str">
            <v>ハ</v>
          </cell>
        </row>
        <row r="404">
          <cell r="A404" t="str">
            <v>貨1軽RME</v>
          </cell>
          <cell r="B404" t="str">
            <v>バス貨物～1.7t(軽油)</v>
          </cell>
          <cell r="C404" t="str">
            <v>貨1軽</v>
          </cell>
          <cell r="D404" t="str">
            <v>H21</v>
          </cell>
          <cell r="E404" t="str">
            <v>RME</v>
          </cell>
          <cell r="I404" t="str">
            <v>Pハ</v>
          </cell>
        </row>
        <row r="405">
          <cell r="A405" t="str">
            <v>貨1軽QDE</v>
          </cell>
          <cell r="B405" t="str">
            <v>バス貨物～1.7t(軽油)</v>
          </cell>
          <cell r="C405" t="str">
            <v>貨1軽</v>
          </cell>
          <cell r="D405" t="str">
            <v>H21</v>
          </cell>
          <cell r="E405" t="str">
            <v>QDE</v>
          </cell>
          <cell r="I405" t="str">
            <v>軽ポ</v>
          </cell>
        </row>
        <row r="406">
          <cell r="A406" t="str">
            <v>貨1軽QCE</v>
          </cell>
          <cell r="B406" t="str">
            <v>バス貨物～1.7t(軽油)</v>
          </cell>
          <cell r="C406" t="str">
            <v>貨1軽</v>
          </cell>
          <cell r="D406" t="str">
            <v>H21</v>
          </cell>
          <cell r="E406" t="str">
            <v>QCE</v>
          </cell>
          <cell r="I406" t="str">
            <v>ハ</v>
          </cell>
        </row>
        <row r="407">
          <cell r="A407" t="str">
            <v>貨1軽QME</v>
          </cell>
          <cell r="B407" t="str">
            <v>バス貨物～1.7t(軽油)</v>
          </cell>
          <cell r="C407" t="str">
            <v>貨1軽</v>
          </cell>
          <cell r="D407" t="str">
            <v>H21</v>
          </cell>
          <cell r="E407" t="str">
            <v>QME</v>
          </cell>
          <cell r="I407" t="str">
            <v>Pハ</v>
          </cell>
        </row>
        <row r="408">
          <cell r="A408" t="str">
            <v>貨1軽3DE</v>
          </cell>
          <cell r="B408" t="str">
            <v>バス貨物～1.7t(軽油)</v>
          </cell>
          <cell r="C408" t="str">
            <v>貨1軽</v>
          </cell>
          <cell r="D408" t="str">
            <v>H30</v>
          </cell>
          <cell r="E408" t="str">
            <v>3DE</v>
          </cell>
          <cell r="I408" t="str">
            <v>軽ポポ</v>
          </cell>
        </row>
        <row r="409">
          <cell r="A409" t="str">
            <v>貨1軽3CE</v>
          </cell>
          <cell r="B409" t="str">
            <v>バス貨物～1.7t(軽油)</v>
          </cell>
          <cell r="C409" t="str">
            <v>貨1軽</v>
          </cell>
          <cell r="D409" t="str">
            <v>H30</v>
          </cell>
          <cell r="E409" t="str">
            <v>3CE</v>
          </cell>
          <cell r="I409" t="str">
            <v>ハ</v>
          </cell>
        </row>
        <row r="410">
          <cell r="A410" t="str">
            <v>貨1軽3ME</v>
          </cell>
          <cell r="B410" t="str">
            <v>バス貨物～1.7t(軽油)</v>
          </cell>
          <cell r="C410" t="str">
            <v>貨1軽</v>
          </cell>
          <cell r="D410" t="str">
            <v>H30</v>
          </cell>
          <cell r="E410" t="str">
            <v>3ME</v>
          </cell>
          <cell r="I410" t="str">
            <v>Pハ</v>
          </cell>
        </row>
        <row r="411">
          <cell r="A411" t="str">
            <v>貨1軽4DE</v>
          </cell>
          <cell r="B411" t="str">
            <v>バス貨物～1.7t(軽油)</v>
          </cell>
          <cell r="C411" t="str">
            <v>貨1軽</v>
          </cell>
          <cell r="D411" t="str">
            <v>H30</v>
          </cell>
          <cell r="E411" t="str">
            <v>4DE</v>
          </cell>
          <cell r="I411" t="str">
            <v>軽ポポ</v>
          </cell>
        </row>
        <row r="412">
          <cell r="A412" t="str">
            <v>貨1軽4CE</v>
          </cell>
          <cell r="B412" t="str">
            <v>バス貨物～1.7t(軽油)</v>
          </cell>
          <cell r="C412" t="str">
            <v>貨1軽</v>
          </cell>
          <cell r="D412" t="str">
            <v>H30</v>
          </cell>
          <cell r="E412" t="str">
            <v>4CE</v>
          </cell>
          <cell r="I412" t="str">
            <v>ハ</v>
          </cell>
        </row>
        <row r="413">
          <cell r="A413" t="str">
            <v>貨1軽4ME</v>
          </cell>
          <cell r="B413" t="str">
            <v>バス貨物～1.7t(軽油)</v>
          </cell>
          <cell r="C413" t="str">
            <v>貨1軽</v>
          </cell>
          <cell r="D413" t="str">
            <v>H30</v>
          </cell>
          <cell r="E413" t="str">
            <v>4ME</v>
          </cell>
          <cell r="I413" t="str">
            <v>Pハ</v>
          </cell>
        </row>
        <row r="414">
          <cell r="A414" t="str">
            <v>貨1軽5DE</v>
          </cell>
          <cell r="B414" t="str">
            <v>バス貨物～1.7t(軽油)</v>
          </cell>
          <cell r="C414" t="str">
            <v>貨1軽</v>
          </cell>
          <cell r="D414" t="str">
            <v>H30</v>
          </cell>
          <cell r="E414" t="str">
            <v>5DE</v>
          </cell>
          <cell r="I414" t="str">
            <v>軽ポポ</v>
          </cell>
        </row>
        <row r="415">
          <cell r="A415" t="str">
            <v>貨1軽5CE</v>
          </cell>
          <cell r="B415" t="str">
            <v>バス貨物～1.7t(軽油)</v>
          </cell>
          <cell r="C415" t="str">
            <v>貨1軽</v>
          </cell>
          <cell r="D415" t="str">
            <v>H30</v>
          </cell>
          <cell r="E415" t="str">
            <v>5CE</v>
          </cell>
          <cell r="I415" t="str">
            <v>ハ</v>
          </cell>
        </row>
        <row r="416">
          <cell r="A416" t="str">
            <v>貨1軽5ME</v>
          </cell>
          <cell r="B416" t="str">
            <v>バス貨物～1.7t(軽油)</v>
          </cell>
          <cell r="C416" t="str">
            <v>貨1軽</v>
          </cell>
          <cell r="D416" t="str">
            <v>H30</v>
          </cell>
          <cell r="E416" t="str">
            <v>5ME</v>
          </cell>
          <cell r="I416" t="str">
            <v>Pハ</v>
          </cell>
        </row>
        <row r="417">
          <cell r="A417" t="str">
            <v>貨1軽6DE</v>
          </cell>
          <cell r="B417" t="str">
            <v>バス貨物～1.7t(軽油)</v>
          </cell>
          <cell r="C417" t="str">
            <v>貨1軽</v>
          </cell>
          <cell r="D417" t="str">
            <v>H30</v>
          </cell>
          <cell r="E417" t="str">
            <v>6DE</v>
          </cell>
          <cell r="I417" t="str">
            <v>軽ポポ</v>
          </cell>
        </row>
        <row r="418">
          <cell r="A418" t="str">
            <v>貨1軽6CE</v>
          </cell>
          <cell r="B418" t="str">
            <v>バス貨物～1.7t(軽油)</v>
          </cell>
          <cell r="C418" t="str">
            <v>貨1軽</v>
          </cell>
          <cell r="D418" t="str">
            <v>H30</v>
          </cell>
          <cell r="E418" t="str">
            <v>6CE</v>
          </cell>
          <cell r="I418" t="str">
            <v>ハ</v>
          </cell>
        </row>
        <row r="419">
          <cell r="A419" t="str">
            <v>貨1軽6ME</v>
          </cell>
          <cell r="B419" t="str">
            <v>バス貨物～1.7t(軽油)</v>
          </cell>
          <cell r="C419" t="str">
            <v>貨1軽</v>
          </cell>
          <cell r="D419" t="str">
            <v>H30</v>
          </cell>
          <cell r="E419" t="str">
            <v>6ME</v>
          </cell>
          <cell r="I419" t="str">
            <v>Pハ</v>
          </cell>
        </row>
        <row r="420">
          <cell r="A420" t="str">
            <v>貨2軽-</v>
          </cell>
          <cell r="B420" t="str">
            <v>バス貨物1.7～2.5t(軽油)</v>
          </cell>
          <cell r="C420" t="str">
            <v>貨2軽</v>
          </cell>
          <cell r="D420" t="str">
            <v>S54前</v>
          </cell>
          <cell r="E420" t="str">
            <v>-</v>
          </cell>
          <cell r="I420" t="str">
            <v>軽3</v>
          </cell>
        </row>
        <row r="421">
          <cell r="A421" t="str">
            <v>貨2軽K</v>
          </cell>
          <cell r="B421" t="str">
            <v>バス貨物1.7～2.5t(軽油)</v>
          </cell>
          <cell r="C421" t="str">
            <v>貨2軽</v>
          </cell>
          <cell r="D421" t="str">
            <v>S54</v>
          </cell>
          <cell r="E421" t="str">
            <v>K</v>
          </cell>
          <cell r="I421" t="str">
            <v>軽3</v>
          </cell>
        </row>
        <row r="422">
          <cell r="A422" t="str">
            <v>貨2軽N</v>
          </cell>
          <cell r="B422" t="str">
            <v>バス貨物1.7～2.5t(軽油)</v>
          </cell>
          <cell r="C422" t="str">
            <v>貨2軽</v>
          </cell>
          <cell r="D422" t="str">
            <v>S57,S58</v>
          </cell>
          <cell r="E422" t="str">
            <v>N</v>
          </cell>
          <cell r="I422" t="str">
            <v>軽3</v>
          </cell>
        </row>
        <row r="423">
          <cell r="A423" t="str">
            <v>貨2軽P</v>
          </cell>
          <cell r="B423" t="str">
            <v>バス貨物1.7～2.5t(軽油)</v>
          </cell>
          <cell r="C423" t="str">
            <v>貨2軽</v>
          </cell>
          <cell r="D423" t="str">
            <v>S57,S58</v>
          </cell>
          <cell r="E423" t="str">
            <v>P</v>
          </cell>
          <cell r="I423" t="str">
            <v>軽3</v>
          </cell>
        </row>
        <row r="424">
          <cell r="A424" t="str">
            <v>貨2軽S</v>
          </cell>
          <cell r="B424" t="str">
            <v>バス貨物1.7～2.5t(軽油)</v>
          </cell>
          <cell r="C424" t="str">
            <v>貨2軽</v>
          </cell>
          <cell r="D424" t="str">
            <v>S63</v>
          </cell>
          <cell r="E424" t="str">
            <v>S</v>
          </cell>
          <cell r="I424" t="str">
            <v>軽3</v>
          </cell>
        </row>
        <row r="425">
          <cell r="A425" t="str">
            <v>貨2軽KB</v>
          </cell>
          <cell r="B425" t="str">
            <v>バス貨物1.7～2.5t(軽油)</v>
          </cell>
          <cell r="C425" t="str">
            <v>貨2軽</v>
          </cell>
          <cell r="D425" t="str">
            <v>H5</v>
          </cell>
          <cell r="E425" t="str">
            <v>KB</v>
          </cell>
          <cell r="I425" t="str">
            <v>軽3</v>
          </cell>
        </row>
        <row r="426">
          <cell r="A426" t="str">
            <v>貨2軽KF</v>
          </cell>
          <cell r="B426" t="str">
            <v>バス貨物1.7～2.5t(軽油)</v>
          </cell>
          <cell r="C426" t="str">
            <v>貨2軽</v>
          </cell>
          <cell r="D426" t="str">
            <v>H9・H10</v>
          </cell>
          <cell r="E426" t="str">
            <v>KF</v>
          </cell>
          <cell r="I426" t="str">
            <v>軽3</v>
          </cell>
        </row>
        <row r="427">
          <cell r="A427" t="str">
            <v>貨2軽HB</v>
          </cell>
          <cell r="B427" t="str">
            <v>バス貨物1.7～2.5t(軽油)</v>
          </cell>
          <cell r="C427" t="str">
            <v>貨2軽</v>
          </cell>
          <cell r="D427" t="str">
            <v>H9・H10</v>
          </cell>
          <cell r="E427" t="str">
            <v>HB</v>
          </cell>
          <cell r="I427" t="str">
            <v>ハ</v>
          </cell>
        </row>
        <row r="428">
          <cell r="A428" t="str">
            <v>貨2軽KJ</v>
          </cell>
          <cell r="B428" t="str">
            <v>バス貨物1.7～2.5t(軽油)</v>
          </cell>
          <cell r="C428" t="str">
            <v>貨2軽</v>
          </cell>
          <cell r="D428" t="str">
            <v>H9・H10</v>
          </cell>
          <cell r="E428" t="str">
            <v>KJ</v>
          </cell>
          <cell r="I428" t="str">
            <v>軽3</v>
          </cell>
        </row>
        <row r="429">
          <cell r="A429" t="str">
            <v>貨2軽HE</v>
          </cell>
          <cell r="B429" t="str">
            <v>バス貨物1.7～2.5t(軽油)</v>
          </cell>
          <cell r="C429" t="str">
            <v>貨2軽</v>
          </cell>
          <cell r="D429" t="str">
            <v>H9・H10</v>
          </cell>
          <cell r="E429" t="str">
            <v>HE</v>
          </cell>
          <cell r="I429" t="str">
            <v>ハ</v>
          </cell>
        </row>
        <row r="430">
          <cell r="A430" t="str">
            <v>貨2軽DD</v>
          </cell>
          <cell r="B430" t="str">
            <v>バス貨物1.7～2.5t(軽油)</v>
          </cell>
          <cell r="C430" t="str">
            <v>貨2軽</v>
          </cell>
          <cell r="D430" t="str">
            <v>H9・H10</v>
          </cell>
          <cell r="E430" t="str">
            <v>DD</v>
          </cell>
          <cell r="I430" t="str">
            <v>軽3</v>
          </cell>
        </row>
        <row r="431">
          <cell r="A431" t="str">
            <v>貨2軽WD</v>
          </cell>
          <cell r="B431" t="str">
            <v>バス貨物1.7～2.5t(軽油)</v>
          </cell>
          <cell r="C431" t="str">
            <v>貨2軽</v>
          </cell>
          <cell r="D431" t="str">
            <v>H9・H10</v>
          </cell>
          <cell r="E431" t="str">
            <v>WD</v>
          </cell>
          <cell r="I431" t="str">
            <v>ハ</v>
          </cell>
        </row>
        <row r="432">
          <cell r="A432" t="str">
            <v>貨2軽DE</v>
          </cell>
          <cell r="B432" t="str">
            <v>バス貨物1.7～2.5t(軽油)</v>
          </cell>
          <cell r="C432" t="str">
            <v>貨2軽</v>
          </cell>
          <cell r="D432" t="str">
            <v>H9・H10</v>
          </cell>
          <cell r="E432" t="str">
            <v>DE</v>
          </cell>
          <cell r="I432" t="str">
            <v>軽3</v>
          </cell>
        </row>
        <row r="433">
          <cell r="A433" t="str">
            <v>貨2軽WE</v>
          </cell>
          <cell r="B433" t="str">
            <v>バス貨物1.7～2.5t(軽油)</v>
          </cell>
          <cell r="C433" t="str">
            <v>貨2軽</v>
          </cell>
          <cell r="D433" t="str">
            <v>H9・H10</v>
          </cell>
          <cell r="E433" t="str">
            <v>WE</v>
          </cell>
          <cell r="I433" t="str">
            <v>ハ</v>
          </cell>
        </row>
        <row r="434">
          <cell r="A434" t="str">
            <v>貨2軽DF</v>
          </cell>
          <cell r="B434" t="str">
            <v>バス貨物1.7～2.5t(軽油)</v>
          </cell>
          <cell r="C434" t="str">
            <v>貨2軽</v>
          </cell>
          <cell r="D434" t="str">
            <v>H9・H10</v>
          </cell>
          <cell r="E434" t="str">
            <v>DF</v>
          </cell>
          <cell r="I434" t="str">
            <v>軽3</v>
          </cell>
        </row>
        <row r="435">
          <cell r="A435" t="str">
            <v>貨2軽WF</v>
          </cell>
          <cell r="B435" t="str">
            <v>バス貨物1.7～2.5t(軽油)</v>
          </cell>
          <cell r="C435" t="str">
            <v>貨2軽</v>
          </cell>
          <cell r="D435" t="str">
            <v>H9・H10</v>
          </cell>
          <cell r="E435" t="str">
            <v>WF</v>
          </cell>
          <cell r="I435" t="str">
            <v>ハ</v>
          </cell>
        </row>
        <row r="436">
          <cell r="A436" t="str">
            <v>貨2軽DN</v>
          </cell>
          <cell r="B436" t="str">
            <v>バス貨物1.7～2.5t(軽油)</v>
          </cell>
          <cell r="C436" t="str">
            <v>貨2軽</v>
          </cell>
          <cell r="D436" t="str">
            <v>H9・H10</v>
          </cell>
          <cell r="E436" t="str">
            <v>DN</v>
          </cell>
          <cell r="I436" t="str">
            <v>軽3</v>
          </cell>
        </row>
        <row r="437">
          <cell r="A437" t="str">
            <v>貨2軽WN</v>
          </cell>
          <cell r="B437" t="str">
            <v>バス貨物1.7～2.5t(軽油)</v>
          </cell>
          <cell r="C437" t="str">
            <v>貨2軽</v>
          </cell>
          <cell r="D437" t="str">
            <v>H9・H10</v>
          </cell>
          <cell r="E437" t="str">
            <v>WN</v>
          </cell>
          <cell r="I437" t="str">
            <v>ハ</v>
          </cell>
        </row>
        <row r="438">
          <cell r="A438" t="str">
            <v>貨2軽DP</v>
          </cell>
          <cell r="B438" t="str">
            <v>バス貨物1.7～2.5t(軽油)</v>
          </cell>
          <cell r="C438" t="str">
            <v>貨2軽</v>
          </cell>
          <cell r="D438" t="str">
            <v>H9・H10</v>
          </cell>
          <cell r="E438" t="str">
            <v>DP</v>
          </cell>
          <cell r="I438" t="str">
            <v>軽3</v>
          </cell>
        </row>
        <row r="439">
          <cell r="A439" t="str">
            <v>貨2軽WP</v>
          </cell>
          <cell r="B439" t="str">
            <v>バス貨物1.7～2.5t(軽油)</v>
          </cell>
          <cell r="C439" t="str">
            <v>貨2軽</v>
          </cell>
          <cell r="D439" t="str">
            <v>H9・H10</v>
          </cell>
          <cell r="E439" t="str">
            <v>WP</v>
          </cell>
          <cell r="I439" t="str">
            <v>ハ</v>
          </cell>
        </row>
        <row r="440">
          <cell r="A440" t="str">
            <v>貨2軽DQ</v>
          </cell>
          <cell r="B440" t="str">
            <v>バス貨物1.7～2.5t(軽油)</v>
          </cell>
          <cell r="C440" t="str">
            <v>貨2軽</v>
          </cell>
          <cell r="D440" t="str">
            <v>H9・H10</v>
          </cell>
          <cell r="E440" t="str">
            <v>DQ</v>
          </cell>
          <cell r="I440" t="str">
            <v>軽3</v>
          </cell>
        </row>
        <row r="441">
          <cell r="A441" t="str">
            <v>貨2軽WQ</v>
          </cell>
          <cell r="B441" t="str">
            <v>バス貨物1.7～2.5t(軽油)</v>
          </cell>
          <cell r="C441" t="str">
            <v>貨2軽</v>
          </cell>
          <cell r="D441" t="str">
            <v>H9・H10</v>
          </cell>
          <cell r="E441" t="str">
            <v>WQ</v>
          </cell>
          <cell r="I441" t="str">
            <v>ハ</v>
          </cell>
        </row>
        <row r="442">
          <cell r="A442" t="str">
            <v>貨2軽KQ</v>
          </cell>
          <cell r="B442" t="str">
            <v>バス貨物1.7～2.5t(軽油)</v>
          </cell>
          <cell r="C442" t="str">
            <v>貨2軽</v>
          </cell>
          <cell r="D442" t="str">
            <v>H15</v>
          </cell>
          <cell r="E442" t="str">
            <v>KQ</v>
          </cell>
          <cell r="I442" t="str">
            <v>軽3</v>
          </cell>
        </row>
        <row r="443">
          <cell r="A443" t="str">
            <v>貨2軽HX</v>
          </cell>
          <cell r="B443" t="str">
            <v>バス貨物1.7～2.5t(軽油)</v>
          </cell>
          <cell r="C443" t="str">
            <v>貨2軽</v>
          </cell>
          <cell r="D443" t="str">
            <v>H15</v>
          </cell>
          <cell r="E443" t="str">
            <v>HX</v>
          </cell>
          <cell r="I443" t="str">
            <v>ハ</v>
          </cell>
        </row>
        <row r="444">
          <cell r="A444" t="str">
            <v>貨2軽TJ</v>
          </cell>
          <cell r="B444" t="str">
            <v>バス貨物1.7～2.5t(軽油)</v>
          </cell>
          <cell r="C444" t="str">
            <v>貨2軽</v>
          </cell>
          <cell r="D444" t="str">
            <v>H15</v>
          </cell>
          <cell r="E444" t="str">
            <v>TJ</v>
          </cell>
          <cell r="I444" t="str">
            <v>軽3</v>
          </cell>
        </row>
        <row r="445">
          <cell r="A445" t="str">
            <v>貨2軽XJ</v>
          </cell>
          <cell r="B445" t="str">
            <v>バス貨物1.7～2.5t(軽油)</v>
          </cell>
          <cell r="C445" t="str">
            <v>貨2軽</v>
          </cell>
          <cell r="D445" t="str">
            <v>H15</v>
          </cell>
          <cell r="E445" t="str">
            <v>XJ</v>
          </cell>
          <cell r="I445" t="str">
            <v>ハ</v>
          </cell>
        </row>
        <row r="446">
          <cell r="A446" t="str">
            <v>貨2軽LJ</v>
          </cell>
          <cell r="B446" t="str">
            <v>バス貨物1.7～2.5t(軽油)</v>
          </cell>
          <cell r="C446" t="str">
            <v>貨2軽</v>
          </cell>
          <cell r="D446" t="str">
            <v>H15</v>
          </cell>
          <cell r="E446" t="str">
            <v>LJ</v>
          </cell>
          <cell r="I446" t="str">
            <v>軽3</v>
          </cell>
        </row>
        <row r="447">
          <cell r="A447" t="str">
            <v>貨2軽YJ</v>
          </cell>
          <cell r="B447" t="str">
            <v>バス貨物1.7～2.5t(軽油)</v>
          </cell>
          <cell r="C447" t="str">
            <v>貨2軽</v>
          </cell>
          <cell r="D447" t="str">
            <v>H15</v>
          </cell>
          <cell r="E447" t="str">
            <v>YJ</v>
          </cell>
          <cell r="I447" t="str">
            <v>ハ</v>
          </cell>
        </row>
        <row r="448">
          <cell r="A448" t="str">
            <v>貨2軽UJ</v>
          </cell>
          <cell r="B448" t="str">
            <v>バス貨物1.7～2.5t(軽油)</v>
          </cell>
          <cell r="C448" t="str">
            <v>貨2軽</v>
          </cell>
          <cell r="D448" t="str">
            <v>H15</v>
          </cell>
          <cell r="E448" t="str">
            <v>UJ</v>
          </cell>
          <cell r="I448" t="str">
            <v>軽3</v>
          </cell>
        </row>
        <row r="449">
          <cell r="A449" t="str">
            <v>貨2軽ZJ</v>
          </cell>
          <cell r="B449" t="str">
            <v>バス貨物1.7～2.5t(軽油)</v>
          </cell>
          <cell r="C449" t="str">
            <v>貨2軽</v>
          </cell>
          <cell r="D449" t="str">
            <v>H15</v>
          </cell>
          <cell r="E449" t="str">
            <v>ZJ</v>
          </cell>
          <cell r="I449" t="str">
            <v>ハ</v>
          </cell>
        </row>
        <row r="450">
          <cell r="A450" t="str">
            <v>貨2軽ADF</v>
          </cell>
          <cell r="B450" t="str">
            <v>バス貨物1.7～2.5t(軽油)</v>
          </cell>
          <cell r="C450" t="str">
            <v>貨2軽</v>
          </cell>
          <cell r="D450" t="str">
            <v>H17</v>
          </cell>
          <cell r="E450" t="str">
            <v>ADF</v>
          </cell>
          <cell r="I450" t="str">
            <v>軽新長</v>
          </cell>
        </row>
        <row r="451">
          <cell r="A451" t="str">
            <v>貨2軽ACF</v>
          </cell>
          <cell r="B451" t="str">
            <v>バス貨物1.7～2.5t(軽油)</v>
          </cell>
          <cell r="C451" t="str">
            <v>貨2軽</v>
          </cell>
          <cell r="D451" t="str">
            <v>H17</v>
          </cell>
          <cell r="E451" t="str">
            <v>ACF</v>
          </cell>
          <cell r="I451" t="str">
            <v>ハ</v>
          </cell>
        </row>
        <row r="452">
          <cell r="A452" t="str">
            <v>貨2軽AMF</v>
          </cell>
          <cell r="B452" t="str">
            <v>バス貨物1.7～2.5t(軽油)</v>
          </cell>
          <cell r="C452" t="str">
            <v>貨2軽</v>
          </cell>
          <cell r="D452" t="str">
            <v>H17</v>
          </cell>
          <cell r="E452" t="str">
            <v>AMF</v>
          </cell>
          <cell r="I452" t="str">
            <v>Pハ</v>
          </cell>
        </row>
        <row r="453">
          <cell r="A453" t="str">
            <v>貨2軽CCF</v>
          </cell>
          <cell r="B453" t="str">
            <v>バス貨物1.7～2.5t(軽油)</v>
          </cell>
          <cell r="C453" t="str">
            <v>貨2軽</v>
          </cell>
          <cell r="D453" t="str">
            <v>H17</v>
          </cell>
          <cell r="E453" t="str">
            <v>CCF</v>
          </cell>
          <cell r="I453" t="str">
            <v>ハ</v>
          </cell>
        </row>
        <row r="454">
          <cell r="A454" t="str">
            <v>貨2軽CDF</v>
          </cell>
          <cell r="B454" t="str">
            <v>バス貨物1.7～2.5t(軽油)</v>
          </cell>
          <cell r="C454" t="str">
            <v>貨2軽</v>
          </cell>
          <cell r="D454" t="str">
            <v>H17</v>
          </cell>
          <cell r="E454" t="str">
            <v>CDF</v>
          </cell>
          <cell r="I454" t="str">
            <v>軽新長</v>
          </cell>
        </row>
        <row r="455">
          <cell r="A455" t="str">
            <v>貨2軽CMF</v>
          </cell>
          <cell r="B455" t="str">
            <v>バス貨物1.7～2.5t(軽油)</v>
          </cell>
          <cell r="C455" t="str">
            <v>貨2軽</v>
          </cell>
          <cell r="D455" t="str">
            <v>H17</v>
          </cell>
          <cell r="E455" t="str">
            <v>CMF</v>
          </cell>
          <cell r="I455" t="str">
            <v>Pハ</v>
          </cell>
        </row>
        <row r="456">
          <cell r="A456" t="str">
            <v>貨2軽DCF</v>
          </cell>
          <cell r="B456" t="str">
            <v>バス貨物1.7～2.5t(軽油)</v>
          </cell>
          <cell r="C456" t="str">
            <v>貨2軽</v>
          </cell>
          <cell r="D456" t="str">
            <v>H17</v>
          </cell>
          <cell r="E456" t="str">
            <v>DCF</v>
          </cell>
          <cell r="I456" t="str">
            <v>ハ</v>
          </cell>
        </row>
        <row r="457">
          <cell r="A457" t="str">
            <v>貨2軽DDF</v>
          </cell>
          <cell r="B457" t="str">
            <v>バス貨物1.7～2.5t(軽油)</v>
          </cell>
          <cell r="C457" t="str">
            <v>貨2軽</v>
          </cell>
          <cell r="D457" t="str">
            <v>H17</v>
          </cell>
          <cell r="E457" t="str">
            <v>DDF</v>
          </cell>
          <cell r="I457" t="str">
            <v>軽新長</v>
          </cell>
        </row>
        <row r="458">
          <cell r="A458" t="str">
            <v>貨2軽DMF</v>
          </cell>
          <cell r="B458" t="str">
            <v>バス貨物1.7～2.5t(軽油)</v>
          </cell>
          <cell r="C458" t="str">
            <v>貨2軽</v>
          </cell>
          <cell r="D458" t="str">
            <v>H17</v>
          </cell>
          <cell r="E458" t="str">
            <v>DMF</v>
          </cell>
          <cell r="I458" t="str">
            <v>Pハ</v>
          </cell>
        </row>
        <row r="459">
          <cell r="A459" t="str">
            <v>貨2軽SDF</v>
          </cell>
          <cell r="B459" t="str">
            <v>バス貨物1.7～2.5t(軽油)</v>
          </cell>
          <cell r="C459" t="str">
            <v>貨2軽</v>
          </cell>
          <cell r="D459" t="str">
            <v>H22</v>
          </cell>
          <cell r="E459" t="str">
            <v>SDF</v>
          </cell>
          <cell r="I459" t="str">
            <v>軽ポ</v>
          </cell>
        </row>
        <row r="460">
          <cell r="A460" t="str">
            <v>貨2軽SCF</v>
          </cell>
          <cell r="B460" t="str">
            <v>バス貨物1.7～2.5t(軽油)</v>
          </cell>
          <cell r="C460" t="str">
            <v>貨2軽</v>
          </cell>
          <cell r="D460" t="str">
            <v>H22</v>
          </cell>
          <cell r="E460" t="str">
            <v>SCF</v>
          </cell>
          <cell r="I460" t="str">
            <v>ハ</v>
          </cell>
        </row>
        <row r="461">
          <cell r="A461" t="str">
            <v>貨2軽SMF</v>
          </cell>
          <cell r="B461" t="str">
            <v>バス貨物1.7～2.5t(軽油)</v>
          </cell>
          <cell r="C461" t="str">
            <v>貨2軽</v>
          </cell>
          <cell r="D461" t="str">
            <v>H22</v>
          </cell>
          <cell r="E461" t="str">
            <v>SMF</v>
          </cell>
          <cell r="I461" t="str">
            <v>Pハ</v>
          </cell>
        </row>
        <row r="462">
          <cell r="A462" t="str">
            <v>貨2軽TDF</v>
          </cell>
          <cell r="B462" t="str">
            <v>バス貨物1.7～2.5t(軽油)</v>
          </cell>
          <cell r="C462" t="str">
            <v>貨2軽</v>
          </cell>
          <cell r="D462" t="str">
            <v>H22</v>
          </cell>
          <cell r="E462" t="str">
            <v>TDF</v>
          </cell>
          <cell r="I462" t="str">
            <v>軽ポ</v>
          </cell>
        </row>
        <row r="463">
          <cell r="A463" t="str">
            <v>貨2軽TCF</v>
          </cell>
          <cell r="B463" t="str">
            <v>バス貨物1.7～2.5t(軽油)</v>
          </cell>
          <cell r="C463" t="str">
            <v>貨2軽</v>
          </cell>
          <cell r="D463" t="str">
            <v>H22</v>
          </cell>
          <cell r="E463" t="str">
            <v>TCF</v>
          </cell>
          <cell r="I463" t="str">
            <v>ハ</v>
          </cell>
        </row>
        <row r="464">
          <cell r="A464" t="str">
            <v>貨2軽TMF</v>
          </cell>
          <cell r="B464" t="str">
            <v>バス貨物1.7～2.5t(軽油)</v>
          </cell>
          <cell r="C464" t="str">
            <v>貨2軽</v>
          </cell>
          <cell r="D464" t="str">
            <v>H22</v>
          </cell>
          <cell r="E464" t="str">
            <v>TMF</v>
          </cell>
          <cell r="I464" t="str">
            <v>Pハ</v>
          </cell>
        </row>
        <row r="465">
          <cell r="A465" t="str">
            <v>貨2軽3DF</v>
          </cell>
          <cell r="B465" t="str">
            <v>バス貨物1.7～2.5t(軽油)</v>
          </cell>
          <cell r="C465" t="str">
            <v>貨2軽</v>
          </cell>
          <cell r="D465" t="str">
            <v>H30</v>
          </cell>
          <cell r="E465" t="str">
            <v>3DF</v>
          </cell>
          <cell r="I465" t="str">
            <v>軽ポポ</v>
          </cell>
        </row>
        <row r="466">
          <cell r="A466" t="str">
            <v>貨2軽3CF</v>
          </cell>
          <cell r="B466" t="str">
            <v>バス貨物1.7～2.5t(軽油)</v>
          </cell>
          <cell r="C466" t="str">
            <v>貨2軽</v>
          </cell>
          <cell r="D466" t="str">
            <v>H30</v>
          </cell>
          <cell r="E466" t="str">
            <v>3CF</v>
          </cell>
          <cell r="I466" t="str">
            <v>ハ</v>
          </cell>
        </row>
        <row r="467">
          <cell r="A467" t="str">
            <v>貨2軽3MF</v>
          </cell>
          <cell r="B467" t="str">
            <v>バス貨物1.7～2.5t(軽油)</v>
          </cell>
          <cell r="C467" t="str">
            <v>貨2軽</v>
          </cell>
          <cell r="D467" t="str">
            <v>H30</v>
          </cell>
          <cell r="E467" t="str">
            <v>3MF</v>
          </cell>
          <cell r="I467" t="str">
            <v>Pハ</v>
          </cell>
        </row>
        <row r="468">
          <cell r="A468" t="str">
            <v>貨2軽4DF</v>
          </cell>
          <cell r="B468" t="str">
            <v>バス貨物1.7～2.5t(軽油)</v>
          </cell>
          <cell r="C468" t="str">
            <v>貨2軽</v>
          </cell>
          <cell r="D468" t="str">
            <v>H30</v>
          </cell>
          <cell r="E468" t="str">
            <v>4DF</v>
          </cell>
          <cell r="I468" t="str">
            <v>軽ポポ</v>
          </cell>
        </row>
        <row r="469">
          <cell r="A469" t="str">
            <v>貨2軽4CF</v>
          </cell>
          <cell r="B469" t="str">
            <v>バス貨物1.7～2.5t(軽油)</v>
          </cell>
          <cell r="C469" t="str">
            <v>貨2軽</v>
          </cell>
          <cell r="D469" t="str">
            <v>H30</v>
          </cell>
          <cell r="E469" t="str">
            <v>4CF</v>
          </cell>
          <cell r="I469" t="str">
            <v>ハ</v>
          </cell>
        </row>
        <row r="470">
          <cell r="A470" t="str">
            <v>貨2軽4MF</v>
          </cell>
          <cell r="B470" t="str">
            <v>バス貨物1.7～2.5t(軽油)</v>
          </cell>
          <cell r="C470" t="str">
            <v>貨2軽</v>
          </cell>
          <cell r="D470" t="str">
            <v>H30</v>
          </cell>
          <cell r="E470" t="str">
            <v>4MF</v>
          </cell>
          <cell r="I470" t="str">
            <v>Pハ</v>
          </cell>
        </row>
        <row r="471">
          <cell r="A471" t="str">
            <v>貨2軽5DF</v>
          </cell>
          <cell r="B471" t="str">
            <v>バス貨物1.7～2.5t(軽油)</v>
          </cell>
          <cell r="C471" t="str">
            <v>貨2軽</v>
          </cell>
          <cell r="D471" t="str">
            <v>H30</v>
          </cell>
          <cell r="E471" t="str">
            <v>5DF</v>
          </cell>
          <cell r="I471" t="str">
            <v>軽ポポ</v>
          </cell>
        </row>
        <row r="472">
          <cell r="A472" t="str">
            <v>貨2軽5CF</v>
          </cell>
          <cell r="B472" t="str">
            <v>バス貨物1.7～2.5t(軽油)</v>
          </cell>
          <cell r="C472" t="str">
            <v>貨2軽</v>
          </cell>
          <cell r="D472" t="str">
            <v>H30</v>
          </cell>
          <cell r="E472" t="str">
            <v>5CF</v>
          </cell>
          <cell r="I472" t="str">
            <v>ハ</v>
          </cell>
        </row>
        <row r="473">
          <cell r="A473" t="str">
            <v>貨2軽5MF</v>
          </cell>
          <cell r="B473" t="str">
            <v>バス貨物1.7～2.5t(軽油)</v>
          </cell>
          <cell r="C473" t="str">
            <v>貨2軽</v>
          </cell>
          <cell r="D473" t="str">
            <v>H30</v>
          </cell>
          <cell r="E473" t="str">
            <v>5MF</v>
          </cell>
          <cell r="I473" t="str">
            <v>Pハ</v>
          </cell>
        </row>
        <row r="474">
          <cell r="A474" t="str">
            <v>貨2軽6DF</v>
          </cell>
          <cell r="B474" t="str">
            <v>バス貨物1.7～2.5t(軽油)</v>
          </cell>
          <cell r="C474" t="str">
            <v>貨2軽</v>
          </cell>
          <cell r="D474" t="str">
            <v>H30</v>
          </cell>
          <cell r="E474" t="str">
            <v>6DF</v>
          </cell>
          <cell r="I474" t="str">
            <v>軽ポポ</v>
          </cell>
        </row>
        <row r="475">
          <cell r="A475" t="str">
            <v>貨2軽6CF</v>
          </cell>
          <cell r="B475" t="str">
            <v>バス貨物1.7～2.5t(軽油)</v>
          </cell>
          <cell r="C475" t="str">
            <v>貨2軽</v>
          </cell>
          <cell r="D475" t="str">
            <v>H30</v>
          </cell>
          <cell r="E475" t="str">
            <v>6CF</v>
          </cell>
          <cell r="I475" t="str">
            <v>ハ</v>
          </cell>
        </row>
        <row r="476">
          <cell r="A476" t="str">
            <v>貨2軽6MF</v>
          </cell>
          <cell r="B476" t="str">
            <v>バス貨物1.7～2.5t(軽油)</v>
          </cell>
          <cell r="C476" t="str">
            <v>貨2軽</v>
          </cell>
          <cell r="D476" t="str">
            <v>H30</v>
          </cell>
          <cell r="E476" t="str">
            <v>6MF</v>
          </cell>
          <cell r="I476" t="str">
            <v>Pハ</v>
          </cell>
        </row>
        <row r="477">
          <cell r="A477" t="str">
            <v>貨3軽-</v>
          </cell>
          <cell r="B477" t="str">
            <v>バス貨物2.5～3.5t(軽油)</v>
          </cell>
          <cell r="C477" t="str">
            <v>貨3軽</v>
          </cell>
          <cell r="D477" t="str">
            <v>S54前</v>
          </cell>
          <cell r="E477" t="str">
            <v>-</v>
          </cell>
          <cell r="I477" t="str">
            <v>軽3</v>
          </cell>
        </row>
        <row r="478">
          <cell r="A478" t="str">
            <v>貨3軽K</v>
          </cell>
          <cell r="B478" t="str">
            <v>バス貨物2.5～3.5t(軽油)</v>
          </cell>
          <cell r="C478" t="str">
            <v>貨3軽</v>
          </cell>
          <cell r="D478" t="str">
            <v>S54</v>
          </cell>
          <cell r="E478" t="str">
            <v>K</v>
          </cell>
          <cell r="I478" t="str">
            <v>軽3</v>
          </cell>
        </row>
        <row r="479">
          <cell r="A479" t="str">
            <v>貨3軽N</v>
          </cell>
          <cell r="B479" t="str">
            <v>バス貨物2.5～3.5t(軽油)</v>
          </cell>
          <cell r="C479" t="str">
            <v>貨3軽</v>
          </cell>
          <cell r="D479" t="str">
            <v>S57,S58</v>
          </cell>
          <cell r="E479" t="str">
            <v>N</v>
          </cell>
          <cell r="I479" t="str">
            <v>軽3</v>
          </cell>
        </row>
        <row r="480">
          <cell r="A480" t="str">
            <v>貨3軽P</v>
          </cell>
          <cell r="B480" t="str">
            <v>バス貨物2.5～3.5t(軽油)</v>
          </cell>
          <cell r="C480" t="str">
            <v>貨3軽</v>
          </cell>
          <cell r="D480" t="str">
            <v>S57,S58</v>
          </cell>
          <cell r="E480" t="str">
            <v>P</v>
          </cell>
          <cell r="I480" t="str">
            <v>軽3</v>
          </cell>
        </row>
        <row r="481">
          <cell r="A481" t="str">
            <v>貨3軽S</v>
          </cell>
          <cell r="B481" t="str">
            <v>バス貨物2.5～3.5t(軽油)</v>
          </cell>
          <cell r="C481" t="str">
            <v>貨3軽</v>
          </cell>
          <cell r="D481" t="str">
            <v>S63,H元</v>
          </cell>
          <cell r="E481" t="str">
            <v>S</v>
          </cell>
          <cell r="I481" t="str">
            <v>軽3</v>
          </cell>
        </row>
        <row r="482">
          <cell r="A482" t="str">
            <v>貨3軽U</v>
          </cell>
          <cell r="B482" t="str">
            <v>バス貨物2.5～3.5t(軽油)</v>
          </cell>
          <cell r="C482" t="str">
            <v>貨3軽</v>
          </cell>
          <cell r="D482" t="str">
            <v>S63,H元</v>
          </cell>
          <cell r="E482" t="str">
            <v>U</v>
          </cell>
          <cell r="I482" t="str">
            <v>軽3</v>
          </cell>
        </row>
        <row r="483">
          <cell r="A483" t="str">
            <v>貨3軽KC</v>
          </cell>
          <cell r="B483" t="str">
            <v>バス貨物2.5～3.5t(軽油)</v>
          </cell>
          <cell r="C483" t="str">
            <v>貨3軽</v>
          </cell>
          <cell r="D483" t="str">
            <v>H6</v>
          </cell>
          <cell r="E483" t="str">
            <v>KC</v>
          </cell>
          <cell r="I483" t="str">
            <v>軽3</v>
          </cell>
        </row>
        <row r="484">
          <cell r="A484" t="str">
            <v>貨3軽KG</v>
          </cell>
          <cell r="B484" t="str">
            <v>バス貨物2.5～3.5t(軽油)</v>
          </cell>
          <cell r="C484" t="str">
            <v>貨3軽</v>
          </cell>
          <cell r="D484" t="str">
            <v>H9</v>
          </cell>
          <cell r="E484" t="str">
            <v>KG</v>
          </cell>
          <cell r="I484" t="str">
            <v>軽3</v>
          </cell>
        </row>
        <row r="485">
          <cell r="A485" t="str">
            <v>貨3軽HC</v>
          </cell>
          <cell r="B485" t="str">
            <v>バス貨物2.5～3.5t(軽油)</v>
          </cell>
          <cell r="C485" t="str">
            <v>貨3軽</v>
          </cell>
          <cell r="D485" t="str">
            <v>H9</v>
          </cell>
          <cell r="E485" t="str">
            <v>HC</v>
          </cell>
          <cell r="I485" t="str">
            <v>ハ</v>
          </cell>
        </row>
        <row r="486">
          <cell r="A486" t="str">
            <v>貨3軽DG</v>
          </cell>
          <cell r="B486" t="str">
            <v>バス貨物1.7～2.5t(軽油)</v>
          </cell>
          <cell r="C486" t="str">
            <v>貨3軽</v>
          </cell>
          <cell r="D486" t="str">
            <v>H9</v>
          </cell>
          <cell r="E486" t="str">
            <v>DG</v>
          </cell>
          <cell r="I486" t="str">
            <v>軽3</v>
          </cell>
        </row>
        <row r="487">
          <cell r="A487" t="str">
            <v>貨3軽WG</v>
          </cell>
          <cell r="B487" t="str">
            <v>バス貨物1.7～2.5t(軽油)</v>
          </cell>
          <cell r="C487" t="str">
            <v>貨3軽</v>
          </cell>
          <cell r="D487" t="str">
            <v>H9</v>
          </cell>
          <cell r="E487" t="str">
            <v>WG</v>
          </cell>
          <cell r="I487" t="str">
            <v>ハ</v>
          </cell>
        </row>
        <row r="488">
          <cell r="A488" t="str">
            <v>貨3軽DH</v>
          </cell>
          <cell r="B488" t="str">
            <v>バス貨物1.7～2.5t(軽油)</v>
          </cell>
          <cell r="C488" t="str">
            <v>貨3軽</v>
          </cell>
          <cell r="D488" t="str">
            <v>H9</v>
          </cell>
          <cell r="E488" t="str">
            <v>DH</v>
          </cell>
          <cell r="I488" t="str">
            <v>軽3</v>
          </cell>
        </row>
        <row r="489">
          <cell r="A489" t="str">
            <v>貨3軽WH</v>
          </cell>
          <cell r="B489" t="str">
            <v>バス貨物1.7～2.5t(軽油)</v>
          </cell>
          <cell r="C489" t="str">
            <v>貨3軽</v>
          </cell>
          <cell r="D489" t="str">
            <v>H9</v>
          </cell>
          <cell r="E489" t="str">
            <v>WH</v>
          </cell>
          <cell r="I489" t="str">
            <v>ハ</v>
          </cell>
        </row>
        <row r="490">
          <cell r="A490" t="str">
            <v>貨3軽DJ</v>
          </cell>
          <cell r="B490" t="str">
            <v>バス貨物1.7～2.5t(軽油)</v>
          </cell>
          <cell r="C490" t="str">
            <v>貨3軽</v>
          </cell>
          <cell r="D490" t="str">
            <v>H9</v>
          </cell>
          <cell r="E490" t="str">
            <v>DJ</v>
          </cell>
          <cell r="I490" t="str">
            <v>軽3</v>
          </cell>
        </row>
        <row r="491">
          <cell r="A491" t="str">
            <v>貨3軽WJ</v>
          </cell>
          <cell r="B491" t="str">
            <v>バス貨物1.7～2.5t(軽油)</v>
          </cell>
          <cell r="C491" t="str">
            <v>貨3軽</v>
          </cell>
          <cell r="D491" t="str">
            <v>H9</v>
          </cell>
          <cell r="E491" t="str">
            <v>WJ</v>
          </cell>
          <cell r="I491" t="str">
            <v>ハ</v>
          </cell>
        </row>
        <row r="492">
          <cell r="A492" t="str">
            <v>貨3軽KR</v>
          </cell>
          <cell r="B492" t="str">
            <v>バス貨物2.5～3.5t(軽油)</v>
          </cell>
          <cell r="C492" t="str">
            <v>貨3軽</v>
          </cell>
          <cell r="D492" t="str">
            <v>H15</v>
          </cell>
          <cell r="E492" t="str">
            <v>KR</v>
          </cell>
          <cell r="I492" t="str">
            <v>軽3</v>
          </cell>
        </row>
        <row r="493">
          <cell r="A493" t="str">
            <v>貨3軽HY</v>
          </cell>
          <cell r="B493" t="str">
            <v>バス貨物2.5～3.5t(軽油)</v>
          </cell>
          <cell r="C493" t="str">
            <v>貨3軽</v>
          </cell>
          <cell r="D493" t="str">
            <v>H15</v>
          </cell>
          <cell r="E493" t="str">
            <v>HY</v>
          </cell>
          <cell r="I493" t="str">
            <v>ハ</v>
          </cell>
        </row>
        <row r="494">
          <cell r="A494" t="str">
            <v>貨3軽TK</v>
          </cell>
          <cell r="B494" t="str">
            <v>バス貨物2.5～3.5t(軽油)</v>
          </cell>
          <cell r="C494" t="str">
            <v>貨3軽</v>
          </cell>
          <cell r="D494" t="str">
            <v>H15</v>
          </cell>
          <cell r="E494" t="str">
            <v>TK</v>
          </cell>
          <cell r="I494" t="str">
            <v>軽3</v>
          </cell>
        </row>
        <row r="495">
          <cell r="A495" t="str">
            <v>貨3軽XK</v>
          </cell>
          <cell r="B495" t="str">
            <v>バス貨物2.5～3.5t(軽油)</v>
          </cell>
          <cell r="C495" t="str">
            <v>貨3軽</v>
          </cell>
          <cell r="D495" t="str">
            <v>H15</v>
          </cell>
          <cell r="E495" t="str">
            <v>XK</v>
          </cell>
          <cell r="I495" t="str">
            <v>ハ</v>
          </cell>
        </row>
        <row r="496">
          <cell r="A496" t="str">
            <v>貨3軽LK</v>
          </cell>
          <cell r="B496" t="str">
            <v>バス貨物2.5～3.5t(軽油)</v>
          </cell>
          <cell r="C496" t="str">
            <v>貨3軽</v>
          </cell>
          <cell r="D496" t="str">
            <v>H15</v>
          </cell>
          <cell r="E496" t="str">
            <v>LK</v>
          </cell>
          <cell r="I496" t="str">
            <v>軽3</v>
          </cell>
        </row>
        <row r="497">
          <cell r="A497" t="str">
            <v>貨3軽YK</v>
          </cell>
          <cell r="B497" t="str">
            <v>バス貨物2.5～3.5t(軽油)</v>
          </cell>
          <cell r="C497" t="str">
            <v>貨3軽</v>
          </cell>
          <cell r="D497" t="str">
            <v>H15</v>
          </cell>
          <cell r="E497" t="str">
            <v>YK</v>
          </cell>
          <cell r="I497" t="str">
            <v>ハ</v>
          </cell>
        </row>
        <row r="498">
          <cell r="A498" t="str">
            <v>貨3軽UK</v>
          </cell>
          <cell r="B498" t="str">
            <v>バス貨物2.5～3.5t(軽油)</v>
          </cell>
          <cell r="C498" t="str">
            <v>貨3軽</v>
          </cell>
          <cell r="D498" t="str">
            <v>H15</v>
          </cell>
          <cell r="E498" t="str">
            <v>UK</v>
          </cell>
          <cell r="I498" t="str">
            <v>軽3</v>
          </cell>
        </row>
        <row r="499">
          <cell r="A499" t="str">
            <v>貨3軽ZK</v>
          </cell>
          <cell r="B499" t="str">
            <v>バス貨物2.5～3.5t(軽油)</v>
          </cell>
          <cell r="C499" t="str">
            <v>貨3軽</v>
          </cell>
          <cell r="D499" t="str">
            <v>H15</v>
          </cell>
          <cell r="E499" t="str">
            <v>ZK</v>
          </cell>
          <cell r="I499" t="str">
            <v>ハ</v>
          </cell>
        </row>
        <row r="500">
          <cell r="A500" t="str">
            <v>貨3軽ADF</v>
          </cell>
          <cell r="B500" t="str">
            <v>バス貨物2.5～3.5t(軽油)</v>
          </cell>
          <cell r="C500" t="str">
            <v>貨3軽</v>
          </cell>
          <cell r="D500" t="str">
            <v>H17</v>
          </cell>
          <cell r="E500" t="str">
            <v>ADF</v>
          </cell>
          <cell r="I500" t="str">
            <v>軽新長</v>
          </cell>
        </row>
        <row r="501">
          <cell r="A501" t="str">
            <v>貨3軽ACF</v>
          </cell>
          <cell r="B501" t="str">
            <v>バス貨物2.5～3.5t(軽油)</v>
          </cell>
          <cell r="C501" t="str">
            <v>貨3軽</v>
          </cell>
          <cell r="D501" t="str">
            <v>H17</v>
          </cell>
          <cell r="E501" t="str">
            <v>ACF</v>
          </cell>
          <cell r="I501" t="str">
            <v>ハ</v>
          </cell>
        </row>
        <row r="502">
          <cell r="A502" t="str">
            <v>貨3軽AMF</v>
          </cell>
          <cell r="B502" t="str">
            <v>バス貨物2.5～3.5t(軽油)</v>
          </cell>
          <cell r="C502" t="str">
            <v>貨3軽</v>
          </cell>
          <cell r="D502" t="str">
            <v>H17</v>
          </cell>
          <cell r="E502" t="str">
            <v>AMF</v>
          </cell>
          <cell r="I502" t="str">
            <v>Pハ</v>
          </cell>
        </row>
        <row r="503">
          <cell r="A503" t="str">
            <v>貨3軽CCF</v>
          </cell>
          <cell r="B503" t="str">
            <v>バス貨物2.5～3.5t(軽油)</v>
          </cell>
          <cell r="C503" t="str">
            <v>貨3軽</v>
          </cell>
          <cell r="D503" t="str">
            <v>H17</v>
          </cell>
          <cell r="E503" t="str">
            <v>CCF</v>
          </cell>
          <cell r="I503" t="str">
            <v>ハ</v>
          </cell>
        </row>
        <row r="504">
          <cell r="A504" t="str">
            <v>貨3軽CDF</v>
          </cell>
          <cell r="B504" t="str">
            <v>バス貨物2.5～3.5t(軽油)</v>
          </cell>
          <cell r="C504" t="str">
            <v>貨3軽</v>
          </cell>
          <cell r="D504" t="str">
            <v>H17</v>
          </cell>
          <cell r="E504" t="str">
            <v>CDF</v>
          </cell>
          <cell r="I504" t="str">
            <v>軽新長</v>
          </cell>
        </row>
        <row r="505">
          <cell r="A505" t="str">
            <v>貨3軽CMF</v>
          </cell>
          <cell r="B505" t="str">
            <v>バス貨物2.5～3.5t(軽油)</v>
          </cell>
          <cell r="C505" t="str">
            <v>貨3軽</v>
          </cell>
          <cell r="D505" t="str">
            <v>H17</v>
          </cell>
          <cell r="E505" t="str">
            <v>CMF</v>
          </cell>
          <cell r="I505" t="str">
            <v>Pハ</v>
          </cell>
        </row>
        <row r="506">
          <cell r="A506" t="str">
            <v>貨3軽DCF</v>
          </cell>
          <cell r="B506" t="str">
            <v>バス貨物2.5～3.5t(軽油)</v>
          </cell>
          <cell r="C506" t="str">
            <v>貨3軽</v>
          </cell>
          <cell r="D506" t="str">
            <v>H17</v>
          </cell>
          <cell r="E506" t="str">
            <v>DCF</v>
          </cell>
          <cell r="I506" t="str">
            <v>ハ</v>
          </cell>
        </row>
        <row r="507">
          <cell r="A507" t="str">
            <v>貨3軽DDF</v>
          </cell>
          <cell r="B507" t="str">
            <v>バス貨物2.5～3.5t(軽油)</v>
          </cell>
          <cell r="C507" t="str">
            <v>貨3軽</v>
          </cell>
          <cell r="D507" t="str">
            <v>H17</v>
          </cell>
          <cell r="E507" t="str">
            <v>DDF</v>
          </cell>
          <cell r="I507" t="str">
            <v>軽新長</v>
          </cell>
        </row>
        <row r="508">
          <cell r="A508" t="str">
            <v>貨3軽DMF</v>
          </cell>
          <cell r="B508" t="str">
            <v>バス貨物2.5～3.5t(軽油)</v>
          </cell>
          <cell r="C508" t="str">
            <v>貨3軽</v>
          </cell>
          <cell r="D508" t="str">
            <v>H17</v>
          </cell>
          <cell r="E508" t="str">
            <v>DMF</v>
          </cell>
          <cell r="I508" t="str">
            <v>Pハ</v>
          </cell>
        </row>
        <row r="509">
          <cell r="A509" t="str">
            <v>貨3軽LDF</v>
          </cell>
          <cell r="B509" t="str">
            <v>バス貨物2.5～3.5t(軽油)</v>
          </cell>
          <cell r="C509" t="str">
            <v>貨3軽</v>
          </cell>
          <cell r="D509" t="str">
            <v>H21</v>
          </cell>
          <cell r="E509" t="str">
            <v>LDF</v>
          </cell>
          <cell r="I509" t="str">
            <v>軽ポ</v>
          </cell>
        </row>
        <row r="510">
          <cell r="A510" t="str">
            <v>貨3軽LCF</v>
          </cell>
          <cell r="B510" t="str">
            <v>バス貨物2.5～3.5t(軽油)</v>
          </cell>
          <cell r="C510" t="str">
            <v>貨3軽</v>
          </cell>
          <cell r="D510" t="str">
            <v>H21</v>
          </cell>
          <cell r="E510" t="str">
            <v>LCF</v>
          </cell>
          <cell r="I510" t="str">
            <v>ハ</v>
          </cell>
        </row>
        <row r="511">
          <cell r="A511" t="str">
            <v>貨3軽LMF</v>
          </cell>
          <cell r="B511" t="str">
            <v>バス貨物2.5～3.5t(軽油)</v>
          </cell>
          <cell r="C511" t="str">
            <v>貨3軽</v>
          </cell>
          <cell r="D511" t="str">
            <v>H21</v>
          </cell>
          <cell r="E511" t="str">
            <v>LMF</v>
          </cell>
          <cell r="I511" t="str">
            <v>Pハ</v>
          </cell>
        </row>
        <row r="512">
          <cell r="A512" t="str">
            <v>貨3軽MDF</v>
          </cell>
          <cell r="B512" t="str">
            <v>バス貨物2.5～3.5t(軽油)</v>
          </cell>
          <cell r="C512" t="str">
            <v>貨3軽</v>
          </cell>
          <cell r="D512" t="str">
            <v>H21</v>
          </cell>
          <cell r="E512" t="str">
            <v>MDF</v>
          </cell>
          <cell r="I512" t="str">
            <v>軽ポ</v>
          </cell>
        </row>
        <row r="513">
          <cell r="A513" t="str">
            <v>貨3軽MCF</v>
          </cell>
          <cell r="B513" t="str">
            <v>バス貨物2.5～3.5t(軽油)</v>
          </cell>
          <cell r="C513" t="str">
            <v>貨3軽</v>
          </cell>
          <cell r="D513" t="str">
            <v>H21</v>
          </cell>
          <cell r="E513" t="str">
            <v>MCF</v>
          </cell>
          <cell r="I513" t="str">
            <v>ハ</v>
          </cell>
        </row>
        <row r="514">
          <cell r="A514" t="str">
            <v>貨3軽MMF</v>
          </cell>
          <cell r="B514" t="str">
            <v>バス貨物2.5～3.5t(軽油)</v>
          </cell>
          <cell r="C514" t="str">
            <v>貨3軽</v>
          </cell>
          <cell r="D514" t="str">
            <v>H21</v>
          </cell>
          <cell r="E514" t="str">
            <v>MMF</v>
          </cell>
          <cell r="I514" t="str">
            <v>Pハ</v>
          </cell>
        </row>
        <row r="515">
          <cell r="A515" t="str">
            <v>貨3軽RDF</v>
          </cell>
          <cell r="B515" t="str">
            <v>バス貨物2.5～3.5t(軽油)</v>
          </cell>
          <cell r="C515" t="str">
            <v>貨3軽</v>
          </cell>
          <cell r="D515" t="str">
            <v>H21</v>
          </cell>
          <cell r="E515" t="str">
            <v>RDF</v>
          </cell>
          <cell r="I515" t="str">
            <v>軽ポ</v>
          </cell>
        </row>
        <row r="516">
          <cell r="A516" t="str">
            <v>貨3軽RCF</v>
          </cell>
          <cell r="B516" t="str">
            <v>バス貨物2.5～3.5t(軽油)</v>
          </cell>
          <cell r="C516" t="str">
            <v>貨3軽</v>
          </cell>
          <cell r="D516" t="str">
            <v>H21</v>
          </cell>
          <cell r="E516" t="str">
            <v>RCF</v>
          </cell>
          <cell r="I516" t="str">
            <v>ハ</v>
          </cell>
        </row>
        <row r="517">
          <cell r="A517" t="str">
            <v>貨3軽RMF</v>
          </cell>
          <cell r="B517" t="str">
            <v>バス貨物2.5～3.5t(軽油)</v>
          </cell>
          <cell r="C517" t="str">
            <v>貨3軽</v>
          </cell>
          <cell r="D517" t="str">
            <v>H21</v>
          </cell>
          <cell r="E517" t="str">
            <v>RMF</v>
          </cell>
          <cell r="I517" t="str">
            <v>Pハ</v>
          </cell>
        </row>
        <row r="518">
          <cell r="A518" t="str">
            <v>貨3軽QDF</v>
          </cell>
          <cell r="B518" t="str">
            <v>バス貨物2.5～3.5t(軽油)</v>
          </cell>
          <cell r="C518" t="str">
            <v>貨3軽</v>
          </cell>
          <cell r="D518" t="str">
            <v>H21</v>
          </cell>
          <cell r="E518" t="str">
            <v>QDF</v>
          </cell>
          <cell r="I518" t="str">
            <v>軽ポ</v>
          </cell>
        </row>
        <row r="519">
          <cell r="A519" t="str">
            <v>貨3軽QCF</v>
          </cell>
          <cell r="B519" t="str">
            <v>バス貨物2.5～3.5t(軽油)</v>
          </cell>
          <cell r="C519" t="str">
            <v>貨3軽</v>
          </cell>
          <cell r="D519" t="str">
            <v>H21</v>
          </cell>
          <cell r="E519" t="str">
            <v>QCF</v>
          </cell>
          <cell r="I519" t="str">
            <v>ハ</v>
          </cell>
        </row>
        <row r="520">
          <cell r="A520" t="str">
            <v>貨3軽QMF</v>
          </cell>
          <cell r="B520" t="str">
            <v>バス貨物2.5～3.5t(軽油)</v>
          </cell>
          <cell r="C520" t="str">
            <v>貨3軽</v>
          </cell>
          <cell r="D520" t="str">
            <v>H21</v>
          </cell>
          <cell r="E520" t="str">
            <v>QMF</v>
          </cell>
          <cell r="I520" t="str">
            <v>Pハ</v>
          </cell>
        </row>
        <row r="521">
          <cell r="A521" t="str">
            <v>貨3軽3DF</v>
          </cell>
          <cell r="B521" t="str">
            <v>バス貨物2.5～3.5t(軽油)</v>
          </cell>
          <cell r="C521" t="str">
            <v>貨3軽</v>
          </cell>
          <cell r="D521" t="str">
            <v>H30</v>
          </cell>
          <cell r="E521" t="str">
            <v>3DF</v>
          </cell>
          <cell r="I521" t="str">
            <v>軽ポポ</v>
          </cell>
        </row>
        <row r="522">
          <cell r="A522" t="str">
            <v>貨3軽3CF</v>
          </cell>
          <cell r="B522" t="str">
            <v>バス貨物2.5～3.5t(軽油)</v>
          </cell>
          <cell r="C522" t="str">
            <v>貨3軽</v>
          </cell>
          <cell r="D522" t="str">
            <v>H30</v>
          </cell>
          <cell r="E522" t="str">
            <v>3CF</v>
          </cell>
          <cell r="I522" t="str">
            <v>ハ</v>
          </cell>
        </row>
        <row r="523">
          <cell r="A523" t="str">
            <v>貨3軽3MF</v>
          </cell>
          <cell r="B523" t="str">
            <v>バス貨物2.5～3.5t(軽油)</v>
          </cell>
          <cell r="C523" t="str">
            <v>貨3軽</v>
          </cell>
          <cell r="D523" t="str">
            <v>H30</v>
          </cell>
          <cell r="E523" t="str">
            <v>3MF</v>
          </cell>
          <cell r="I523" t="str">
            <v>Pハ</v>
          </cell>
        </row>
        <row r="524">
          <cell r="A524" t="str">
            <v>貨3軽4DF</v>
          </cell>
          <cell r="B524" t="str">
            <v>バス貨物2.5～3.5t(軽油)</v>
          </cell>
          <cell r="C524" t="str">
            <v>貨3軽</v>
          </cell>
          <cell r="D524" t="str">
            <v>H30</v>
          </cell>
          <cell r="E524" t="str">
            <v>4DF</v>
          </cell>
          <cell r="I524" t="str">
            <v>軽ポポ</v>
          </cell>
        </row>
        <row r="525">
          <cell r="A525" t="str">
            <v>貨3軽4CF</v>
          </cell>
          <cell r="B525" t="str">
            <v>バス貨物2.5～3.5t(軽油)</v>
          </cell>
          <cell r="C525" t="str">
            <v>貨3軽</v>
          </cell>
          <cell r="D525" t="str">
            <v>H30</v>
          </cell>
          <cell r="E525" t="str">
            <v>4CF</v>
          </cell>
          <cell r="I525" t="str">
            <v>ハ</v>
          </cell>
        </row>
        <row r="526">
          <cell r="A526" t="str">
            <v>貨3軽4MF</v>
          </cell>
          <cell r="B526" t="str">
            <v>バス貨物2.5～3.5t(軽油)</v>
          </cell>
          <cell r="C526" t="str">
            <v>貨3軽</v>
          </cell>
          <cell r="D526" t="str">
            <v>H30</v>
          </cell>
          <cell r="E526" t="str">
            <v>4MF</v>
          </cell>
          <cell r="I526" t="str">
            <v>Pハ</v>
          </cell>
        </row>
        <row r="527">
          <cell r="A527" t="str">
            <v>貨3軽5DF</v>
          </cell>
          <cell r="B527" t="str">
            <v>バス貨物2.5～3.5t(軽油)</v>
          </cell>
          <cell r="C527" t="str">
            <v>貨3軽</v>
          </cell>
          <cell r="D527" t="str">
            <v>H30</v>
          </cell>
          <cell r="E527" t="str">
            <v>5DF</v>
          </cell>
          <cell r="I527" t="str">
            <v>軽ポポ</v>
          </cell>
        </row>
        <row r="528">
          <cell r="A528" t="str">
            <v>貨3軽5CF</v>
          </cell>
          <cell r="B528" t="str">
            <v>バス貨物2.5～3.5t(軽油)</v>
          </cell>
          <cell r="C528" t="str">
            <v>貨3軽</v>
          </cell>
          <cell r="D528" t="str">
            <v>H30</v>
          </cell>
          <cell r="E528" t="str">
            <v>5CF</v>
          </cell>
          <cell r="I528" t="str">
            <v>ハ</v>
          </cell>
        </row>
        <row r="529">
          <cell r="A529" t="str">
            <v>貨3軽5MF</v>
          </cell>
          <cell r="B529" t="str">
            <v>バス貨物2.5～3.5t(軽油)</v>
          </cell>
          <cell r="C529" t="str">
            <v>貨3軽</v>
          </cell>
          <cell r="D529" t="str">
            <v>H30</v>
          </cell>
          <cell r="E529" t="str">
            <v>5MF</v>
          </cell>
          <cell r="I529" t="str">
            <v>Pハ</v>
          </cell>
        </row>
        <row r="530">
          <cell r="A530" t="str">
            <v>貨3軽6DF</v>
          </cell>
          <cell r="B530" t="str">
            <v>バス貨物2.5～3.5t(軽油)</v>
          </cell>
          <cell r="C530" t="str">
            <v>貨3軽</v>
          </cell>
          <cell r="D530" t="str">
            <v>H30</v>
          </cell>
          <cell r="E530" t="str">
            <v>6DF</v>
          </cell>
          <cell r="I530" t="str">
            <v>軽ポポ</v>
          </cell>
        </row>
        <row r="531">
          <cell r="A531" t="str">
            <v>貨3軽6CF</v>
          </cell>
          <cell r="B531" t="str">
            <v>バス貨物2.5～3.5t(軽油)</v>
          </cell>
          <cell r="C531" t="str">
            <v>貨3軽</v>
          </cell>
          <cell r="D531" t="str">
            <v>H30</v>
          </cell>
          <cell r="E531" t="str">
            <v>6CF</v>
          </cell>
          <cell r="I531" t="str">
            <v>ハ</v>
          </cell>
        </row>
        <row r="532">
          <cell r="A532" t="str">
            <v>貨3軽6MF</v>
          </cell>
          <cell r="B532" t="str">
            <v>バス貨物2.5～3.5t(軽油)</v>
          </cell>
          <cell r="C532" t="str">
            <v>貨3軽</v>
          </cell>
          <cell r="D532" t="str">
            <v>H30</v>
          </cell>
          <cell r="E532" t="str">
            <v>6MF</v>
          </cell>
          <cell r="I532" t="str">
            <v>Pハ</v>
          </cell>
        </row>
        <row r="533">
          <cell r="A533" t="str">
            <v>貨4軽-</v>
          </cell>
          <cell r="B533" t="str">
            <v>バス貨物3.5t～(軽油)</v>
          </cell>
          <cell r="C533" t="str">
            <v>貨4軽</v>
          </cell>
          <cell r="D533" t="str">
            <v>S54前</v>
          </cell>
          <cell r="E533" t="str">
            <v>-</v>
          </cell>
          <cell r="I533" t="str">
            <v>軽3</v>
          </cell>
        </row>
        <row r="534">
          <cell r="A534" t="str">
            <v>貨4軽K</v>
          </cell>
          <cell r="B534" t="str">
            <v>バス貨物3.5t～(軽油)</v>
          </cell>
          <cell r="C534" t="str">
            <v>貨4軽</v>
          </cell>
          <cell r="D534" t="str">
            <v>S54</v>
          </cell>
          <cell r="E534" t="str">
            <v>K</v>
          </cell>
          <cell r="I534" t="str">
            <v>軽3</v>
          </cell>
        </row>
        <row r="535">
          <cell r="A535" t="str">
            <v>貨4軽N</v>
          </cell>
          <cell r="B535" t="str">
            <v>バス貨物3.5t～(軽油)</v>
          </cell>
          <cell r="C535" t="str">
            <v>貨4軽</v>
          </cell>
          <cell r="D535" t="str">
            <v>S57,S58</v>
          </cell>
          <cell r="E535" t="str">
            <v>N</v>
          </cell>
          <cell r="I535" t="str">
            <v>軽3</v>
          </cell>
        </row>
        <row r="536">
          <cell r="A536" t="str">
            <v>貨4軽P</v>
          </cell>
          <cell r="B536" t="str">
            <v>バス貨物3.5t～(軽油)</v>
          </cell>
          <cell r="C536" t="str">
            <v>貨4軽</v>
          </cell>
          <cell r="D536" t="str">
            <v>S57,S58</v>
          </cell>
          <cell r="E536" t="str">
            <v>P</v>
          </cell>
          <cell r="I536" t="str">
            <v>軽3</v>
          </cell>
        </row>
        <row r="537">
          <cell r="A537" t="str">
            <v>貨4軽U</v>
          </cell>
          <cell r="B537" t="str">
            <v>バス貨物3.5t～(軽油)</v>
          </cell>
          <cell r="C537" t="str">
            <v>貨4軽</v>
          </cell>
          <cell r="D537" t="str">
            <v>H元,H2</v>
          </cell>
          <cell r="E537" t="str">
            <v>U</v>
          </cell>
          <cell r="I537" t="str">
            <v>軽3</v>
          </cell>
        </row>
        <row r="538">
          <cell r="A538" t="str">
            <v>貨4軽W</v>
          </cell>
          <cell r="B538" t="str">
            <v>バス貨物3.5t～(軽油)</v>
          </cell>
          <cell r="C538" t="str">
            <v>貨4軽</v>
          </cell>
          <cell r="D538" t="str">
            <v>H元,H2</v>
          </cell>
          <cell r="E538" t="str">
            <v>W</v>
          </cell>
          <cell r="I538" t="str">
            <v>軽3</v>
          </cell>
        </row>
        <row r="539">
          <cell r="A539" t="str">
            <v>貨4軽KC</v>
          </cell>
          <cell r="B539" t="str">
            <v>バス貨物3.5t～(軽油)</v>
          </cell>
          <cell r="C539" t="str">
            <v>貨4軽</v>
          </cell>
          <cell r="D539" t="str">
            <v>H6</v>
          </cell>
          <cell r="E539" t="str">
            <v>KC</v>
          </cell>
          <cell r="I539" t="str">
            <v>軽3</v>
          </cell>
        </row>
        <row r="540">
          <cell r="A540" t="str">
            <v>貨4軽KK</v>
          </cell>
          <cell r="B540" t="str">
            <v>バス貨物3.5t～(軽油)</v>
          </cell>
          <cell r="C540" t="str">
            <v>貨4軽</v>
          </cell>
          <cell r="D540" t="str">
            <v>H10,H11</v>
          </cell>
          <cell r="E540" t="str">
            <v>KK</v>
          </cell>
          <cell r="I540" t="str">
            <v>軽3</v>
          </cell>
        </row>
        <row r="541">
          <cell r="A541" t="str">
            <v>貨4軽HF</v>
          </cell>
          <cell r="B541" t="str">
            <v>バス貨物3.5t～(軽油)</v>
          </cell>
          <cell r="C541" t="str">
            <v>貨4軽</v>
          </cell>
          <cell r="D541" t="str">
            <v>H10,H11</v>
          </cell>
          <cell r="E541" t="str">
            <v>HF</v>
          </cell>
          <cell r="I541" t="str">
            <v>ハ</v>
          </cell>
        </row>
        <row r="542">
          <cell r="A542" t="str">
            <v>貨4軽KL</v>
          </cell>
          <cell r="B542" t="str">
            <v>バス貨物3.5t～(軽油)</v>
          </cell>
          <cell r="C542" t="str">
            <v>貨4軽</v>
          </cell>
          <cell r="D542" t="str">
            <v>H10,H11</v>
          </cell>
          <cell r="E542" t="str">
            <v>KL</v>
          </cell>
          <cell r="I542" t="str">
            <v>軽3</v>
          </cell>
        </row>
        <row r="543">
          <cell r="A543" t="str">
            <v>貨4軽HM</v>
          </cell>
          <cell r="B543" t="str">
            <v>バス貨物3.5t～(軽油)</v>
          </cell>
          <cell r="C543" t="str">
            <v>貨4軽</v>
          </cell>
          <cell r="D543" t="str">
            <v>H10,H11</v>
          </cell>
          <cell r="E543" t="str">
            <v>HM</v>
          </cell>
          <cell r="I543" t="str">
            <v>ハ</v>
          </cell>
        </row>
        <row r="544">
          <cell r="A544" t="str">
            <v>貨4軽DR</v>
          </cell>
          <cell r="B544" t="str">
            <v>バス貨物3.5t～(軽油)</v>
          </cell>
          <cell r="C544" t="str">
            <v>貨4軽</v>
          </cell>
          <cell r="D544" t="str">
            <v>H10</v>
          </cell>
          <cell r="E544" t="str">
            <v>DR</v>
          </cell>
          <cell r="I544" t="str">
            <v>軽3</v>
          </cell>
        </row>
        <row r="545">
          <cell r="A545" t="str">
            <v>貨4軽WR</v>
          </cell>
          <cell r="B545" t="str">
            <v>バス貨物3.5t～(軽油)</v>
          </cell>
          <cell r="C545" t="str">
            <v>貨4軽</v>
          </cell>
          <cell r="D545" t="str">
            <v>H10</v>
          </cell>
          <cell r="E545" t="str">
            <v>WR</v>
          </cell>
          <cell r="I545" t="str">
            <v>ハ</v>
          </cell>
        </row>
        <row r="546">
          <cell r="A546" t="str">
            <v>貨4軽DS</v>
          </cell>
          <cell r="B546" t="str">
            <v>バス貨物3.5t～(軽油)</v>
          </cell>
          <cell r="C546" t="str">
            <v>貨4軽</v>
          </cell>
          <cell r="D546" t="str">
            <v>H10</v>
          </cell>
          <cell r="E546" t="str">
            <v>DS</v>
          </cell>
          <cell r="I546" t="str">
            <v>軽3</v>
          </cell>
        </row>
        <row r="547">
          <cell r="A547" t="str">
            <v>貨4軽WS</v>
          </cell>
          <cell r="B547" t="str">
            <v>バス貨物3.5t～(軽油)</v>
          </cell>
          <cell r="C547" t="str">
            <v>貨4軽</v>
          </cell>
          <cell r="D547" t="str">
            <v>H10</v>
          </cell>
          <cell r="E547" t="str">
            <v>WS</v>
          </cell>
          <cell r="I547" t="str">
            <v>ハ</v>
          </cell>
        </row>
        <row r="548">
          <cell r="A548" t="str">
            <v>貨4軽DT</v>
          </cell>
          <cell r="B548" t="str">
            <v>バス貨物3.5t～(軽油)</v>
          </cell>
          <cell r="C548" t="str">
            <v>貨4軽</v>
          </cell>
          <cell r="D548" t="str">
            <v>H10</v>
          </cell>
          <cell r="E548" t="str">
            <v>DT</v>
          </cell>
          <cell r="I548" t="str">
            <v>軽3</v>
          </cell>
        </row>
        <row r="549">
          <cell r="A549" t="str">
            <v>貨4軽WT</v>
          </cell>
          <cell r="B549" t="str">
            <v>バス貨物3.5t～(軽油)</v>
          </cell>
          <cell r="C549" t="str">
            <v>貨4軽</v>
          </cell>
          <cell r="D549" t="str">
            <v>H10</v>
          </cell>
          <cell r="E549" t="str">
            <v>WT</v>
          </cell>
          <cell r="I549" t="str">
            <v>ハ</v>
          </cell>
        </row>
        <row r="550">
          <cell r="A550" t="str">
            <v>貨4軽DU</v>
          </cell>
          <cell r="B550" t="str">
            <v>バス貨物3.5t～(軽油)</v>
          </cell>
          <cell r="C550" t="str">
            <v>貨4軽</v>
          </cell>
          <cell r="D550" t="str">
            <v>H11</v>
          </cell>
          <cell r="E550" t="str">
            <v>DU</v>
          </cell>
          <cell r="I550" t="str">
            <v>軽3</v>
          </cell>
        </row>
        <row r="551">
          <cell r="A551" t="str">
            <v>貨4軽WU</v>
          </cell>
          <cell r="B551" t="str">
            <v>バス貨物3.5t～(軽油)</v>
          </cell>
          <cell r="C551" t="str">
            <v>貨4軽</v>
          </cell>
          <cell r="D551" t="str">
            <v>H11</v>
          </cell>
          <cell r="E551" t="str">
            <v>WU</v>
          </cell>
          <cell r="I551" t="str">
            <v>ハ</v>
          </cell>
        </row>
        <row r="552">
          <cell r="A552" t="str">
            <v>貨4軽DV</v>
          </cell>
          <cell r="B552" t="str">
            <v>バス貨物3.5t～(軽油)</v>
          </cell>
          <cell r="C552" t="str">
            <v>貨4軽</v>
          </cell>
          <cell r="D552" t="str">
            <v>H11</v>
          </cell>
          <cell r="E552" t="str">
            <v>DV</v>
          </cell>
          <cell r="I552" t="str">
            <v>軽3</v>
          </cell>
        </row>
        <row r="553">
          <cell r="A553" t="str">
            <v>貨4軽WV</v>
          </cell>
          <cell r="B553" t="str">
            <v>バス貨物3.5t～(軽油)</v>
          </cell>
          <cell r="C553" t="str">
            <v>貨4軽</v>
          </cell>
          <cell r="D553" t="str">
            <v>H11</v>
          </cell>
          <cell r="E553" t="str">
            <v>WV</v>
          </cell>
          <cell r="I553" t="str">
            <v>ハ</v>
          </cell>
        </row>
        <row r="554">
          <cell r="A554" t="str">
            <v>貨4軽DW</v>
          </cell>
          <cell r="B554" t="str">
            <v>バス貨物3.5t～(軽油)</v>
          </cell>
          <cell r="C554" t="str">
            <v>貨4軽</v>
          </cell>
          <cell r="D554" t="str">
            <v>H11</v>
          </cell>
          <cell r="E554" t="str">
            <v>DW</v>
          </cell>
          <cell r="I554" t="str">
            <v>軽3</v>
          </cell>
        </row>
        <row r="555">
          <cell r="A555" t="str">
            <v>貨4軽WW</v>
          </cell>
          <cell r="B555" t="str">
            <v>バス貨物3.5t～(軽油)</v>
          </cell>
          <cell r="C555" t="str">
            <v>貨4軽</v>
          </cell>
          <cell r="D555" t="str">
            <v>H11</v>
          </cell>
          <cell r="E555" t="str">
            <v>WW</v>
          </cell>
          <cell r="I555" t="str">
            <v>ハ</v>
          </cell>
        </row>
        <row r="556">
          <cell r="A556" t="str">
            <v>貨4軽KR</v>
          </cell>
          <cell r="B556" t="str">
            <v>バス貨物3.5t～(軽油)</v>
          </cell>
          <cell r="C556" t="str">
            <v>貨4軽</v>
          </cell>
          <cell r="D556" t="str">
            <v>H15,H16</v>
          </cell>
          <cell r="E556" t="str">
            <v>KR</v>
          </cell>
          <cell r="I556" t="str">
            <v>軽3</v>
          </cell>
        </row>
        <row r="557">
          <cell r="A557" t="str">
            <v>貨4軽HY</v>
          </cell>
          <cell r="B557" t="str">
            <v>バス貨物3.5t～(軽油)</v>
          </cell>
          <cell r="C557" t="str">
            <v>貨4軽</v>
          </cell>
          <cell r="D557" t="str">
            <v>H15,H16</v>
          </cell>
          <cell r="E557" t="str">
            <v>HY</v>
          </cell>
          <cell r="I557" t="str">
            <v>ハ</v>
          </cell>
        </row>
        <row r="558">
          <cell r="A558" t="str">
            <v>貨4軽KS</v>
          </cell>
          <cell r="B558" t="str">
            <v>バス貨物3.5t～(軽油)</v>
          </cell>
          <cell r="C558" t="str">
            <v>貨4軽</v>
          </cell>
          <cell r="D558" t="str">
            <v>H15,H16</v>
          </cell>
          <cell r="E558" t="str">
            <v>KS</v>
          </cell>
          <cell r="I558" t="str">
            <v>軽3</v>
          </cell>
        </row>
        <row r="559">
          <cell r="A559" t="str">
            <v>貨4軽HZ</v>
          </cell>
          <cell r="B559" t="str">
            <v>バス貨物3.5t～(軽油)</v>
          </cell>
          <cell r="C559" t="str">
            <v>貨4軽</v>
          </cell>
          <cell r="D559" t="str">
            <v>H15,H16</v>
          </cell>
          <cell r="E559" t="str">
            <v>HZ</v>
          </cell>
          <cell r="I559" t="str">
            <v>ハ</v>
          </cell>
        </row>
        <row r="560">
          <cell r="A560" t="str">
            <v>貨4軽TL</v>
          </cell>
          <cell r="B560" t="str">
            <v>バス貨物3.5t～(軽油)</v>
          </cell>
          <cell r="C560" t="str">
            <v>貨4軽</v>
          </cell>
          <cell r="D560" t="str">
            <v>H15,H16</v>
          </cell>
          <cell r="E560" t="str">
            <v>TL</v>
          </cell>
          <cell r="I560" t="str">
            <v>軽3</v>
          </cell>
        </row>
        <row r="561">
          <cell r="A561" t="str">
            <v>貨4軽XL</v>
          </cell>
          <cell r="B561" t="str">
            <v>バス貨物3.5t～(軽油)</v>
          </cell>
          <cell r="C561" t="str">
            <v>貨4軽</v>
          </cell>
          <cell r="D561" t="str">
            <v>H15,H16</v>
          </cell>
          <cell r="E561" t="str">
            <v>XL</v>
          </cell>
          <cell r="I561" t="str">
            <v>ハ</v>
          </cell>
        </row>
        <row r="562">
          <cell r="A562" t="str">
            <v>貨4軽LL</v>
          </cell>
          <cell r="B562" t="str">
            <v>バス貨物3.5t～(軽油)</v>
          </cell>
          <cell r="C562" t="str">
            <v>貨4軽</v>
          </cell>
          <cell r="D562" t="str">
            <v>H15,H16</v>
          </cell>
          <cell r="E562" t="str">
            <v>LL</v>
          </cell>
          <cell r="I562" t="str">
            <v>軽3</v>
          </cell>
        </row>
        <row r="563">
          <cell r="A563" t="str">
            <v>貨4軽YL</v>
          </cell>
          <cell r="B563" t="str">
            <v>バス貨物3.5t～(軽油)</v>
          </cell>
          <cell r="C563" t="str">
            <v>貨4軽</v>
          </cell>
          <cell r="D563" t="str">
            <v>H15,H16</v>
          </cell>
          <cell r="E563" t="str">
            <v>YL</v>
          </cell>
          <cell r="I563" t="str">
            <v>ハ</v>
          </cell>
        </row>
        <row r="564">
          <cell r="A564" t="str">
            <v>貨4軽UL</v>
          </cell>
          <cell r="B564" t="str">
            <v>バス貨物3.5t～(軽油)</v>
          </cell>
          <cell r="C564" t="str">
            <v>貨4軽</v>
          </cell>
          <cell r="D564" t="str">
            <v>H15,H16</v>
          </cell>
          <cell r="E564" t="str">
            <v>UL</v>
          </cell>
          <cell r="I564" t="str">
            <v>軽3</v>
          </cell>
        </row>
        <row r="565">
          <cell r="A565" t="str">
            <v>貨4軽ZL</v>
          </cell>
          <cell r="B565" t="str">
            <v>バス貨物3.5t～(軽油)</v>
          </cell>
          <cell r="C565" t="str">
            <v>貨4軽</v>
          </cell>
          <cell r="D565" t="str">
            <v>H15,H16</v>
          </cell>
          <cell r="E565" t="str">
            <v>ZL</v>
          </cell>
          <cell r="I565" t="str">
            <v>ハ</v>
          </cell>
        </row>
        <row r="566">
          <cell r="A566" t="str">
            <v>貨4軽PA</v>
          </cell>
          <cell r="B566" t="str">
            <v>バス貨物3.5t～(軽油)</v>
          </cell>
          <cell r="C566" t="str">
            <v>貨4軽</v>
          </cell>
          <cell r="D566" t="str">
            <v>H15,H16</v>
          </cell>
          <cell r="E566" t="str">
            <v>PA</v>
          </cell>
          <cell r="I566" t="str">
            <v>軽3</v>
          </cell>
        </row>
        <row r="567">
          <cell r="A567" t="str">
            <v>貨4軽VA</v>
          </cell>
          <cell r="B567" t="str">
            <v>バス貨物3.5t～(軽油)</v>
          </cell>
          <cell r="C567" t="str">
            <v>貨4軽</v>
          </cell>
          <cell r="D567" t="str">
            <v>H15,H16</v>
          </cell>
          <cell r="E567" t="str">
            <v>VA</v>
          </cell>
          <cell r="I567" t="str">
            <v>ハ</v>
          </cell>
        </row>
        <row r="568">
          <cell r="A568" t="str">
            <v>貨4軽PB</v>
          </cell>
          <cell r="B568" t="str">
            <v>バス貨物3.5t～(軽油)</v>
          </cell>
          <cell r="C568" t="str">
            <v>貨4軽</v>
          </cell>
          <cell r="D568" t="str">
            <v>H15,H16</v>
          </cell>
          <cell r="E568" t="str">
            <v>PB</v>
          </cell>
          <cell r="I568" t="str">
            <v>軽3</v>
          </cell>
        </row>
        <row r="569">
          <cell r="A569" t="str">
            <v>貨4軽VB</v>
          </cell>
          <cell r="B569" t="str">
            <v>バス貨物3.5t～(軽油)</v>
          </cell>
          <cell r="C569" t="str">
            <v>貨4軽</v>
          </cell>
          <cell r="D569" t="str">
            <v>H15,H16</v>
          </cell>
          <cell r="E569" t="str">
            <v>VB</v>
          </cell>
          <cell r="I569" t="str">
            <v>ハ</v>
          </cell>
        </row>
        <row r="570">
          <cell r="A570" t="str">
            <v>貨4軽PC</v>
          </cell>
          <cell r="B570" t="str">
            <v>バス貨物3.5t～(軽油)</v>
          </cell>
          <cell r="C570" t="str">
            <v>貨4軽</v>
          </cell>
          <cell r="D570" t="str">
            <v>H15,H16</v>
          </cell>
          <cell r="E570" t="str">
            <v>PC</v>
          </cell>
          <cell r="I570" t="str">
            <v>軽3</v>
          </cell>
        </row>
        <row r="571">
          <cell r="A571" t="str">
            <v>貨4軽VC</v>
          </cell>
          <cell r="B571" t="str">
            <v>バス貨物3.5t～(軽油)</v>
          </cell>
          <cell r="C571" t="str">
            <v>貨4軽</v>
          </cell>
          <cell r="D571" t="str">
            <v>H15,H16</v>
          </cell>
          <cell r="E571" t="str">
            <v>VC</v>
          </cell>
          <cell r="I571" t="str">
            <v>ハ</v>
          </cell>
        </row>
        <row r="572">
          <cell r="A572" t="str">
            <v>貨4軽PD</v>
          </cell>
          <cell r="B572" t="str">
            <v>バス貨物3.5t～(軽油)</v>
          </cell>
          <cell r="C572" t="str">
            <v>貨4軽</v>
          </cell>
          <cell r="D572" t="str">
            <v>H15,H16</v>
          </cell>
          <cell r="E572" t="str">
            <v>PD</v>
          </cell>
          <cell r="I572" t="str">
            <v>軽3</v>
          </cell>
        </row>
        <row r="573">
          <cell r="A573" t="str">
            <v>貨4軽VD</v>
          </cell>
          <cell r="B573" t="str">
            <v>バス貨物3.5t～(軽油)</v>
          </cell>
          <cell r="C573" t="str">
            <v>貨4軽</v>
          </cell>
          <cell r="D573" t="str">
            <v>H15,H16</v>
          </cell>
          <cell r="E573" t="str">
            <v>VD</v>
          </cell>
          <cell r="I573" t="str">
            <v>ハ</v>
          </cell>
        </row>
        <row r="574">
          <cell r="A574" t="str">
            <v>貨4軽PE</v>
          </cell>
          <cell r="B574" t="str">
            <v>バス貨物3.5t～(軽油)</v>
          </cell>
          <cell r="C574" t="str">
            <v>貨4軽</v>
          </cell>
          <cell r="D574" t="str">
            <v>H15,H16</v>
          </cell>
          <cell r="E574" t="str">
            <v>PE</v>
          </cell>
          <cell r="I574" t="str">
            <v>軽3</v>
          </cell>
        </row>
        <row r="575">
          <cell r="A575" t="str">
            <v>貨4軽VE</v>
          </cell>
          <cell r="B575" t="str">
            <v>バス貨物3.5t～(軽油)</v>
          </cell>
          <cell r="C575" t="str">
            <v>貨4軽</v>
          </cell>
          <cell r="D575" t="str">
            <v>H15,H16</v>
          </cell>
          <cell r="E575" t="str">
            <v>VE</v>
          </cell>
          <cell r="I575" t="str">
            <v>ハ</v>
          </cell>
        </row>
        <row r="576">
          <cell r="A576" t="str">
            <v>貨4軽PF</v>
          </cell>
          <cell r="B576" t="str">
            <v>バス貨物3.5t～(軽油)</v>
          </cell>
          <cell r="C576" t="str">
            <v>貨4軽</v>
          </cell>
          <cell r="D576" t="str">
            <v>H15,H16</v>
          </cell>
          <cell r="E576" t="str">
            <v>PF</v>
          </cell>
          <cell r="I576" t="str">
            <v>軽3</v>
          </cell>
        </row>
        <row r="577">
          <cell r="A577" t="str">
            <v>貨4軽VF</v>
          </cell>
          <cell r="B577" t="str">
            <v>バス貨物3.5t～(軽油)</v>
          </cell>
          <cell r="C577" t="str">
            <v>貨4軽</v>
          </cell>
          <cell r="D577" t="str">
            <v>H15,H16</v>
          </cell>
          <cell r="E577" t="str">
            <v>VF</v>
          </cell>
          <cell r="I577" t="str">
            <v>ハ</v>
          </cell>
        </row>
        <row r="578">
          <cell r="A578" t="str">
            <v>貨4軽PG</v>
          </cell>
          <cell r="B578" t="str">
            <v>バス貨物3.5t～(軽油)</v>
          </cell>
          <cell r="C578" t="str">
            <v>貨4軽</v>
          </cell>
          <cell r="D578" t="str">
            <v>H15,H16</v>
          </cell>
          <cell r="E578" t="str">
            <v>PG</v>
          </cell>
          <cell r="I578" t="str">
            <v>軽3</v>
          </cell>
        </row>
        <row r="579">
          <cell r="A579" t="str">
            <v>貨4軽VG</v>
          </cell>
          <cell r="B579" t="str">
            <v>バス貨物3.5t～(軽油)</v>
          </cell>
          <cell r="C579" t="str">
            <v>貨4軽</v>
          </cell>
          <cell r="D579" t="str">
            <v>H15,H16</v>
          </cell>
          <cell r="E579" t="str">
            <v>VG</v>
          </cell>
          <cell r="I579" t="str">
            <v>ハ</v>
          </cell>
        </row>
        <row r="580">
          <cell r="A580" t="str">
            <v>貨4軽PH</v>
          </cell>
          <cell r="B580" t="str">
            <v>バス貨物3.5t～(軽油)</v>
          </cell>
          <cell r="C580" t="str">
            <v>貨4軽</v>
          </cell>
          <cell r="D580" t="str">
            <v>H15,H16</v>
          </cell>
          <cell r="E580" t="str">
            <v>PH</v>
          </cell>
          <cell r="I580" t="str">
            <v>軽3</v>
          </cell>
        </row>
        <row r="581">
          <cell r="A581" t="str">
            <v>貨4軽VH</v>
          </cell>
          <cell r="B581" t="str">
            <v>バス貨物3.5t～(軽油)</v>
          </cell>
          <cell r="C581" t="str">
            <v>貨4軽</v>
          </cell>
          <cell r="D581" t="str">
            <v>H15,H16</v>
          </cell>
          <cell r="E581" t="str">
            <v>VH</v>
          </cell>
          <cell r="I581" t="str">
            <v>ハ</v>
          </cell>
        </row>
        <row r="582">
          <cell r="A582" t="str">
            <v>貨4軽TM</v>
          </cell>
          <cell r="B582" t="str">
            <v>バス貨物3.5t～(軽油)</v>
          </cell>
          <cell r="C582" t="str">
            <v>貨4軽</v>
          </cell>
          <cell r="D582" t="str">
            <v>H15,H16</v>
          </cell>
          <cell r="E582" t="str">
            <v>TM</v>
          </cell>
          <cell r="I582" t="str">
            <v>軽3</v>
          </cell>
        </row>
        <row r="583">
          <cell r="A583" t="str">
            <v>貨4軽XM</v>
          </cell>
          <cell r="B583" t="str">
            <v>バス貨物3.5t～(軽油)</v>
          </cell>
          <cell r="C583" t="str">
            <v>貨4軽</v>
          </cell>
          <cell r="D583" t="str">
            <v>H15,H16</v>
          </cell>
          <cell r="E583" t="str">
            <v>XM</v>
          </cell>
          <cell r="I583" t="str">
            <v>ハ</v>
          </cell>
        </row>
        <row r="584">
          <cell r="A584" t="str">
            <v>貨4軽LM</v>
          </cell>
          <cell r="B584" t="str">
            <v>バス貨物3.5t～(軽油)</v>
          </cell>
          <cell r="C584" t="str">
            <v>貨4軽</v>
          </cell>
          <cell r="D584" t="str">
            <v>H15,H16</v>
          </cell>
          <cell r="E584" t="str">
            <v>LM</v>
          </cell>
          <cell r="I584" t="str">
            <v>軽3</v>
          </cell>
        </row>
        <row r="585">
          <cell r="A585" t="str">
            <v>貨4軽YM</v>
          </cell>
          <cell r="B585" t="str">
            <v>バス貨物3.5t～(軽油)</v>
          </cell>
          <cell r="C585" t="str">
            <v>貨4軽</v>
          </cell>
          <cell r="D585" t="str">
            <v>H15,H16</v>
          </cell>
          <cell r="E585" t="str">
            <v>YM</v>
          </cell>
          <cell r="I585" t="str">
            <v>ハ</v>
          </cell>
        </row>
        <row r="586">
          <cell r="A586" t="str">
            <v>貨4軽UM</v>
          </cell>
          <cell r="B586" t="str">
            <v>バス貨物3.5t～(軽油)</v>
          </cell>
          <cell r="C586" t="str">
            <v>貨4軽</v>
          </cell>
          <cell r="D586" t="str">
            <v>H15,H16</v>
          </cell>
          <cell r="E586" t="str">
            <v>UM</v>
          </cell>
          <cell r="I586" t="str">
            <v>軽3</v>
          </cell>
        </row>
        <row r="587">
          <cell r="A587" t="str">
            <v>貨4軽ZM</v>
          </cell>
          <cell r="B587" t="str">
            <v>バス貨物3.5t～(軽油)</v>
          </cell>
          <cell r="C587" t="str">
            <v>貨4軽</v>
          </cell>
          <cell r="D587" t="str">
            <v>H15,H16</v>
          </cell>
          <cell r="E587" t="str">
            <v>ZM</v>
          </cell>
          <cell r="I587" t="str">
            <v>ハ</v>
          </cell>
        </row>
        <row r="588">
          <cell r="A588" t="str">
            <v>貨4軽PJ</v>
          </cell>
          <cell r="B588" t="str">
            <v>バス貨物3.5t～(軽油)</v>
          </cell>
          <cell r="C588" t="str">
            <v>貨4軽</v>
          </cell>
          <cell r="D588" t="str">
            <v>H15,H16</v>
          </cell>
          <cell r="E588" t="str">
            <v>PJ</v>
          </cell>
          <cell r="I588" t="str">
            <v>軽3</v>
          </cell>
        </row>
        <row r="589">
          <cell r="A589" t="str">
            <v>貨4軽VJ</v>
          </cell>
          <cell r="B589" t="str">
            <v>バス貨物3.5t～(軽油)</v>
          </cell>
          <cell r="C589" t="str">
            <v>貨4軽</v>
          </cell>
          <cell r="D589" t="str">
            <v>H15,H16</v>
          </cell>
          <cell r="E589" t="str">
            <v>VJ</v>
          </cell>
          <cell r="I589" t="str">
            <v>ハ</v>
          </cell>
        </row>
        <row r="590">
          <cell r="A590" t="str">
            <v>貨4軽PK</v>
          </cell>
          <cell r="B590" t="str">
            <v>バス貨物3.5t～(軽油)</v>
          </cell>
          <cell r="C590" t="str">
            <v>貨4軽</v>
          </cell>
          <cell r="D590" t="str">
            <v>H15,H16</v>
          </cell>
          <cell r="E590" t="str">
            <v>PK</v>
          </cell>
          <cell r="I590" t="str">
            <v>軽3</v>
          </cell>
        </row>
        <row r="591">
          <cell r="A591" t="str">
            <v>貨4軽VK</v>
          </cell>
          <cell r="B591" t="str">
            <v>バス貨物3.5t～(軽油)</v>
          </cell>
          <cell r="C591" t="str">
            <v>貨4軽</v>
          </cell>
          <cell r="D591" t="str">
            <v>H15,H16</v>
          </cell>
          <cell r="E591" t="str">
            <v>VK</v>
          </cell>
          <cell r="I591" t="str">
            <v>ハ</v>
          </cell>
        </row>
        <row r="592">
          <cell r="A592" t="str">
            <v>貨4軽PL</v>
          </cell>
          <cell r="B592" t="str">
            <v>バス貨物3.5t～(軽油)</v>
          </cell>
          <cell r="C592" t="str">
            <v>貨4軽</v>
          </cell>
          <cell r="D592" t="str">
            <v>H15,H16</v>
          </cell>
          <cell r="E592" t="str">
            <v>PL</v>
          </cell>
          <cell r="I592" t="str">
            <v>軽3</v>
          </cell>
        </row>
        <row r="593">
          <cell r="A593" t="str">
            <v>貨4軽VL</v>
          </cell>
          <cell r="B593" t="str">
            <v>バス貨物3.5t～(軽油)</v>
          </cell>
          <cell r="C593" t="str">
            <v>貨4軽</v>
          </cell>
          <cell r="D593" t="str">
            <v>H15,H16</v>
          </cell>
          <cell r="E593" t="str">
            <v>VL</v>
          </cell>
          <cell r="I593" t="str">
            <v>ハ</v>
          </cell>
        </row>
        <row r="594">
          <cell r="A594" t="str">
            <v>貨4軽PM</v>
          </cell>
          <cell r="B594" t="str">
            <v>バス貨物3.5t～(軽油)</v>
          </cell>
          <cell r="C594" t="str">
            <v>貨4軽</v>
          </cell>
          <cell r="D594" t="str">
            <v>H15,H16</v>
          </cell>
          <cell r="E594" t="str">
            <v>PM</v>
          </cell>
          <cell r="I594" t="str">
            <v>軽3</v>
          </cell>
        </row>
        <row r="595">
          <cell r="A595" t="str">
            <v>貨4軽VM</v>
          </cell>
          <cell r="B595" t="str">
            <v>バス貨物3.5t～(軽油)</v>
          </cell>
          <cell r="C595" t="str">
            <v>貨4軽</v>
          </cell>
          <cell r="D595" t="str">
            <v>H15,H16</v>
          </cell>
          <cell r="E595" t="str">
            <v>VM</v>
          </cell>
          <cell r="I595" t="str">
            <v>ハ</v>
          </cell>
        </row>
        <row r="596">
          <cell r="A596" t="str">
            <v>貨4軽PN</v>
          </cell>
          <cell r="B596" t="str">
            <v>バス貨物3.5t～(軽油)</v>
          </cell>
          <cell r="C596" t="str">
            <v>貨4軽</v>
          </cell>
          <cell r="D596" t="str">
            <v>H15,H16</v>
          </cell>
          <cell r="E596" t="str">
            <v>PN</v>
          </cell>
          <cell r="I596" t="str">
            <v>軽3</v>
          </cell>
        </row>
        <row r="597">
          <cell r="A597" t="str">
            <v>貨4軽VN</v>
          </cell>
          <cell r="B597" t="str">
            <v>バス貨物3.5t～(軽油)</v>
          </cell>
          <cell r="C597" t="str">
            <v>貨4軽</v>
          </cell>
          <cell r="D597" t="str">
            <v>H15,H16</v>
          </cell>
          <cell r="E597" t="str">
            <v>VN</v>
          </cell>
          <cell r="I597" t="str">
            <v>ハ</v>
          </cell>
        </row>
        <row r="598">
          <cell r="A598" t="str">
            <v>貨4軽PP</v>
          </cell>
          <cell r="B598" t="str">
            <v>バス貨物3.5t～(軽油)</v>
          </cell>
          <cell r="C598" t="str">
            <v>貨4軽</v>
          </cell>
          <cell r="D598" t="str">
            <v>H15,H16</v>
          </cell>
          <cell r="E598" t="str">
            <v>PP</v>
          </cell>
          <cell r="I598" t="str">
            <v>軽3</v>
          </cell>
        </row>
        <row r="599">
          <cell r="A599" t="str">
            <v>貨4軽VP</v>
          </cell>
          <cell r="B599" t="str">
            <v>バス貨物3.5t～(軽油)</v>
          </cell>
          <cell r="C599" t="str">
            <v>貨4軽</v>
          </cell>
          <cell r="D599" t="str">
            <v>H15,H16</v>
          </cell>
          <cell r="E599" t="str">
            <v>VP</v>
          </cell>
          <cell r="I599" t="str">
            <v>ハ</v>
          </cell>
        </row>
        <row r="600">
          <cell r="A600" t="str">
            <v>貨4軽PQ</v>
          </cell>
          <cell r="B600" t="str">
            <v>バス貨物3.5t～(軽油)</v>
          </cell>
          <cell r="C600" t="str">
            <v>貨4軽</v>
          </cell>
          <cell r="D600" t="str">
            <v>H15,H16</v>
          </cell>
          <cell r="E600" t="str">
            <v>PQ</v>
          </cell>
          <cell r="I600" t="str">
            <v>軽3</v>
          </cell>
        </row>
        <row r="601">
          <cell r="A601" t="str">
            <v>貨4軽VQ</v>
          </cell>
          <cell r="B601" t="str">
            <v>バス貨物3.5t～(軽油)</v>
          </cell>
          <cell r="C601" t="str">
            <v>貨4軽</v>
          </cell>
          <cell r="D601" t="str">
            <v>H15,H16</v>
          </cell>
          <cell r="E601" t="str">
            <v>VQ</v>
          </cell>
          <cell r="I601" t="str">
            <v>ハ</v>
          </cell>
        </row>
        <row r="602">
          <cell r="A602" t="str">
            <v>貨4軽PR</v>
          </cell>
          <cell r="B602" t="str">
            <v>バス貨物3.5t～(軽油)</v>
          </cell>
          <cell r="C602" t="str">
            <v>貨4軽</v>
          </cell>
          <cell r="D602" t="str">
            <v>H15,H16</v>
          </cell>
          <cell r="E602" t="str">
            <v>PR</v>
          </cell>
          <cell r="I602" t="str">
            <v>軽3</v>
          </cell>
        </row>
        <row r="603">
          <cell r="A603" t="str">
            <v>貨4軽VR</v>
          </cell>
          <cell r="B603" t="str">
            <v>バス貨物3.5t～(軽油)</v>
          </cell>
          <cell r="C603" t="str">
            <v>貨4軽</v>
          </cell>
          <cell r="D603" t="str">
            <v>H15,H16</v>
          </cell>
          <cell r="E603" t="str">
            <v>VR</v>
          </cell>
          <cell r="I603" t="str">
            <v>ハ</v>
          </cell>
        </row>
        <row r="604">
          <cell r="A604" t="str">
            <v>貨4軽ADG</v>
          </cell>
          <cell r="B604" t="str">
            <v>バス貨物3.5t～(軽油)</v>
          </cell>
          <cell r="C604" t="str">
            <v>貨4軽</v>
          </cell>
          <cell r="D604" t="str">
            <v>H17</v>
          </cell>
          <cell r="E604" t="str">
            <v>ADG</v>
          </cell>
          <cell r="I604" t="str">
            <v>軽新長</v>
          </cell>
        </row>
        <row r="605">
          <cell r="A605" t="str">
            <v>貨4軽AKG</v>
          </cell>
          <cell r="B605" t="str">
            <v>バス貨物3.5t～(軽油)</v>
          </cell>
          <cell r="C605" t="str">
            <v>貨4軽</v>
          </cell>
          <cell r="D605" t="str">
            <v>H17</v>
          </cell>
          <cell r="E605" t="str">
            <v>AKG</v>
          </cell>
          <cell r="I605" t="str">
            <v>軽新長</v>
          </cell>
        </row>
        <row r="606">
          <cell r="A606" t="str">
            <v>貨4軽ACG</v>
          </cell>
          <cell r="B606" t="str">
            <v>バス貨物3.5t～(軽油)</v>
          </cell>
          <cell r="C606" t="str">
            <v>貨4軽</v>
          </cell>
          <cell r="D606" t="str">
            <v>H17</v>
          </cell>
          <cell r="E606" t="str">
            <v>ACG</v>
          </cell>
          <cell r="I606" t="str">
            <v>ハ</v>
          </cell>
        </row>
        <row r="607">
          <cell r="A607" t="str">
            <v>貨4軽AJG</v>
          </cell>
          <cell r="B607" t="str">
            <v>バス貨物3.5t～(軽油)</v>
          </cell>
          <cell r="C607" t="str">
            <v>貨4軽</v>
          </cell>
          <cell r="D607" t="str">
            <v>H17</v>
          </cell>
          <cell r="E607" t="str">
            <v>AJG</v>
          </cell>
          <cell r="I607" t="str">
            <v>ハ</v>
          </cell>
        </row>
        <row r="608">
          <cell r="A608" t="str">
            <v>貨4軽AMG</v>
          </cell>
          <cell r="B608" t="str">
            <v>バス貨物3.5t～(軽油)</v>
          </cell>
          <cell r="C608" t="str">
            <v>貨4軽</v>
          </cell>
          <cell r="D608" t="str">
            <v>H17</v>
          </cell>
          <cell r="E608" t="str">
            <v>AMG</v>
          </cell>
          <cell r="I608" t="str">
            <v>Pハ</v>
          </cell>
        </row>
        <row r="609">
          <cell r="A609" t="str">
            <v>貨4軽BCG</v>
          </cell>
          <cell r="B609" t="str">
            <v>バス貨物3.5t～(軽油)</v>
          </cell>
          <cell r="C609" t="str">
            <v>貨4軽</v>
          </cell>
          <cell r="D609" t="str">
            <v>H17</v>
          </cell>
          <cell r="E609" t="str">
            <v>BCG</v>
          </cell>
          <cell r="I609" t="str">
            <v>ハ</v>
          </cell>
        </row>
        <row r="610">
          <cell r="A610" t="str">
            <v>貨4軽BJG</v>
          </cell>
          <cell r="B610" t="str">
            <v>バス貨物3.5t～(軽油)</v>
          </cell>
          <cell r="C610" t="str">
            <v>貨4軽</v>
          </cell>
          <cell r="D610" t="str">
            <v>H17</v>
          </cell>
          <cell r="E610" t="str">
            <v>BJG</v>
          </cell>
          <cell r="I610" t="str">
            <v>ハ</v>
          </cell>
        </row>
        <row r="611">
          <cell r="A611" t="str">
            <v>貨4軽BDG</v>
          </cell>
          <cell r="B611" t="str">
            <v>バス貨物3.5t～(軽油)</v>
          </cell>
          <cell r="C611" t="str">
            <v>貨4軽</v>
          </cell>
          <cell r="D611" t="str">
            <v>H17</v>
          </cell>
          <cell r="E611" t="str">
            <v>BDG</v>
          </cell>
          <cell r="I611" t="str">
            <v>軽新長1</v>
          </cell>
        </row>
        <row r="612">
          <cell r="A612" t="str">
            <v>貨4軽BKG</v>
          </cell>
          <cell r="B612" t="str">
            <v>バス貨物3.5t～(軽油)</v>
          </cell>
          <cell r="C612" t="str">
            <v>貨4軽</v>
          </cell>
          <cell r="D612" t="str">
            <v>H17</v>
          </cell>
          <cell r="E612" t="str">
            <v>BKG</v>
          </cell>
          <cell r="I612" t="str">
            <v>軽新長1</v>
          </cell>
        </row>
        <row r="613">
          <cell r="A613" t="str">
            <v>貨4軽BMG</v>
          </cell>
          <cell r="B613" t="str">
            <v>バス貨物3.5t～(軽油)</v>
          </cell>
          <cell r="C613" t="str">
            <v>貨4軽</v>
          </cell>
          <cell r="D613" t="str">
            <v>H17</v>
          </cell>
          <cell r="E613" t="str">
            <v>BMG</v>
          </cell>
          <cell r="I613" t="str">
            <v>Pハ</v>
          </cell>
        </row>
        <row r="614">
          <cell r="A614" t="str">
            <v>貨4軽NCG</v>
          </cell>
          <cell r="B614" t="str">
            <v>バス貨物3.5t～(軽油)</v>
          </cell>
          <cell r="C614" t="str">
            <v>貨4軽</v>
          </cell>
          <cell r="D614" t="str">
            <v>H17</v>
          </cell>
          <cell r="E614" t="str">
            <v>NCG</v>
          </cell>
          <cell r="I614" t="str">
            <v>ハ</v>
          </cell>
        </row>
        <row r="615">
          <cell r="A615" t="str">
            <v>貨4軽NJG</v>
          </cell>
          <cell r="B615" t="str">
            <v>バス貨物3.5t～(軽油)</v>
          </cell>
          <cell r="C615" t="str">
            <v>貨4軽</v>
          </cell>
          <cell r="D615" t="str">
            <v>H17</v>
          </cell>
          <cell r="E615" t="str">
            <v>NJG</v>
          </cell>
          <cell r="I615" t="str">
            <v>ハ</v>
          </cell>
        </row>
        <row r="616">
          <cell r="A616" t="str">
            <v>貨4軽NDG</v>
          </cell>
          <cell r="B616" t="str">
            <v>バス貨物3.5t～(軽油)</v>
          </cell>
          <cell r="C616" t="str">
            <v>貨4軽</v>
          </cell>
          <cell r="D616" t="str">
            <v>H17</v>
          </cell>
          <cell r="E616" t="str">
            <v>NDG</v>
          </cell>
          <cell r="I616" t="str">
            <v>軽新長1</v>
          </cell>
        </row>
        <row r="617">
          <cell r="A617" t="str">
            <v>貨4軽NKG</v>
          </cell>
          <cell r="B617" t="str">
            <v>バス貨物3.5t～(軽油)</v>
          </cell>
          <cell r="C617" t="str">
            <v>貨4軽</v>
          </cell>
          <cell r="D617" t="str">
            <v>H17</v>
          </cell>
          <cell r="E617" t="str">
            <v>NKG</v>
          </cell>
          <cell r="I617" t="str">
            <v>軽新長1</v>
          </cell>
        </row>
        <row r="618">
          <cell r="A618" t="str">
            <v>貨4軽NMG</v>
          </cell>
          <cell r="B618" t="str">
            <v>バス貨物3.5t～(軽油)</v>
          </cell>
          <cell r="C618" t="str">
            <v>貨4軽</v>
          </cell>
          <cell r="D618" t="str">
            <v>H17</v>
          </cell>
          <cell r="E618" t="str">
            <v>NMG</v>
          </cell>
          <cell r="I618" t="str">
            <v>Pハ</v>
          </cell>
        </row>
        <row r="619">
          <cell r="A619" t="str">
            <v>貨4軽PCG</v>
          </cell>
          <cell r="B619" t="str">
            <v>バス貨物3.5t～(軽油)</v>
          </cell>
          <cell r="C619" t="str">
            <v>貨4軽</v>
          </cell>
          <cell r="D619" t="str">
            <v>H17</v>
          </cell>
          <cell r="E619" t="str">
            <v>PCG</v>
          </cell>
          <cell r="I619" t="str">
            <v>ハ</v>
          </cell>
        </row>
        <row r="620">
          <cell r="A620" t="str">
            <v>貨4軽PJG</v>
          </cell>
          <cell r="B620" t="str">
            <v>バス貨物3.5t～(軽油)</v>
          </cell>
          <cell r="C620" t="str">
            <v>貨4軽</v>
          </cell>
          <cell r="D620" t="str">
            <v>H17</v>
          </cell>
          <cell r="E620" t="str">
            <v>PJG</v>
          </cell>
          <cell r="I620" t="str">
            <v>ハ</v>
          </cell>
        </row>
        <row r="621">
          <cell r="A621" t="str">
            <v>貨4軽PDG</v>
          </cell>
          <cell r="B621" t="str">
            <v>バス貨物3.5t～(軽油)</v>
          </cell>
          <cell r="C621" t="str">
            <v>貨4軽</v>
          </cell>
          <cell r="D621" t="str">
            <v>H17</v>
          </cell>
          <cell r="E621" t="str">
            <v>PDG</v>
          </cell>
          <cell r="I621" t="str">
            <v>軽新長1</v>
          </cell>
        </row>
        <row r="622">
          <cell r="A622" t="str">
            <v>貨4軽PKG</v>
          </cell>
          <cell r="B622" t="str">
            <v>バス貨物3.5t～(軽油)</v>
          </cell>
          <cell r="C622" t="str">
            <v>貨4軽</v>
          </cell>
          <cell r="D622" t="str">
            <v>H17</v>
          </cell>
          <cell r="E622" t="str">
            <v>PKG</v>
          </cell>
          <cell r="I622" t="str">
            <v>軽新長1</v>
          </cell>
        </row>
        <row r="623">
          <cell r="A623" t="str">
            <v>貨4軽PMG</v>
          </cell>
          <cell r="B623" t="str">
            <v>バス貨物3.5t～(軽油)</v>
          </cell>
          <cell r="C623" t="str">
            <v>貨4軽</v>
          </cell>
          <cell r="D623" t="str">
            <v>H17</v>
          </cell>
          <cell r="E623" t="str">
            <v>PMG</v>
          </cell>
          <cell r="I623" t="str">
            <v>Pハ</v>
          </cell>
        </row>
        <row r="624">
          <cell r="A624" t="str">
            <v>貨4軽LDG</v>
          </cell>
          <cell r="B624" t="str">
            <v>バス貨物12t～(軽油)</v>
          </cell>
          <cell r="C624" t="str">
            <v>貨4軽</v>
          </cell>
          <cell r="D624" t="str">
            <v>H21</v>
          </cell>
          <cell r="E624" t="str">
            <v>LDG</v>
          </cell>
          <cell r="I624" t="str">
            <v>軽ポ</v>
          </cell>
        </row>
        <row r="625">
          <cell r="A625" t="str">
            <v>貨4軽LKG</v>
          </cell>
          <cell r="B625" t="str">
            <v>バス貨物12t～(軽油)</v>
          </cell>
          <cell r="C625" t="str">
            <v>貨4軽</v>
          </cell>
          <cell r="D625" t="str">
            <v>H21</v>
          </cell>
          <cell r="E625" t="str">
            <v>LKG</v>
          </cell>
          <cell r="I625" t="str">
            <v>軽ポ</v>
          </cell>
        </row>
        <row r="626">
          <cell r="A626" t="str">
            <v>貨4軽LPG</v>
          </cell>
          <cell r="B626" t="str">
            <v>バス貨物12t～(軽油)</v>
          </cell>
          <cell r="C626" t="str">
            <v>貨4軽</v>
          </cell>
          <cell r="D626" t="str">
            <v>H21</v>
          </cell>
          <cell r="E626" t="str">
            <v>LPG</v>
          </cell>
          <cell r="I626" t="str">
            <v>軽ポ</v>
          </cell>
        </row>
        <row r="627">
          <cell r="A627" t="str">
            <v>貨4軽LRG</v>
          </cell>
          <cell r="B627" t="str">
            <v>バス貨物12t～(軽油)</v>
          </cell>
          <cell r="C627" t="str">
            <v>貨4軽</v>
          </cell>
          <cell r="D627" t="str">
            <v>H21</v>
          </cell>
          <cell r="E627" t="str">
            <v>LRG</v>
          </cell>
          <cell r="I627" t="str">
            <v>軽ポ</v>
          </cell>
        </row>
        <row r="628">
          <cell r="A628" t="str">
            <v>貨4軽LTG</v>
          </cell>
          <cell r="B628" t="str">
            <v>バス貨物12t～(軽油)</v>
          </cell>
          <cell r="C628" t="str">
            <v>貨4軽</v>
          </cell>
          <cell r="D628" t="str">
            <v>H21</v>
          </cell>
          <cell r="E628" t="str">
            <v>LTG</v>
          </cell>
          <cell r="I628" t="str">
            <v>軽ポ</v>
          </cell>
        </row>
        <row r="629">
          <cell r="A629" t="str">
            <v>貨4軽LCG</v>
          </cell>
          <cell r="B629" t="str">
            <v>バス貨物12t～(軽油)</v>
          </cell>
          <cell r="C629" t="str">
            <v>貨4軽</v>
          </cell>
          <cell r="D629" t="str">
            <v>H21</v>
          </cell>
          <cell r="E629" t="str">
            <v>LCG</v>
          </cell>
          <cell r="I629" t="str">
            <v>ハ</v>
          </cell>
        </row>
        <row r="630">
          <cell r="A630" t="str">
            <v>貨4軽LJG</v>
          </cell>
          <cell r="B630" t="str">
            <v>バス貨物12t～(軽油)</v>
          </cell>
          <cell r="C630" t="str">
            <v>貨4軽</v>
          </cell>
          <cell r="D630" t="str">
            <v>H21</v>
          </cell>
          <cell r="E630" t="str">
            <v>LJG</v>
          </cell>
          <cell r="I630" t="str">
            <v>ハ</v>
          </cell>
        </row>
        <row r="631">
          <cell r="A631" t="str">
            <v>貨4軽LNG</v>
          </cell>
          <cell r="B631" t="str">
            <v>バス貨物12t～(軽油)</v>
          </cell>
          <cell r="C631" t="str">
            <v>貨4軽</v>
          </cell>
          <cell r="D631" t="str">
            <v>H21</v>
          </cell>
          <cell r="E631" t="str">
            <v>LNG</v>
          </cell>
          <cell r="I631" t="str">
            <v>ハ</v>
          </cell>
        </row>
        <row r="632">
          <cell r="A632" t="str">
            <v>貨4軽LQG</v>
          </cell>
          <cell r="B632" t="str">
            <v>バス貨物12t～(軽油)</v>
          </cell>
          <cell r="C632" t="str">
            <v>貨4軽</v>
          </cell>
          <cell r="D632" t="str">
            <v>H21</v>
          </cell>
          <cell r="E632" t="str">
            <v>LQG</v>
          </cell>
          <cell r="I632" t="str">
            <v>ハ</v>
          </cell>
        </row>
        <row r="633">
          <cell r="A633" t="str">
            <v>貨4軽LSG</v>
          </cell>
          <cell r="B633" t="str">
            <v>バス貨物12t～(軽油)</v>
          </cell>
          <cell r="C633" t="str">
            <v>貨4軽</v>
          </cell>
          <cell r="D633" t="str">
            <v>H21</v>
          </cell>
          <cell r="E633" t="str">
            <v>LSG</v>
          </cell>
          <cell r="I633" t="str">
            <v>ハ</v>
          </cell>
        </row>
        <row r="634">
          <cell r="A634" t="str">
            <v>貨4軽LMG</v>
          </cell>
          <cell r="B634" t="str">
            <v>バス貨物12t～(軽油)</v>
          </cell>
          <cell r="C634" t="str">
            <v>貨4軽</v>
          </cell>
          <cell r="D634" t="str">
            <v>H21</v>
          </cell>
          <cell r="E634" t="str">
            <v>LMG</v>
          </cell>
          <cell r="I634" t="str">
            <v>Pハ</v>
          </cell>
        </row>
        <row r="635">
          <cell r="A635" t="str">
            <v>貨4軽MDG</v>
          </cell>
          <cell r="B635" t="str">
            <v>バス貨物12t～(軽油)</v>
          </cell>
          <cell r="C635" t="str">
            <v>貨4軽</v>
          </cell>
          <cell r="D635" t="str">
            <v>H21</v>
          </cell>
          <cell r="E635" t="str">
            <v>MDG</v>
          </cell>
          <cell r="I635" t="str">
            <v>軽ポ</v>
          </cell>
        </row>
        <row r="636">
          <cell r="A636" t="str">
            <v>貨4軽MKG</v>
          </cell>
          <cell r="B636" t="str">
            <v>バス貨物12t～(軽油)</v>
          </cell>
          <cell r="C636" t="str">
            <v>貨4軽</v>
          </cell>
          <cell r="D636" t="str">
            <v>H21</v>
          </cell>
          <cell r="E636" t="str">
            <v>MKG</v>
          </cell>
          <cell r="I636" t="str">
            <v>軽ポ</v>
          </cell>
        </row>
        <row r="637">
          <cell r="A637" t="str">
            <v>貨4軽MPG</v>
          </cell>
          <cell r="B637" t="str">
            <v>バス貨物12t～(軽油)</v>
          </cell>
          <cell r="C637" t="str">
            <v>貨4軽</v>
          </cell>
          <cell r="D637" t="str">
            <v>H21</v>
          </cell>
          <cell r="E637" t="str">
            <v>MPG</v>
          </cell>
          <cell r="I637" t="str">
            <v>軽ポ</v>
          </cell>
        </row>
        <row r="638">
          <cell r="A638" t="str">
            <v>貨4軽MRG</v>
          </cell>
          <cell r="B638" t="str">
            <v>バス貨物12t～(軽油)</v>
          </cell>
          <cell r="C638" t="str">
            <v>貨4軽</v>
          </cell>
          <cell r="D638" t="str">
            <v>H21</v>
          </cell>
          <cell r="E638" t="str">
            <v>MRG</v>
          </cell>
          <cell r="I638" t="str">
            <v>軽ポ</v>
          </cell>
        </row>
        <row r="639">
          <cell r="A639" t="str">
            <v>貨4軽MCG</v>
          </cell>
          <cell r="B639" t="str">
            <v>バス貨物12t～(軽油)</v>
          </cell>
          <cell r="C639" t="str">
            <v>貨4軽</v>
          </cell>
          <cell r="D639" t="str">
            <v>H21</v>
          </cell>
          <cell r="E639" t="str">
            <v>MCG</v>
          </cell>
          <cell r="I639" t="str">
            <v>ハ</v>
          </cell>
        </row>
        <row r="640">
          <cell r="A640" t="str">
            <v>貨4軽MJG</v>
          </cell>
          <cell r="B640" t="str">
            <v>バス貨物12t～(軽油)</v>
          </cell>
          <cell r="C640" t="str">
            <v>貨4軽</v>
          </cell>
          <cell r="D640" t="str">
            <v>H21</v>
          </cell>
          <cell r="E640" t="str">
            <v>MJG</v>
          </cell>
          <cell r="I640" t="str">
            <v>ハ</v>
          </cell>
        </row>
        <row r="641">
          <cell r="A641" t="str">
            <v>貨4軽MNG</v>
          </cell>
          <cell r="B641" t="str">
            <v>バス貨物12t～(軽油)</v>
          </cell>
          <cell r="C641" t="str">
            <v>貨4軽</v>
          </cell>
          <cell r="D641" t="str">
            <v>H21</v>
          </cell>
          <cell r="E641" t="str">
            <v>MNG</v>
          </cell>
          <cell r="I641" t="str">
            <v>ハ</v>
          </cell>
        </row>
        <row r="642">
          <cell r="A642" t="str">
            <v>貨4軽MQG</v>
          </cell>
          <cell r="B642" t="str">
            <v>バス貨物12t～(軽油)</v>
          </cell>
          <cell r="C642" t="str">
            <v>貨4軽</v>
          </cell>
          <cell r="D642" t="str">
            <v>H21</v>
          </cell>
          <cell r="E642" t="str">
            <v>MQG</v>
          </cell>
          <cell r="I642" t="str">
            <v>ハ</v>
          </cell>
        </row>
        <row r="643">
          <cell r="A643" t="str">
            <v>貨4軽MMG</v>
          </cell>
          <cell r="B643" t="str">
            <v>バス貨物12t～(軽油)</v>
          </cell>
          <cell r="C643" t="str">
            <v>貨4軽</v>
          </cell>
          <cell r="D643" t="str">
            <v>H21</v>
          </cell>
          <cell r="E643" t="str">
            <v>MMG</v>
          </cell>
          <cell r="I643" t="str">
            <v>Pハ</v>
          </cell>
        </row>
        <row r="644">
          <cell r="A644" t="str">
            <v>貨4軽RDG</v>
          </cell>
          <cell r="B644" t="str">
            <v>バス貨物12t～(軽油)</v>
          </cell>
          <cell r="C644" t="str">
            <v>貨4軽</v>
          </cell>
          <cell r="D644" t="str">
            <v>H21</v>
          </cell>
          <cell r="E644" t="str">
            <v>RDG</v>
          </cell>
          <cell r="I644" t="str">
            <v>軽ポ</v>
          </cell>
        </row>
        <row r="645">
          <cell r="A645" t="str">
            <v>貨4軽RKG</v>
          </cell>
          <cell r="B645" t="str">
            <v>バス貨物12t～(軽油)</v>
          </cell>
          <cell r="C645" t="str">
            <v>貨4軽</v>
          </cell>
          <cell r="D645" t="str">
            <v>H21</v>
          </cell>
          <cell r="E645" t="str">
            <v>RKG</v>
          </cell>
          <cell r="I645" t="str">
            <v>軽ポ</v>
          </cell>
        </row>
        <row r="646">
          <cell r="A646" t="str">
            <v>貨4軽RPG</v>
          </cell>
          <cell r="B646" t="str">
            <v>バス貨物12t～(軽油)</v>
          </cell>
          <cell r="C646" t="str">
            <v>貨4軽</v>
          </cell>
          <cell r="D646" t="str">
            <v>H21</v>
          </cell>
          <cell r="E646" t="str">
            <v>RPG</v>
          </cell>
          <cell r="I646" t="str">
            <v>軽ポ</v>
          </cell>
        </row>
        <row r="647">
          <cell r="A647" t="str">
            <v>貨4軽RRG</v>
          </cell>
          <cell r="B647" t="str">
            <v>バス貨物12t～(軽油)</v>
          </cell>
          <cell r="C647" t="str">
            <v>貨4軽</v>
          </cell>
          <cell r="D647" t="str">
            <v>H21</v>
          </cell>
          <cell r="E647" t="str">
            <v>RRG</v>
          </cell>
          <cell r="I647" t="str">
            <v>軽ポ</v>
          </cell>
        </row>
        <row r="648">
          <cell r="A648" t="str">
            <v>貨4軽RCG</v>
          </cell>
          <cell r="B648" t="str">
            <v>バス貨物12t～(軽油)</v>
          </cell>
          <cell r="C648" t="str">
            <v>貨4軽</v>
          </cell>
          <cell r="D648" t="str">
            <v>H21</v>
          </cell>
          <cell r="E648" t="str">
            <v>RCG</v>
          </cell>
          <cell r="I648" t="str">
            <v>ハ</v>
          </cell>
        </row>
        <row r="649">
          <cell r="A649" t="str">
            <v>貨4軽RJG</v>
          </cell>
          <cell r="B649" t="str">
            <v>バス貨物12t～(軽油)</v>
          </cell>
          <cell r="C649" t="str">
            <v>貨4軽</v>
          </cell>
          <cell r="D649" t="str">
            <v>H21</v>
          </cell>
          <cell r="E649" t="str">
            <v>RJG</v>
          </cell>
          <cell r="I649" t="str">
            <v>ハ</v>
          </cell>
        </row>
        <row r="650">
          <cell r="A650" t="str">
            <v>貨4軽RNG</v>
          </cell>
          <cell r="B650" t="str">
            <v>バス貨物12t～(軽油)</v>
          </cell>
          <cell r="C650" t="str">
            <v>貨4軽</v>
          </cell>
          <cell r="D650" t="str">
            <v>H21</v>
          </cell>
          <cell r="E650" t="str">
            <v>RNG</v>
          </cell>
          <cell r="I650" t="str">
            <v>ハ</v>
          </cell>
        </row>
        <row r="651">
          <cell r="A651" t="str">
            <v>貨4軽RQG</v>
          </cell>
          <cell r="B651" t="str">
            <v>バス貨物12t～(軽油)</v>
          </cell>
          <cell r="C651" t="str">
            <v>貨4軽</v>
          </cell>
          <cell r="D651" t="str">
            <v>H21</v>
          </cell>
          <cell r="E651" t="str">
            <v>RQG</v>
          </cell>
          <cell r="I651" t="str">
            <v>ハ</v>
          </cell>
        </row>
        <row r="652">
          <cell r="A652" t="str">
            <v>貨4軽RMG</v>
          </cell>
          <cell r="B652" t="str">
            <v>バス貨物12t～(軽油)</v>
          </cell>
          <cell r="C652" t="str">
            <v>貨4軽</v>
          </cell>
          <cell r="D652" t="str">
            <v>H21</v>
          </cell>
          <cell r="E652" t="str">
            <v>RMG</v>
          </cell>
          <cell r="I652" t="str">
            <v>Pハ</v>
          </cell>
        </row>
        <row r="653">
          <cell r="A653" t="str">
            <v>貨4軽QDG</v>
          </cell>
          <cell r="B653" t="str">
            <v>バス貨物12t～(軽油)</v>
          </cell>
          <cell r="C653" t="str">
            <v>貨4軽</v>
          </cell>
          <cell r="D653" t="str">
            <v>H21</v>
          </cell>
          <cell r="E653" t="str">
            <v>QDG</v>
          </cell>
          <cell r="I653" t="str">
            <v>軽ポ</v>
          </cell>
        </row>
        <row r="654">
          <cell r="A654" t="str">
            <v>貨4軽QKG</v>
          </cell>
          <cell r="B654" t="str">
            <v>バス貨物12t～(軽油)</v>
          </cell>
          <cell r="C654" t="str">
            <v>貨4軽</v>
          </cell>
          <cell r="D654" t="str">
            <v>H21</v>
          </cell>
          <cell r="E654" t="str">
            <v>QKG</v>
          </cell>
          <cell r="I654" t="str">
            <v>軽ポ</v>
          </cell>
        </row>
        <row r="655">
          <cell r="A655" t="str">
            <v>貨4軽QPG</v>
          </cell>
          <cell r="B655" t="str">
            <v>バス貨物12t～(軽油)</v>
          </cell>
          <cell r="C655" t="str">
            <v>貨4軽</v>
          </cell>
          <cell r="D655" t="str">
            <v>H21</v>
          </cell>
          <cell r="E655" t="str">
            <v>QPG</v>
          </cell>
          <cell r="I655" t="str">
            <v>軽ポ</v>
          </cell>
        </row>
        <row r="656">
          <cell r="A656" t="str">
            <v>貨4軽QRG</v>
          </cell>
          <cell r="B656" t="str">
            <v>バス貨物12t～(軽油)</v>
          </cell>
          <cell r="C656" t="str">
            <v>貨4軽</v>
          </cell>
          <cell r="D656" t="str">
            <v>H21</v>
          </cell>
          <cell r="E656" t="str">
            <v>QRG</v>
          </cell>
          <cell r="I656" t="str">
            <v>軽ポ</v>
          </cell>
        </row>
        <row r="657">
          <cell r="A657" t="str">
            <v>貨4軽QTG</v>
          </cell>
          <cell r="B657" t="str">
            <v>バス貨物12t～(軽油)</v>
          </cell>
          <cell r="C657" t="str">
            <v>貨4軽</v>
          </cell>
          <cell r="D657" t="str">
            <v>H21</v>
          </cell>
          <cell r="E657" t="str">
            <v>QTG</v>
          </cell>
          <cell r="I657" t="str">
            <v>軽ポ</v>
          </cell>
        </row>
        <row r="658">
          <cell r="A658" t="str">
            <v>貨4軽QCG</v>
          </cell>
          <cell r="B658" t="str">
            <v>バス貨物12t～(軽油)</v>
          </cell>
          <cell r="C658" t="str">
            <v>貨4軽</v>
          </cell>
          <cell r="D658" t="str">
            <v>H21</v>
          </cell>
          <cell r="E658" t="str">
            <v>QCG</v>
          </cell>
          <cell r="I658" t="str">
            <v>ハ</v>
          </cell>
        </row>
        <row r="659">
          <cell r="A659" t="str">
            <v>貨4軽QJG</v>
          </cell>
          <cell r="B659" t="str">
            <v>バス貨物12t～(軽油)</v>
          </cell>
          <cell r="C659" t="str">
            <v>貨4軽</v>
          </cell>
          <cell r="D659" t="str">
            <v>H21</v>
          </cell>
          <cell r="E659" t="str">
            <v>QJG</v>
          </cell>
          <cell r="I659" t="str">
            <v>ハ</v>
          </cell>
        </row>
        <row r="660">
          <cell r="A660" t="str">
            <v>貨4軽QNG</v>
          </cell>
          <cell r="B660" t="str">
            <v>バス貨物12t～(軽油)</v>
          </cell>
          <cell r="C660" t="str">
            <v>貨4軽</v>
          </cell>
          <cell r="D660" t="str">
            <v>H21</v>
          </cell>
          <cell r="E660" t="str">
            <v>QNG</v>
          </cell>
          <cell r="I660" t="str">
            <v>ハ</v>
          </cell>
        </row>
        <row r="661">
          <cell r="A661" t="str">
            <v>貨4軽QQG</v>
          </cell>
          <cell r="B661" t="str">
            <v>バス貨物12t～(軽油)</v>
          </cell>
          <cell r="C661" t="str">
            <v>貨4軽</v>
          </cell>
          <cell r="D661" t="str">
            <v>H21</v>
          </cell>
          <cell r="E661" t="str">
            <v>QQG</v>
          </cell>
          <cell r="I661" t="str">
            <v>ハ</v>
          </cell>
        </row>
        <row r="662">
          <cell r="A662" t="str">
            <v>貨4軽QSG</v>
          </cell>
          <cell r="B662" t="str">
            <v>バス貨物12t～(軽油)</v>
          </cell>
          <cell r="C662" t="str">
            <v>貨4軽</v>
          </cell>
          <cell r="D662" t="str">
            <v>H21</v>
          </cell>
          <cell r="E662" t="str">
            <v>QSG</v>
          </cell>
          <cell r="I662" t="str">
            <v>ハ</v>
          </cell>
        </row>
        <row r="663">
          <cell r="A663" t="str">
            <v>貨4軽QMG</v>
          </cell>
          <cell r="B663" t="str">
            <v>バス貨物12t～(軽油)</v>
          </cell>
          <cell r="C663" t="str">
            <v>貨4軽</v>
          </cell>
          <cell r="D663" t="str">
            <v>H21</v>
          </cell>
          <cell r="E663" t="str">
            <v>QMG</v>
          </cell>
          <cell r="I663" t="str">
            <v>Pハ</v>
          </cell>
        </row>
        <row r="664">
          <cell r="A664" t="str">
            <v>貨4軽SDG</v>
          </cell>
          <cell r="B664" t="str">
            <v>バス貨物3.5t～12t(軽油)</v>
          </cell>
          <cell r="C664" t="str">
            <v>貨4軽</v>
          </cell>
          <cell r="D664" t="str">
            <v>H22</v>
          </cell>
          <cell r="E664" t="str">
            <v>SDG</v>
          </cell>
          <cell r="I664" t="str">
            <v>軽ポ</v>
          </cell>
        </row>
        <row r="665">
          <cell r="A665" t="str">
            <v>貨4軽SKG</v>
          </cell>
          <cell r="B665" t="str">
            <v>バス貨物3.5t～12t(軽油)</v>
          </cell>
          <cell r="C665" t="str">
            <v>貨4軽</v>
          </cell>
          <cell r="D665" t="str">
            <v>H22</v>
          </cell>
          <cell r="E665" t="str">
            <v>SKG</v>
          </cell>
          <cell r="I665" t="str">
            <v>軽ポ</v>
          </cell>
        </row>
        <row r="666">
          <cell r="A666" t="str">
            <v>貨4軽SPG</v>
          </cell>
          <cell r="B666" t="str">
            <v>バス貨物3.5t～12t(軽油)</v>
          </cell>
          <cell r="C666" t="str">
            <v>貨4軽</v>
          </cell>
          <cell r="D666" t="str">
            <v>H22</v>
          </cell>
          <cell r="E666" t="str">
            <v>SPG</v>
          </cell>
          <cell r="I666" t="str">
            <v>軽ポ</v>
          </cell>
        </row>
        <row r="667">
          <cell r="A667" t="str">
            <v>貨4軽SRG</v>
          </cell>
          <cell r="B667" t="str">
            <v>バス貨物3.5t～12t(軽油)</v>
          </cell>
          <cell r="C667" t="str">
            <v>貨4軽</v>
          </cell>
          <cell r="D667" t="str">
            <v>H22</v>
          </cell>
          <cell r="E667" t="str">
            <v>SRG</v>
          </cell>
          <cell r="I667" t="str">
            <v>軽ポ</v>
          </cell>
        </row>
        <row r="668">
          <cell r="A668" t="str">
            <v>貨4軽STG</v>
          </cell>
          <cell r="B668" t="str">
            <v>バス貨物3.5t～12t(軽油)</v>
          </cell>
          <cell r="C668" t="str">
            <v>貨4軽</v>
          </cell>
          <cell r="D668" t="str">
            <v>H22</v>
          </cell>
          <cell r="E668" t="str">
            <v>STG</v>
          </cell>
          <cell r="I668" t="str">
            <v>軽ポ</v>
          </cell>
        </row>
        <row r="669">
          <cell r="A669" t="str">
            <v>貨4軽SCG</v>
          </cell>
          <cell r="B669" t="str">
            <v>バス貨物3.5t～12t(軽油)</v>
          </cell>
          <cell r="C669" t="str">
            <v>貨4軽</v>
          </cell>
          <cell r="D669" t="str">
            <v>H22</v>
          </cell>
          <cell r="E669" t="str">
            <v>SCG</v>
          </cell>
          <cell r="I669" t="str">
            <v>ハ</v>
          </cell>
        </row>
        <row r="670">
          <cell r="A670" t="str">
            <v>貨4軽SJG</v>
          </cell>
          <cell r="B670" t="str">
            <v>バス貨物3.5t～12t(軽油)</v>
          </cell>
          <cell r="C670" t="str">
            <v>貨4軽</v>
          </cell>
          <cell r="D670" t="str">
            <v>H22</v>
          </cell>
          <cell r="E670" t="str">
            <v>SJG</v>
          </cell>
          <cell r="I670" t="str">
            <v>ハ</v>
          </cell>
        </row>
        <row r="671">
          <cell r="A671" t="str">
            <v>貨4軽SNG</v>
          </cell>
          <cell r="B671" t="str">
            <v>バス貨物3.5t～12t(軽油)</v>
          </cell>
          <cell r="C671" t="str">
            <v>貨4軽</v>
          </cell>
          <cell r="D671" t="str">
            <v>H22</v>
          </cell>
          <cell r="E671" t="str">
            <v>SNG</v>
          </cell>
          <cell r="I671" t="str">
            <v>ハ</v>
          </cell>
        </row>
        <row r="672">
          <cell r="A672" t="str">
            <v>貨4軽SQG</v>
          </cell>
          <cell r="B672" t="str">
            <v>バス貨物3.5t～12t(軽油)</v>
          </cell>
          <cell r="C672" t="str">
            <v>貨4軽</v>
          </cell>
          <cell r="D672" t="str">
            <v>H22</v>
          </cell>
          <cell r="E672" t="str">
            <v>SQG</v>
          </cell>
          <cell r="I672" t="str">
            <v>ハ</v>
          </cell>
        </row>
        <row r="673">
          <cell r="A673" t="str">
            <v>貨4軽SSG</v>
          </cell>
          <cell r="B673" t="str">
            <v>バス貨物3.5t～12t(軽油)</v>
          </cell>
          <cell r="C673" t="str">
            <v>貨4軽</v>
          </cell>
          <cell r="D673" t="str">
            <v>H22</v>
          </cell>
          <cell r="E673" t="str">
            <v>SSG</v>
          </cell>
          <cell r="I673" t="str">
            <v>ハ</v>
          </cell>
        </row>
        <row r="674">
          <cell r="A674" t="str">
            <v>貨4軽SMG</v>
          </cell>
          <cell r="B674" t="str">
            <v>バス貨物3.5t～12t(軽油)</v>
          </cell>
          <cell r="C674" t="str">
            <v>貨4軽</v>
          </cell>
          <cell r="D674" t="str">
            <v>H22</v>
          </cell>
          <cell r="E674" t="str">
            <v>SMG</v>
          </cell>
          <cell r="I674" t="str">
            <v>Pハ</v>
          </cell>
        </row>
        <row r="675">
          <cell r="A675" t="str">
            <v>貨4軽TDG</v>
          </cell>
          <cell r="B675" t="str">
            <v>バス貨物3.5t～12t(軽油)</v>
          </cell>
          <cell r="C675" t="str">
            <v>貨4軽</v>
          </cell>
          <cell r="D675" t="str">
            <v>H22</v>
          </cell>
          <cell r="E675" t="str">
            <v>TDG</v>
          </cell>
          <cell r="I675" t="str">
            <v>軽ポ</v>
          </cell>
        </row>
        <row r="676">
          <cell r="A676" t="str">
            <v>貨4軽TKG</v>
          </cell>
          <cell r="B676" t="str">
            <v>バス貨物3.5t～12t(軽油)</v>
          </cell>
          <cell r="C676" t="str">
            <v>貨4軽</v>
          </cell>
          <cell r="D676" t="str">
            <v>H22</v>
          </cell>
          <cell r="E676" t="str">
            <v>TKG</v>
          </cell>
          <cell r="I676" t="str">
            <v>軽ポ</v>
          </cell>
        </row>
        <row r="677">
          <cell r="A677" t="str">
            <v>貨4軽TPG</v>
          </cell>
          <cell r="B677" t="str">
            <v>バス貨物3.5t～12t(軽油)</v>
          </cell>
          <cell r="C677" t="str">
            <v>貨4軽</v>
          </cell>
          <cell r="D677" t="str">
            <v>H22</v>
          </cell>
          <cell r="E677" t="str">
            <v>TPG</v>
          </cell>
          <cell r="I677" t="str">
            <v>軽ポ</v>
          </cell>
        </row>
        <row r="678">
          <cell r="A678" t="str">
            <v>貨4軽TRG</v>
          </cell>
          <cell r="B678" t="str">
            <v>バス貨物3.5t～12t(軽油)</v>
          </cell>
          <cell r="C678" t="str">
            <v>貨4軽</v>
          </cell>
          <cell r="D678" t="str">
            <v>H22</v>
          </cell>
          <cell r="E678" t="str">
            <v>TRG</v>
          </cell>
          <cell r="I678" t="str">
            <v>軽ポ</v>
          </cell>
        </row>
        <row r="679">
          <cell r="A679" t="str">
            <v>貨4軽TTG</v>
          </cell>
          <cell r="B679" t="str">
            <v>バス貨物3.5t～12t(軽油)</v>
          </cell>
          <cell r="C679" t="str">
            <v>貨4軽</v>
          </cell>
          <cell r="D679" t="str">
            <v>H22</v>
          </cell>
          <cell r="E679" t="str">
            <v>TTG</v>
          </cell>
          <cell r="I679" t="str">
            <v>軽ポ</v>
          </cell>
        </row>
        <row r="680">
          <cell r="A680" t="str">
            <v>貨4軽TCG</v>
          </cell>
          <cell r="B680" t="str">
            <v>バス貨物3.5t～12t(軽油)</v>
          </cell>
          <cell r="C680" t="str">
            <v>貨4軽</v>
          </cell>
          <cell r="D680" t="str">
            <v>H22</v>
          </cell>
          <cell r="E680" t="str">
            <v>TCG</v>
          </cell>
          <cell r="I680" t="str">
            <v>ハ</v>
          </cell>
        </row>
        <row r="681">
          <cell r="A681" t="str">
            <v>貨4軽TJG</v>
          </cell>
          <cell r="B681" t="str">
            <v>バス貨物3.5t～12t(軽油)</v>
          </cell>
          <cell r="C681" t="str">
            <v>貨4軽</v>
          </cell>
          <cell r="D681" t="str">
            <v>H22</v>
          </cell>
          <cell r="E681" t="str">
            <v>TJG</v>
          </cell>
          <cell r="I681" t="str">
            <v>ハ</v>
          </cell>
        </row>
        <row r="682">
          <cell r="A682" t="str">
            <v>貨4軽TNG</v>
          </cell>
          <cell r="B682" t="str">
            <v>バス貨物3.5t～12t(軽油)</v>
          </cell>
          <cell r="C682" t="str">
            <v>貨4軽</v>
          </cell>
          <cell r="D682" t="str">
            <v>H22</v>
          </cell>
          <cell r="E682" t="str">
            <v>TNG</v>
          </cell>
          <cell r="I682" t="str">
            <v>ハ</v>
          </cell>
        </row>
        <row r="683">
          <cell r="A683" t="str">
            <v>貨4軽TQG</v>
          </cell>
          <cell r="B683" t="str">
            <v>バス貨物3.5t～12t(軽油)</v>
          </cell>
          <cell r="C683" t="str">
            <v>貨4軽</v>
          </cell>
          <cell r="D683" t="str">
            <v>H22</v>
          </cell>
          <cell r="E683" t="str">
            <v>TQG</v>
          </cell>
          <cell r="I683" t="str">
            <v>ハ</v>
          </cell>
        </row>
        <row r="684">
          <cell r="A684" t="str">
            <v>貨4軽TSG</v>
          </cell>
          <cell r="B684" t="str">
            <v>バス貨物3.5t～12t(軽油)</v>
          </cell>
          <cell r="C684" t="str">
            <v>貨4軽</v>
          </cell>
          <cell r="D684" t="str">
            <v>H22</v>
          </cell>
          <cell r="E684" t="str">
            <v>TSG</v>
          </cell>
          <cell r="I684" t="str">
            <v>ハ</v>
          </cell>
        </row>
        <row r="685">
          <cell r="A685" t="str">
            <v>貨4軽TMG</v>
          </cell>
          <cell r="B685" t="str">
            <v>バス貨物3.5t～12t(軽油)</v>
          </cell>
          <cell r="C685" t="str">
            <v>貨4軽</v>
          </cell>
          <cell r="D685" t="str">
            <v>H22</v>
          </cell>
          <cell r="E685" t="str">
            <v>TMG</v>
          </cell>
          <cell r="I685" t="str">
            <v>Pハ</v>
          </cell>
        </row>
        <row r="686">
          <cell r="A686" t="str">
            <v>貨4軽2DG</v>
          </cell>
          <cell r="B686" t="str">
            <v>バス貨物3.5t～(軽油)</v>
          </cell>
          <cell r="C686" t="str">
            <v>貨4軽</v>
          </cell>
          <cell r="D686" t="str">
            <v>H28</v>
          </cell>
          <cell r="E686" t="str">
            <v>2DG</v>
          </cell>
          <cell r="I686" t="str">
            <v>軽ポポ</v>
          </cell>
        </row>
        <row r="687">
          <cell r="A687" t="str">
            <v>貨4軽2KG</v>
          </cell>
          <cell r="B687" t="str">
            <v>バス貨物3.5t～(軽油)</v>
          </cell>
          <cell r="C687" t="str">
            <v>貨4軽</v>
          </cell>
          <cell r="D687" t="str">
            <v>H28</v>
          </cell>
          <cell r="E687" t="str">
            <v>2KG</v>
          </cell>
          <cell r="I687" t="str">
            <v>軽ポポ</v>
          </cell>
        </row>
        <row r="688">
          <cell r="A688" t="str">
            <v>貨4軽2PG</v>
          </cell>
          <cell r="B688" t="str">
            <v>バス貨物3.5t～(軽油)</v>
          </cell>
          <cell r="C688" t="str">
            <v>貨4軽</v>
          </cell>
          <cell r="D688" t="str">
            <v>H28</v>
          </cell>
          <cell r="E688" t="str">
            <v>2PG</v>
          </cell>
          <cell r="I688" t="str">
            <v>軽ポポ</v>
          </cell>
        </row>
        <row r="689">
          <cell r="A689" t="str">
            <v>貨4軽2RG</v>
          </cell>
          <cell r="B689" t="str">
            <v>バス貨物3.5t～(軽油)</v>
          </cell>
          <cell r="C689" t="str">
            <v>貨4軽</v>
          </cell>
          <cell r="D689" t="str">
            <v>H28</v>
          </cell>
          <cell r="E689" t="str">
            <v>2RG</v>
          </cell>
          <cell r="I689" t="str">
            <v>軽ポポ</v>
          </cell>
        </row>
        <row r="690">
          <cell r="A690" t="str">
            <v>貨4軽2TG</v>
          </cell>
          <cell r="B690" t="str">
            <v>バス貨物3.5t～(軽油)</v>
          </cell>
          <cell r="C690" t="str">
            <v>貨4軽</v>
          </cell>
          <cell r="D690" t="str">
            <v>H28</v>
          </cell>
          <cell r="E690" t="str">
            <v>2TG</v>
          </cell>
          <cell r="I690" t="str">
            <v>軽ポポ</v>
          </cell>
        </row>
        <row r="691">
          <cell r="A691" t="str">
            <v>貨4軽2CG</v>
          </cell>
          <cell r="B691" t="str">
            <v>バス貨物3.5t～(軽油)</v>
          </cell>
          <cell r="C691" t="str">
            <v>貨4軽</v>
          </cell>
          <cell r="D691" t="str">
            <v>H28</v>
          </cell>
          <cell r="E691" t="str">
            <v>2CG</v>
          </cell>
          <cell r="I691" t="str">
            <v>ハ</v>
          </cell>
        </row>
        <row r="692">
          <cell r="A692" t="str">
            <v>貨4軽2JG</v>
          </cell>
          <cell r="B692" t="str">
            <v>バス貨物3.5t～(軽油)</v>
          </cell>
          <cell r="C692" t="str">
            <v>貨4軽</v>
          </cell>
          <cell r="D692" t="str">
            <v>H28</v>
          </cell>
          <cell r="E692" t="str">
            <v>2JG</v>
          </cell>
          <cell r="I692" t="str">
            <v>ハ</v>
          </cell>
        </row>
        <row r="693">
          <cell r="A693" t="str">
            <v>貨4軽2NG</v>
          </cell>
          <cell r="B693" t="str">
            <v>バス貨物3.5t～(軽油)</v>
          </cell>
          <cell r="C693" t="str">
            <v>貨4軽</v>
          </cell>
          <cell r="D693" t="str">
            <v>H28</v>
          </cell>
          <cell r="E693" t="str">
            <v>2NG</v>
          </cell>
          <cell r="I693" t="str">
            <v>ハ</v>
          </cell>
        </row>
        <row r="694">
          <cell r="A694" t="str">
            <v>貨4軽2QG</v>
          </cell>
          <cell r="B694" t="str">
            <v>バス貨物3.5t～(軽油)</v>
          </cell>
          <cell r="C694" t="str">
            <v>貨4軽</v>
          </cell>
          <cell r="D694" t="str">
            <v>H28</v>
          </cell>
          <cell r="E694" t="str">
            <v>2QG</v>
          </cell>
          <cell r="I694" t="str">
            <v>ハ</v>
          </cell>
        </row>
        <row r="695">
          <cell r="A695" t="str">
            <v>貨4軽2SG</v>
          </cell>
          <cell r="B695" t="str">
            <v>バス貨物3.5t～(軽油)</v>
          </cell>
          <cell r="C695" t="str">
            <v>貨4軽</v>
          </cell>
          <cell r="D695" t="str">
            <v>H28</v>
          </cell>
          <cell r="E695" t="str">
            <v>2SG</v>
          </cell>
          <cell r="I695" t="str">
            <v>ハ</v>
          </cell>
        </row>
        <row r="696">
          <cell r="A696" t="str">
            <v>貨4軽2MG</v>
          </cell>
          <cell r="B696" t="str">
            <v>バス貨物3.5t～(軽油)</v>
          </cell>
          <cell r="C696" t="str">
            <v>貨4軽</v>
          </cell>
          <cell r="D696" t="str">
            <v>H28</v>
          </cell>
          <cell r="E696" t="str">
            <v>2MG</v>
          </cell>
          <cell r="I696" t="str">
            <v>Pハ</v>
          </cell>
        </row>
        <row r="697">
          <cell r="A697" t="str">
            <v>貨1CTP</v>
          </cell>
          <cell r="B697" t="str">
            <v>バス貨物～1.7t(CNG)</v>
          </cell>
          <cell r="C697" t="str">
            <v>貨1C</v>
          </cell>
          <cell r="D697" t="str">
            <v>H12</v>
          </cell>
          <cell r="E697" t="str">
            <v>TP</v>
          </cell>
          <cell r="I697" t="str">
            <v>C</v>
          </cell>
        </row>
        <row r="698">
          <cell r="A698" t="str">
            <v>貨1CLP</v>
          </cell>
          <cell r="B698" t="str">
            <v>バス貨物～1.7t(CNG)</v>
          </cell>
          <cell r="C698" t="str">
            <v>貨1C</v>
          </cell>
          <cell r="D698" t="str">
            <v>H12</v>
          </cell>
          <cell r="E698" t="str">
            <v>LP</v>
          </cell>
          <cell r="I698" t="str">
            <v>C</v>
          </cell>
        </row>
        <row r="699">
          <cell r="A699" t="str">
            <v>貨1CUP</v>
          </cell>
          <cell r="B699" t="str">
            <v>バス貨物～1.7t(CNG)</v>
          </cell>
          <cell r="C699" t="str">
            <v>貨1C</v>
          </cell>
          <cell r="D699" t="str">
            <v>H12</v>
          </cell>
          <cell r="E699" t="str">
            <v>UP</v>
          </cell>
          <cell r="I699" t="str">
            <v>C</v>
          </cell>
        </row>
        <row r="700">
          <cell r="A700" t="str">
            <v>貨1CAFE</v>
          </cell>
          <cell r="B700" t="str">
            <v>バス貨物～1.7t(CNG)</v>
          </cell>
          <cell r="C700" t="str">
            <v>貨1C</v>
          </cell>
          <cell r="D700" t="str">
            <v>H17</v>
          </cell>
          <cell r="E700" t="str">
            <v>AFE</v>
          </cell>
          <cell r="I700" t="str">
            <v>C</v>
          </cell>
        </row>
        <row r="701">
          <cell r="A701" t="str">
            <v>貨1CAEE</v>
          </cell>
          <cell r="B701" t="str">
            <v>バス貨物～1.7t(CNG)</v>
          </cell>
          <cell r="C701" t="str">
            <v>貨1C</v>
          </cell>
          <cell r="D701" t="str">
            <v>H17</v>
          </cell>
          <cell r="E701" t="str">
            <v>AEE</v>
          </cell>
          <cell r="I701" t="str">
            <v>C</v>
          </cell>
        </row>
        <row r="702">
          <cell r="A702" t="str">
            <v>貨1CCEE</v>
          </cell>
          <cell r="B702" t="str">
            <v>バス貨物～1.7t(CNG)</v>
          </cell>
          <cell r="C702" t="str">
            <v>貨1C</v>
          </cell>
          <cell r="D702" t="str">
            <v>H17</v>
          </cell>
          <cell r="E702" t="str">
            <v>CEE</v>
          </cell>
          <cell r="I702" t="str">
            <v>C</v>
          </cell>
        </row>
        <row r="703">
          <cell r="A703" t="str">
            <v>貨1CCFE</v>
          </cell>
          <cell r="B703" t="str">
            <v>バス貨物～1.7t(CNG)</v>
          </cell>
          <cell r="C703" t="str">
            <v>貨1C</v>
          </cell>
          <cell r="D703" t="str">
            <v>H17</v>
          </cell>
          <cell r="E703" t="str">
            <v>CFE</v>
          </cell>
          <cell r="I703" t="str">
            <v>C</v>
          </cell>
        </row>
        <row r="704">
          <cell r="A704" t="str">
            <v>貨1CDEE</v>
          </cell>
          <cell r="B704" t="str">
            <v>バス貨物～1.7t(CNG)</v>
          </cell>
          <cell r="C704" t="str">
            <v>貨1C</v>
          </cell>
          <cell r="D704" t="str">
            <v>H17</v>
          </cell>
          <cell r="E704" t="str">
            <v>DEE</v>
          </cell>
          <cell r="I704" t="str">
            <v>C</v>
          </cell>
        </row>
        <row r="705">
          <cell r="A705" t="str">
            <v>貨1CDFE</v>
          </cell>
          <cell r="B705" t="str">
            <v>バス貨物～1.7t(CNG)</v>
          </cell>
          <cell r="C705" t="str">
            <v>貨1C</v>
          </cell>
          <cell r="D705" t="str">
            <v>H17</v>
          </cell>
          <cell r="E705" t="str">
            <v>DFE</v>
          </cell>
          <cell r="I705" t="str">
            <v>C</v>
          </cell>
        </row>
        <row r="706">
          <cell r="A706" t="str">
            <v>貨1CLFE</v>
          </cell>
          <cell r="B706" t="str">
            <v>バス貨物～1.7t(CNG)</v>
          </cell>
          <cell r="C706" t="str">
            <v>貨1C</v>
          </cell>
          <cell r="D706" t="str">
            <v>H21</v>
          </cell>
          <cell r="E706" t="str">
            <v>LFE</v>
          </cell>
          <cell r="I706" t="str">
            <v>C</v>
          </cell>
        </row>
        <row r="707">
          <cell r="A707" t="str">
            <v>貨1CLEE</v>
          </cell>
          <cell r="B707" t="str">
            <v>バス貨物～1.7t(CNG)</v>
          </cell>
          <cell r="C707" t="str">
            <v>貨1C</v>
          </cell>
          <cell r="D707" t="str">
            <v>H21</v>
          </cell>
          <cell r="E707" t="str">
            <v>LEE</v>
          </cell>
          <cell r="I707" t="str">
            <v>C</v>
          </cell>
        </row>
        <row r="708">
          <cell r="A708" t="str">
            <v>貨1CMFE</v>
          </cell>
          <cell r="B708" t="str">
            <v>バス貨物～1.7t(CNG)</v>
          </cell>
          <cell r="C708" t="str">
            <v>貨1C</v>
          </cell>
          <cell r="D708" t="str">
            <v>H21</v>
          </cell>
          <cell r="E708" t="str">
            <v>MFE</v>
          </cell>
          <cell r="I708" t="str">
            <v>C</v>
          </cell>
        </row>
        <row r="709">
          <cell r="A709" t="str">
            <v>貨1CMEE</v>
          </cell>
          <cell r="B709" t="str">
            <v>バス貨物～1.7t(CNG)</v>
          </cell>
          <cell r="C709" t="str">
            <v>貨1C</v>
          </cell>
          <cell r="D709" t="str">
            <v>H21</v>
          </cell>
          <cell r="E709" t="str">
            <v>MEE</v>
          </cell>
          <cell r="I709" t="str">
            <v>C</v>
          </cell>
        </row>
        <row r="710">
          <cell r="A710" t="str">
            <v>貨1CRFE</v>
          </cell>
          <cell r="B710" t="str">
            <v>バス貨物～1.7t(CNG)</v>
          </cell>
          <cell r="C710" t="str">
            <v>貨1C</v>
          </cell>
          <cell r="D710" t="str">
            <v>H21</v>
          </cell>
          <cell r="E710" t="str">
            <v>RFE</v>
          </cell>
          <cell r="I710" t="str">
            <v>C</v>
          </cell>
        </row>
        <row r="711">
          <cell r="A711" t="str">
            <v>貨1CREE</v>
          </cell>
          <cell r="B711" t="str">
            <v>バス貨物～1.7t(CNG)</v>
          </cell>
          <cell r="C711" t="str">
            <v>貨1C</v>
          </cell>
          <cell r="D711" t="str">
            <v>H21</v>
          </cell>
          <cell r="E711" t="str">
            <v>REE</v>
          </cell>
          <cell r="I711" t="str">
            <v>C</v>
          </cell>
        </row>
        <row r="712">
          <cell r="A712" t="str">
            <v>貨1CQFE</v>
          </cell>
          <cell r="B712" t="str">
            <v>バス貨物～1.7t(CNG)</v>
          </cell>
          <cell r="C712" t="str">
            <v>貨1C</v>
          </cell>
          <cell r="D712" t="str">
            <v>H21</v>
          </cell>
          <cell r="E712" t="str">
            <v>QFE</v>
          </cell>
          <cell r="I712" t="str">
            <v>C</v>
          </cell>
        </row>
        <row r="713">
          <cell r="A713" t="str">
            <v>貨1CQEE</v>
          </cell>
          <cell r="B713" t="str">
            <v>バス貨物～1.7t(CNG)</v>
          </cell>
          <cell r="C713" t="str">
            <v>貨1C</v>
          </cell>
          <cell r="D713" t="str">
            <v>H21</v>
          </cell>
          <cell r="E713" t="str">
            <v>QEE</v>
          </cell>
          <cell r="I713" t="str">
            <v>C</v>
          </cell>
        </row>
        <row r="714">
          <cell r="A714" t="str">
            <v>貨1C3FE</v>
          </cell>
          <cell r="B714" t="str">
            <v>バス貨物～1.7t(CNG)</v>
          </cell>
          <cell r="C714" t="str">
            <v>貨1C</v>
          </cell>
          <cell r="D714" t="str">
            <v>H30</v>
          </cell>
          <cell r="E714" t="str">
            <v>3FE</v>
          </cell>
          <cell r="I714" t="str">
            <v>C</v>
          </cell>
        </row>
        <row r="715">
          <cell r="A715" t="str">
            <v>貨1C3EE</v>
          </cell>
          <cell r="B715" t="str">
            <v>バス貨物～1.7t(CNG)</v>
          </cell>
          <cell r="C715" t="str">
            <v>貨1C</v>
          </cell>
          <cell r="D715" t="str">
            <v>H30</v>
          </cell>
          <cell r="E715" t="str">
            <v>3EE</v>
          </cell>
          <cell r="I715" t="str">
            <v>C</v>
          </cell>
        </row>
        <row r="716">
          <cell r="A716" t="str">
            <v>貨1C4FE</v>
          </cell>
          <cell r="B716" t="str">
            <v>バス貨物～1.7t(CNG)</v>
          </cell>
          <cell r="C716" t="str">
            <v>貨1C</v>
          </cell>
          <cell r="D716" t="str">
            <v>H30</v>
          </cell>
          <cell r="E716" t="str">
            <v>4FE</v>
          </cell>
          <cell r="I716" t="str">
            <v>C</v>
          </cell>
        </row>
        <row r="717">
          <cell r="A717" t="str">
            <v>貨1C4EE</v>
          </cell>
          <cell r="B717" t="str">
            <v>バス貨物～1.7t(CNG)</v>
          </cell>
          <cell r="C717" t="str">
            <v>貨1C</v>
          </cell>
          <cell r="D717" t="str">
            <v>H30</v>
          </cell>
          <cell r="E717" t="str">
            <v>4EE</v>
          </cell>
          <cell r="I717" t="str">
            <v>C</v>
          </cell>
        </row>
        <row r="718">
          <cell r="A718" t="str">
            <v>貨1C5FE</v>
          </cell>
          <cell r="B718" t="str">
            <v>バス貨物～1.7t(CNG)</v>
          </cell>
          <cell r="C718" t="str">
            <v>貨1C</v>
          </cell>
          <cell r="D718" t="str">
            <v>H30</v>
          </cell>
          <cell r="E718" t="str">
            <v>5FE</v>
          </cell>
          <cell r="I718" t="str">
            <v>C</v>
          </cell>
        </row>
        <row r="719">
          <cell r="A719" t="str">
            <v>貨1C5EE</v>
          </cell>
          <cell r="B719" t="str">
            <v>バス貨物～1.7t(CNG)</v>
          </cell>
          <cell r="C719" t="str">
            <v>貨1C</v>
          </cell>
          <cell r="D719" t="str">
            <v>H30</v>
          </cell>
          <cell r="E719" t="str">
            <v>5EE</v>
          </cell>
          <cell r="I719" t="str">
            <v>C</v>
          </cell>
        </row>
        <row r="720">
          <cell r="A720" t="str">
            <v>貨1C6FE</v>
          </cell>
          <cell r="B720" t="str">
            <v>バス貨物～1.7t(CNG)</v>
          </cell>
          <cell r="C720" t="str">
            <v>貨1C</v>
          </cell>
          <cell r="D720" t="str">
            <v>H30</v>
          </cell>
          <cell r="E720" t="str">
            <v>6FE</v>
          </cell>
          <cell r="I720" t="str">
            <v>C</v>
          </cell>
        </row>
        <row r="721">
          <cell r="A721" t="str">
            <v>貨1C6EE</v>
          </cell>
          <cell r="B721" t="str">
            <v>バス貨物～1.7t(CNG)</v>
          </cell>
          <cell r="C721" t="str">
            <v>貨1C</v>
          </cell>
          <cell r="D721" t="str">
            <v>H30</v>
          </cell>
          <cell r="E721" t="str">
            <v>6EE</v>
          </cell>
          <cell r="I721" t="str">
            <v>C</v>
          </cell>
        </row>
        <row r="722">
          <cell r="A722" t="str">
            <v>貨2CTQ</v>
          </cell>
          <cell r="B722" t="str">
            <v>バス貨物1.7～2.5t(CNG)</v>
          </cell>
          <cell r="C722" t="str">
            <v>貨2C</v>
          </cell>
          <cell r="D722" t="str">
            <v>H13</v>
          </cell>
          <cell r="E722" t="str">
            <v>TQ</v>
          </cell>
          <cell r="I722" t="str">
            <v>C</v>
          </cell>
        </row>
        <row r="723">
          <cell r="A723" t="str">
            <v>貨2CLQ</v>
          </cell>
          <cell r="B723" t="str">
            <v>バス貨物1.7～2.5t(CNG)</v>
          </cell>
          <cell r="C723" t="str">
            <v>貨2C</v>
          </cell>
          <cell r="D723" t="str">
            <v>H13</v>
          </cell>
          <cell r="E723" t="str">
            <v>LQ</v>
          </cell>
          <cell r="I723" t="str">
            <v>C</v>
          </cell>
        </row>
        <row r="724">
          <cell r="A724" t="str">
            <v>貨2CUQ</v>
          </cell>
          <cell r="B724" t="str">
            <v>バス貨物1.7～2.5t(CNG)</v>
          </cell>
          <cell r="C724" t="str">
            <v>貨2C</v>
          </cell>
          <cell r="D724" t="str">
            <v>H13</v>
          </cell>
          <cell r="E724" t="str">
            <v>UQ</v>
          </cell>
          <cell r="I724" t="str">
            <v>C</v>
          </cell>
        </row>
        <row r="725">
          <cell r="A725" t="str">
            <v>貨2CAFF</v>
          </cell>
          <cell r="B725" t="str">
            <v>バス貨物1.7～2.5t(CNG)</v>
          </cell>
          <cell r="C725" t="str">
            <v>貨2C</v>
          </cell>
          <cell r="D725" t="str">
            <v>H17</v>
          </cell>
          <cell r="E725" t="str">
            <v>AFF</v>
          </cell>
          <cell r="I725" t="str">
            <v>C</v>
          </cell>
        </row>
        <row r="726">
          <cell r="A726" t="str">
            <v>貨2CAEF</v>
          </cell>
          <cell r="B726" t="str">
            <v>バス貨物1.7～2.5t(CNG)</v>
          </cell>
          <cell r="C726" t="str">
            <v>貨2C</v>
          </cell>
          <cell r="D726" t="str">
            <v>H17</v>
          </cell>
          <cell r="E726" t="str">
            <v>AEF</v>
          </cell>
          <cell r="I726" t="str">
            <v>C</v>
          </cell>
        </row>
        <row r="727">
          <cell r="A727" t="str">
            <v>貨2CCEF</v>
          </cell>
          <cell r="B727" t="str">
            <v>バス貨物1.7～2.5t(CNG)</v>
          </cell>
          <cell r="C727" t="str">
            <v>貨2C</v>
          </cell>
          <cell r="D727" t="str">
            <v>H17</v>
          </cell>
          <cell r="E727" t="str">
            <v>CEF</v>
          </cell>
          <cell r="I727" t="str">
            <v>C</v>
          </cell>
        </row>
        <row r="728">
          <cell r="A728" t="str">
            <v>貨2CCFF</v>
          </cell>
          <cell r="B728" t="str">
            <v>バス貨物1.7～2.5t(CNG)</v>
          </cell>
          <cell r="C728" t="str">
            <v>貨2C</v>
          </cell>
          <cell r="D728" t="str">
            <v>H17</v>
          </cell>
          <cell r="E728" t="str">
            <v>CFF</v>
          </cell>
          <cell r="I728" t="str">
            <v>C</v>
          </cell>
        </row>
        <row r="729">
          <cell r="A729" t="str">
            <v>貨2CDEF</v>
          </cell>
          <cell r="B729" t="str">
            <v>バス貨物1.7～2.5t(CNG)</v>
          </cell>
          <cell r="C729" t="str">
            <v>貨2C</v>
          </cell>
          <cell r="D729" t="str">
            <v>H17</v>
          </cell>
          <cell r="E729" t="str">
            <v>DEF</v>
          </cell>
          <cell r="I729" t="str">
            <v>C</v>
          </cell>
        </row>
        <row r="730">
          <cell r="A730" t="str">
            <v>貨2CDFF</v>
          </cell>
          <cell r="B730" t="str">
            <v>バス貨物1.7～2.5t(CNG)</v>
          </cell>
          <cell r="C730" t="str">
            <v>貨2C</v>
          </cell>
          <cell r="D730" t="str">
            <v>H17</v>
          </cell>
          <cell r="E730" t="str">
            <v>DFF</v>
          </cell>
          <cell r="I730" t="str">
            <v>C</v>
          </cell>
        </row>
        <row r="731">
          <cell r="A731" t="str">
            <v>貨2CLFF</v>
          </cell>
          <cell r="B731" t="str">
            <v>バス貨物1.7～2.5t(CNG)</v>
          </cell>
          <cell r="C731" t="str">
            <v>貨2C</v>
          </cell>
          <cell r="D731" t="str">
            <v>H21</v>
          </cell>
          <cell r="E731" t="str">
            <v>LFF</v>
          </cell>
          <cell r="I731" t="str">
            <v>C</v>
          </cell>
        </row>
        <row r="732">
          <cell r="A732" t="str">
            <v>貨2CLEF</v>
          </cell>
          <cell r="B732" t="str">
            <v>バス貨物1.7～2.5t(CNG)</v>
          </cell>
          <cell r="C732" t="str">
            <v>貨2C</v>
          </cell>
          <cell r="D732" t="str">
            <v>H21</v>
          </cell>
          <cell r="E732" t="str">
            <v>LEF</v>
          </cell>
          <cell r="I732" t="str">
            <v>C</v>
          </cell>
        </row>
        <row r="733">
          <cell r="A733" t="str">
            <v>貨2CMFF</v>
          </cell>
          <cell r="B733" t="str">
            <v>バス貨物1.7～2.5t(CNG)</v>
          </cell>
          <cell r="C733" t="str">
            <v>貨2C</v>
          </cell>
          <cell r="D733" t="str">
            <v>H21</v>
          </cell>
          <cell r="E733" t="str">
            <v>MFF</v>
          </cell>
          <cell r="I733" t="str">
            <v>C</v>
          </cell>
        </row>
        <row r="734">
          <cell r="A734" t="str">
            <v>貨2CMEF</v>
          </cell>
          <cell r="B734" t="str">
            <v>バス貨物1.7～2.5t(CNG)</v>
          </cell>
          <cell r="C734" t="str">
            <v>貨2C</v>
          </cell>
          <cell r="D734" t="str">
            <v>H21</v>
          </cell>
          <cell r="E734" t="str">
            <v>MEF</v>
          </cell>
          <cell r="I734" t="str">
            <v>C</v>
          </cell>
        </row>
        <row r="735">
          <cell r="A735" t="str">
            <v>貨2CRFF</v>
          </cell>
          <cell r="B735" t="str">
            <v>バス貨物1.7～2.5t(CNG)</v>
          </cell>
          <cell r="C735" t="str">
            <v>貨2C</v>
          </cell>
          <cell r="D735" t="str">
            <v>H21</v>
          </cell>
          <cell r="E735" t="str">
            <v>RFF</v>
          </cell>
          <cell r="I735" t="str">
            <v>C</v>
          </cell>
        </row>
        <row r="736">
          <cell r="A736" t="str">
            <v>貨2CREF</v>
          </cell>
          <cell r="B736" t="str">
            <v>バス貨物1.7～2.5t(CNG)</v>
          </cell>
          <cell r="C736" t="str">
            <v>貨2C</v>
          </cell>
          <cell r="D736" t="str">
            <v>H21</v>
          </cell>
          <cell r="E736" t="str">
            <v>REF</v>
          </cell>
          <cell r="I736" t="str">
            <v>C</v>
          </cell>
        </row>
        <row r="737">
          <cell r="A737" t="str">
            <v>貨2CQFF</v>
          </cell>
          <cell r="B737" t="str">
            <v>バス貨物1.7～2.5t(CNG)</v>
          </cell>
          <cell r="C737" t="str">
            <v>貨2C</v>
          </cell>
          <cell r="D737" t="str">
            <v>H21</v>
          </cell>
          <cell r="E737" t="str">
            <v>QFF</v>
          </cell>
          <cell r="I737" t="str">
            <v>C</v>
          </cell>
        </row>
        <row r="738">
          <cell r="A738" t="str">
            <v>貨2CQEF</v>
          </cell>
          <cell r="B738" t="str">
            <v>バス貨物1.7～2.5t(CNG)</v>
          </cell>
          <cell r="C738" t="str">
            <v>貨2C</v>
          </cell>
          <cell r="D738" t="str">
            <v>H21</v>
          </cell>
          <cell r="E738" t="str">
            <v>QEF</v>
          </cell>
          <cell r="I738" t="str">
            <v>C</v>
          </cell>
        </row>
        <row r="739">
          <cell r="A739" t="str">
            <v>貨2C3FF</v>
          </cell>
          <cell r="B739" t="str">
            <v>バス貨物1.7～2.5t(CNG)</v>
          </cell>
          <cell r="C739" t="str">
            <v>貨2C</v>
          </cell>
          <cell r="D739" t="str">
            <v>H30</v>
          </cell>
          <cell r="E739" t="str">
            <v>3FF</v>
          </cell>
          <cell r="I739" t="str">
            <v>C</v>
          </cell>
        </row>
        <row r="740">
          <cell r="A740" t="str">
            <v>貨2C3EF</v>
          </cell>
          <cell r="B740" t="str">
            <v>バス貨物1.7～2.5t(CNG)</v>
          </cell>
          <cell r="C740" t="str">
            <v>貨2C</v>
          </cell>
          <cell r="D740" t="str">
            <v>H30</v>
          </cell>
          <cell r="E740" t="str">
            <v>3EF</v>
          </cell>
          <cell r="I740" t="str">
            <v>C</v>
          </cell>
        </row>
        <row r="741">
          <cell r="A741" t="str">
            <v>貨2C4FF</v>
          </cell>
          <cell r="B741" t="str">
            <v>バス貨物1.7～2.5t(CNG)</v>
          </cell>
          <cell r="C741" t="str">
            <v>貨2C</v>
          </cell>
          <cell r="D741" t="str">
            <v>H30</v>
          </cell>
          <cell r="E741" t="str">
            <v>4FF</v>
          </cell>
          <cell r="I741" t="str">
            <v>C</v>
          </cell>
        </row>
        <row r="742">
          <cell r="A742" t="str">
            <v>貨2C4EF</v>
          </cell>
          <cell r="B742" t="str">
            <v>バス貨物1.7～2.5t(CNG)</v>
          </cell>
          <cell r="C742" t="str">
            <v>貨2C</v>
          </cell>
          <cell r="D742" t="str">
            <v>H30</v>
          </cell>
          <cell r="E742" t="str">
            <v>4EF</v>
          </cell>
          <cell r="I742" t="str">
            <v>C</v>
          </cell>
        </row>
        <row r="743">
          <cell r="A743" t="str">
            <v>貨2C5FF</v>
          </cell>
          <cell r="B743" t="str">
            <v>バス貨物1.7～2.5t(CNG)</v>
          </cell>
          <cell r="C743" t="str">
            <v>貨2C</v>
          </cell>
          <cell r="D743" t="str">
            <v>H30</v>
          </cell>
          <cell r="E743" t="str">
            <v>5FF</v>
          </cell>
          <cell r="I743" t="str">
            <v>C</v>
          </cell>
        </row>
        <row r="744">
          <cell r="A744" t="str">
            <v>貨2C5EF</v>
          </cell>
          <cell r="B744" t="str">
            <v>バス貨物1.7～2.5t(CNG)</v>
          </cell>
          <cell r="C744" t="str">
            <v>貨2C</v>
          </cell>
          <cell r="D744" t="str">
            <v>H30</v>
          </cell>
          <cell r="E744" t="str">
            <v>5EF</v>
          </cell>
          <cell r="I744" t="str">
            <v>C</v>
          </cell>
        </row>
        <row r="745">
          <cell r="A745" t="str">
            <v>貨2C6FF</v>
          </cell>
          <cell r="B745" t="str">
            <v>バス貨物1.7～2.5t(CNG)</v>
          </cell>
          <cell r="C745" t="str">
            <v>貨2C</v>
          </cell>
          <cell r="D745" t="str">
            <v>H30</v>
          </cell>
          <cell r="E745" t="str">
            <v>6FF</v>
          </cell>
          <cell r="I745" t="str">
            <v>C</v>
          </cell>
        </row>
        <row r="746">
          <cell r="A746" t="str">
            <v>貨2C6EF</v>
          </cell>
          <cell r="B746" t="str">
            <v>バス貨物1.7～2.5t(CNG)</v>
          </cell>
          <cell r="C746" t="str">
            <v>貨2C</v>
          </cell>
          <cell r="D746" t="str">
            <v>H30</v>
          </cell>
          <cell r="E746" t="str">
            <v>6EF</v>
          </cell>
          <cell r="I746" t="str">
            <v>C</v>
          </cell>
        </row>
        <row r="747">
          <cell r="A747" t="str">
            <v>貨3CTQ</v>
          </cell>
          <cell r="B747" t="str">
            <v>バス貨物2.5～3.5t(CNG)</v>
          </cell>
          <cell r="C747" t="str">
            <v>貨3C</v>
          </cell>
          <cell r="D747" t="str">
            <v>H13</v>
          </cell>
          <cell r="E747" t="str">
            <v>TQ</v>
          </cell>
          <cell r="I747" t="str">
            <v>C</v>
          </cell>
        </row>
        <row r="748">
          <cell r="A748" t="str">
            <v>貨3CLQ</v>
          </cell>
          <cell r="B748" t="str">
            <v>バス貨物2.5～3.5t(CNG)</v>
          </cell>
          <cell r="C748" t="str">
            <v>貨3C</v>
          </cell>
          <cell r="D748" t="str">
            <v>H13</v>
          </cell>
          <cell r="E748" t="str">
            <v>LQ</v>
          </cell>
          <cell r="I748" t="str">
            <v>C</v>
          </cell>
        </row>
        <row r="749">
          <cell r="A749" t="str">
            <v>貨3CUQ</v>
          </cell>
          <cell r="B749" t="str">
            <v>バス貨物2.5～3.5t(CNG)</v>
          </cell>
          <cell r="C749" t="str">
            <v>貨3C</v>
          </cell>
          <cell r="D749" t="str">
            <v>H13</v>
          </cell>
          <cell r="E749" t="str">
            <v>UQ</v>
          </cell>
          <cell r="I749" t="str">
            <v>C</v>
          </cell>
        </row>
        <row r="750">
          <cell r="A750" t="str">
            <v>貨3CAFF</v>
          </cell>
          <cell r="B750" t="str">
            <v>バス貨物2.5～3.5t(CNG)</v>
          </cell>
          <cell r="C750" t="str">
            <v>貨3C</v>
          </cell>
          <cell r="D750" t="str">
            <v>H17</v>
          </cell>
          <cell r="E750" t="str">
            <v>AFF</v>
          </cell>
          <cell r="I750" t="str">
            <v>C</v>
          </cell>
        </row>
        <row r="751">
          <cell r="A751" t="str">
            <v>貨3CAEF</v>
          </cell>
          <cell r="B751" t="str">
            <v>バス貨物2.5～3.5t(CNG)</v>
          </cell>
          <cell r="C751" t="str">
            <v>貨3C</v>
          </cell>
          <cell r="D751" t="str">
            <v>H17</v>
          </cell>
          <cell r="E751" t="str">
            <v>AEF</v>
          </cell>
          <cell r="I751" t="str">
            <v>C</v>
          </cell>
        </row>
        <row r="752">
          <cell r="A752" t="str">
            <v>貨3CCEF</v>
          </cell>
          <cell r="B752" t="str">
            <v>バス貨物2.5～3.5t(CNG)</v>
          </cell>
          <cell r="C752" t="str">
            <v>貨3C</v>
          </cell>
          <cell r="D752" t="str">
            <v>H17</v>
          </cell>
          <cell r="E752" t="str">
            <v>CEF</v>
          </cell>
          <cell r="I752" t="str">
            <v>C</v>
          </cell>
        </row>
        <row r="753">
          <cell r="A753" t="str">
            <v>貨3CCFF</v>
          </cell>
          <cell r="B753" t="str">
            <v>バス貨物2.5～3.5t(CNG)</v>
          </cell>
          <cell r="C753" t="str">
            <v>貨3C</v>
          </cell>
          <cell r="D753" t="str">
            <v>H17</v>
          </cell>
          <cell r="E753" t="str">
            <v>CFF</v>
          </cell>
          <cell r="I753" t="str">
            <v>C</v>
          </cell>
        </row>
        <row r="754">
          <cell r="A754" t="str">
            <v>貨3CDEF</v>
          </cell>
          <cell r="B754" t="str">
            <v>バス貨物2.5～3.5t(CNG)</v>
          </cell>
          <cell r="C754" t="str">
            <v>貨3C</v>
          </cell>
          <cell r="D754" t="str">
            <v>H17</v>
          </cell>
          <cell r="E754" t="str">
            <v>DEF</v>
          </cell>
          <cell r="I754" t="str">
            <v>C</v>
          </cell>
        </row>
        <row r="755">
          <cell r="A755" t="str">
            <v>貨3CDFF</v>
          </cell>
          <cell r="B755" t="str">
            <v>バス貨物2.5～3.5t(CNG)</v>
          </cell>
          <cell r="C755" t="str">
            <v>貨3C</v>
          </cell>
          <cell r="D755" t="str">
            <v>H17</v>
          </cell>
          <cell r="E755" t="str">
            <v>DFF</v>
          </cell>
          <cell r="I755" t="str">
            <v>C</v>
          </cell>
        </row>
        <row r="756">
          <cell r="A756" t="str">
            <v>貨3CLFF</v>
          </cell>
          <cell r="B756" t="str">
            <v>バス貨物2.5～3.5t(CNG)</v>
          </cell>
          <cell r="C756" t="str">
            <v>貨3C</v>
          </cell>
          <cell r="D756" t="str">
            <v>H21</v>
          </cell>
          <cell r="E756" t="str">
            <v>LFF</v>
          </cell>
          <cell r="I756" t="str">
            <v>C</v>
          </cell>
        </row>
        <row r="757">
          <cell r="A757" t="str">
            <v>貨3CLEF</v>
          </cell>
          <cell r="B757" t="str">
            <v>バス貨物2.5～3.5t(CNG)</v>
          </cell>
          <cell r="C757" t="str">
            <v>貨3C</v>
          </cell>
          <cell r="D757" t="str">
            <v>H21</v>
          </cell>
          <cell r="E757" t="str">
            <v>LEF</v>
          </cell>
          <cell r="I757" t="str">
            <v>C</v>
          </cell>
        </row>
        <row r="758">
          <cell r="A758" t="str">
            <v>貨3CMFF</v>
          </cell>
          <cell r="B758" t="str">
            <v>バス貨物2.5～3.5t(CNG)</v>
          </cell>
          <cell r="C758" t="str">
            <v>貨3C</v>
          </cell>
          <cell r="D758" t="str">
            <v>H21</v>
          </cell>
          <cell r="E758" t="str">
            <v>MFF</v>
          </cell>
          <cell r="I758" t="str">
            <v>C</v>
          </cell>
        </row>
        <row r="759">
          <cell r="A759" t="str">
            <v>貨3CMEF</v>
          </cell>
          <cell r="B759" t="str">
            <v>バス貨物2.5～3.5t(CNG)</v>
          </cell>
          <cell r="C759" t="str">
            <v>貨3C</v>
          </cell>
          <cell r="D759" t="str">
            <v>H21</v>
          </cell>
          <cell r="E759" t="str">
            <v>MEF</v>
          </cell>
          <cell r="I759" t="str">
            <v>C</v>
          </cell>
        </row>
        <row r="760">
          <cell r="A760" t="str">
            <v>貨3CRFF</v>
          </cell>
          <cell r="B760" t="str">
            <v>バス貨物2.5～3.5t(CNG)</v>
          </cell>
          <cell r="C760" t="str">
            <v>貨3C</v>
          </cell>
          <cell r="D760" t="str">
            <v>H21</v>
          </cell>
          <cell r="E760" t="str">
            <v>RFF</v>
          </cell>
          <cell r="I760" t="str">
            <v>C</v>
          </cell>
        </row>
        <row r="761">
          <cell r="A761" t="str">
            <v>貨3CREF</v>
          </cell>
          <cell r="B761" t="str">
            <v>バス貨物2.5～3.5t(CNG)</v>
          </cell>
          <cell r="C761" t="str">
            <v>貨3C</v>
          </cell>
          <cell r="D761" t="str">
            <v>H21</v>
          </cell>
          <cell r="E761" t="str">
            <v>REF</v>
          </cell>
          <cell r="I761" t="str">
            <v>C</v>
          </cell>
        </row>
        <row r="762">
          <cell r="A762" t="str">
            <v>貨3CQFF</v>
          </cell>
          <cell r="B762" t="str">
            <v>バス貨物2.5～3.5t(CNG)</v>
          </cell>
          <cell r="C762" t="str">
            <v>貨3C</v>
          </cell>
          <cell r="D762" t="str">
            <v>H21</v>
          </cell>
          <cell r="E762" t="str">
            <v>QFF</v>
          </cell>
          <cell r="I762" t="str">
            <v>C</v>
          </cell>
        </row>
        <row r="763">
          <cell r="A763" t="str">
            <v>貨3CQEF</v>
          </cell>
          <cell r="B763" t="str">
            <v>バス貨物2.5～3.5t(CNG)</v>
          </cell>
          <cell r="C763" t="str">
            <v>貨3C</v>
          </cell>
          <cell r="D763" t="str">
            <v>H21</v>
          </cell>
          <cell r="E763" t="str">
            <v>QEF</v>
          </cell>
          <cell r="I763" t="str">
            <v>C</v>
          </cell>
        </row>
        <row r="764">
          <cell r="A764" t="str">
            <v>貨3C3FF</v>
          </cell>
          <cell r="B764" t="str">
            <v>バス貨物2.5～3.5t(CNG)</v>
          </cell>
          <cell r="C764" t="str">
            <v>貨3C</v>
          </cell>
          <cell r="D764" t="str">
            <v>H30</v>
          </cell>
          <cell r="E764" t="str">
            <v>3FF</v>
          </cell>
          <cell r="I764" t="str">
            <v>C</v>
          </cell>
        </row>
        <row r="765">
          <cell r="A765" t="str">
            <v>貨3C3EF</v>
          </cell>
          <cell r="B765" t="str">
            <v>バス貨物2.5～3.5t(CNG)</v>
          </cell>
          <cell r="C765" t="str">
            <v>貨3C</v>
          </cell>
          <cell r="D765" t="str">
            <v>H30</v>
          </cell>
          <cell r="E765" t="str">
            <v>3EF</v>
          </cell>
          <cell r="I765" t="str">
            <v>C</v>
          </cell>
        </row>
        <row r="766">
          <cell r="A766" t="str">
            <v>貨3C4FF</v>
          </cell>
          <cell r="B766" t="str">
            <v>バス貨物2.5～3.5t(CNG)</v>
          </cell>
          <cell r="C766" t="str">
            <v>貨3C</v>
          </cell>
          <cell r="D766" t="str">
            <v>H30</v>
          </cell>
          <cell r="E766" t="str">
            <v>4FF</v>
          </cell>
          <cell r="I766" t="str">
            <v>C</v>
          </cell>
        </row>
        <row r="767">
          <cell r="A767" t="str">
            <v>貨3C4EF</v>
          </cell>
          <cell r="B767" t="str">
            <v>バス貨物2.5～3.5t(CNG)</v>
          </cell>
          <cell r="C767" t="str">
            <v>貨3C</v>
          </cell>
          <cell r="D767" t="str">
            <v>H30</v>
          </cell>
          <cell r="E767" t="str">
            <v>4EF</v>
          </cell>
          <cell r="I767" t="str">
            <v>C</v>
          </cell>
        </row>
        <row r="768">
          <cell r="A768" t="str">
            <v>貨3C5FF</v>
          </cell>
          <cell r="B768" t="str">
            <v>バス貨物2.5～3.5t(CNG)</v>
          </cell>
          <cell r="C768" t="str">
            <v>貨3C</v>
          </cell>
          <cell r="D768" t="str">
            <v>H30</v>
          </cell>
          <cell r="E768" t="str">
            <v>5FF</v>
          </cell>
          <cell r="I768" t="str">
            <v>C</v>
          </cell>
        </row>
        <row r="769">
          <cell r="A769" t="str">
            <v>貨3C5EF</v>
          </cell>
          <cell r="B769" t="str">
            <v>バス貨物2.5～3.5t(CNG)</v>
          </cell>
          <cell r="C769" t="str">
            <v>貨3C</v>
          </cell>
          <cell r="D769" t="str">
            <v>H30</v>
          </cell>
          <cell r="E769" t="str">
            <v>5EF</v>
          </cell>
          <cell r="I769" t="str">
            <v>C</v>
          </cell>
        </row>
        <row r="770">
          <cell r="A770" t="str">
            <v>貨3C6FF</v>
          </cell>
          <cell r="B770" t="str">
            <v>バス貨物2.5～3.5t(CNG)</v>
          </cell>
          <cell r="C770" t="str">
            <v>貨3C</v>
          </cell>
          <cell r="D770" t="str">
            <v>H30</v>
          </cell>
          <cell r="E770" t="str">
            <v>6FF</v>
          </cell>
          <cell r="I770" t="str">
            <v>C</v>
          </cell>
        </row>
        <row r="771">
          <cell r="A771" t="str">
            <v>貨3C6EF</v>
          </cell>
          <cell r="B771" t="str">
            <v>バス貨物2.5～3.5t(CNG)</v>
          </cell>
          <cell r="C771" t="str">
            <v>貨3C</v>
          </cell>
          <cell r="D771" t="str">
            <v>H30</v>
          </cell>
          <cell r="E771" t="str">
            <v>6EF</v>
          </cell>
          <cell r="I771" t="str">
            <v>C</v>
          </cell>
        </row>
        <row r="772">
          <cell r="A772" t="str">
            <v>貨4CTR</v>
          </cell>
          <cell r="B772" t="str">
            <v>バス貨物3.5t～(CNG)</v>
          </cell>
          <cell r="C772" t="str">
            <v>貨4C</v>
          </cell>
          <cell r="D772" t="str">
            <v>H15,H16</v>
          </cell>
          <cell r="E772" t="str">
            <v>TR</v>
          </cell>
          <cell r="I772" t="str">
            <v>C</v>
          </cell>
        </row>
        <row r="773">
          <cell r="A773" t="str">
            <v>貨4CLR</v>
          </cell>
          <cell r="B773" t="str">
            <v>バス貨物3.5t～(CNG)</v>
          </cell>
          <cell r="C773" t="str">
            <v>貨4C</v>
          </cell>
          <cell r="D773" t="str">
            <v>H15,H16</v>
          </cell>
          <cell r="E773" t="str">
            <v>LR</v>
          </cell>
          <cell r="I773" t="str">
            <v>C</v>
          </cell>
        </row>
        <row r="774">
          <cell r="A774" t="str">
            <v>貨4CUR</v>
          </cell>
          <cell r="B774" t="str">
            <v>バス貨物3.5t～(CNG)</v>
          </cell>
          <cell r="C774" t="str">
            <v>貨4C</v>
          </cell>
          <cell r="D774" t="str">
            <v>H15,H16</v>
          </cell>
          <cell r="E774" t="str">
            <v>UR</v>
          </cell>
          <cell r="I774" t="str">
            <v>C</v>
          </cell>
        </row>
        <row r="775">
          <cell r="A775" t="str">
            <v>貨4CAFG</v>
          </cell>
          <cell r="B775" t="str">
            <v>バス貨物3.5t～(CNG)</v>
          </cell>
          <cell r="C775" t="str">
            <v>貨4C</v>
          </cell>
          <cell r="D775" t="str">
            <v>H17</v>
          </cell>
          <cell r="E775" t="str">
            <v>AFG</v>
          </cell>
          <cell r="I775" t="str">
            <v>C</v>
          </cell>
        </row>
        <row r="776">
          <cell r="A776" t="str">
            <v>貨4CAEG</v>
          </cell>
          <cell r="B776" t="str">
            <v>バス貨物3.5t～(CNG)</v>
          </cell>
          <cell r="C776" t="str">
            <v>貨4C</v>
          </cell>
          <cell r="D776" t="str">
            <v>H17</v>
          </cell>
          <cell r="E776" t="str">
            <v>AEG</v>
          </cell>
          <cell r="I776" t="str">
            <v>C</v>
          </cell>
        </row>
        <row r="777">
          <cell r="A777" t="str">
            <v>貨4CBEG</v>
          </cell>
          <cell r="B777" t="str">
            <v>バス貨物3.5t～(CNG)</v>
          </cell>
          <cell r="C777" t="str">
            <v>貨4C</v>
          </cell>
          <cell r="D777" t="str">
            <v>H17</v>
          </cell>
          <cell r="E777" t="str">
            <v>BEG</v>
          </cell>
          <cell r="I777" t="str">
            <v>C</v>
          </cell>
        </row>
        <row r="778">
          <cell r="A778" t="str">
            <v>貨4CBFG</v>
          </cell>
          <cell r="B778" t="str">
            <v>バス貨物3.5t～(CNG)</v>
          </cell>
          <cell r="C778" t="str">
            <v>貨4C</v>
          </cell>
          <cell r="D778" t="str">
            <v>H17</v>
          </cell>
          <cell r="E778" t="str">
            <v>BFG</v>
          </cell>
          <cell r="I778" t="str">
            <v>C</v>
          </cell>
        </row>
        <row r="779">
          <cell r="A779" t="str">
            <v>貨4CNEG</v>
          </cell>
          <cell r="B779" t="str">
            <v>バス貨物3.5t～(CNG)</v>
          </cell>
          <cell r="C779" t="str">
            <v>貨4C</v>
          </cell>
          <cell r="D779" t="str">
            <v>H17</v>
          </cell>
          <cell r="E779" t="str">
            <v>NEG</v>
          </cell>
          <cell r="I779" t="str">
            <v>C</v>
          </cell>
        </row>
        <row r="780">
          <cell r="A780" t="str">
            <v>貨4CNFG</v>
          </cell>
          <cell r="B780" t="str">
            <v>バス貨物3.5t～(CNG)</v>
          </cell>
          <cell r="C780" t="str">
            <v>貨4C</v>
          </cell>
          <cell r="D780" t="str">
            <v>H17</v>
          </cell>
          <cell r="E780" t="str">
            <v>NFG</v>
          </cell>
          <cell r="I780" t="str">
            <v>C</v>
          </cell>
        </row>
        <row r="781">
          <cell r="A781" t="str">
            <v>貨4CPEG</v>
          </cell>
          <cell r="B781" t="str">
            <v>バス貨物3.5t～(CNG)</v>
          </cell>
          <cell r="C781" t="str">
            <v>貨4C</v>
          </cell>
          <cell r="D781" t="str">
            <v>H17</v>
          </cell>
          <cell r="E781" t="str">
            <v>PEG</v>
          </cell>
          <cell r="I781" t="str">
            <v>C</v>
          </cell>
        </row>
        <row r="782">
          <cell r="A782" t="str">
            <v>貨4CPFG</v>
          </cell>
          <cell r="B782" t="str">
            <v>バス貨物3.5t～(CNG)</v>
          </cell>
          <cell r="C782" t="str">
            <v>貨4C</v>
          </cell>
          <cell r="D782" t="str">
            <v>H17</v>
          </cell>
          <cell r="E782" t="str">
            <v>PFG</v>
          </cell>
          <cell r="I782" t="str">
            <v>C</v>
          </cell>
        </row>
        <row r="783">
          <cell r="A783" t="str">
            <v>貨4CLFG</v>
          </cell>
          <cell r="B783" t="str">
            <v>バス貨物12t～(CNG)</v>
          </cell>
          <cell r="C783" t="str">
            <v>貨4C</v>
          </cell>
          <cell r="D783" t="str">
            <v>H21</v>
          </cell>
          <cell r="E783" t="str">
            <v>LFG</v>
          </cell>
          <cell r="I783" t="str">
            <v>C</v>
          </cell>
        </row>
        <row r="784">
          <cell r="A784" t="str">
            <v>貨4CLEG</v>
          </cell>
          <cell r="B784" t="str">
            <v>バス貨物12t～(CNG)</v>
          </cell>
          <cell r="C784" t="str">
            <v>貨4C</v>
          </cell>
          <cell r="D784" t="str">
            <v>H21</v>
          </cell>
          <cell r="E784" t="str">
            <v>LEG</v>
          </cell>
          <cell r="I784" t="str">
            <v>C</v>
          </cell>
        </row>
        <row r="785">
          <cell r="A785" t="str">
            <v>貨4CMFG</v>
          </cell>
          <cell r="B785" t="str">
            <v>バス貨物12t～(CNG)</v>
          </cell>
          <cell r="C785" t="str">
            <v>貨4C</v>
          </cell>
          <cell r="D785" t="str">
            <v>H21</v>
          </cell>
          <cell r="E785" t="str">
            <v>MFG</v>
          </cell>
          <cell r="I785" t="str">
            <v>C</v>
          </cell>
        </row>
        <row r="786">
          <cell r="A786" t="str">
            <v>貨4CMEG</v>
          </cell>
          <cell r="B786" t="str">
            <v>バス貨物12t～(CNG)</v>
          </cell>
          <cell r="C786" t="str">
            <v>貨4C</v>
          </cell>
          <cell r="D786" t="str">
            <v>H21</v>
          </cell>
          <cell r="E786" t="str">
            <v>MEG</v>
          </cell>
          <cell r="I786" t="str">
            <v>C</v>
          </cell>
        </row>
        <row r="787">
          <cell r="A787" t="str">
            <v>貨4CRFG</v>
          </cell>
          <cell r="B787" t="str">
            <v>バス貨物12t～(CNG)</v>
          </cell>
          <cell r="C787" t="str">
            <v>貨4C</v>
          </cell>
          <cell r="D787" t="str">
            <v>H21</v>
          </cell>
          <cell r="E787" t="str">
            <v>RFG</v>
          </cell>
          <cell r="I787" t="str">
            <v>C</v>
          </cell>
        </row>
        <row r="788">
          <cell r="A788" t="str">
            <v>貨4CREG</v>
          </cell>
          <cell r="B788" t="str">
            <v>バス貨物12t～(CNG)</v>
          </cell>
          <cell r="C788" t="str">
            <v>貨4C</v>
          </cell>
          <cell r="D788" t="str">
            <v>H21</v>
          </cell>
          <cell r="E788" t="str">
            <v>REG</v>
          </cell>
          <cell r="I788" t="str">
            <v>C</v>
          </cell>
        </row>
        <row r="789">
          <cell r="A789" t="str">
            <v>貨4CQFG</v>
          </cell>
          <cell r="B789" t="str">
            <v>バス貨物12t～(CNG)</v>
          </cell>
          <cell r="C789" t="str">
            <v>貨4C</v>
          </cell>
          <cell r="D789" t="str">
            <v>H21</v>
          </cell>
          <cell r="E789" t="str">
            <v>QFG</v>
          </cell>
          <cell r="I789" t="str">
            <v>C</v>
          </cell>
        </row>
        <row r="790">
          <cell r="A790" t="str">
            <v>貨4CQEG</v>
          </cell>
          <cell r="B790" t="str">
            <v>バス貨物12t～(CNG)</v>
          </cell>
          <cell r="C790" t="str">
            <v>貨4C</v>
          </cell>
          <cell r="D790" t="str">
            <v>H21</v>
          </cell>
          <cell r="E790" t="str">
            <v>QEG</v>
          </cell>
          <cell r="I790" t="str">
            <v>C</v>
          </cell>
        </row>
        <row r="791">
          <cell r="A791" t="str">
            <v>貨4CSFG</v>
          </cell>
          <cell r="B791" t="str">
            <v>バス貨物3.5t～12t(CNG)</v>
          </cell>
          <cell r="C791" t="str">
            <v>貨4C</v>
          </cell>
          <cell r="D791" t="str">
            <v>H22</v>
          </cell>
          <cell r="E791" t="str">
            <v>SFG</v>
          </cell>
          <cell r="I791" t="str">
            <v>C</v>
          </cell>
        </row>
        <row r="792">
          <cell r="A792" t="str">
            <v>貨4CSEG</v>
          </cell>
          <cell r="B792" t="str">
            <v>バス貨物3.5t～12t(CNG)</v>
          </cell>
          <cell r="C792" t="str">
            <v>貨4C</v>
          </cell>
          <cell r="D792" t="str">
            <v>H22</v>
          </cell>
          <cell r="E792" t="str">
            <v>SEG</v>
          </cell>
          <cell r="I792" t="str">
            <v>C</v>
          </cell>
        </row>
        <row r="793">
          <cell r="A793" t="str">
            <v>貨4CTFG</v>
          </cell>
          <cell r="B793" t="str">
            <v>バス貨物3.5t～12t(CNG)</v>
          </cell>
          <cell r="C793" t="str">
            <v>貨4C</v>
          </cell>
          <cell r="D793" t="str">
            <v>H22</v>
          </cell>
          <cell r="E793" t="str">
            <v>TFG</v>
          </cell>
          <cell r="I793" t="str">
            <v>C</v>
          </cell>
        </row>
        <row r="794">
          <cell r="A794" t="str">
            <v>貨4CTEG</v>
          </cell>
          <cell r="B794" t="str">
            <v>バス貨物3.5t～12t(CNG)</v>
          </cell>
          <cell r="C794" t="str">
            <v>貨4C</v>
          </cell>
          <cell r="D794" t="str">
            <v>H22</v>
          </cell>
          <cell r="E794" t="str">
            <v>TEG</v>
          </cell>
          <cell r="I794" t="str">
            <v>C</v>
          </cell>
        </row>
        <row r="795">
          <cell r="A795" t="str">
            <v>貨4C2FG</v>
          </cell>
          <cell r="B795" t="str">
            <v>バス貨物3.5t～12t(CNG)</v>
          </cell>
          <cell r="C795" t="str">
            <v>貨4C</v>
          </cell>
          <cell r="D795" t="str">
            <v>H28</v>
          </cell>
          <cell r="E795" t="str">
            <v>2FG</v>
          </cell>
          <cell r="I795" t="str">
            <v>C</v>
          </cell>
        </row>
        <row r="796">
          <cell r="A796" t="str">
            <v>貨4C2EG</v>
          </cell>
          <cell r="B796" t="str">
            <v>バス貨物3.5t～12t(CNG)</v>
          </cell>
          <cell r="C796" t="str">
            <v>貨4C</v>
          </cell>
          <cell r="D796" t="str">
            <v>H28</v>
          </cell>
          <cell r="E796" t="str">
            <v>2EG</v>
          </cell>
          <cell r="I796" t="str">
            <v>C</v>
          </cell>
        </row>
        <row r="797">
          <cell r="A797" t="str">
            <v>貨1メTP</v>
          </cell>
          <cell r="B797" t="str">
            <v>バス貨物～1.7t(メタノール)</v>
          </cell>
          <cell r="C797" t="str">
            <v>貨1メ</v>
          </cell>
          <cell r="D797" t="str">
            <v>H14</v>
          </cell>
          <cell r="E797" t="str">
            <v>TP</v>
          </cell>
          <cell r="I797" t="str">
            <v>メ</v>
          </cell>
        </row>
        <row r="798">
          <cell r="A798" t="str">
            <v>貨1メLP</v>
          </cell>
          <cell r="B798" t="str">
            <v>バス貨物～1.7t(メタノール)</v>
          </cell>
          <cell r="C798" t="str">
            <v>貨1メ</v>
          </cell>
          <cell r="D798" t="str">
            <v>H14</v>
          </cell>
          <cell r="E798" t="str">
            <v>LP</v>
          </cell>
          <cell r="I798" t="str">
            <v>メ</v>
          </cell>
        </row>
        <row r="799">
          <cell r="A799" t="str">
            <v>貨1メUP</v>
          </cell>
          <cell r="B799" t="str">
            <v>バス貨物～1.7t(メタノール)</v>
          </cell>
          <cell r="C799" t="str">
            <v>貨1メ</v>
          </cell>
          <cell r="D799" t="str">
            <v>H14</v>
          </cell>
          <cell r="E799" t="str">
            <v>UP</v>
          </cell>
          <cell r="I799" t="str">
            <v>メ</v>
          </cell>
        </row>
        <row r="800">
          <cell r="A800" t="str">
            <v>貨1メAHE</v>
          </cell>
          <cell r="B800" t="str">
            <v>バス貨物～1.7t(メタノール)</v>
          </cell>
          <cell r="C800" t="str">
            <v>貨1メ</v>
          </cell>
          <cell r="D800" t="str">
            <v>H17</v>
          </cell>
          <cell r="E800" t="str">
            <v>AHE</v>
          </cell>
          <cell r="I800" t="str">
            <v>メ</v>
          </cell>
        </row>
        <row r="801">
          <cell r="A801" t="str">
            <v>貨1メAGE</v>
          </cell>
          <cell r="B801" t="str">
            <v>バス貨物～1.7t(メタノール)</v>
          </cell>
          <cell r="C801" t="str">
            <v>貨1メ</v>
          </cell>
          <cell r="D801" t="str">
            <v>H17</v>
          </cell>
          <cell r="E801" t="str">
            <v>AGE</v>
          </cell>
          <cell r="I801" t="str">
            <v>メ</v>
          </cell>
        </row>
        <row r="802">
          <cell r="A802" t="str">
            <v>貨1メCGE</v>
          </cell>
          <cell r="B802" t="str">
            <v>バス貨物～1.7t(メタノール)</v>
          </cell>
          <cell r="C802" t="str">
            <v>貨1メ</v>
          </cell>
          <cell r="D802" t="str">
            <v>H17</v>
          </cell>
          <cell r="E802" t="str">
            <v>CGE</v>
          </cell>
          <cell r="I802" t="str">
            <v>メ</v>
          </cell>
        </row>
        <row r="803">
          <cell r="A803" t="str">
            <v>貨1メCHE</v>
          </cell>
          <cell r="B803" t="str">
            <v>バス貨物～1.7t(メタノール)</v>
          </cell>
          <cell r="C803" t="str">
            <v>貨1メ</v>
          </cell>
          <cell r="D803" t="str">
            <v>H17</v>
          </cell>
          <cell r="E803" t="str">
            <v>CHE</v>
          </cell>
          <cell r="I803" t="str">
            <v>メ</v>
          </cell>
        </row>
        <row r="804">
          <cell r="A804" t="str">
            <v>貨1メDGE</v>
          </cell>
          <cell r="B804" t="str">
            <v>バス貨物～1.7t(メタノール)</v>
          </cell>
          <cell r="C804" t="str">
            <v>貨1メ</v>
          </cell>
          <cell r="D804" t="str">
            <v>H17</v>
          </cell>
          <cell r="E804" t="str">
            <v>DGE</v>
          </cell>
          <cell r="I804" t="str">
            <v>メ</v>
          </cell>
        </row>
        <row r="805">
          <cell r="A805" t="str">
            <v>貨1メDHE</v>
          </cell>
          <cell r="B805" t="str">
            <v>バス貨物～1.7t(メタノール)</v>
          </cell>
          <cell r="C805" t="str">
            <v>貨1メ</v>
          </cell>
          <cell r="D805" t="str">
            <v>H17</v>
          </cell>
          <cell r="E805" t="str">
            <v>DHE</v>
          </cell>
          <cell r="I805" t="str">
            <v>メ</v>
          </cell>
        </row>
        <row r="806">
          <cell r="A806" t="str">
            <v>貨1メLHE</v>
          </cell>
          <cell r="B806" t="str">
            <v>バス貨物～1.7t(メタノール)</v>
          </cell>
          <cell r="C806" t="str">
            <v>貨1メ</v>
          </cell>
          <cell r="D806" t="str">
            <v>H21</v>
          </cell>
          <cell r="E806" t="str">
            <v>LHE</v>
          </cell>
          <cell r="I806" t="str">
            <v>メ</v>
          </cell>
        </row>
        <row r="807">
          <cell r="A807" t="str">
            <v>貨1メLGE</v>
          </cell>
          <cell r="B807" t="str">
            <v>バス貨物～1.7t(メタノール)</v>
          </cell>
          <cell r="C807" t="str">
            <v>貨1メ</v>
          </cell>
          <cell r="D807" t="str">
            <v>H21</v>
          </cell>
          <cell r="E807" t="str">
            <v>LGE</v>
          </cell>
          <cell r="I807" t="str">
            <v>メ</v>
          </cell>
        </row>
        <row r="808">
          <cell r="A808" t="str">
            <v>貨1メMHE</v>
          </cell>
          <cell r="B808" t="str">
            <v>バス貨物～1.7t(メタノール)</v>
          </cell>
          <cell r="C808" t="str">
            <v>貨1メ</v>
          </cell>
          <cell r="D808" t="str">
            <v>H21</v>
          </cell>
          <cell r="E808" t="str">
            <v>MHE</v>
          </cell>
          <cell r="I808" t="str">
            <v>メ</v>
          </cell>
        </row>
        <row r="809">
          <cell r="A809" t="str">
            <v>貨1メMGE</v>
          </cell>
          <cell r="B809" t="str">
            <v>バス貨物～1.7t(メタノール)</v>
          </cell>
          <cell r="C809" t="str">
            <v>貨1メ</v>
          </cell>
          <cell r="D809" t="str">
            <v>H21</v>
          </cell>
          <cell r="E809" t="str">
            <v>MGE</v>
          </cell>
          <cell r="I809" t="str">
            <v>メ</v>
          </cell>
        </row>
        <row r="810">
          <cell r="A810" t="str">
            <v>貨1メRHE</v>
          </cell>
          <cell r="B810" t="str">
            <v>バス貨物～1.7t(メタノール)</v>
          </cell>
          <cell r="C810" t="str">
            <v>貨1メ</v>
          </cell>
          <cell r="D810" t="str">
            <v>H21</v>
          </cell>
          <cell r="E810" t="str">
            <v>RHE</v>
          </cell>
          <cell r="I810" t="str">
            <v>メ</v>
          </cell>
        </row>
        <row r="811">
          <cell r="A811" t="str">
            <v>貨1メRGE</v>
          </cell>
          <cell r="B811" t="str">
            <v>バス貨物～1.7t(メタノール)</v>
          </cell>
          <cell r="C811" t="str">
            <v>貨1メ</v>
          </cell>
          <cell r="D811" t="str">
            <v>H21</v>
          </cell>
          <cell r="E811" t="str">
            <v>RGE</v>
          </cell>
          <cell r="I811" t="str">
            <v>メ</v>
          </cell>
        </row>
        <row r="812">
          <cell r="A812" t="str">
            <v>貨1メQHE</v>
          </cell>
          <cell r="B812" t="str">
            <v>バス貨物～1.7t(メタノール)</v>
          </cell>
          <cell r="C812" t="str">
            <v>貨1メ</v>
          </cell>
          <cell r="D812" t="str">
            <v>H21</v>
          </cell>
          <cell r="E812" t="str">
            <v>QHE</v>
          </cell>
          <cell r="I812" t="str">
            <v>メ</v>
          </cell>
        </row>
        <row r="813">
          <cell r="A813" t="str">
            <v>貨1メQGE</v>
          </cell>
          <cell r="B813" t="str">
            <v>バス貨物～1.7t(メタノール)</v>
          </cell>
          <cell r="C813" t="str">
            <v>貨1メ</v>
          </cell>
          <cell r="D813" t="str">
            <v>H21</v>
          </cell>
          <cell r="E813" t="str">
            <v>QGE</v>
          </cell>
          <cell r="I813" t="str">
            <v>メ</v>
          </cell>
        </row>
        <row r="814">
          <cell r="A814" t="str">
            <v>貨1メ3HE</v>
          </cell>
          <cell r="B814" t="str">
            <v>バス貨物～1.7t(メタノール)</v>
          </cell>
          <cell r="C814" t="str">
            <v>貨1メ</v>
          </cell>
          <cell r="D814" t="str">
            <v>H30</v>
          </cell>
          <cell r="E814" t="str">
            <v>3HE</v>
          </cell>
          <cell r="I814" t="str">
            <v>メ</v>
          </cell>
        </row>
        <row r="815">
          <cell r="A815" t="str">
            <v>貨1メ3GE</v>
          </cell>
          <cell r="B815" t="str">
            <v>バス貨物～1.7t(メタノール)</v>
          </cell>
          <cell r="C815" t="str">
            <v>貨1メ</v>
          </cell>
          <cell r="D815" t="str">
            <v>H30</v>
          </cell>
          <cell r="E815" t="str">
            <v>3GE</v>
          </cell>
          <cell r="I815" t="str">
            <v>メ</v>
          </cell>
        </row>
        <row r="816">
          <cell r="A816" t="str">
            <v>貨1メ4HE</v>
          </cell>
          <cell r="B816" t="str">
            <v>バス貨物～1.7t(メタノール)</v>
          </cell>
          <cell r="C816" t="str">
            <v>貨1メ</v>
          </cell>
          <cell r="D816" t="str">
            <v>H30</v>
          </cell>
          <cell r="E816" t="str">
            <v>4HE</v>
          </cell>
          <cell r="I816" t="str">
            <v>メ</v>
          </cell>
        </row>
        <row r="817">
          <cell r="A817" t="str">
            <v>貨1メ4GE</v>
          </cell>
          <cell r="B817" t="str">
            <v>バス貨物～1.7t(メタノール)</v>
          </cell>
          <cell r="C817" t="str">
            <v>貨1メ</v>
          </cell>
          <cell r="D817" t="str">
            <v>H30</v>
          </cell>
          <cell r="E817" t="str">
            <v>4GE</v>
          </cell>
          <cell r="I817" t="str">
            <v>メ</v>
          </cell>
        </row>
        <row r="818">
          <cell r="A818" t="str">
            <v>貨1メ5HE</v>
          </cell>
          <cell r="B818" t="str">
            <v>バス貨物～1.7t(メタノール)</v>
          </cell>
          <cell r="C818" t="str">
            <v>貨1メ</v>
          </cell>
          <cell r="D818" t="str">
            <v>H30</v>
          </cell>
          <cell r="E818" t="str">
            <v>5HE</v>
          </cell>
          <cell r="I818" t="str">
            <v>メ</v>
          </cell>
        </row>
        <row r="819">
          <cell r="A819" t="str">
            <v>貨1メ5GE</v>
          </cell>
          <cell r="B819" t="str">
            <v>バス貨物～1.7t(メタノール)</v>
          </cell>
          <cell r="C819" t="str">
            <v>貨1メ</v>
          </cell>
          <cell r="D819" t="str">
            <v>H30</v>
          </cell>
          <cell r="E819" t="str">
            <v>5GE</v>
          </cell>
          <cell r="I819" t="str">
            <v>メ</v>
          </cell>
        </row>
        <row r="820">
          <cell r="A820" t="str">
            <v>貨1メ6HE</v>
          </cell>
          <cell r="B820" t="str">
            <v>バス貨物～1.7t(メタノール)</v>
          </cell>
          <cell r="C820" t="str">
            <v>貨1メ</v>
          </cell>
          <cell r="D820" t="str">
            <v>H30</v>
          </cell>
          <cell r="E820" t="str">
            <v>6HE</v>
          </cell>
          <cell r="I820" t="str">
            <v>メ</v>
          </cell>
        </row>
        <row r="821">
          <cell r="A821" t="str">
            <v>貨1メ6GE</v>
          </cell>
          <cell r="B821" t="str">
            <v>バス貨物～1.7t(メタノール)</v>
          </cell>
          <cell r="C821" t="str">
            <v>貨1メ</v>
          </cell>
          <cell r="D821" t="str">
            <v>H30</v>
          </cell>
          <cell r="E821" t="str">
            <v>6GE</v>
          </cell>
          <cell r="I821" t="str">
            <v>メ</v>
          </cell>
        </row>
        <row r="822">
          <cell r="A822" t="str">
            <v>貨2メTQ</v>
          </cell>
          <cell r="B822" t="str">
            <v>バス貨物1.7～2.5t(メタノール)</v>
          </cell>
          <cell r="C822" t="str">
            <v>貨2メ</v>
          </cell>
          <cell r="D822" t="str">
            <v>H15</v>
          </cell>
          <cell r="E822" t="str">
            <v>TQ</v>
          </cell>
          <cell r="I822" t="str">
            <v>メ</v>
          </cell>
        </row>
        <row r="823">
          <cell r="A823" t="str">
            <v>貨2メLQ</v>
          </cell>
          <cell r="B823" t="str">
            <v>バス貨物1.7～2.5t(メタノール)</v>
          </cell>
          <cell r="C823" t="str">
            <v>貨2メ</v>
          </cell>
          <cell r="D823" t="str">
            <v>H15</v>
          </cell>
          <cell r="E823" t="str">
            <v>LQ</v>
          </cell>
          <cell r="I823" t="str">
            <v>メ</v>
          </cell>
        </row>
        <row r="824">
          <cell r="A824" t="str">
            <v>貨2メUQ</v>
          </cell>
          <cell r="B824" t="str">
            <v>バス貨物1.7～2.5t(メタノール)</v>
          </cell>
          <cell r="C824" t="str">
            <v>貨2メ</v>
          </cell>
          <cell r="D824" t="str">
            <v>H15</v>
          </cell>
          <cell r="E824" t="str">
            <v>UQ</v>
          </cell>
          <cell r="I824" t="str">
            <v>メ</v>
          </cell>
        </row>
        <row r="825">
          <cell r="A825" t="str">
            <v>貨2メAHF</v>
          </cell>
          <cell r="B825" t="str">
            <v>バス貨物1.7～2.5t(メタノール)</v>
          </cell>
          <cell r="C825" t="str">
            <v>貨2メ</v>
          </cell>
          <cell r="D825" t="str">
            <v>H17</v>
          </cell>
          <cell r="E825" t="str">
            <v>AHF</v>
          </cell>
          <cell r="I825" t="str">
            <v>メ</v>
          </cell>
        </row>
        <row r="826">
          <cell r="A826" t="str">
            <v>貨2メAGF</v>
          </cell>
          <cell r="B826" t="str">
            <v>バス貨物1.7～2.5t(メタノール)</v>
          </cell>
          <cell r="C826" t="str">
            <v>貨2メ</v>
          </cell>
          <cell r="D826" t="str">
            <v>H17</v>
          </cell>
          <cell r="E826" t="str">
            <v>AGF</v>
          </cell>
          <cell r="I826" t="str">
            <v>メ</v>
          </cell>
        </row>
        <row r="827">
          <cell r="A827" t="str">
            <v>貨2メCGF</v>
          </cell>
          <cell r="B827" t="str">
            <v>バス貨物1.7～2.5t(メタノール)</v>
          </cell>
          <cell r="C827" t="str">
            <v>貨2メ</v>
          </cell>
          <cell r="D827" t="str">
            <v>H17</v>
          </cell>
          <cell r="E827" t="str">
            <v>CGF</v>
          </cell>
          <cell r="I827" t="str">
            <v>メ</v>
          </cell>
        </row>
        <row r="828">
          <cell r="A828" t="str">
            <v>貨2メCHF</v>
          </cell>
          <cell r="B828" t="str">
            <v>バス貨物1.7～2.5t(メタノール)</v>
          </cell>
          <cell r="C828" t="str">
            <v>貨2メ</v>
          </cell>
          <cell r="D828" t="str">
            <v>H17</v>
          </cell>
          <cell r="E828" t="str">
            <v>CHF</v>
          </cell>
          <cell r="I828" t="str">
            <v>メ</v>
          </cell>
        </row>
        <row r="829">
          <cell r="A829" t="str">
            <v>貨2メDGF</v>
          </cell>
          <cell r="B829" t="str">
            <v>バス貨物1.7～2.5t(メタノール)</v>
          </cell>
          <cell r="C829" t="str">
            <v>貨2メ</v>
          </cell>
          <cell r="D829" t="str">
            <v>H17</v>
          </cell>
          <cell r="E829" t="str">
            <v>DGF</v>
          </cell>
          <cell r="I829" t="str">
            <v>メ</v>
          </cell>
        </row>
        <row r="830">
          <cell r="A830" t="str">
            <v>貨2メDHF</v>
          </cell>
          <cell r="B830" t="str">
            <v>バス貨物1.7～2.5t(メタノール)</v>
          </cell>
          <cell r="C830" t="str">
            <v>貨2メ</v>
          </cell>
          <cell r="D830" t="str">
            <v>H17</v>
          </cell>
          <cell r="E830" t="str">
            <v>DHF</v>
          </cell>
          <cell r="I830" t="str">
            <v>メ</v>
          </cell>
        </row>
        <row r="831">
          <cell r="A831" t="str">
            <v>貨2メLHF</v>
          </cell>
          <cell r="B831" t="str">
            <v>バス貨物1.7～2.5t(メタノール)</v>
          </cell>
          <cell r="C831" t="str">
            <v>貨2メ</v>
          </cell>
          <cell r="D831" t="str">
            <v>H21</v>
          </cell>
          <cell r="E831" t="str">
            <v>LHF</v>
          </cell>
          <cell r="I831" t="str">
            <v>メ</v>
          </cell>
        </row>
        <row r="832">
          <cell r="A832" t="str">
            <v>貨2メLGF</v>
          </cell>
          <cell r="B832" t="str">
            <v>バス貨物1.7～2.5t(メタノール)</v>
          </cell>
          <cell r="C832" t="str">
            <v>貨2メ</v>
          </cell>
          <cell r="D832" t="str">
            <v>H21</v>
          </cell>
          <cell r="E832" t="str">
            <v>LGF</v>
          </cell>
          <cell r="I832" t="str">
            <v>メ</v>
          </cell>
        </row>
        <row r="833">
          <cell r="A833" t="str">
            <v>貨2メMHF</v>
          </cell>
          <cell r="B833" t="str">
            <v>バス貨物1.7～2.5t(メタノール)</v>
          </cell>
          <cell r="C833" t="str">
            <v>貨2メ</v>
          </cell>
          <cell r="D833" t="str">
            <v>H21</v>
          </cell>
          <cell r="E833" t="str">
            <v>MHF</v>
          </cell>
          <cell r="I833" t="str">
            <v>メ</v>
          </cell>
        </row>
        <row r="834">
          <cell r="A834" t="str">
            <v>貨2メMGF</v>
          </cell>
          <cell r="B834" t="str">
            <v>バス貨物1.7～2.5t(メタノール)</v>
          </cell>
          <cell r="C834" t="str">
            <v>貨2メ</v>
          </cell>
          <cell r="D834" t="str">
            <v>H21</v>
          </cell>
          <cell r="E834" t="str">
            <v>MGF</v>
          </cell>
          <cell r="I834" t="str">
            <v>メ</v>
          </cell>
        </row>
        <row r="835">
          <cell r="A835" t="str">
            <v>貨2メRHF</v>
          </cell>
          <cell r="B835" t="str">
            <v>バス貨物1.7～2.5t(メタノール)</v>
          </cell>
          <cell r="C835" t="str">
            <v>貨2メ</v>
          </cell>
          <cell r="D835" t="str">
            <v>H21</v>
          </cell>
          <cell r="E835" t="str">
            <v>RHF</v>
          </cell>
          <cell r="I835" t="str">
            <v>メ</v>
          </cell>
        </row>
        <row r="836">
          <cell r="A836" t="str">
            <v>貨2メRGF</v>
          </cell>
          <cell r="B836" t="str">
            <v>バス貨物1.7～2.5t(メタノール)</v>
          </cell>
          <cell r="C836" t="str">
            <v>貨2メ</v>
          </cell>
          <cell r="D836" t="str">
            <v>H21</v>
          </cell>
          <cell r="E836" t="str">
            <v>RGF</v>
          </cell>
          <cell r="I836" t="str">
            <v>メ</v>
          </cell>
        </row>
        <row r="837">
          <cell r="A837" t="str">
            <v>貨2メQHF</v>
          </cell>
          <cell r="B837" t="str">
            <v>バス貨物1.7～2.5t(メタノール)</v>
          </cell>
          <cell r="C837" t="str">
            <v>貨2メ</v>
          </cell>
          <cell r="D837" t="str">
            <v>H21</v>
          </cell>
          <cell r="E837" t="str">
            <v>QHF</v>
          </cell>
          <cell r="I837" t="str">
            <v>メ</v>
          </cell>
        </row>
        <row r="838">
          <cell r="A838" t="str">
            <v>貨2メQGF</v>
          </cell>
          <cell r="B838" t="str">
            <v>バス貨物1.7～2.5t(メタノール)</v>
          </cell>
          <cell r="C838" t="str">
            <v>貨2メ</v>
          </cell>
          <cell r="D838" t="str">
            <v>H21</v>
          </cell>
          <cell r="E838" t="str">
            <v>QGF</v>
          </cell>
          <cell r="I838" t="str">
            <v>メ</v>
          </cell>
        </row>
        <row r="839">
          <cell r="A839" t="str">
            <v>貨2メ3HF</v>
          </cell>
          <cell r="B839" t="str">
            <v>バス貨物1.7～2.5t(メタノール)</v>
          </cell>
          <cell r="C839" t="str">
            <v>貨2メ</v>
          </cell>
          <cell r="D839" t="str">
            <v>H30</v>
          </cell>
          <cell r="E839" t="str">
            <v>3HF</v>
          </cell>
          <cell r="I839" t="str">
            <v>メ</v>
          </cell>
        </row>
        <row r="840">
          <cell r="A840" t="str">
            <v>貨2メ3GF</v>
          </cell>
          <cell r="B840" t="str">
            <v>バス貨物1.7～2.5t(メタノール)</v>
          </cell>
          <cell r="C840" t="str">
            <v>貨2メ</v>
          </cell>
          <cell r="D840" t="str">
            <v>H30</v>
          </cell>
          <cell r="E840" t="str">
            <v>3GF</v>
          </cell>
          <cell r="I840" t="str">
            <v>メ</v>
          </cell>
        </row>
        <row r="841">
          <cell r="A841" t="str">
            <v>貨2メ4HF</v>
          </cell>
          <cell r="B841" t="str">
            <v>バス貨物1.7～2.5t(メタノール)</v>
          </cell>
          <cell r="C841" t="str">
            <v>貨2メ</v>
          </cell>
          <cell r="D841" t="str">
            <v>H30</v>
          </cell>
          <cell r="E841" t="str">
            <v>4HF</v>
          </cell>
          <cell r="I841" t="str">
            <v>メ</v>
          </cell>
        </row>
        <row r="842">
          <cell r="A842" t="str">
            <v>貨2メ4GF</v>
          </cell>
          <cell r="B842" t="str">
            <v>バス貨物1.7～2.5t(メタノール)</v>
          </cell>
          <cell r="C842" t="str">
            <v>貨2メ</v>
          </cell>
          <cell r="D842" t="str">
            <v>H30</v>
          </cell>
          <cell r="E842" t="str">
            <v>4GF</v>
          </cell>
          <cell r="I842" t="str">
            <v>メ</v>
          </cell>
        </row>
        <row r="843">
          <cell r="A843" t="str">
            <v>貨2メ5HF</v>
          </cell>
          <cell r="B843" t="str">
            <v>バス貨物1.7～2.5t(メタノール)</v>
          </cell>
          <cell r="C843" t="str">
            <v>貨2メ</v>
          </cell>
          <cell r="D843" t="str">
            <v>H30</v>
          </cell>
          <cell r="E843" t="str">
            <v>5HF</v>
          </cell>
          <cell r="I843" t="str">
            <v>メ</v>
          </cell>
        </row>
        <row r="844">
          <cell r="A844" t="str">
            <v>貨2メ5GF</v>
          </cell>
          <cell r="B844" t="str">
            <v>バス貨物1.7～2.5t(メタノール)</v>
          </cell>
          <cell r="C844" t="str">
            <v>貨2メ</v>
          </cell>
          <cell r="D844" t="str">
            <v>H30</v>
          </cell>
          <cell r="E844" t="str">
            <v>5GF</v>
          </cell>
          <cell r="I844" t="str">
            <v>メ</v>
          </cell>
        </row>
        <row r="845">
          <cell r="A845" t="str">
            <v>貨2メ6HF</v>
          </cell>
          <cell r="B845" t="str">
            <v>バス貨物1.7～2.5t(メタノール)</v>
          </cell>
          <cell r="C845" t="str">
            <v>貨2メ</v>
          </cell>
          <cell r="D845" t="str">
            <v>H30</v>
          </cell>
          <cell r="E845" t="str">
            <v>6HF</v>
          </cell>
          <cell r="I845" t="str">
            <v>メ</v>
          </cell>
        </row>
        <row r="846">
          <cell r="A846" t="str">
            <v>貨2メ6GF</v>
          </cell>
          <cell r="B846" t="str">
            <v>バス貨物1.7～2.5t(メタノール)</v>
          </cell>
          <cell r="C846" t="str">
            <v>貨2メ</v>
          </cell>
          <cell r="D846" t="str">
            <v>H30</v>
          </cell>
          <cell r="E846" t="str">
            <v>6GF</v>
          </cell>
          <cell r="I846" t="str">
            <v>メ</v>
          </cell>
        </row>
        <row r="847">
          <cell r="A847" t="str">
            <v>貨3メTQ</v>
          </cell>
          <cell r="B847" t="str">
            <v>バス貨物2.5～3.5t(メタノール)</v>
          </cell>
          <cell r="C847" t="str">
            <v>貨3メ</v>
          </cell>
          <cell r="D847" t="str">
            <v>H15</v>
          </cell>
          <cell r="E847" t="str">
            <v>TQ</v>
          </cell>
          <cell r="I847" t="str">
            <v>メ</v>
          </cell>
        </row>
        <row r="848">
          <cell r="A848" t="str">
            <v>貨3メLQ</v>
          </cell>
          <cell r="B848" t="str">
            <v>バス貨物2.5～3.5t(メタノール)</v>
          </cell>
          <cell r="C848" t="str">
            <v>貨3メ</v>
          </cell>
          <cell r="D848" t="str">
            <v>H15</v>
          </cell>
          <cell r="E848" t="str">
            <v>LQ</v>
          </cell>
          <cell r="I848" t="str">
            <v>メ</v>
          </cell>
        </row>
        <row r="849">
          <cell r="A849" t="str">
            <v>貨3メUQ</v>
          </cell>
          <cell r="B849" t="str">
            <v>バス貨物2.5～3.5t(メタノール)</v>
          </cell>
          <cell r="C849" t="str">
            <v>貨3メ</v>
          </cell>
          <cell r="D849" t="str">
            <v>H15</v>
          </cell>
          <cell r="E849" t="str">
            <v>UQ</v>
          </cell>
          <cell r="I849" t="str">
            <v>メ</v>
          </cell>
        </row>
        <row r="850">
          <cell r="A850" t="str">
            <v>貨3メAHF</v>
          </cell>
          <cell r="B850" t="str">
            <v>バス貨物2.5～3.5t(メタノール)</v>
          </cell>
          <cell r="C850" t="str">
            <v>貨3メ</v>
          </cell>
          <cell r="D850" t="str">
            <v>H17</v>
          </cell>
          <cell r="E850" t="str">
            <v>AHF</v>
          </cell>
          <cell r="I850" t="str">
            <v>メ</v>
          </cell>
        </row>
        <row r="851">
          <cell r="A851" t="str">
            <v>貨3メAGF</v>
          </cell>
          <cell r="B851" t="str">
            <v>バス貨物2.5～3.5t(メタノール)</v>
          </cell>
          <cell r="C851" t="str">
            <v>貨3メ</v>
          </cell>
          <cell r="D851" t="str">
            <v>H17</v>
          </cell>
          <cell r="E851" t="str">
            <v>AGF</v>
          </cell>
          <cell r="I851" t="str">
            <v>メ</v>
          </cell>
        </row>
        <row r="852">
          <cell r="A852" t="str">
            <v>貨3メCGF</v>
          </cell>
          <cell r="B852" t="str">
            <v>バス貨物2.5～3.5t(メタノール)</v>
          </cell>
          <cell r="C852" t="str">
            <v>貨3メ</v>
          </cell>
          <cell r="D852" t="str">
            <v>H17</v>
          </cell>
          <cell r="E852" t="str">
            <v>CGF</v>
          </cell>
          <cell r="I852" t="str">
            <v>メ</v>
          </cell>
        </row>
        <row r="853">
          <cell r="A853" t="str">
            <v>貨3メCHF</v>
          </cell>
          <cell r="B853" t="str">
            <v>バス貨物2.5～3.5t(メタノール)</v>
          </cell>
          <cell r="C853" t="str">
            <v>貨3メ</v>
          </cell>
          <cell r="D853" t="str">
            <v>H17</v>
          </cell>
          <cell r="E853" t="str">
            <v>CHF</v>
          </cell>
          <cell r="I853" t="str">
            <v>メ</v>
          </cell>
        </row>
        <row r="854">
          <cell r="A854" t="str">
            <v>貨3メDGF</v>
          </cell>
          <cell r="B854" t="str">
            <v>バス貨物2.5～3.5t(メタノール)</v>
          </cell>
          <cell r="C854" t="str">
            <v>貨3メ</v>
          </cell>
          <cell r="D854" t="str">
            <v>H17</v>
          </cell>
          <cell r="E854" t="str">
            <v>DGF</v>
          </cell>
          <cell r="I854" t="str">
            <v>メ</v>
          </cell>
        </row>
        <row r="855">
          <cell r="A855" t="str">
            <v>貨3メDHF</v>
          </cell>
          <cell r="B855" t="str">
            <v>バス貨物2.5～3.5t(メタノール)</v>
          </cell>
          <cell r="C855" t="str">
            <v>貨3メ</v>
          </cell>
          <cell r="D855" t="str">
            <v>H17</v>
          </cell>
          <cell r="E855" t="str">
            <v>DHF</v>
          </cell>
          <cell r="I855" t="str">
            <v>メ</v>
          </cell>
        </row>
        <row r="856">
          <cell r="A856" t="str">
            <v>貨3メLHF</v>
          </cell>
          <cell r="B856" t="str">
            <v>バス貨物2.5～3.5t(メタノール)</v>
          </cell>
          <cell r="C856" t="str">
            <v>貨3メ</v>
          </cell>
          <cell r="D856" t="str">
            <v>H21</v>
          </cell>
          <cell r="E856" t="str">
            <v>LHF</v>
          </cell>
          <cell r="I856" t="str">
            <v>メ</v>
          </cell>
        </row>
        <row r="857">
          <cell r="A857" t="str">
            <v>貨3メLGF</v>
          </cell>
          <cell r="B857" t="str">
            <v>バス貨物2.5～3.5t(メタノール)</v>
          </cell>
          <cell r="C857" t="str">
            <v>貨3メ</v>
          </cell>
          <cell r="D857" t="str">
            <v>H21</v>
          </cell>
          <cell r="E857" t="str">
            <v>LGF</v>
          </cell>
          <cell r="I857" t="str">
            <v>メ</v>
          </cell>
        </row>
        <row r="858">
          <cell r="A858" t="str">
            <v>貨3メMHF</v>
          </cell>
          <cell r="B858" t="str">
            <v>バス貨物2.5～3.5t(メタノール)</v>
          </cell>
          <cell r="C858" t="str">
            <v>貨3メ</v>
          </cell>
          <cell r="D858" t="str">
            <v>H21</v>
          </cell>
          <cell r="E858" t="str">
            <v>MHF</v>
          </cell>
          <cell r="I858" t="str">
            <v>メ</v>
          </cell>
        </row>
        <row r="859">
          <cell r="A859" t="str">
            <v>貨3メMGF</v>
          </cell>
          <cell r="B859" t="str">
            <v>バス貨物2.5～3.5t(メタノール)</v>
          </cell>
          <cell r="C859" t="str">
            <v>貨3メ</v>
          </cell>
          <cell r="D859" t="str">
            <v>H21</v>
          </cell>
          <cell r="E859" t="str">
            <v>MGF</v>
          </cell>
          <cell r="I859" t="str">
            <v>メ</v>
          </cell>
        </row>
        <row r="860">
          <cell r="A860" t="str">
            <v>貨3メRHF</v>
          </cell>
          <cell r="B860" t="str">
            <v>バス貨物2.5～3.5t(メタノール)</v>
          </cell>
          <cell r="C860" t="str">
            <v>貨3メ</v>
          </cell>
          <cell r="D860" t="str">
            <v>H21</v>
          </cell>
          <cell r="E860" t="str">
            <v>RHF</v>
          </cell>
          <cell r="I860" t="str">
            <v>メ</v>
          </cell>
        </row>
        <row r="861">
          <cell r="A861" t="str">
            <v>貨3メRGF</v>
          </cell>
          <cell r="B861" t="str">
            <v>バス貨物2.5～3.5t(メタノール)</v>
          </cell>
          <cell r="C861" t="str">
            <v>貨3メ</v>
          </cell>
          <cell r="D861" t="str">
            <v>H21</v>
          </cell>
          <cell r="E861" t="str">
            <v>RGF</v>
          </cell>
          <cell r="I861" t="str">
            <v>メ</v>
          </cell>
        </row>
        <row r="862">
          <cell r="A862" t="str">
            <v>貨3メQHF</v>
          </cell>
          <cell r="B862" t="str">
            <v>バス貨物2.5～3.5t(メタノール)</v>
          </cell>
          <cell r="C862" t="str">
            <v>貨3メ</v>
          </cell>
          <cell r="D862" t="str">
            <v>H21</v>
          </cell>
          <cell r="E862" t="str">
            <v>QHF</v>
          </cell>
          <cell r="I862" t="str">
            <v>メ</v>
          </cell>
        </row>
        <row r="863">
          <cell r="A863" t="str">
            <v>貨3メQGF</v>
          </cell>
          <cell r="B863" t="str">
            <v>バス貨物2.5～3.5t(メタノール)</v>
          </cell>
          <cell r="C863" t="str">
            <v>貨3メ</v>
          </cell>
          <cell r="D863" t="str">
            <v>H21</v>
          </cell>
          <cell r="E863" t="str">
            <v>QGF</v>
          </cell>
          <cell r="I863" t="str">
            <v>メ</v>
          </cell>
        </row>
        <row r="864">
          <cell r="A864" t="str">
            <v>貨3メ3HF</v>
          </cell>
          <cell r="B864" t="str">
            <v>バス貨物2.5～3.5t(メタノール)</v>
          </cell>
          <cell r="C864" t="str">
            <v>貨3メ</v>
          </cell>
          <cell r="D864" t="str">
            <v>H30</v>
          </cell>
          <cell r="E864" t="str">
            <v>3HF</v>
          </cell>
          <cell r="I864" t="str">
            <v>メ</v>
          </cell>
        </row>
        <row r="865">
          <cell r="A865" t="str">
            <v>貨3メ3GF</v>
          </cell>
          <cell r="B865" t="str">
            <v>バス貨物2.5～3.5t(メタノール)</v>
          </cell>
          <cell r="C865" t="str">
            <v>貨3メ</v>
          </cell>
          <cell r="D865" t="str">
            <v>H30</v>
          </cell>
          <cell r="E865" t="str">
            <v>3GF</v>
          </cell>
          <cell r="I865" t="str">
            <v>メ</v>
          </cell>
        </row>
        <row r="866">
          <cell r="A866" t="str">
            <v>貨3メ4HF</v>
          </cell>
          <cell r="B866" t="str">
            <v>バス貨物2.5～3.5t(メタノール)</v>
          </cell>
          <cell r="C866" t="str">
            <v>貨3メ</v>
          </cell>
          <cell r="D866" t="str">
            <v>H30</v>
          </cell>
          <cell r="E866" t="str">
            <v>4HF</v>
          </cell>
          <cell r="I866" t="str">
            <v>メ</v>
          </cell>
        </row>
        <row r="867">
          <cell r="A867" t="str">
            <v>貨3メ4GF</v>
          </cell>
          <cell r="B867" t="str">
            <v>バス貨物2.5～3.5t(メタノール)</v>
          </cell>
          <cell r="C867" t="str">
            <v>貨3メ</v>
          </cell>
          <cell r="D867" t="str">
            <v>H30</v>
          </cell>
          <cell r="E867" t="str">
            <v>4GF</v>
          </cell>
          <cell r="I867" t="str">
            <v>メ</v>
          </cell>
        </row>
        <row r="868">
          <cell r="A868" t="str">
            <v>貨3メ5HF</v>
          </cell>
          <cell r="B868" t="str">
            <v>バス貨物2.5～3.5t(メタノール)</v>
          </cell>
          <cell r="C868" t="str">
            <v>貨3メ</v>
          </cell>
          <cell r="D868" t="str">
            <v>H30</v>
          </cell>
          <cell r="E868" t="str">
            <v>5HF</v>
          </cell>
          <cell r="I868" t="str">
            <v>メ</v>
          </cell>
        </row>
        <row r="869">
          <cell r="A869" t="str">
            <v>貨3メ5GF</v>
          </cell>
          <cell r="B869" t="str">
            <v>バス貨物2.5～3.5t(メタノール)</v>
          </cell>
          <cell r="C869" t="str">
            <v>貨3メ</v>
          </cell>
          <cell r="D869" t="str">
            <v>H30</v>
          </cell>
          <cell r="E869" t="str">
            <v>5GF</v>
          </cell>
          <cell r="I869" t="str">
            <v>メ</v>
          </cell>
        </row>
        <row r="870">
          <cell r="A870" t="str">
            <v>貨3メ6HF</v>
          </cell>
          <cell r="B870" t="str">
            <v>バス貨物2.5～3.5t(メタノール)</v>
          </cell>
          <cell r="C870" t="str">
            <v>貨3メ</v>
          </cell>
          <cell r="D870" t="str">
            <v>H30</v>
          </cell>
          <cell r="E870" t="str">
            <v>6HF</v>
          </cell>
          <cell r="I870" t="str">
            <v>メ</v>
          </cell>
        </row>
        <row r="871">
          <cell r="A871" t="str">
            <v>貨3メ6GF</v>
          </cell>
          <cell r="B871" t="str">
            <v>バス貨物2.5～3.5t(メタノール)</v>
          </cell>
          <cell r="C871" t="str">
            <v>貨3メ</v>
          </cell>
          <cell r="D871" t="str">
            <v>H30</v>
          </cell>
          <cell r="E871" t="str">
            <v>6GF</v>
          </cell>
          <cell r="I871" t="str">
            <v>メ</v>
          </cell>
        </row>
        <row r="872">
          <cell r="A872" t="str">
            <v>貨4メTR</v>
          </cell>
          <cell r="B872" t="str">
            <v>バス貨物3.5t～(メタノール)</v>
          </cell>
          <cell r="C872" t="str">
            <v>貨4メ</v>
          </cell>
          <cell r="D872" t="str">
            <v>H15,H16</v>
          </cell>
          <cell r="E872" t="str">
            <v>TR</v>
          </cell>
          <cell r="I872" t="str">
            <v>メ</v>
          </cell>
        </row>
        <row r="873">
          <cell r="A873" t="str">
            <v>貨4メLR</v>
          </cell>
          <cell r="B873" t="str">
            <v>バス貨物3.5t～(メタノール)</v>
          </cell>
          <cell r="C873" t="str">
            <v>貨4メ</v>
          </cell>
          <cell r="D873" t="str">
            <v>H15,H16</v>
          </cell>
          <cell r="E873" t="str">
            <v>LR</v>
          </cell>
          <cell r="I873" t="str">
            <v>メ</v>
          </cell>
        </row>
        <row r="874">
          <cell r="A874" t="str">
            <v>貨4メUR</v>
          </cell>
          <cell r="B874" t="str">
            <v>バス貨物3.5t～(メタノール)</v>
          </cell>
          <cell r="C874" t="str">
            <v>貨4メ</v>
          </cell>
          <cell r="D874" t="str">
            <v>H15,H16</v>
          </cell>
          <cell r="E874" t="str">
            <v>UR</v>
          </cell>
          <cell r="I874" t="str">
            <v>メ</v>
          </cell>
        </row>
        <row r="875">
          <cell r="A875" t="str">
            <v>貨4メAHG</v>
          </cell>
          <cell r="B875" t="str">
            <v>バス貨物3.5t～(メタノール)</v>
          </cell>
          <cell r="C875" t="str">
            <v>貨4メ</v>
          </cell>
          <cell r="D875" t="str">
            <v>H17</v>
          </cell>
          <cell r="E875" t="str">
            <v>AHG</v>
          </cell>
          <cell r="I875" t="str">
            <v>メ</v>
          </cell>
        </row>
        <row r="876">
          <cell r="A876" t="str">
            <v>貨4メAGG</v>
          </cell>
          <cell r="B876" t="str">
            <v>バス貨物3.5t～(メタノール)</v>
          </cell>
          <cell r="C876" t="str">
            <v>貨4メ</v>
          </cell>
          <cell r="D876" t="str">
            <v>H17</v>
          </cell>
          <cell r="E876" t="str">
            <v>AGG</v>
          </cell>
          <cell r="I876" t="str">
            <v>メ</v>
          </cell>
        </row>
        <row r="877">
          <cell r="A877" t="str">
            <v>貨4メBGG</v>
          </cell>
          <cell r="B877" t="str">
            <v>バス貨物3.5t～(メタノール)</v>
          </cell>
          <cell r="C877" t="str">
            <v>貨4メ</v>
          </cell>
          <cell r="D877" t="str">
            <v>H17</v>
          </cell>
          <cell r="E877" t="str">
            <v>BGG</v>
          </cell>
          <cell r="I877" t="str">
            <v>メ</v>
          </cell>
        </row>
        <row r="878">
          <cell r="A878" t="str">
            <v>貨4メBHG</v>
          </cell>
          <cell r="B878" t="str">
            <v>バス貨物3.5t～(メタノール)</v>
          </cell>
          <cell r="C878" t="str">
            <v>貨4メ</v>
          </cell>
          <cell r="D878" t="str">
            <v>H17</v>
          </cell>
          <cell r="E878" t="str">
            <v>BHG</v>
          </cell>
          <cell r="I878" t="str">
            <v>メ</v>
          </cell>
        </row>
        <row r="879">
          <cell r="A879" t="str">
            <v>貨4メLHG</v>
          </cell>
          <cell r="B879" t="str">
            <v>バス貨物12t～(メタノール)</v>
          </cell>
          <cell r="C879" t="str">
            <v>貨4メ</v>
          </cell>
          <cell r="D879" t="str">
            <v>H21</v>
          </cell>
          <cell r="E879" t="str">
            <v>LHG</v>
          </cell>
          <cell r="I879" t="str">
            <v>メ</v>
          </cell>
        </row>
        <row r="880">
          <cell r="A880" t="str">
            <v>貨4メLGG</v>
          </cell>
          <cell r="B880" t="str">
            <v>バス貨物12t～(メタノール)</v>
          </cell>
          <cell r="C880" t="str">
            <v>貨4メ</v>
          </cell>
          <cell r="D880" t="str">
            <v>H21</v>
          </cell>
          <cell r="E880" t="str">
            <v>LGG</v>
          </cell>
          <cell r="I880" t="str">
            <v>メ</v>
          </cell>
        </row>
        <row r="881">
          <cell r="A881" t="str">
            <v>貨4メMHG</v>
          </cell>
          <cell r="B881" t="str">
            <v>バス貨物12t～(メタノール)</v>
          </cell>
          <cell r="C881" t="str">
            <v>貨4メ</v>
          </cell>
          <cell r="D881" t="str">
            <v>H21</v>
          </cell>
          <cell r="E881" t="str">
            <v>MHG</v>
          </cell>
          <cell r="I881" t="str">
            <v>メ</v>
          </cell>
        </row>
        <row r="882">
          <cell r="A882" t="str">
            <v>貨4メMGG</v>
          </cell>
          <cell r="B882" t="str">
            <v>バス貨物12t～(メタノール)</v>
          </cell>
          <cell r="C882" t="str">
            <v>貨4メ</v>
          </cell>
          <cell r="D882" t="str">
            <v>H21</v>
          </cell>
          <cell r="E882" t="str">
            <v>MGG</v>
          </cell>
          <cell r="I882" t="str">
            <v>メ</v>
          </cell>
        </row>
        <row r="883">
          <cell r="A883" t="str">
            <v>貨4メRHG</v>
          </cell>
          <cell r="B883" t="str">
            <v>バス貨物12t～(メタノール)</v>
          </cell>
          <cell r="C883" t="str">
            <v>貨4メ</v>
          </cell>
          <cell r="D883" t="str">
            <v>H21</v>
          </cell>
          <cell r="E883" t="str">
            <v>RHG</v>
          </cell>
          <cell r="I883" t="str">
            <v>メ</v>
          </cell>
        </row>
        <row r="884">
          <cell r="A884" t="str">
            <v>貨4メRGG</v>
          </cell>
          <cell r="B884" t="str">
            <v>バス貨物12t～(メタノール)</v>
          </cell>
          <cell r="C884" t="str">
            <v>貨4メ</v>
          </cell>
          <cell r="D884" t="str">
            <v>H21</v>
          </cell>
          <cell r="E884" t="str">
            <v>RGG</v>
          </cell>
          <cell r="I884" t="str">
            <v>メ</v>
          </cell>
        </row>
        <row r="885">
          <cell r="A885" t="str">
            <v>貨4メQHG</v>
          </cell>
          <cell r="B885" t="str">
            <v>バス貨物12t～(メタノール)</v>
          </cell>
          <cell r="C885" t="str">
            <v>貨4メ</v>
          </cell>
          <cell r="D885" t="str">
            <v>H21</v>
          </cell>
          <cell r="E885" t="str">
            <v>QHG</v>
          </cell>
          <cell r="I885" t="str">
            <v>メ</v>
          </cell>
        </row>
        <row r="886">
          <cell r="A886" t="str">
            <v>貨4メQGG</v>
          </cell>
          <cell r="B886" t="str">
            <v>バス貨物12t～(メタノール)</v>
          </cell>
          <cell r="C886" t="str">
            <v>貨4メ</v>
          </cell>
          <cell r="D886" t="str">
            <v>H21</v>
          </cell>
          <cell r="E886" t="str">
            <v>QGG</v>
          </cell>
          <cell r="I886" t="str">
            <v>メ</v>
          </cell>
        </row>
        <row r="887">
          <cell r="A887" t="str">
            <v>貨4メSHG</v>
          </cell>
          <cell r="B887" t="str">
            <v>バス貨物3.5t～12t(メタノール)</v>
          </cell>
          <cell r="C887" t="str">
            <v>貨4メ</v>
          </cell>
          <cell r="D887" t="str">
            <v>H22</v>
          </cell>
          <cell r="E887" t="str">
            <v>SHG</v>
          </cell>
          <cell r="I887" t="str">
            <v>メ</v>
          </cell>
        </row>
        <row r="888">
          <cell r="A888" t="str">
            <v>貨4メSGG</v>
          </cell>
          <cell r="B888" t="str">
            <v>バス貨物3.5t～12t(メタノール)</v>
          </cell>
          <cell r="C888" t="str">
            <v>貨4メ</v>
          </cell>
          <cell r="D888" t="str">
            <v>H22</v>
          </cell>
          <cell r="E888" t="str">
            <v>SGG</v>
          </cell>
          <cell r="I888" t="str">
            <v>メ</v>
          </cell>
        </row>
        <row r="889">
          <cell r="A889" t="str">
            <v>貨4メTHG</v>
          </cell>
          <cell r="B889" t="str">
            <v>バス貨物3.5t～12t(メタノール)</v>
          </cell>
          <cell r="C889" t="str">
            <v>貨4メ</v>
          </cell>
          <cell r="D889" t="str">
            <v>H22</v>
          </cell>
          <cell r="E889" t="str">
            <v>THG</v>
          </cell>
          <cell r="I889" t="str">
            <v>メ</v>
          </cell>
        </row>
        <row r="890">
          <cell r="A890" t="str">
            <v>貨4メTGG</v>
          </cell>
          <cell r="B890" t="str">
            <v>バス貨物3.5t～12t(メタノール)</v>
          </cell>
          <cell r="C890" t="str">
            <v>貨4メ</v>
          </cell>
          <cell r="D890" t="str">
            <v>H22</v>
          </cell>
          <cell r="E890" t="str">
            <v>TGG</v>
          </cell>
          <cell r="I890" t="str">
            <v>メ</v>
          </cell>
        </row>
        <row r="891">
          <cell r="A891" t="str">
            <v>貨4メ2HG</v>
          </cell>
          <cell r="B891" t="str">
            <v>バス貨物3.5t～(メタノール)</v>
          </cell>
          <cell r="C891" t="str">
            <v>貨4メ</v>
          </cell>
          <cell r="D891" t="str">
            <v>H28</v>
          </cell>
          <cell r="E891" t="str">
            <v>2HG</v>
          </cell>
          <cell r="I891" t="str">
            <v>メ</v>
          </cell>
        </row>
        <row r="892">
          <cell r="A892" t="str">
            <v>貨4メ2GG</v>
          </cell>
          <cell r="B892" t="str">
            <v>バス貨物3.5t～(メタノール)</v>
          </cell>
          <cell r="C892" t="str">
            <v>貨4メ</v>
          </cell>
          <cell r="D892" t="str">
            <v>H28</v>
          </cell>
          <cell r="E892" t="str">
            <v>2GG</v>
          </cell>
          <cell r="I892" t="str">
            <v>メ</v>
          </cell>
        </row>
        <row r="893">
          <cell r="A893" t="str">
            <v>乗0ガ-</v>
          </cell>
          <cell r="B893" t="str">
            <v>乗用(ガソリン・LPG)</v>
          </cell>
          <cell r="C893" t="str">
            <v>乗0ガ</v>
          </cell>
          <cell r="D893" t="str">
            <v>S50前</v>
          </cell>
          <cell r="E893" t="str">
            <v>-</v>
          </cell>
          <cell r="I893" t="str">
            <v>ガL3</v>
          </cell>
        </row>
        <row r="894">
          <cell r="A894" t="str">
            <v>乗0ガA</v>
          </cell>
          <cell r="B894" t="str">
            <v>乗用(ガソリン・LPG)</v>
          </cell>
          <cell r="C894" t="str">
            <v>乗0ガ</v>
          </cell>
          <cell r="D894" t="str">
            <v>S50</v>
          </cell>
          <cell r="E894" t="str">
            <v>A</v>
          </cell>
          <cell r="I894" t="str">
            <v>ガL3</v>
          </cell>
        </row>
        <row r="895">
          <cell r="A895" t="str">
            <v>乗0ガB</v>
          </cell>
          <cell r="B895" t="str">
            <v>乗用(ガソリン・LPG)</v>
          </cell>
          <cell r="C895" t="str">
            <v>乗0ガ</v>
          </cell>
          <cell r="D895" t="str">
            <v>S51</v>
          </cell>
          <cell r="E895" t="str">
            <v>B</v>
          </cell>
          <cell r="I895" t="str">
            <v>ガL3</v>
          </cell>
        </row>
        <row r="896">
          <cell r="A896" t="str">
            <v>乗0ガC</v>
          </cell>
          <cell r="B896" t="str">
            <v>乗用(ガソリン・LPG)</v>
          </cell>
          <cell r="C896" t="str">
            <v>乗0ガ</v>
          </cell>
          <cell r="D896" t="str">
            <v>S51</v>
          </cell>
          <cell r="E896" t="str">
            <v>C</v>
          </cell>
          <cell r="I896" t="str">
            <v>ガL3</v>
          </cell>
        </row>
        <row r="897">
          <cell r="A897" t="str">
            <v>乗0ガE</v>
          </cell>
          <cell r="B897" t="str">
            <v>乗用(ガソリン・LPG)</v>
          </cell>
          <cell r="C897" t="str">
            <v>乗0ガ</v>
          </cell>
          <cell r="D897" t="str">
            <v>S53,H10</v>
          </cell>
          <cell r="E897" t="str">
            <v>E</v>
          </cell>
          <cell r="I897" t="str">
            <v>ガL3</v>
          </cell>
        </row>
        <row r="898">
          <cell r="A898" t="str">
            <v>乗0ガGF</v>
          </cell>
          <cell r="B898" t="str">
            <v>乗用(ガソリン・LPG)</v>
          </cell>
          <cell r="C898" t="str">
            <v>乗0ガ</v>
          </cell>
          <cell r="D898" t="str">
            <v>S53,H10</v>
          </cell>
          <cell r="E898" t="str">
            <v>GF</v>
          </cell>
          <cell r="I898" t="str">
            <v>ガL3</v>
          </cell>
        </row>
        <row r="899">
          <cell r="A899" t="str">
            <v>乗0ガHK</v>
          </cell>
          <cell r="B899" t="str">
            <v>乗用(ガソリン・LPG)</v>
          </cell>
          <cell r="C899" t="str">
            <v>乗0ガ</v>
          </cell>
          <cell r="D899" t="str">
            <v>S53,H10</v>
          </cell>
          <cell r="E899" t="str">
            <v>HK</v>
          </cell>
          <cell r="I899" t="str">
            <v>ハ</v>
          </cell>
        </row>
        <row r="900">
          <cell r="A900" t="str">
            <v>乗0ガGH</v>
          </cell>
          <cell r="B900" t="str">
            <v>乗用(ガソリン・LPG)</v>
          </cell>
          <cell r="C900" t="str">
            <v>乗0ガ</v>
          </cell>
          <cell r="D900" t="str">
            <v>H12</v>
          </cell>
          <cell r="E900" t="str">
            <v>GH</v>
          </cell>
          <cell r="I900" t="str">
            <v>ガL3</v>
          </cell>
        </row>
        <row r="901">
          <cell r="A901" t="str">
            <v>乗0ガHN</v>
          </cell>
          <cell r="B901" t="str">
            <v>乗用(ガソリン・LPG)</v>
          </cell>
          <cell r="C901" t="str">
            <v>乗0ガ</v>
          </cell>
          <cell r="D901" t="str">
            <v>H12</v>
          </cell>
          <cell r="E901" t="str">
            <v>HN</v>
          </cell>
          <cell r="I901" t="str">
            <v>ハ</v>
          </cell>
        </row>
        <row r="902">
          <cell r="A902" t="str">
            <v>乗0ガTA</v>
          </cell>
          <cell r="B902" t="str">
            <v>乗用(ガソリン・LPG)</v>
          </cell>
          <cell r="C902" t="str">
            <v>乗0ガ</v>
          </cell>
          <cell r="D902" t="str">
            <v>H12</v>
          </cell>
          <cell r="E902" t="str">
            <v>TA</v>
          </cell>
          <cell r="I902" t="str">
            <v>ガL3</v>
          </cell>
        </row>
        <row r="903">
          <cell r="A903" t="str">
            <v>乗0ガXA</v>
          </cell>
          <cell r="B903" t="str">
            <v>乗用(ガソリン・LPG)</v>
          </cell>
          <cell r="C903" t="str">
            <v>乗0ガ</v>
          </cell>
          <cell r="D903" t="str">
            <v>H12</v>
          </cell>
          <cell r="E903" t="str">
            <v>XA</v>
          </cell>
          <cell r="I903" t="str">
            <v>ハ</v>
          </cell>
        </row>
        <row r="904">
          <cell r="A904" t="str">
            <v>乗0ガLA</v>
          </cell>
          <cell r="B904" t="str">
            <v>乗用(ガソリン・LPG)</v>
          </cell>
          <cell r="C904" t="str">
            <v>乗0ガ</v>
          </cell>
          <cell r="D904" t="str">
            <v>H12</v>
          </cell>
          <cell r="E904" t="str">
            <v>LA</v>
          </cell>
          <cell r="I904" t="str">
            <v>ガL3</v>
          </cell>
        </row>
        <row r="905">
          <cell r="A905" t="str">
            <v>乗0ガYA</v>
          </cell>
          <cell r="B905" t="str">
            <v>乗用(ガソリン・LPG)</v>
          </cell>
          <cell r="C905" t="str">
            <v>乗0ガ</v>
          </cell>
          <cell r="D905" t="str">
            <v>H12</v>
          </cell>
          <cell r="E905" t="str">
            <v>YA</v>
          </cell>
          <cell r="I905" t="str">
            <v>ハ</v>
          </cell>
        </row>
        <row r="906">
          <cell r="A906" t="str">
            <v>乗0ガUA</v>
          </cell>
          <cell r="B906" t="str">
            <v>乗用(ガソリン・LPG)</v>
          </cell>
          <cell r="C906" t="str">
            <v>乗0ガ</v>
          </cell>
          <cell r="D906" t="str">
            <v>H12</v>
          </cell>
          <cell r="E906" t="str">
            <v>UA</v>
          </cell>
          <cell r="I906" t="str">
            <v>ガL3</v>
          </cell>
        </row>
        <row r="907">
          <cell r="A907" t="str">
            <v>乗0ガZA</v>
          </cell>
          <cell r="B907" t="str">
            <v>乗用(ガソリン・LPG)</v>
          </cell>
          <cell r="C907" t="str">
            <v>乗0ガ</v>
          </cell>
          <cell r="D907" t="str">
            <v>H12</v>
          </cell>
          <cell r="E907" t="str">
            <v>ZA</v>
          </cell>
          <cell r="I907" t="str">
            <v>ハ</v>
          </cell>
        </row>
        <row r="908">
          <cell r="A908" t="str">
            <v>乗0ガABA</v>
          </cell>
          <cell r="B908" t="str">
            <v>乗用(ガソリン・LPG)</v>
          </cell>
          <cell r="C908" t="str">
            <v>乗0ガ</v>
          </cell>
          <cell r="D908" t="str">
            <v>H17</v>
          </cell>
          <cell r="E908" t="str">
            <v>ABA</v>
          </cell>
          <cell r="I908" t="str">
            <v>ガL3</v>
          </cell>
        </row>
        <row r="909">
          <cell r="A909" t="str">
            <v>乗0ガAAA</v>
          </cell>
          <cell r="B909" t="str">
            <v>乗用(ガソリン・LPG)</v>
          </cell>
          <cell r="C909" t="str">
            <v>乗0ガ</v>
          </cell>
          <cell r="D909" t="str">
            <v>H17</v>
          </cell>
          <cell r="E909" t="str">
            <v>AAA</v>
          </cell>
          <cell r="I909" t="str">
            <v>ハ</v>
          </cell>
        </row>
        <row r="910">
          <cell r="A910" t="str">
            <v>乗0ガALA</v>
          </cell>
          <cell r="B910" t="str">
            <v>乗用(ガソリン・LPG)</v>
          </cell>
          <cell r="C910" t="str">
            <v>乗0ガ</v>
          </cell>
          <cell r="D910" t="str">
            <v>H17</v>
          </cell>
          <cell r="E910" t="str">
            <v>ALA</v>
          </cell>
          <cell r="I910" t="str">
            <v>Pハ</v>
          </cell>
        </row>
        <row r="911">
          <cell r="A911" t="str">
            <v>乗0ガCAA</v>
          </cell>
          <cell r="B911" t="str">
            <v>乗用(ガソリン・LPG)</v>
          </cell>
          <cell r="C911" t="str">
            <v>乗0ガ</v>
          </cell>
          <cell r="D911" t="str">
            <v>H17</v>
          </cell>
          <cell r="E911" t="str">
            <v>CAA</v>
          </cell>
          <cell r="I911" t="str">
            <v>ハ</v>
          </cell>
        </row>
        <row r="912">
          <cell r="A912" t="str">
            <v>乗0ガCBA</v>
          </cell>
          <cell r="B912" t="str">
            <v>乗用(ガソリン・LPG)</v>
          </cell>
          <cell r="C912" t="str">
            <v>乗0ガ</v>
          </cell>
          <cell r="D912" t="str">
            <v>H17</v>
          </cell>
          <cell r="E912" t="str">
            <v>CBA</v>
          </cell>
          <cell r="I912" t="str">
            <v>ガL1</v>
          </cell>
        </row>
        <row r="913">
          <cell r="A913" t="str">
            <v>乗0ガCLA</v>
          </cell>
          <cell r="B913" t="str">
            <v>乗用(ガソリン・LPG)</v>
          </cell>
          <cell r="C913" t="str">
            <v>乗0ガ</v>
          </cell>
          <cell r="D913" t="str">
            <v>H17</v>
          </cell>
          <cell r="E913" t="str">
            <v>CLA</v>
          </cell>
          <cell r="I913" t="str">
            <v>Pハ</v>
          </cell>
        </row>
        <row r="914">
          <cell r="A914" t="str">
            <v>乗0ガDAA</v>
          </cell>
          <cell r="B914" t="str">
            <v>乗用(ガソリン・LPG)</v>
          </cell>
          <cell r="C914" t="str">
            <v>乗0ガ</v>
          </cell>
          <cell r="D914" t="str">
            <v>H17</v>
          </cell>
          <cell r="E914" t="str">
            <v>DAA</v>
          </cell>
          <cell r="I914" t="str">
            <v>ハ</v>
          </cell>
        </row>
        <row r="915">
          <cell r="A915" t="str">
            <v>乗0ガDBA</v>
          </cell>
          <cell r="B915" t="str">
            <v>乗用(ガソリン・LPG)</v>
          </cell>
          <cell r="C915" t="str">
            <v>乗0ガ</v>
          </cell>
          <cell r="D915" t="str">
            <v>H17</v>
          </cell>
          <cell r="E915" t="str">
            <v>DBA</v>
          </cell>
          <cell r="I915" t="str">
            <v>ガL2</v>
          </cell>
        </row>
        <row r="916">
          <cell r="A916" t="str">
            <v>乗0ガDLA</v>
          </cell>
          <cell r="B916" t="str">
            <v>乗用(ガソリン・LPG)</v>
          </cell>
          <cell r="C916" t="str">
            <v>乗0ガ</v>
          </cell>
          <cell r="D916" t="str">
            <v>H17</v>
          </cell>
          <cell r="E916" t="str">
            <v>DLA</v>
          </cell>
          <cell r="I916" t="str">
            <v>Pハ</v>
          </cell>
        </row>
        <row r="917">
          <cell r="A917" t="str">
            <v>乗0ガLBA</v>
          </cell>
          <cell r="B917" t="str">
            <v>乗用(ガソリン・LPG)</v>
          </cell>
          <cell r="C917" t="str">
            <v>乗0ガ</v>
          </cell>
          <cell r="D917" t="str">
            <v>H21</v>
          </cell>
          <cell r="E917" t="str">
            <v>LBA</v>
          </cell>
          <cell r="I917" t="str">
            <v>ガL3</v>
          </cell>
        </row>
        <row r="918">
          <cell r="A918" t="str">
            <v>乗0ガLAA</v>
          </cell>
          <cell r="B918" t="str">
            <v>乗用(ガソリン・LPG)</v>
          </cell>
          <cell r="C918" t="str">
            <v>乗0ガ</v>
          </cell>
          <cell r="D918" t="str">
            <v>H21</v>
          </cell>
          <cell r="E918" t="str">
            <v>LAA</v>
          </cell>
          <cell r="I918" t="str">
            <v>ハ</v>
          </cell>
        </row>
        <row r="919">
          <cell r="A919" t="str">
            <v>乗0ガLLA</v>
          </cell>
          <cell r="B919" t="str">
            <v>乗用(ガソリン・LPG)</v>
          </cell>
          <cell r="C919" t="str">
            <v>乗0ガ</v>
          </cell>
          <cell r="D919" t="str">
            <v>H21</v>
          </cell>
          <cell r="E919" t="str">
            <v>LLA</v>
          </cell>
          <cell r="I919" t="str">
            <v>Pハ</v>
          </cell>
        </row>
        <row r="920">
          <cell r="A920" t="str">
            <v>乗0ガMBA</v>
          </cell>
          <cell r="B920" t="str">
            <v>乗用(ガソリン・LPG)</v>
          </cell>
          <cell r="C920" t="str">
            <v>乗0ガ</v>
          </cell>
          <cell r="D920" t="str">
            <v>H21</v>
          </cell>
          <cell r="E920" t="str">
            <v>MBA</v>
          </cell>
          <cell r="I920" t="str">
            <v>ガL1</v>
          </cell>
        </row>
        <row r="921">
          <cell r="A921" t="str">
            <v>乗0ガMAA</v>
          </cell>
          <cell r="B921" t="str">
            <v>乗用(ガソリン・LPG)</v>
          </cell>
          <cell r="C921" t="str">
            <v>乗0ガ</v>
          </cell>
          <cell r="D921" t="str">
            <v>H21</v>
          </cell>
          <cell r="E921" t="str">
            <v>MAA</v>
          </cell>
          <cell r="I921" t="str">
            <v>ハ</v>
          </cell>
        </row>
        <row r="922">
          <cell r="A922" t="str">
            <v>乗0ガMLA</v>
          </cell>
          <cell r="B922" t="str">
            <v>乗用(ガソリン・LPG)</v>
          </cell>
          <cell r="C922" t="str">
            <v>乗0ガ</v>
          </cell>
          <cell r="D922" t="str">
            <v>H21</v>
          </cell>
          <cell r="E922" t="str">
            <v>MLA</v>
          </cell>
          <cell r="I922" t="str">
            <v>Pハ</v>
          </cell>
        </row>
        <row r="923">
          <cell r="A923" t="str">
            <v>乗0ガRBA</v>
          </cell>
          <cell r="B923" t="str">
            <v>乗用(ガソリン・LPG)</v>
          </cell>
          <cell r="C923" t="str">
            <v>乗0ガ</v>
          </cell>
          <cell r="D923" t="str">
            <v>H21</v>
          </cell>
          <cell r="E923" t="str">
            <v>RBA</v>
          </cell>
          <cell r="I923" t="str">
            <v>ガL2</v>
          </cell>
        </row>
        <row r="924">
          <cell r="A924" t="str">
            <v>乗0ガRAA</v>
          </cell>
          <cell r="B924" t="str">
            <v>乗用(ガソリン・LPG)</v>
          </cell>
          <cell r="C924" t="str">
            <v>乗0ガ</v>
          </cell>
          <cell r="D924" t="str">
            <v>H21</v>
          </cell>
          <cell r="E924" t="str">
            <v>RAA</v>
          </cell>
          <cell r="I924" t="str">
            <v>ハ</v>
          </cell>
        </row>
        <row r="925">
          <cell r="A925" t="str">
            <v>乗0ガRLA</v>
          </cell>
          <cell r="B925" t="str">
            <v>乗用(ガソリン・LPG)</v>
          </cell>
          <cell r="C925" t="str">
            <v>乗0ガ</v>
          </cell>
          <cell r="D925" t="str">
            <v>H21</v>
          </cell>
          <cell r="E925" t="str">
            <v>RLA</v>
          </cell>
          <cell r="I925" t="str">
            <v>Pハ</v>
          </cell>
        </row>
        <row r="926">
          <cell r="A926" t="str">
            <v>乗0ガQBA</v>
          </cell>
          <cell r="B926" t="str">
            <v>乗用(ガソリン・LPG)</v>
          </cell>
          <cell r="C926" t="str">
            <v>乗0ガ</v>
          </cell>
          <cell r="D926" t="str">
            <v>H21</v>
          </cell>
          <cell r="E926" t="str">
            <v>QBA</v>
          </cell>
          <cell r="I926" t="str">
            <v>ガL3</v>
          </cell>
        </row>
        <row r="927">
          <cell r="A927" t="str">
            <v>乗0ガQAA</v>
          </cell>
          <cell r="B927" t="str">
            <v>乗用(ガソリン・LPG)</v>
          </cell>
          <cell r="C927" t="str">
            <v>乗0ガ</v>
          </cell>
          <cell r="D927" t="str">
            <v>H21</v>
          </cell>
          <cell r="E927" t="str">
            <v>QAA</v>
          </cell>
          <cell r="I927" t="str">
            <v>ハ</v>
          </cell>
        </row>
        <row r="928">
          <cell r="A928" t="str">
            <v>乗0ガQLA</v>
          </cell>
          <cell r="B928" t="str">
            <v>乗用(ガソリン・LPG)</v>
          </cell>
          <cell r="C928" t="str">
            <v>乗0ガ</v>
          </cell>
          <cell r="D928" t="str">
            <v>H21</v>
          </cell>
          <cell r="E928" t="str">
            <v>QLA</v>
          </cell>
          <cell r="I928" t="str">
            <v>Pハ</v>
          </cell>
        </row>
        <row r="929">
          <cell r="A929" t="str">
            <v>乗0ガ3BA</v>
          </cell>
          <cell r="B929" t="str">
            <v>乗用(ガソリン・LPG)</v>
          </cell>
          <cell r="C929" t="str">
            <v>乗0ガ</v>
          </cell>
          <cell r="D929" t="str">
            <v>H30</v>
          </cell>
          <cell r="E929" t="str">
            <v>3BA</v>
          </cell>
          <cell r="I929" t="str">
            <v>ガL3</v>
          </cell>
        </row>
        <row r="930">
          <cell r="A930" t="str">
            <v>乗0ガ3AA</v>
          </cell>
          <cell r="B930" t="str">
            <v>乗用(ガソリン・LPG)</v>
          </cell>
          <cell r="C930" t="str">
            <v>乗0ガ</v>
          </cell>
          <cell r="D930" t="str">
            <v>H30</v>
          </cell>
          <cell r="E930" t="str">
            <v>3AA</v>
          </cell>
          <cell r="I930" t="str">
            <v>ハ</v>
          </cell>
        </row>
        <row r="931">
          <cell r="A931" t="str">
            <v>乗0ガ3LA</v>
          </cell>
          <cell r="B931" t="str">
            <v>乗用(ガソリン・LPG)</v>
          </cell>
          <cell r="C931" t="str">
            <v>乗0ガ</v>
          </cell>
          <cell r="D931" t="str">
            <v>H30</v>
          </cell>
          <cell r="E931" t="str">
            <v>3LA</v>
          </cell>
          <cell r="I931" t="str">
            <v>Pハ</v>
          </cell>
        </row>
        <row r="932">
          <cell r="A932" t="str">
            <v>乗0ガ4BA</v>
          </cell>
          <cell r="B932" t="str">
            <v>乗用(ガソリン・LPG)</v>
          </cell>
          <cell r="C932" t="str">
            <v>乗0ガ</v>
          </cell>
          <cell r="D932" t="str">
            <v>H30</v>
          </cell>
          <cell r="E932" t="str">
            <v>4BA</v>
          </cell>
          <cell r="I932" t="str">
            <v>ガL1</v>
          </cell>
        </row>
        <row r="933">
          <cell r="A933" t="str">
            <v>乗0ガ4AA</v>
          </cell>
          <cell r="B933" t="str">
            <v>乗用(ガソリン・LPG)</v>
          </cell>
          <cell r="C933" t="str">
            <v>乗0ガ</v>
          </cell>
          <cell r="D933" t="str">
            <v>H30</v>
          </cell>
          <cell r="E933" t="str">
            <v>4AA</v>
          </cell>
          <cell r="I933" t="str">
            <v>ハ</v>
          </cell>
        </row>
        <row r="934">
          <cell r="A934" t="str">
            <v>乗0ガ4LA</v>
          </cell>
          <cell r="B934" t="str">
            <v>乗用(ガソリン・LPG)</v>
          </cell>
          <cell r="C934" t="str">
            <v>乗0ガ</v>
          </cell>
          <cell r="D934" t="str">
            <v>H30</v>
          </cell>
          <cell r="E934" t="str">
            <v>4LA</v>
          </cell>
          <cell r="I934" t="str">
            <v>Pハ</v>
          </cell>
        </row>
        <row r="935">
          <cell r="A935" t="str">
            <v>乗0ガ5BA</v>
          </cell>
          <cell r="B935" t="str">
            <v>乗用(ガソリン・LPG)</v>
          </cell>
          <cell r="C935" t="str">
            <v>乗0ガ</v>
          </cell>
          <cell r="D935" t="str">
            <v>H30</v>
          </cell>
          <cell r="E935" t="str">
            <v>5BA</v>
          </cell>
          <cell r="I935" t="str">
            <v>ガL2</v>
          </cell>
        </row>
        <row r="936">
          <cell r="A936" t="str">
            <v>乗0ガ5AA</v>
          </cell>
          <cell r="B936" t="str">
            <v>乗用(ガソリン・LPG)</v>
          </cell>
          <cell r="C936" t="str">
            <v>乗0ガ</v>
          </cell>
          <cell r="D936" t="str">
            <v>H30</v>
          </cell>
          <cell r="E936" t="str">
            <v>5AA</v>
          </cell>
          <cell r="I936" t="str">
            <v>ハ</v>
          </cell>
        </row>
        <row r="937">
          <cell r="A937" t="str">
            <v>乗0ガ5LA</v>
          </cell>
          <cell r="B937" t="str">
            <v>乗用(ガソリン・LPG)</v>
          </cell>
          <cell r="C937" t="str">
            <v>乗0ガ</v>
          </cell>
          <cell r="D937" t="str">
            <v>H30</v>
          </cell>
          <cell r="E937" t="str">
            <v>5LA</v>
          </cell>
          <cell r="I937" t="str">
            <v>Pハ</v>
          </cell>
        </row>
        <row r="938">
          <cell r="A938" t="str">
            <v>乗0ガ6BA</v>
          </cell>
          <cell r="B938" t="str">
            <v>乗用(ガソリン・LPG)</v>
          </cell>
          <cell r="C938" t="str">
            <v>乗0ガ</v>
          </cell>
          <cell r="D938" t="str">
            <v>H30</v>
          </cell>
          <cell r="E938" t="str">
            <v>6BA</v>
          </cell>
          <cell r="I938" t="str">
            <v>ガL4</v>
          </cell>
        </row>
        <row r="939">
          <cell r="A939" t="str">
            <v>乗0ガ6AA</v>
          </cell>
          <cell r="B939" t="str">
            <v>乗用(ガソリン・LPG)</v>
          </cell>
          <cell r="C939" t="str">
            <v>乗0ガ</v>
          </cell>
          <cell r="D939" t="str">
            <v>H30</v>
          </cell>
          <cell r="E939" t="str">
            <v>6AA</v>
          </cell>
          <cell r="I939" t="str">
            <v>ハ</v>
          </cell>
        </row>
        <row r="940">
          <cell r="A940" t="str">
            <v>乗0ガ6LA</v>
          </cell>
          <cell r="B940" t="str">
            <v>乗用(ガソリン・LPG)</v>
          </cell>
          <cell r="C940" t="str">
            <v>乗0ガ</v>
          </cell>
          <cell r="D940" t="str">
            <v>H30</v>
          </cell>
          <cell r="E940" t="str">
            <v>6LA</v>
          </cell>
          <cell r="I940" t="str">
            <v>Pハ</v>
          </cell>
        </row>
        <row r="941">
          <cell r="A941" t="str">
            <v>乗0L-</v>
          </cell>
          <cell r="B941" t="str">
            <v>乗用(ガソリン・LPG)</v>
          </cell>
          <cell r="C941" t="str">
            <v>乗0L</v>
          </cell>
          <cell r="D941" t="str">
            <v>S50前</v>
          </cell>
          <cell r="E941" t="str">
            <v>-</v>
          </cell>
          <cell r="I941" t="str">
            <v>ガL3</v>
          </cell>
        </row>
        <row r="942">
          <cell r="A942" t="str">
            <v>乗0LA</v>
          </cell>
          <cell r="B942" t="str">
            <v>乗用(ガソリン・LPG)</v>
          </cell>
          <cell r="C942" t="str">
            <v>乗0L</v>
          </cell>
          <cell r="D942" t="str">
            <v>S50</v>
          </cell>
          <cell r="E942" t="str">
            <v>A</v>
          </cell>
          <cell r="I942" t="str">
            <v>ガL3</v>
          </cell>
        </row>
        <row r="943">
          <cell r="A943" t="str">
            <v>乗0LB</v>
          </cell>
          <cell r="B943" t="str">
            <v>乗用(ガソリン・LPG)</v>
          </cell>
          <cell r="C943" t="str">
            <v>乗0L</v>
          </cell>
          <cell r="D943" t="str">
            <v>S51</v>
          </cell>
          <cell r="E943" t="str">
            <v>B</v>
          </cell>
          <cell r="I943" t="str">
            <v>ガL3</v>
          </cell>
        </row>
        <row r="944">
          <cell r="A944" t="str">
            <v>乗0LC</v>
          </cell>
          <cell r="B944" t="str">
            <v>乗用(ガソリン・LPG)</v>
          </cell>
          <cell r="C944" t="str">
            <v>乗0L</v>
          </cell>
          <cell r="D944" t="str">
            <v>S51</v>
          </cell>
          <cell r="E944" t="str">
            <v>C</v>
          </cell>
          <cell r="I944" t="str">
            <v>ガL3</v>
          </cell>
        </row>
        <row r="945">
          <cell r="A945" t="str">
            <v>乗0LE</v>
          </cell>
          <cell r="B945" t="str">
            <v>乗用(ガソリン・LPG)</v>
          </cell>
          <cell r="C945" t="str">
            <v>乗0L</v>
          </cell>
          <cell r="D945" t="str">
            <v>S53,H10</v>
          </cell>
          <cell r="E945" t="str">
            <v>E</v>
          </cell>
          <cell r="I945" t="str">
            <v>ガL3</v>
          </cell>
        </row>
        <row r="946">
          <cell r="A946" t="str">
            <v>乗0LGF</v>
          </cell>
          <cell r="B946" t="str">
            <v>乗用(ガソリン・LPG)</v>
          </cell>
          <cell r="C946" t="str">
            <v>乗0L</v>
          </cell>
          <cell r="D946" t="str">
            <v>S53,H10</v>
          </cell>
          <cell r="E946" t="str">
            <v>GF</v>
          </cell>
          <cell r="I946" t="str">
            <v>ガL3</v>
          </cell>
        </row>
        <row r="947">
          <cell r="A947" t="str">
            <v>乗0LHK</v>
          </cell>
          <cell r="B947" t="str">
            <v>乗用(ガソリン・LPG)</v>
          </cell>
          <cell r="C947" t="str">
            <v>乗0L</v>
          </cell>
          <cell r="D947" t="str">
            <v>S53,H10</v>
          </cell>
          <cell r="E947" t="str">
            <v>HK</v>
          </cell>
          <cell r="I947" t="str">
            <v>ハ</v>
          </cell>
        </row>
        <row r="948">
          <cell r="A948" t="str">
            <v>乗0LGH</v>
          </cell>
          <cell r="B948" t="str">
            <v>乗用(ガソリン・LPG)</v>
          </cell>
          <cell r="C948" t="str">
            <v>乗0L</v>
          </cell>
          <cell r="D948" t="str">
            <v>H12</v>
          </cell>
          <cell r="E948" t="str">
            <v>GH</v>
          </cell>
          <cell r="I948" t="str">
            <v>ガL3</v>
          </cell>
        </row>
        <row r="949">
          <cell r="A949" t="str">
            <v>乗0LHN</v>
          </cell>
          <cell r="B949" t="str">
            <v>乗用(ガソリン・LPG)</v>
          </cell>
          <cell r="C949" t="str">
            <v>乗0L</v>
          </cell>
          <cell r="D949" t="str">
            <v>H12</v>
          </cell>
          <cell r="E949" t="str">
            <v>HN</v>
          </cell>
          <cell r="I949" t="str">
            <v>ハ</v>
          </cell>
        </row>
        <row r="950">
          <cell r="A950" t="str">
            <v>乗0LTA</v>
          </cell>
          <cell r="B950" t="str">
            <v>乗用(ガソリン・LPG)</v>
          </cell>
          <cell r="C950" t="str">
            <v>乗0L</v>
          </cell>
          <cell r="D950" t="str">
            <v>H12</v>
          </cell>
          <cell r="E950" t="str">
            <v>TA</v>
          </cell>
          <cell r="I950" t="str">
            <v>ガL3</v>
          </cell>
        </row>
        <row r="951">
          <cell r="A951" t="str">
            <v>乗0LXA</v>
          </cell>
          <cell r="B951" t="str">
            <v>乗用(ガソリン・LPG)</v>
          </cell>
          <cell r="C951" t="str">
            <v>乗0L</v>
          </cell>
          <cell r="D951" t="str">
            <v>H12</v>
          </cell>
          <cell r="E951" t="str">
            <v>XA</v>
          </cell>
          <cell r="I951" t="str">
            <v>ハ</v>
          </cell>
        </row>
        <row r="952">
          <cell r="A952" t="str">
            <v>乗0LLA</v>
          </cell>
          <cell r="B952" t="str">
            <v>乗用(ガソリン・LPG)</v>
          </cell>
          <cell r="C952" t="str">
            <v>乗0L</v>
          </cell>
          <cell r="D952" t="str">
            <v>H12</v>
          </cell>
          <cell r="E952" t="str">
            <v>LA</v>
          </cell>
          <cell r="I952" t="str">
            <v>ガL3</v>
          </cell>
        </row>
        <row r="953">
          <cell r="A953" t="str">
            <v>乗0LYA</v>
          </cell>
          <cell r="B953" t="str">
            <v>乗用(ガソリン・LPG)</v>
          </cell>
          <cell r="C953" t="str">
            <v>乗0L</v>
          </cell>
          <cell r="D953" t="str">
            <v>H12</v>
          </cell>
          <cell r="E953" t="str">
            <v>YA</v>
          </cell>
          <cell r="I953" t="str">
            <v>ハ</v>
          </cell>
        </row>
        <row r="954">
          <cell r="A954" t="str">
            <v>乗0LUA</v>
          </cell>
          <cell r="B954" t="str">
            <v>乗用(ガソリン・LPG)</v>
          </cell>
          <cell r="C954" t="str">
            <v>乗0L</v>
          </cell>
          <cell r="D954" t="str">
            <v>H12</v>
          </cell>
          <cell r="E954" t="str">
            <v>UA</v>
          </cell>
          <cell r="I954" t="str">
            <v>ガL3</v>
          </cell>
        </row>
        <row r="955">
          <cell r="A955" t="str">
            <v>乗0LZA</v>
          </cell>
          <cell r="B955" t="str">
            <v>乗用(ガソリン・LPG)</v>
          </cell>
          <cell r="C955" t="str">
            <v>乗0L</v>
          </cell>
          <cell r="D955" t="str">
            <v>H12</v>
          </cell>
          <cell r="E955" t="str">
            <v>ZA</v>
          </cell>
          <cell r="I955" t="str">
            <v>ハ</v>
          </cell>
        </row>
        <row r="956">
          <cell r="A956" t="str">
            <v>乗0LABA</v>
          </cell>
          <cell r="B956" t="str">
            <v>乗用(ガソリン・LPG)</v>
          </cell>
          <cell r="C956" t="str">
            <v>乗0L</v>
          </cell>
          <cell r="D956" t="str">
            <v>H17</v>
          </cell>
          <cell r="E956" t="str">
            <v>ABA</v>
          </cell>
          <cell r="I956" t="str">
            <v>ガL3</v>
          </cell>
        </row>
        <row r="957">
          <cell r="A957" t="str">
            <v>乗0LAAA</v>
          </cell>
          <cell r="B957" t="str">
            <v>乗用(ガソリン・LPG)</v>
          </cell>
          <cell r="C957" t="str">
            <v>乗0L</v>
          </cell>
          <cell r="D957" t="str">
            <v>H17</v>
          </cell>
          <cell r="E957" t="str">
            <v>AAA</v>
          </cell>
          <cell r="I957" t="str">
            <v>ハ</v>
          </cell>
        </row>
        <row r="958">
          <cell r="A958" t="str">
            <v>乗0LALA</v>
          </cell>
          <cell r="B958" t="str">
            <v>乗用(ガソリン・LPG)</v>
          </cell>
          <cell r="C958" t="str">
            <v>乗0L</v>
          </cell>
          <cell r="D958" t="str">
            <v>H17</v>
          </cell>
          <cell r="E958" t="str">
            <v>ALA</v>
          </cell>
          <cell r="I958" t="str">
            <v>Pハ</v>
          </cell>
        </row>
        <row r="959">
          <cell r="A959" t="str">
            <v>乗0LCAA</v>
          </cell>
          <cell r="B959" t="str">
            <v>乗用(ガソリン・LPG)</v>
          </cell>
          <cell r="C959" t="str">
            <v>乗0L</v>
          </cell>
          <cell r="D959" t="str">
            <v>H17</v>
          </cell>
          <cell r="E959" t="str">
            <v>CAA</v>
          </cell>
          <cell r="I959" t="str">
            <v>ハ</v>
          </cell>
        </row>
        <row r="960">
          <cell r="A960" t="str">
            <v>乗0LCBA</v>
          </cell>
          <cell r="B960" t="str">
            <v>乗用(ガソリン・LPG)</v>
          </cell>
          <cell r="C960" t="str">
            <v>乗0L</v>
          </cell>
          <cell r="D960" t="str">
            <v>H17</v>
          </cell>
          <cell r="E960" t="str">
            <v>CBA</v>
          </cell>
          <cell r="I960" t="str">
            <v>ガL1</v>
          </cell>
        </row>
        <row r="961">
          <cell r="A961" t="str">
            <v>乗0LCLA</v>
          </cell>
          <cell r="B961" t="str">
            <v>乗用(ガソリン・LPG)</v>
          </cell>
          <cell r="C961" t="str">
            <v>乗0L</v>
          </cell>
          <cell r="D961" t="str">
            <v>H17</v>
          </cell>
          <cell r="E961" t="str">
            <v>CLA</v>
          </cell>
          <cell r="I961" t="str">
            <v>Pハ</v>
          </cell>
        </row>
        <row r="962">
          <cell r="A962" t="str">
            <v>乗0LDAA</v>
          </cell>
          <cell r="B962" t="str">
            <v>乗用(ガソリン・LPG)</v>
          </cell>
          <cell r="C962" t="str">
            <v>乗0L</v>
          </cell>
          <cell r="D962" t="str">
            <v>H17</v>
          </cell>
          <cell r="E962" t="str">
            <v>DAA</v>
          </cell>
          <cell r="I962" t="str">
            <v>ハ</v>
          </cell>
        </row>
        <row r="963">
          <cell r="A963" t="str">
            <v>乗0LDBA</v>
          </cell>
          <cell r="B963" t="str">
            <v>乗用(ガソリン・LPG)</v>
          </cell>
          <cell r="C963" t="str">
            <v>乗0L</v>
          </cell>
          <cell r="D963" t="str">
            <v>H17</v>
          </cell>
          <cell r="E963" t="str">
            <v>DBA</v>
          </cell>
          <cell r="I963" t="str">
            <v>ガL2</v>
          </cell>
        </row>
        <row r="964">
          <cell r="A964" t="str">
            <v>乗0LDLA</v>
          </cell>
          <cell r="B964" t="str">
            <v>乗用(ガソリン・LPG)</v>
          </cell>
          <cell r="C964" t="str">
            <v>乗0L</v>
          </cell>
          <cell r="D964" t="str">
            <v>H17</v>
          </cell>
          <cell r="E964" t="str">
            <v>DLA</v>
          </cell>
          <cell r="I964" t="str">
            <v>Pハ</v>
          </cell>
        </row>
        <row r="965">
          <cell r="A965" t="str">
            <v>乗0LLBA</v>
          </cell>
          <cell r="B965" t="str">
            <v>乗用(ガソリン・LPG)</v>
          </cell>
          <cell r="C965" t="str">
            <v>乗0L</v>
          </cell>
          <cell r="D965" t="str">
            <v>H21</v>
          </cell>
          <cell r="E965" t="str">
            <v>LBA</v>
          </cell>
          <cell r="I965" t="str">
            <v>ガL3</v>
          </cell>
        </row>
        <row r="966">
          <cell r="A966" t="str">
            <v>乗0LLAA</v>
          </cell>
          <cell r="B966" t="str">
            <v>乗用(ガソリン・LPG)</v>
          </cell>
          <cell r="C966" t="str">
            <v>乗0L</v>
          </cell>
          <cell r="D966" t="str">
            <v>H21</v>
          </cell>
          <cell r="E966" t="str">
            <v>LAA</v>
          </cell>
          <cell r="I966" t="str">
            <v>ハ</v>
          </cell>
        </row>
        <row r="967">
          <cell r="A967" t="str">
            <v>乗0LLLA</v>
          </cell>
          <cell r="B967" t="str">
            <v>乗用(ガソリン・LPG)</v>
          </cell>
          <cell r="C967" t="str">
            <v>乗0L</v>
          </cell>
          <cell r="D967" t="str">
            <v>H21</v>
          </cell>
          <cell r="E967" t="str">
            <v>LLA</v>
          </cell>
          <cell r="I967" t="str">
            <v>Pハ</v>
          </cell>
        </row>
        <row r="968">
          <cell r="A968" t="str">
            <v>乗0LMBA</v>
          </cell>
          <cell r="B968" t="str">
            <v>乗用(ガソリン・LPG)</v>
          </cell>
          <cell r="C968" t="str">
            <v>乗0L</v>
          </cell>
          <cell r="D968" t="str">
            <v>H21</v>
          </cell>
          <cell r="E968" t="str">
            <v>MBA</v>
          </cell>
          <cell r="I968" t="str">
            <v>ガL1</v>
          </cell>
        </row>
        <row r="969">
          <cell r="A969" t="str">
            <v>乗0LMAA</v>
          </cell>
          <cell r="B969" t="str">
            <v>乗用(ガソリン・LPG)</v>
          </cell>
          <cell r="C969" t="str">
            <v>乗0L</v>
          </cell>
          <cell r="D969" t="str">
            <v>H21</v>
          </cell>
          <cell r="E969" t="str">
            <v>MAA</v>
          </cell>
          <cell r="I969" t="str">
            <v>ハ</v>
          </cell>
        </row>
        <row r="970">
          <cell r="A970" t="str">
            <v>乗0LMLA</v>
          </cell>
          <cell r="B970" t="str">
            <v>乗用(ガソリン・LPG)</v>
          </cell>
          <cell r="C970" t="str">
            <v>乗0L</v>
          </cell>
          <cell r="D970" t="str">
            <v>H21</v>
          </cell>
          <cell r="E970" t="str">
            <v>MLA</v>
          </cell>
          <cell r="I970" t="str">
            <v>Pハ</v>
          </cell>
        </row>
        <row r="971">
          <cell r="A971" t="str">
            <v>乗0LRBA</v>
          </cell>
          <cell r="B971" t="str">
            <v>乗用(ガソリン・LPG)</v>
          </cell>
          <cell r="C971" t="str">
            <v>乗0L</v>
          </cell>
          <cell r="D971" t="str">
            <v>H21</v>
          </cell>
          <cell r="E971" t="str">
            <v>RBA</v>
          </cell>
          <cell r="I971" t="str">
            <v>ガL2</v>
          </cell>
        </row>
        <row r="972">
          <cell r="A972" t="str">
            <v>乗0LRAA</v>
          </cell>
          <cell r="B972" t="str">
            <v>乗用(ガソリン・LPG)</v>
          </cell>
          <cell r="C972" t="str">
            <v>乗0L</v>
          </cell>
          <cell r="D972" t="str">
            <v>H21</v>
          </cell>
          <cell r="E972" t="str">
            <v>RAA</v>
          </cell>
          <cell r="I972" t="str">
            <v>ハ</v>
          </cell>
        </row>
        <row r="973">
          <cell r="A973" t="str">
            <v>乗0LRLA</v>
          </cell>
          <cell r="B973" t="str">
            <v>乗用(ガソリン・LPG)</v>
          </cell>
          <cell r="C973" t="str">
            <v>乗0L</v>
          </cell>
          <cell r="D973" t="str">
            <v>H21</v>
          </cell>
          <cell r="E973" t="str">
            <v>RLA</v>
          </cell>
          <cell r="I973" t="str">
            <v>Pハ</v>
          </cell>
        </row>
        <row r="974">
          <cell r="A974" t="str">
            <v>乗0LQBA</v>
          </cell>
          <cell r="B974" t="str">
            <v>乗用(ガソリン・LPG)</v>
          </cell>
          <cell r="C974" t="str">
            <v>乗0L</v>
          </cell>
          <cell r="D974" t="str">
            <v>H21</v>
          </cell>
          <cell r="E974" t="str">
            <v>QBA</v>
          </cell>
          <cell r="I974" t="str">
            <v>ガL3</v>
          </cell>
        </row>
        <row r="975">
          <cell r="A975" t="str">
            <v>乗0LQAA</v>
          </cell>
          <cell r="B975" t="str">
            <v>乗用(ガソリン・LPG)</v>
          </cell>
          <cell r="C975" t="str">
            <v>乗0L</v>
          </cell>
          <cell r="D975" t="str">
            <v>H21</v>
          </cell>
          <cell r="E975" t="str">
            <v>QAA</v>
          </cell>
          <cell r="I975" t="str">
            <v>ハ</v>
          </cell>
        </row>
        <row r="976">
          <cell r="A976" t="str">
            <v>乗0LQLA</v>
          </cell>
          <cell r="B976" t="str">
            <v>乗用(ガソリン・LPG)</v>
          </cell>
          <cell r="C976" t="str">
            <v>乗0L</v>
          </cell>
          <cell r="D976" t="str">
            <v>H21</v>
          </cell>
          <cell r="E976" t="str">
            <v>QLA</v>
          </cell>
          <cell r="I976" t="str">
            <v>Pハ</v>
          </cell>
        </row>
        <row r="977">
          <cell r="A977" t="str">
            <v>乗0L3BA</v>
          </cell>
          <cell r="B977" t="str">
            <v>乗用(ガソリン・LPG)</v>
          </cell>
          <cell r="C977" t="str">
            <v>乗0L</v>
          </cell>
          <cell r="D977" t="str">
            <v>H30</v>
          </cell>
          <cell r="E977" t="str">
            <v>3BA</v>
          </cell>
          <cell r="I977" t="str">
            <v>ガL3</v>
          </cell>
        </row>
        <row r="978">
          <cell r="A978" t="str">
            <v>乗0L3AA</v>
          </cell>
          <cell r="B978" t="str">
            <v>乗用(ガソリン・LPG)</v>
          </cell>
          <cell r="C978" t="str">
            <v>乗0L</v>
          </cell>
          <cell r="D978" t="str">
            <v>H30</v>
          </cell>
          <cell r="E978" t="str">
            <v>3AA</v>
          </cell>
          <cell r="I978" t="str">
            <v>ハ</v>
          </cell>
        </row>
        <row r="979">
          <cell r="A979" t="str">
            <v>乗0L3LA</v>
          </cell>
          <cell r="B979" t="str">
            <v>乗用(ガソリン・LPG)</v>
          </cell>
          <cell r="C979" t="str">
            <v>乗0L</v>
          </cell>
          <cell r="D979" t="str">
            <v>H30</v>
          </cell>
          <cell r="E979" t="str">
            <v>3LA</v>
          </cell>
          <cell r="I979" t="str">
            <v>Pハ</v>
          </cell>
        </row>
        <row r="980">
          <cell r="A980" t="str">
            <v>乗0L4BA</v>
          </cell>
          <cell r="B980" t="str">
            <v>乗用(ガソリン・LPG)</v>
          </cell>
          <cell r="C980" t="str">
            <v>乗0L</v>
          </cell>
          <cell r="D980" t="str">
            <v>H30</v>
          </cell>
          <cell r="E980" t="str">
            <v>4BA</v>
          </cell>
          <cell r="I980" t="str">
            <v>ガL1</v>
          </cell>
        </row>
        <row r="981">
          <cell r="A981" t="str">
            <v>乗0L4AA</v>
          </cell>
          <cell r="B981" t="str">
            <v>乗用(ガソリン・LPG)</v>
          </cell>
          <cell r="C981" t="str">
            <v>乗0L</v>
          </cell>
          <cell r="D981" t="str">
            <v>H30</v>
          </cell>
          <cell r="E981" t="str">
            <v>4AA</v>
          </cell>
          <cell r="I981" t="str">
            <v>ハ</v>
          </cell>
        </row>
        <row r="982">
          <cell r="A982" t="str">
            <v>乗0L4LA</v>
          </cell>
          <cell r="B982" t="str">
            <v>乗用(ガソリン・LPG)</v>
          </cell>
          <cell r="C982" t="str">
            <v>乗0L</v>
          </cell>
          <cell r="D982" t="str">
            <v>H30</v>
          </cell>
          <cell r="E982" t="str">
            <v>4LA</v>
          </cell>
          <cell r="I982" t="str">
            <v>Pハ</v>
          </cell>
        </row>
        <row r="983">
          <cell r="A983" t="str">
            <v>乗0L5BA</v>
          </cell>
          <cell r="B983" t="str">
            <v>乗用(ガソリン・LPG)</v>
          </cell>
          <cell r="C983" t="str">
            <v>乗0L</v>
          </cell>
          <cell r="D983" t="str">
            <v>H30</v>
          </cell>
          <cell r="E983" t="str">
            <v>5BA</v>
          </cell>
          <cell r="I983" t="str">
            <v>ガL2</v>
          </cell>
        </row>
        <row r="984">
          <cell r="A984" t="str">
            <v>乗0L5AA</v>
          </cell>
          <cell r="B984" t="str">
            <v>乗用(ガソリン・LPG)</v>
          </cell>
          <cell r="C984" t="str">
            <v>乗0L</v>
          </cell>
          <cell r="D984" t="str">
            <v>H30</v>
          </cell>
          <cell r="E984" t="str">
            <v>5AA</v>
          </cell>
          <cell r="I984" t="str">
            <v>ハ</v>
          </cell>
        </row>
        <row r="985">
          <cell r="A985" t="str">
            <v>乗0L5LA</v>
          </cell>
          <cell r="B985" t="str">
            <v>乗用(ガソリン・LPG)</v>
          </cell>
          <cell r="C985" t="str">
            <v>乗0L</v>
          </cell>
          <cell r="D985" t="str">
            <v>H30</v>
          </cell>
          <cell r="E985" t="str">
            <v>5LA</v>
          </cell>
          <cell r="I985" t="str">
            <v>Pハ</v>
          </cell>
        </row>
        <row r="986">
          <cell r="A986" t="str">
            <v>乗0L6BA</v>
          </cell>
          <cell r="B986" t="str">
            <v>乗用(ガソリン・LPG)</v>
          </cell>
          <cell r="C986" t="str">
            <v>乗0L</v>
          </cell>
          <cell r="D986" t="str">
            <v>H30</v>
          </cell>
          <cell r="E986" t="str">
            <v>6BA</v>
          </cell>
          <cell r="I986" t="str">
            <v>ガL4</v>
          </cell>
        </row>
        <row r="987">
          <cell r="A987" t="str">
            <v>乗0L6AA</v>
          </cell>
          <cell r="B987" t="str">
            <v>乗用(ガソリン・LPG)</v>
          </cell>
          <cell r="C987" t="str">
            <v>乗0L</v>
          </cell>
          <cell r="D987" t="str">
            <v>H30</v>
          </cell>
          <cell r="E987" t="str">
            <v>6AA</v>
          </cell>
          <cell r="I987" t="str">
            <v>ハ</v>
          </cell>
        </row>
        <row r="988">
          <cell r="A988" t="str">
            <v>乗0L6LA</v>
          </cell>
          <cell r="B988" t="str">
            <v>乗用(ガソリン・LPG)</v>
          </cell>
          <cell r="C988" t="str">
            <v>乗0L</v>
          </cell>
          <cell r="D988" t="str">
            <v>H30</v>
          </cell>
          <cell r="E988" t="str">
            <v>6LA</v>
          </cell>
          <cell r="I988" t="str">
            <v>Pハ</v>
          </cell>
        </row>
        <row r="989">
          <cell r="A989" t="str">
            <v>乗0軽-</v>
          </cell>
          <cell r="B989" t="str">
            <v>乗用(軽油)</v>
          </cell>
          <cell r="C989" t="str">
            <v>乗0軽</v>
          </cell>
          <cell r="D989" t="str">
            <v>S54前</v>
          </cell>
          <cell r="E989" t="str">
            <v>-</v>
          </cell>
          <cell r="I989" t="str">
            <v>軽3</v>
          </cell>
        </row>
        <row r="990">
          <cell r="A990" t="str">
            <v>乗0軽K</v>
          </cell>
          <cell r="B990" t="str">
            <v>乗用(軽油)</v>
          </cell>
          <cell r="C990" t="str">
            <v>乗0軽</v>
          </cell>
          <cell r="D990" t="str">
            <v>S54</v>
          </cell>
          <cell r="E990" t="str">
            <v>K</v>
          </cell>
          <cell r="I990" t="str">
            <v>軽3</v>
          </cell>
        </row>
        <row r="991">
          <cell r="A991" t="str">
            <v>乗0軽N</v>
          </cell>
          <cell r="B991" t="str">
            <v>乗用(軽油)</v>
          </cell>
          <cell r="C991" t="str">
            <v>乗0軽</v>
          </cell>
          <cell r="D991" t="str">
            <v>S57,S58</v>
          </cell>
          <cell r="E991" t="str">
            <v>N</v>
          </cell>
          <cell r="I991" t="str">
            <v>軽3</v>
          </cell>
        </row>
        <row r="992">
          <cell r="A992" t="str">
            <v>乗0軽P</v>
          </cell>
          <cell r="B992" t="str">
            <v>乗用(軽油)</v>
          </cell>
          <cell r="C992" t="str">
            <v>乗0軽</v>
          </cell>
          <cell r="D992" t="str">
            <v>S57,S58</v>
          </cell>
          <cell r="E992" t="str">
            <v>P</v>
          </cell>
          <cell r="I992" t="str">
            <v>軽3</v>
          </cell>
        </row>
        <row r="993">
          <cell r="A993" t="str">
            <v>乗0軽Q</v>
          </cell>
          <cell r="B993" t="str">
            <v>乗用(軽油)</v>
          </cell>
          <cell r="C993" t="str">
            <v>乗0軽</v>
          </cell>
          <cell r="D993" t="str">
            <v>S61,S62</v>
          </cell>
          <cell r="E993" t="str">
            <v>Q</v>
          </cell>
          <cell r="I993" t="str">
            <v>軽3</v>
          </cell>
        </row>
        <row r="994">
          <cell r="A994" t="str">
            <v>乗0軽X</v>
          </cell>
          <cell r="B994" t="str">
            <v>乗用(軽油)</v>
          </cell>
          <cell r="C994" t="str">
            <v>乗0軽</v>
          </cell>
          <cell r="D994" t="str">
            <v>H2,H4</v>
          </cell>
          <cell r="E994" t="str">
            <v>X</v>
          </cell>
          <cell r="I994" t="str">
            <v>軽3</v>
          </cell>
        </row>
        <row r="995">
          <cell r="A995" t="str">
            <v>乗0軽Y</v>
          </cell>
          <cell r="B995" t="str">
            <v>乗用(軽油)</v>
          </cell>
          <cell r="C995" t="str">
            <v>乗0軽</v>
          </cell>
          <cell r="D995" t="str">
            <v>H2,H4</v>
          </cell>
          <cell r="E995" t="str">
            <v>Y</v>
          </cell>
          <cell r="I995" t="str">
            <v>軽3</v>
          </cell>
        </row>
        <row r="996">
          <cell r="A996" t="str">
            <v>乗0軽KD</v>
          </cell>
          <cell r="B996" t="str">
            <v>乗用(軽油)</v>
          </cell>
          <cell r="C996" t="str">
            <v>乗0軽</v>
          </cell>
          <cell r="D996" t="str">
            <v>H6</v>
          </cell>
          <cell r="E996" t="str">
            <v>KD</v>
          </cell>
          <cell r="I996" t="str">
            <v>軽3</v>
          </cell>
        </row>
        <row r="997">
          <cell r="A997" t="str">
            <v>乗0軽KE</v>
          </cell>
          <cell r="B997" t="str">
            <v>乗用(軽油)</v>
          </cell>
          <cell r="C997" t="str">
            <v>乗0軽</v>
          </cell>
          <cell r="D997" t="str">
            <v>H9,H10</v>
          </cell>
          <cell r="E997" t="str">
            <v>KE</v>
          </cell>
          <cell r="I997" t="str">
            <v>軽3</v>
          </cell>
        </row>
        <row r="998">
          <cell r="A998" t="str">
            <v>乗0軽HA</v>
          </cell>
          <cell r="B998" t="str">
            <v>乗用(軽油)</v>
          </cell>
          <cell r="C998" t="str">
            <v>乗0軽</v>
          </cell>
          <cell r="D998" t="str">
            <v>H9,H10</v>
          </cell>
          <cell r="E998" t="str">
            <v>HA</v>
          </cell>
          <cell r="I998" t="str">
            <v>ハ</v>
          </cell>
        </row>
        <row r="999">
          <cell r="A999" t="str">
            <v>乗0軽KH</v>
          </cell>
          <cell r="B999" t="str">
            <v>乗用(軽油)</v>
          </cell>
          <cell r="C999" t="str">
            <v>乗0軽</v>
          </cell>
          <cell r="D999" t="str">
            <v>H9,H10</v>
          </cell>
          <cell r="E999" t="str">
            <v>KH</v>
          </cell>
          <cell r="I999" t="str">
            <v>軽3</v>
          </cell>
        </row>
        <row r="1000">
          <cell r="A1000" t="str">
            <v>乗0軽HD</v>
          </cell>
          <cell r="B1000" t="str">
            <v>乗用(軽油)</v>
          </cell>
          <cell r="C1000" t="str">
            <v>乗0軽</v>
          </cell>
          <cell r="D1000" t="str">
            <v>H9,H10</v>
          </cell>
          <cell r="E1000" t="str">
            <v>HD</v>
          </cell>
          <cell r="I1000" t="str">
            <v>ハ</v>
          </cell>
        </row>
        <row r="1001">
          <cell r="A1001" t="str">
            <v>乗0軽DA</v>
          </cell>
          <cell r="B1001" t="str">
            <v>乗用(軽油)</v>
          </cell>
          <cell r="C1001" t="str">
            <v>乗0軽</v>
          </cell>
          <cell r="D1001" t="str">
            <v>H9,H10</v>
          </cell>
          <cell r="E1001" t="str">
            <v>DA</v>
          </cell>
          <cell r="I1001" t="str">
            <v>軽3</v>
          </cell>
        </row>
        <row r="1002">
          <cell r="A1002" t="str">
            <v>乗0軽WA</v>
          </cell>
          <cell r="B1002" t="str">
            <v>乗用(軽油)</v>
          </cell>
          <cell r="C1002" t="str">
            <v>乗0軽</v>
          </cell>
          <cell r="D1002" t="str">
            <v>H9,H10</v>
          </cell>
          <cell r="E1002" t="str">
            <v>WA</v>
          </cell>
          <cell r="I1002" t="str">
            <v>ハ</v>
          </cell>
        </row>
        <row r="1003">
          <cell r="A1003" t="str">
            <v>乗0軽DB</v>
          </cell>
          <cell r="B1003" t="str">
            <v>乗用(軽油)</v>
          </cell>
          <cell r="C1003" t="str">
            <v>乗0軽</v>
          </cell>
          <cell r="D1003" t="str">
            <v>H9,H10</v>
          </cell>
          <cell r="E1003" t="str">
            <v>DB</v>
          </cell>
          <cell r="I1003" t="str">
            <v>軽3</v>
          </cell>
        </row>
        <row r="1004">
          <cell r="A1004" t="str">
            <v>乗0軽WB</v>
          </cell>
          <cell r="B1004" t="str">
            <v>乗用(軽油)</v>
          </cell>
          <cell r="C1004" t="str">
            <v>乗0軽</v>
          </cell>
          <cell r="D1004" t="str">
            <v>H9,H10</v>
          </cell>
          <cell r="E1004" t="str">
            <v>WB</v>
          </cell>
          <cell r="I1004" t="str">
            <v>ハ</v>
          </cell>
        </row>
        <row r="1005">
          <cell r="A1005" t="str">
            <v>乗0軽DC</v>
          </cell>
          <cell r="B1005" t="str">
            <v>乗用(軽油)</v>
          </cell>
          <cell r="C1005" t="str">
            <v>乗0軽</v>
          </cell>
          <cell r="D1005" t="str">
            <v>H9,H10</v>
          </cell>
          <cell r="E1005" t="str">
            <v>DC</v>
          </cell>
          <cell r="I1005" t="str">
            <v>軽3</v>
          </cell>
        </row>
        <row r="1006">
          <cell r="A1006" t="str">
            <v>乗0軽WC</v>
          </cell>
          <cell r="B1006" t="str">
            <v>乗用(軽油)</v>
          </cell>
          <cell r="C1006" t="str">
            <v>乗0軽</v>
          </cell>
          <cell r="D1006" t="str">
            <v>H9,H10</v>
          </cell>
          <cell r="E1006" t="str">
            <v>WC</v>
          </cell>
          <cell r="I1006" t="str">
            <v>ハ</v>
          </cell>
        </row>
        <row r="1007">
          <cell r="A1007" t="str">
            <v>乗0軽DK</v>
          </cell>
          <cell r="B1007" t="str">
            <v>乗用(軽油)</v>
          </cell>
          <cell r="C1007" t="str">
            <v>乗0軽</v>
          </cell>
          <cell r="D1007" t="str">
            <v>H9,H10</v>
          </cell>
          <cell r="E1007" t="str">
            <v>DK</v>
          </cell>
          <cell r="I1007" t="str">
            <v>軽3</v>
          </cell>
        </row>
        <row r="1008">
          <cell r="A1008" t="str">
            <v>乗0軽WK</v>
          </cell>
          <cell r="B1008" t="str">
            <v>乗用(軽油)</v>
          </cell>
          <cell r="C1008" t="str">
            <v>乗0軽</v>
          </cell>
          <cell r="D1008" t="str">
            <v>H9,H10</v>
          </cell>
          <cell r="E1008" t="str">
            <v>WK</v>
          </cell>
          <cell r="I1008" t="str">
            <v>ハ</v>
          </cell>
        </row>
        <row r="1009">
          <cell r="A1009" t="str">
            <v>乗0軽DL</v>
          </cell>
          <cell r="B1009" t="str">
            <v>乗用(軽油)</v>
          </cell>
          <cell r="C1009" t="str">
            <v>乗0軽</v>
          </cell>
          <cell r="D1009" t="str">
            <v>H9,H10</v>
          </cell>
          <cell r="E1009" t="str">
            <v>DL</v>
          </cell>
          <cell r="I1009" t="str">
            <v>軽3</v>
          </cell>
        </row>
        <row r="1010">
          <cell r="A1010" t="str">
            <v>乗0軽WL</v>
          </cell>
          <cell r="B1010" t="str">
            <v>乗用(軽油)</v>
          </cell>
          <cell r="C1010" t="str">
            <v>乗0軽</v>
          </cell>
          <cell r="D1010" t="str">
            <v>H9,H10</v>
          </cell>
          <cell r="E1010" t="str">
            <v>WL</v>
          </cell>
          <cell r="I1010" t="str">
            <v>ハ</v>
          </cell>
        </row>
        <row r="1011">
          <cell r="A1011" t="str">
            <v>乗0軽DM</v>
          </cell>
          <cell r="B1011" t="str">
            <v>乗用(軽油)</v>
          </cell>
          <cell r="C1011" t="str">
            <v>乗0軽</v>
          </cell>
          <cell r="D1011" t="str">
            <v>H9,H10</v>
          </cell>
          <cell r="E1011" t="str">
            <v>DM</v>
          </cell>
          <cell r="I1011" t="str">
            <v>軽3</v>
          </cell>
        </row>
        <row r="1012">
          <cell r="A1012" t="str">
            <v>乗0軽WM</v>
          </cell>
          <cell r="B1012" t="str">
            <v>乗用(軽油)</v>
          </cell>
          <cell r="C1012" t="str">
            <v>乗0軽</v>
          </cell>
          <cell r="D1012" t="str">
            <v>H9,H10</v>
          </cell>
          <cell r="E1012" t="str">
            <v>WM</v>
          </cell>
          <cell r="I1012" t="str">
            <v>ハ</v>
          </cell>
        </row>
        <row r="1013">
          <cell r="A1013" t="str">
            <v>乗0軽KM</v>
          </cell>
          <cell r="B1013" t="str">
            <v>乗用(軽油)</v>
          </cell>
          <cell r="C1013" t="str">
            <v>乗0軽</v>
          </cell>
          <cell r="D1013" t="str">
            <v>H14</v>
          </cell>
          <cell r="E1013" t="str">
            <v>KM</v>
          </cell>
          <cell r="I1013" t="str">
            <v>軽3</v>
          </cell>
        </row>
        <row r="1014">
          <cell r="A1014" t="str">
            <v>乗0軽HT</v>
          </cell>
          <cell r="B1014" t="str">
            <v>乗用(軽油)</v>
          </cell>
          <cell r="C1014" t="str">
            <v>乗0軽</v>
          </cell>
          <cell r="D1014" t="str">
            <v>H14</v>
          </cell>
          <cell r="E1014" t="str">
            <v>HT</v>
          </cell>
          <cell r="I1014" t="str">
            <v>ハ</v>
          </cell>
        </row>
        <row r="1015">
          <cell r="A1015" t="str">
            <v>乗0軽KN</v>
          </cell>
          <cell r="B1015" t="str">
            <v>乗用(軽油)</v>
          </cell>
          <cell r="C1015" t="str">
            <v>乗0軽</v>
          </cell>
          <cell r="D1015" t="str">
            <v>H14</v>
          </cell>
          <cell r="E1015" t="str">
            <v>KN</v>
          </cell>
          <cell r="I1015" t="str">
            <v>軽3</v>
          </cell>
        </row>
        <row r="1016">
          <cell r="A1016" t="str">
            <v>乗0軽HU</v>
          </cell>
          <cell r="B1016" t="str">
            <v>乗用(軽油)</v>
          </cell>
          <cell r="C1016" t="str">
            <v>乗0軽</v>
          </cell>
          <cell r="D1016" t="str">
            <v>H14</v>
          </cell>
          <cell r="E1016" t="str">
            <v>HU</v>
          </cell>
          <cell r="I1016" t="str">
            <v>ハ</v>
          </cell>
        </row>
        <row r="1017">
          <cell r="A1017" t="str">
            <v>乗0軽TF</v>
          </cell>
          <cell r="B1017" t="str">
            <v>乗用(軽油)</v>
          </cell>
          <cell r="C1017" t="str">
            <v>乗0軽</v>
          </cell>
          <cell r="D1017" t="str">
            <v>H14</v>
          </cell>
          <cell r="E1017" t="str">
            <v>TF</v>
          </cell>
          <cell r="I1017" t="str">
            <v>軽3</v>
          </cell>
        </row>
        <row r="1018">
          <cell r="A1018" t="str">
            <v>乗0軽XF</v>
          </cell>
          <cell r="B1018" t="str">
            <v>乗用(軽油)</v>
          </cell>
          <cell r="C1018" t="str">
            <v>乗0軽</v>
          </cell>
          <cell r="D1018" t="str">
            <v>H14</v>
          </cell>
          <cell r="E1018" t="str">
            <v>XF</v>
          </cell>
          <cell r="I1018" t="str">
            <v>ハ</v>
          </cell>
        </row>
        <row r="1019">
          <cell r="A1019" t="str">
            <v>乗0軽TG</v>
          </cell>
          <cell r="B1019" t="str">
            <v>乗用(軽油)</v>
          </cell>
          <cell r="C1019" t="str">
            <v>乗0軽</v>
          </cell>
          <cell r="D1019" t="str">
            <v>H14</v>
          </cell>
          <cell r="E1019" t="str">
            <v>TG</v>
          </cell>
          <cell r="I1019" t="str">
            <v>軽3</v>
          </cell>
        </row>
        <row r="1020">
          <cell r="A1020" t="str">
            <v>乗0軽XG</v>
          </cell>
          <cell r="B1020" t="str">
            <v>乗用(軽油)</v>
          </cell>
          <cell r="C1020" t="str">
            <v>乗0軽</v>
          </cell>
          <cell r="D1020" t="str">
            <v>H14</v>
          </cell>
          <cell r="E1020" t="str">
            <v>XG</v>
          </cell>
          <cell r="I1020" t="str">
            <v>ハ</v>
          </cell>
        </row>
        <row r="1021">
          <cell r="A1021" t="str">
            <v>乗0軽LF</v>
          </cell>
          <cell r="B1021" t="str">
            <v>乗用(軽油)</v>
          </cell>
          <cell r="C1021" t="str">
            <v>乗0軽</v>
          </cell>
          <cell r="D1021" t="str">
            <v>H14</v>
          </cell>
          <cell r="E1021" t="str">
            <v>LF</v>
          </cell>
          <cell r="I1021" t="str">
            <v>軽3</v>
          </cell>
        </row>
        <row r="1022">
          <cell r="A1022" t="str">
            <v>乗0軽YF</v>
          </cell>
          <cell r="B1022" t="str">
            <v>乗用(軽油)</v>
          </cell>
          <cell r="C1022" t="str">
            <v>乗0軽</v>
          </cell>
          <cell r="D1022" t="str">
            <v>H14</v>
          </cell>
          <cell r="E1022" t="str">
            <v>YF</v>
          </cell>
          <cell r="I1022" t="str">
            <v>ハ</v>
          </cell>
        </row>
        <row r="1023">
          <cell r="A1023" t="str">
            <v>乗0軽LG</v>
          </cell>
          <cell r="B1023" t="str">
            <v>乗用(軽油)</v>
          </cell>
          <cell r="C1023" t="str">
            <v>乗0軽</v>
          </cell>
          <cell r="D1023" t="str">
            <v>H14</v>
          </cell>
          <cell r="E1023" t="str">
            <v>LG</v>
          </cell>
          <cell r="I1023" t="str">
            <v>軽3</v>
          </cell>
        </row>
        <row r="1024">
          <cell r="A1024" t="str">
            <v>乗0軽YG</v>
          </cell>
          <cell r="B1024" t="str">
            <v>乗用(軽油)</v>
          </cell>
          <cell r="C1024" t="str">
            <v>乗0軽</v>
          </cell>
          <cell r="D1024" t="str">
            <v>H14</v>
          </cell>
          <cell r="E1024" t="str">
            <v>YG</v>
          </cell>
          <cell r="I1024" t="str">
            <v>ハ</v>
          </cell>
        </row>
        <row r="1025">
          <cell r="A1025" t="str">
            <v>乗0軽UF</v>
          </cell>
          <cell r="B1025" t="str">
            <v>乗用(軽油)</v>
          </cell>
          <cell r="C1025" t="str">
            <v>乗0軽</v>
          </cell>
          <cell r="D1025" t="str">
            <v>H14</v>
          </cell>
          <cell r="E1025" t="str">
            <v>UF</v>
          </cell>
          <cell r="I1025" t="str">
            <v>軽3</v>
          </cell>
        </row>
        <row r="1026">
          <cell r="A1026" t="str">
            <v>乗0軽ZF</v>
          </cell>
          <cell r="B1026" t="str">
            <v>乗用(軽油)</v>
          </cell>
          <cell r="C1026" t="str">
            <v>乗0軽</v>
          </cell>
          <cell r="D1026" t="str">
            <v>H14</v>
          </cell>
          <cell r="E1026" t="str">
            <v>ZF</v>
          </cell>
          <cell r="I1026" t="str">
            <v>ハ</v>
          </cell>
        </row>
        <row r="1027">
          <cell r="A1027" t="str">
            <v>乗0軽UG</v>
          </cell>
          <cell r="B1027" t="str">
            <v>乗用(軽油)</v>
          </cell>
          <cell r="C1027" t="str">
            <v>乗0軽</v>
          </cell>
          <cell r="D1027" t="str">
            <v>H14</v>
          </cell>
          <cell r="E1027" t="str">
            <v>UG</v>
          </cell>
          <cell r="I1027" t="str">
            <v>軽3</v>
          </cell>
        </row>
        <row r="1028">
          <cell r="A1028" t="str">
            <v>乗0軽ZG</v>
          </cell>
          <cell r="B1028" t="str">
            <v>乗用(軽油)</v>
          </cell>
          <cell r="C1028" t="str">
            <v>乗0軽</v>
          </cell>
          <cell r="D1028" t="str">
            <v>H14</v>
          </cell>
          <cell r="E1028" t="str">
            <v>ZG</v>
          </cell>
          <cell r="I1028" t="str">
            <v>ハ</v>
          </cell>
        </row>
        <row r="1029">
          <cell r="A1029" t="str">
            <v>乗0軽ADB</v>
          </cell>
          <cell r="B1029" t="str">
            <v>乗用(軽油)</v>
          </cell>
          <cell r="C1029" t="str">
            <v>乗0軽</v>
          </cell>
          <cell r="D1029" t="str">
            <v>H17</v>
          </cell>
          <cell r="E1029" t="str">
            <v>ADB</v>
          </cell>
          <cell r="I1029" t="str">
            <v>軽新長</v>
          </cell>
        </row>
        <row r="1030">
          <cell r="A1030" t="str">
            <v>乗0軽ADC</v>
          </cell>
          <cell r="B1030" t="str">
            <v>乗用(軽油)</v>
          </cell>
          <cell r="C1030" t="str">
            <v>乗0軽</v>
          </cell>
          <cell r="D1030" t="str">
            <v>H17</v>
          </cell>
          <cell r="E1030" t="str">
            <v>ADC</v>
          </cell>
          <cell r="I1030" t="str">
            <v>軽新長</v>
          </cell>
        </row>
        <row r="1031">
          <cell r="A1031" t="str">
            <v>乗0軽ACB</v>
          </cell>
          <cell r="B1031" t="str">
            <v>乗用(軽油)</v>
          </cell>
          <cell r="C1031" t="str">
            <v>乗0軽</v>
          </cell>
          <cell r="D1031" t="str">
            <v>H17</v>
          </cell>
          <cell r="E1031" t="str">
            <v>ACB</v>
          </cell>
          <cell r="I1031" t="str">
            <v>ハ</v>
          </cell>
        </row>
        <row r="1032">
          <cell r="A1032" t="str">
            <v>乗0軽ACC</v>
          </cell>
          <cell r="B1032" t="str">
            <v>乗用(軽油)</v>
          </cell>
          <cell r="C1032" t="str">
            <v>乗0軽</v>
          </cell>
          <cell r="D1032" t="str">
            <v>H17</v>
          </cell>
          <cell r="E1032" t="str">
            <v>ACC</v>
          </cell>
          <cell r="I1032" t="str">
            <v>ハ</v>
          </cell>
        </row>
        <row r="1033">
          <cell r="A1033" t="str">
            <v>乗0軽AMB</v>
          </cell>
          <cell r="B1033" t="str">
            <v>乗用(軽油)</v>
          </cell>
          <cell r="C1033" t="str">
            <v>乗0軽</v>
          </cell>
          <cell r="D1033" t="str">
            <v>H17</v>
          </cell>
          <cell r="E1033" t="str">
            <v>AMB</v>
          </cell>
          <cell r="I1033" t="str">
            <v>Pハ</v>
          </cell>
        </row>
        <row r="1034">
          <cell r="A1034" t="str">
            <v>乗0軽AMC</v>
          </cell>
          <cell r="B1034" t="str">
            <v>乗用(軽油)</v>
          </cell>
          <cell r="C1034" t="str">
            <v>乗0軽</v>
          </cell>
          <cell r="D1034" t="str">
            <v>H17</v>
          </cell>
          <cell r="E1034" t="str">
            <v>AMC</v>
          </cell>
          <cell r="I1034" t="str">
            <v>Pハ</v>
          </cell>
        </row>
        <row r="1035">
          <cell r="A1035" t="str">
            <v>乗0軽CCB</v>
          </cell>
          <cell r="B1035" t="str">
            <v>乗用(軽油)</v>
          </cell>
          <cell r="C1035" t="str">
            <v>乗0軽</v>
          </cell>
          <cell r="D1035" t="str">
            <v>H17</v>
          </cell>
          <cell r="E1035" t="str">
            <v>CCB</v>
          </cell>
          <cell r="I1035" t="str">
            <v>ハ</v>
          </cell>
        </row>
        <row r="1036">
          <cell r="A1036" t="str">
            <v>乗0軽CCC</v>
          </cell>
          <cell r="B1036" t="str">
            <v>乗用(軽油)</v>
          </cell>
          <cell r="C1036" t="str">
            <v>乗0軽</v>
          </cell>
          <cell r="D1036" t="str">
            <v>H17</v>
          </cell>
          <cell r="E1036" t="str">
            <v>CCC</v>
          </cell>
          <cell r="I1036" t="str">
            <v>ハ</v>
          </cell>
        </row>
        <row r="1037">
          <cell r="A1037" t="str">
            <v>乗0軽CDB</v>
          </cell>
          <cell r="B1037" t="str">
            <v>乗用(軽油)</v>
          </cell>
          <cell r="C1037" t="str">
            <v>乗0軽</v>
          </cell>
          <cell r="D1037" t="str">
            <v>H17</v>
          </cell>
          <cell r="E1037" t="str">
            <v>CDB</v>
          </cell>
          <cell r="I1037" t="str">
            <v>軽新長</v>
          </cell>
        </row>
        <row r="1038">
          <cell r="A1038" t="str">
            <v>乗0軽CDC</v>
          </cell>
          <cell r="B1038" t="str">
            <v>乗用(軽油)</v>
          </cell>
          <cell r="C1038" t="str">
            <v>乗0軽</v>
          </cell>
          <cell r="D1038" t="str">
            <v>H17</v>
          </cell>
          <cell r="E1038" t="str">
            <v>CDC</v>
          </cell>
          <cell r="I1038" t="str">
            <v>軽新長</v>
          </cell>
        </row>
        <row r="1039">
          <cell r="A1039" t="str">
            <v>乗0軽CMB</v>
          </cell>
          <cell r="B1039" t="str">
            <v>乗用(軽油)</v>
          </cell>
          <cell r="C1039" t="str">
            <v>乗0軽</v>
          </cell>
          <cell r="D1039" t="str">
            <v>H17</v>
          </cell>
          <cell r="E1039" t="str">
            <v>CMB</v>
          </cell>
          <cell r="I1039" t="str">
            <v>Pハ</v>
          </cell>
        </row>
        <row r="1040">
          <cell r="A1040" t="str">
            <v>乗0軽CMC</v>
          </cell>
          <cell r="B1040" t="str">
            <v>乗用(軽油)</v>
          </cell>
          <cell r="C1040" t="str">
            <v>乗0軽</v>
          </cell>
          <cell r="D1040" t="str">
            <v>H17</v>
          </cell>
          <cell r="E1040" t="str">
            <v>CMC</v>
          </cell>
          <cell r="I1040" t="str">
            <v>Pハ</v>
          </cell>
        </row>
        <row r="1041">
          <cell r="A1041" t="str">
            <v>乗0軽DCB</v>
          </cell>
          <cell r="B1041" t="str">
            <v>乗用(軽油)</v>
          </cell>
          <cell r="C1041" t="str">
            <v>乗0軽</v>
          </cell>
          <cell r="D1041" t="str">
            <v>H17</v>
          </cell>
          <cell r="E1041" t="str">
            <v>DCB</v>
          </cell>
          <cell r="I1041" t="str">
            <v>ハ</v>
          </cell>
        </row>
        <row r="1042">
          <cell r="A1042" t="str">
            <v>乗0軽DCC</v>
          </cell>
          <cell r="B1042" t="str">
            <v>乗用(軽油)</v>
          </cell>
          <cell r="C1042" t="str">
            <v>乗0軽</v>
          </cell>
          <cell r="D1042" t="str">
            <v>H17</v>
          </cell>
          <cell r="E1042" t="str">
            <v>DCC</v>
          </cell>
          <cell r="I1042" t="str">
            <v>ハ</v>
          </cell>
        </row>
        <row r="1043">
          <cell r="A1043" t="str">
            <v>乗0軽DDB</v>
          </cell>
          <cell r="B1043" t="str">
            <v>乗用(軽油)</v>
          </cell>
          <cell r="C1043" t="str">
            <v>乗0軽</v>
          </cell>
          <cell r="D1043" t="str">
            <v>H17</v>
          </cell>
          <cell r="E1043" t="str">
            <v>DDB</v>
          </cell>
          <cell r="I1043" t="str">
            <v>軽新長</v>
          </cell>
        </row>
        <row r="1044">
          <cell r="A1044" t="str">
            <v>乗0軽DDC</v>
          </cell>
          <cell r="B1044" t="str">
            <v>乗用(軽油)</v>
          </cell>
          <cell r="C1044" t="str">
            <v>乗0軽</v>
          </cell>
          <cell r="D1044" t="str">
            <v>H17</v>
          </cell>
          <cell r="E1044" t="str">
            <v>DDC</v>
          </cell>
          <cell r="I1044" t="str">
            <v>軽新長</v>
          </cell>
        </row>
        <row r="1045">
          <cell r="A1045" t="str">
            <v>乗0軽DMB</v>
          </cell>
          <cell r="B1045" t="str">
            <v>乗用(軽油)</v>
          </cell>
          <cell r="C1045" t="str">
            <v>乗0軽</v>
          </cell>
          <cell r="D1045" t="str">
            <v>H17</v>
          </cell>
          <cell r="E1045" t="str">
            <v>DMB</v>
          </cell>
          <cell r="I1045" t="str">
            <v>Pハ</v>
          </cell>
        </row>
        <row r="1046">
          <cell r="A1046" t="str">
            <v>乗0軽DMC</v>
          </cell>
          <cell r="B1046" t="str">
            <v>乗用(軽油)</v>
          </cell>
          <cell r="C1046" t="str">
            <v>乗0軽</v>
          </cell>
          <cell r="D1046" t="str">
            <v>H17</v>
          </cell>
          <cell r="E1046" t="str">
            <v>DMC</v>
          </cell>
          <cell r="I1046" t="str">
            <v>Pハ</v>
          </cell>
        </row>
        <row r="1047">
          <cell r="A1047" t="str">
            <v>乗0軽LDA</v>
          </cell>
          <cell r="B1047" t="str">
            <v>乗用(軽油)</v>
          </cell>
          <cell r="C1047" t="str">
            <v>乗0軽</v>
          </cell>
          <cell r="D1047" t="str">
            <v>H21</v>
          </cell>
          <cell r="E1047" t="str">
            <v>LDA</v>
          </cell>
          <cell r="I1047" t="str">
            <v>軽ポ</v>
          </cell>
        </row>
        <row r="1048">
          <cell r="A1048" t="str">
            <v>乗0軽LCA</v>
          </cell>
          <cell r="B1048" t="str">
            <v>乗用(軽油)</v>
          </cell>
          <cell r="C1048" t="str">
            <v>乗0軽</v>
          </cell>
          <cell r="D1048" t="str">
            <v>H21</v>
          </cell>
          <cell r="E1048" t="str">
            <v>LCA</v>
          </cell>
          <cell r="I1048" t="str">
            <v>ハ</v>
          </cell>
        </row>
        <row r="1049">
          <cell r="A1049" t="str">
            <v>乗0軽LMA</v>
          </cell>
          <cell r="B1049" t="str">
            <v>乗用(軽油)</v>
          </cell>
          <cell r="C1049" t="str">
            <v>乗0軽</v>
          </cell>
          <cell r="D1049" t="str">
            <v>H21</v>
          </cell>
          <cell r="E1049" t="str">
            <v>LMA</v>
          </cell>
          <cell r="I1049" t="str">
            <v>Pハ</v>
          </cell>
        </row>
        <row r="1050">
          <cell r="A1050" t="str">
            <v>乗0軽FDA</v>
          </cell>
          <cell r="B1050" t="str">
            <v>乗用(軽油)</v>
          </cell>
          <cell r="C1050" t="str">
            <v>乗0軽</v>
          </cell>
          <cell r="D1050" t="str">
            <v>H21</v>
          </cell>
          <cell r="E1050" t="str">
            <v>FDA</v>
          </cell>
          <cell r="I1050" t="str">
            <v>軽ポ</v>
          </cell>
        </row>
        <row r="1051">
          <cell r="A1051" t="str">
            <v>乗0軽FCA</v>
          </cell>
          <cell r="B1051" t="str">
            <v>乗用(軽油)</v>
          </cell>
          <cell r="C1051" t="str">
            <v>乗0軽</v>
          </cell>
          <cell r="D1051" t="str">
            <v>H21</v>
          </cell>
          <cell r="E1051" t="str">
            <v>FCA</v>
          </cell>
          <cell r="I1051" t="str">
            <v>ハ</v>
          </cell>
        </row>
        <row r="1052">
          <cell r="A1052" t="str">
            <v>乗0軽FMA</v>
          </cell>
          <cell r="B1052" t="str">
            <v>乗用(軽油)</v>
          </cell>
          <cell r="C1052" t="str">
            <v>乗0軽</v>
          </cell>
          <cell r="D1052" t="str">
            <v>H21</v>
          </cell>
          <cell r="E1052" t="str">
            <v>FMA</v>
          </cell>
          <cell r="I1052" t="str">
            <v>Pハ</v>
          </cell>
        </row>
        <row r="1053">
          <cell r="A1053" t="str">
            <v>乗0軽MDA</v>
          </cell>
          <cell r="B1053" t="str">
            <v>乗用(軽油)</v>
          </cell>
          <cell r="C1053" t="str">
            <v>乗0軽</v>
          </cell>
          <cell r="D1053" t="str">
            <v>H21</v>
          </cell>
          <cell r="E1053" t="str">
            <v>MDA</v>
          </cell>
          <cell r="I1053" t="str">
            <v>軽ポ</v>
          </cell>
        </row>
        <row r="1054">
          <cell r="A1054" t="str">
            <v>乗0軽MCA</v>
          </cell>
          <cell r="B1054" t="str">
            <v>乗用(軽油)</v>
          </cell>
          <cell r="C1054" t="str">
            <v>乗0軽</v>
          </cell>
          <cell r="D1054" t="str">
            <v>H21</v>
          </cell>
          <cell r="E1054" t="str">
            <v>MCA</v>
          </cell>
          <cell r="I1054" t="str">
            <v>ハ</v>
          </cell>
        </row>
        <row r="1055">
          <cell r="A1055" t="str">
            <v>乗0軽MMA</v>
          </cell>
          <cell r="B1055" t="str">
            <v>乗用(軽油)</v>
          </cell>
          <cell r="C1055" t="str">
            <v>乗0軽</v>
          </cell>
          <cell r="D1055" t="str">
            <v>H21</v>
          </cell>
          <cell r="E1055" t="str">
            <v>MMA</v>
          </cell>
          <cell r="I1055" t="str">
            <v>Pハ</v>
          </cell>
        </row>
        <row r="1056">
          <cell r="A1056" t="str">
            <v>乗0軽RDA</v>
          </cell>
          <cell r="B1056" t="str">
            <v>乗用(軽油)</v>
          </cell>
          <cell r="C1056" t="str">
            <v>乗0軽</v>
          </cell>
          <cell r="D1056" t="str">
            <v>H21</v>
          </cell>
          <cell r="E1056" t="str">
            <v>RDA</v>
          </cell>
          <cell r="I1056" t="str">
            <v>軽ポ</v>
          </cell>
        </row>
        <row r="1057">
          <cell r="A1057" t="str">
            <v>乗0軽RCA</v>
          </cell>
          <cell r="B1057" t="str">
            <v>乗用(軽油)</v>
          </cell>
          <cell r="C1057" t="str">
            <v>乗0軽</v>
          </cell>
          <cell r="D1057" t="str">
            <v>H21</v>
          </cell>
          <cell r="E1057" t="str">
            <v>RCA</v>
          </cell>
          <cell r="I1057" t="str">
            <v>ハ</v>
          </cell>
        </row>
        <row r="1058">
          <cell r="A1058" t="str">
            <v>乗0軽RMA</v>
          </cell>
          <cell r="B1058" t="str">
            <v>乗用(軽油)</v>
          </cell>
          <cell r="C1058" t="str">
            <v>乗0軽</v>
          </cell>
          <cell r="D1058" t="str">
            <v>H21</v>
          </cell>
          <cell r="E1058" t="str">
            <v>RMA</v>
          </cell>
          <cell r="I1058" t="str">
            <v>Pハ</v>
          </cell>
        </row>
        <row r="1059">
          <cell r="A1059" t="str">
            <v>乗0軽QDA</v>
          </cell>
          <cell r="B1059" t="str">
            <v>乗用(軽油)</v>
          </cell>
          <cell r="C1059" t="str">
            <v>乗0軽</v>
          </cell>
          <cell r="D1059" t="str">
            <v>H21</v>
          </cell>
          <cell r="E1059" t="str">
            <v>QDA</v>
          </cell>
          <cell r="I1059" t="str">
            <v>軽ポ</v>
          </cell>
        </row>
        <row r="1060">
          <cell r="A1060" t="str">
            <v>乗0軽QCA</v>
          </cell>
          <cell r="B1060" t="str">
            <v>乗用(軽油)</v>
          </cell>
          <cell r="C1060" t="str">
            <v>乗0軽</v>
          </cell>
          <cell r="D1060" t="str">
            <v>H21</v>
          </cell>
          <cell r="E1060" t="str">
            <v>QCA</v>
          </cell>
          <cell r="I1060" t="str">
            <v>ハ</v>
          </cell>
        </row>
        <row r="1061">
          <cell r="A1061" t="str">
            <v>乗0軽QMA</v>
          </cell>
          <cell r="B1061" t="str">
            <v>乗用(軽油)</v>
          </cell>
          <cell r="C1061" t="str">
            <v>乗0軽</v>
          </cell>
          <cell r="D1061" t="str">
            <v>H21</v>
          </cell>
          <cell r="E1061" t="str">
            <v>QMA</v>
          </cell>
          <cell r="I1061" t="str">
            <v>Pハ</v>
          </cell>
        </row>
        <row r="1062">
          <cell r="A1062" t="str">
            <v>乗0軽3DA</v>
          </cell>
          <cell r="B1062" t="str">
            <v>乗用(軽油)</v>
          </cell>
          <cell r="C1062" t="str">
            <v>乗0軽</v>
          </cell>
          <cell r="D1062" t="str">
            <v>H30</v>
          </cell>
          <cell r="E1062" t="str">
            <v>3DA</v>
          </cell>
          <cell r="I1062" t="str">
            <v>軽ポポ</v>
          </cell>
        </row>
        <row r="1063">
          <cell r="A1063" t="str">
            <v>乗0軽3CA</v>
          </cell>
          <cell r="B1063" t="str">
            <v>乗用(軽油)</v>
          </cell>
          <cell r="C1063" t="str">
            <v>乗0軽</v>
          </cell>
          <cell r="D1063" t="str">
            <v>H30</v>
          </cell>
          <cell r="E1063" t="str">
            <v>3CA</v>
          </cell>
          <cell r="I1063" t="str">
            <v>ハ</v>
          </cell>
        </row>
        <row r="1064">
          <cell r="A1064" t="str">
            <v>乗0軽3MA</v>
          </cell>
          <cell r="B1064" t="str">
            <v>乗用(軽油)</v>
          </cell>
          <cell r="C1064" t="str">
            <v>乗0軽</v>
          </cell>
          <cell r="D1064" t="str">
            <v>H30</v>
          </cell>
          <cell r="E1064" t="str">
            <v>3MA</v>
          </cell>
          <cell r="I1064" t="str">
            <v>Pハ</v>
          </cell>
        </row>
        <row r="1065">
          <cell r="A1065" t="str">
            <v>乗0軽4DA</v>
          </cell>
          <cell r="B1065" t="str">
            <v>乗用(軽油)</v>
          </cell>
          <cell r="C1065" t="str">
            <v>乗0軽</v>
          </cell>
          <cell r="D1065" t="str">
            <v>H30</v>
          </cell>
          <cell r="E1065" t="str">
            <v>4DA</v>
          </cell>
          <cell r="I1065" t="str">
            <v>軽ポポ</v>
          </cell>
        </row>
        <row r="1066">
          <cell r="A1066" t="str">
            <v>乗0軽4CA</v>
          </cell>
          <cell r="B1066" t="str">
            <v>乗用(軽油)</v>
          </cell>
          <cell r="C1066" t="str">
            <v>乗0軽</v>
          </cell>
          <cell r="D1066" t="str">
            <v>H30</v>
          </cell>
          <cell r="E1066" t="str">
            <v>4CA</v>
          </cell>
          <cell r="I1066" t="str">
            <v>ハ</v>
          </cell>
        </row>
        <row r="1067">
          <cell r="A1067" t="str">
            <v>乗0軽4MA</v>
          </cell>
          <cell r="B1067" t="str">
            <v>乗用(軽油)</v>
          </cell>
          <cell r="C1067" t="str">
            <v>乗0軽</v>
          </cell>
          <cell r="D1067" t="str">
            <v>H30</v>
          </cell>
          <cell r="E1067" t="str">
            <v>4MA</v>
          </cell>
          <cell r="I1067" t="str">
            <v>Pハ</v>
          </cell>
        </row>
        <row r="1068">
          <cell r="A1068" t="str">
            <v>乗0軽5DA</v>
          </cell>
          <cell r="B1068" t="str">
            <v>乗用(軽油)</v>
          </cell>
          <cell r="C1068" t="str">
            <v>乗0軽</v>
          </cell>
          <cell r="D1068" t="str">
            <v>H30</v>
          </cell>
          <cell r="E1068" t="str">
            <v>5DA</v>
          </cell>
          <cell r="I1068" t="str">
            <v>軽ポポ</v>
          </cell>
        </row>
        <row r="1069">
          <cell r="A1069" t="str">
            <v>乗0軽5CA</v>
          </cell>
          <cell r="B1069" t="str">
            <v>乗用(軽油)</v>
          </cell>
          <cell r="C1069" t="str">
            <v>乗0軽</v>
          </cell>
          <cell r="D1069" t="str">
            <v>H30</v>
          </cell>
          <cell r="E1069" t="str">
            <v>5CA</v>
          </cell>
          <cell r="I1069" t="str">
            <v>ハ</v>
          </cell>
        </row>
        <row r="1070">
          <cell r="A1070" t="str">
            <v>乗0軽5MA</v>
          </cell>
          <cell r="B1070" t="str">
            <v>乗用(軽油)</v>
          </cell>
          <cell r="C1070" t="str">
            <v>乗0軽</v>
          </cell>
          <cell r="D1070" t="str">
            <v>H30</v>
          </cell>
          <cell r="E1070" t="str">
            <v>5MA</v>
          </cell>
          <cell r="I1070" t="str">
            <v>Pハ</v>
          </cell>
        </row>
        <row r="1071">
          <cell r="A1071" t="str">
            <v>乗0軽6DA</v>
          </cell>
          <cell r="B1071" t="str">
            <v>乗用(軽油)</v>
          </cell>
          <cell r="C1071" t="str">
            <v>乗0軽</v>
          </cell>
          <cell r="D1071" t="str">
            <v>H30</v>
          </cell>
          <cell r="E1071" t="str">
            <v>6DA</v>
          </cell>
          <cell r="I1071" t="str">
            <v>軽ポポ</v>
          </cell>
        </row>
        <row r="1072">
          <cell r="A1072" t="str">
            <v>乗0軽6CA</v>
          </cell>
          <cell r="B1072" t="str">
            <v>乗用(軽油)</v>
          </cell>
          <cell r="C1072" t="str">
            <v>乗0軽</v>
          </cell>
          <cell r="D1072" t="str">
            <v>H30</v>
          </cell>
          <cell r="E1072" t="str">
            <v>6CA</v>
          </cell>
          <cell r="I1072" t="str">
            <v>ハ</v>
          </cell>
        </row>
        <row r="1073">
          <cell r="A1073" t="str">
            <v>乗0軽6MA</v>
          </cell>
          <cell r="B1073" t="str">
            <v>乗用(軽油)</v>
          </cell>
          <cell r="C1073" t="str">
            <v>乗0軽</v>
          </cell>
          <cell r="D1073" t="str">
            <v>H30</v>
          </cell>
          <cell r="E1073" t="str">
            <v>6MA</v>
          </cell>
          <cell r="I1073" t="str">
            <v>Pハ</v>
          </cell>
        </row>
        <row r="1074">
          <cell r="A1074" t="str">
            <v>乗0CTN</v>
          </cell>
          <cell r="B1074" t="str">
            <v>乗用(CNG)</v>
          </cell>
          <cell r="C1074" t="str">
            <v>乗0C</v>
          </cell>
          <cell r="D1074" t="str">
            <v>H12</v>
          </cell>
          <cell r="E1074" t="str">
            <v>TN</v>
          </cell>
          <cell r="I1074" t="str">
            <v>C</v>
          </cell>
        </row>
        <row r="1075">
          <cell r="A1075" t="str">
            <v>乗0CLN</v>
          </cell>
          <cell r="B1075" t="str">
            <v>乗用(CNG)</v>
          </cell>
          <cell r="C1075" t="str">
            <v>乗0C</v>
          </cell>
          <cell r="D1075" t="str">
            <v>H12</v>
          </cell>
          <cell r="E1075" t="str">
            <v>LN</v>
          </cell>
          <cell r="I1075" t="str">
            <v>C</v>
          </cell>
        </row>
        <row r="1076">
          <cell r="A1076" t="str">
            <v>乗0CUN</v>
          </cell>
          <cell r="B1076" t="str">
            <v>乗用(CNG)</v>
          </cell>
          <cell r="C1076" t="str">
            <v>乗0C</v>
          </cell>
          <cell r="D1076" t="str">
            <v>H12</v>
          </cell>
          <cell r="E1076" t="str">
            <v>UN</v>
          </cell>
          <cell r="I1076" t="str">
            <v>C</v>
          </cell>
        </row>
        <row r="1077">
          <cell r="A1077" t="str">
            <v>乗0CAFA</v>
          </cell>
          <cell r="B1077" t="str">
            <v>乗用(CNG)</v>
          </cell>
          <cell r="C1077" t="str">
            <v>乗0C</v>
          </cell>
          <cell r="D1077" t="str">
            <v>H17</v>
          </cell>
          <cell r="E1077" t="str">
            <v>AFA</v>
          </cell>
          <cell r="I1077" t="str">
            <v>C</v>
          </cell>
        </row>
        <row r="1078">
          <cell r="A1078" t="str">
            <v>乗0CAFB</v>
          </cell>
          <cell r="B1078" t="str">
            <v>乗用(CNG)</v>
          </cell>
          <cell r="C1078" t="str">
            <v>乗0C</v>
          </cell>
          <cell r="D1078" t="str">
            <v>H17</v>
          </cell>
          <cell r="E1078" t="str">
            <v>AFB</v>
          </cell>
          <cell r="I1078" t="str">
            <v>C</v>
          </cell>
        </row>
        <row r="1079">
          <cell r="A1079" t="str">
            <v>乗0CAEA</v>
          </cell>
          <cell r="B1079" t="str">
            <v>乗用(CNG)</v>
          </cell>
          <cell r="C1079" t="str">
            <v>乗0C</v>
          </cell>
          <cell r="D1079" t="str">
            <v>H17</v>
          </cell>
          <cell r="E1079" t="str">
            <v>AEA</v>
          </cell>
          <cell r="I1079" t="str">
            <v>C</v>
          </cell>
        </row>
        <row r="1080">
          <cell r="A1080" t="str">
            <v>乗0CAEB</v>
          </cell>
          <cell r="B1080" t="str">
            <v>乗用(CNG)</v>
          </cell>
          <cell r="C1080" t="str">
            <v>乗0C</v>
          </cell>
          <cell r="D1080" t="str">
            <v>H17</v>
          </cell>
          <cell r="E1080" t="str">
            <v>AEB</v>
          </cell>
          <cell r="I1080" t="str">
            <v>C</v>
          </cell>
        </row>
        <row r="1081">
          <cell r="A1081" t="str">
            <v>乗0CCEA</v>
          </cell>
          <cell r="B1081" t="str">
            <v>乗用(CNG)</v>
          </cell>
          <cell r="C1081" t="str">
            <v>乗0C</v>
          </cell>
          <cell r="D1081" t="str">
            <v>H17</v>
          </cell>
          <cell r="E1081" t="str">
            <v>CEA</v>
          </cell>
          <cell r="I1081" t="str">
            <v>C</v>
          </cell>
        </row>
        <row r="1082">
          <cell r="A1082" t="str">
            <v>乗0CCFA</v>
          </cell>
          <cell r="B1082" t="str">
            <v>乗用(CNG)</v>
          </cell>
          <cell r="C1082" t="str">
            <v>乗0C</v>
          </cell>
          <cell r="D1082" t="str">
            <v>H17</v>
          </cell>
          <cell r="E1082" t="str">
            <v>CFA</v>
          </cell>
          <cell r="I1082" t="str">
            <v>C</v>
          </cell>
        </row>
        <row r="1083">
          <cell r="A1083" t="str">
            <v>乗0CDEA</v>
          </cell>
          <cell r="B1083" t="str">
            <v>乗用(CNG)</v>
          </cell>
          <cell r="C1083" t="str">
            <v>乗0C</v>
          </cell>
          <cell r="D1083" t="str">
            <v>H17</v>
          </cell>
          <cell r="E1083" t="str">
            <v>DEA</v>
          </cell>
          <cell r="I1083" t="str">
            <v>C</v>
          </cell>
        </row>
        <row r="1084">
          <cell r="A1084" t="str">
            <v>乗0CDFA</v>
          </cell>
          <cell r="B1084" t="str">
            <v>乗用(CNG)</v>
          </cell>
          <cell r="C1084" t="str">
            <v>乗0C</v>
          </cell>
          <cell r="D1084" t="str">
            <v>H17</v>
          </cell>
          <cell r="E1084" t="str">
            <v>DFA</v>
          </cell>
          <cell r="I1084" t="str">
            <v>C</v>
          </cell>
        </row>
        <row r="1085">
          <cell r="A1085" t="str">
            <v>乗0CLFA</v>
          </cell>
          <cell r="B1085" t="str">
            <v>乗用(CNG)</v>
          </cell>
          <cell r="C1085" t="str">
            <v>乗0C</v>
          </cell>
          <cell r="D1085" t="str">
            <v>H21</v>
          </cell>
          <cell r="E1085" t="str">
            <v>LFA</v>
          </cell>
          <cell r="I1085" t="str">
            <v>C</v>
          </cell>
        </row>
        <row r="1086">
          <cell r="A1086" t="str">
            <v>乗0CLEA</v>
          </cell>
          <cell r="B1086" t="str">
            <v>乗用(CNG)</v>
          </cell>
          <cell r="C1086" t="str">
            <v>乗0C</v>
          </cell>
          <cell r="D1086" t="str">
            <v>H21</v>
          </cell>
          <cell r="E1086" t="str">
            <v>LEA</v>
          </cell>
          <cell r="I1086" t="str">
            <v>C</v>
          </cell>
        </row>
        <row r="1087">
          <cell r="A1087" t="str">
            <v>乗0CMFA</v>
          </cell>
          <cell r="B1087" t="str">
            <v>乗用(CNG)</v>
          </cell>
          <cell r="C1087" t="str">
            <v>乗0C</v>
          </cell>
          <cell r="D1087" t="str">
            <v>H21</v>
          </cell>
          <cell r="E1087" t="str">
            <v>MFA</v>
          </cell>
          <cell r="I1087" t="str">
            <v>C</v>
          </cell>
        </row>
        <row r="1088">
          <cell r="A1088" t="str">
            <v>乗0CMEA</v>
          </cell>
          <cell r="B1088" t="str">
            <v>乗用(CNG)</v>
          </cell>
          <cell r="C1088" t="str">
            <v>乗0C</v>
          </cell>
          <cell r="D1088" t="str">
            <v>H21</v>
          </cell>
          <cell r="E1088" t="str">
            <v>MEA</v>
          </cell>
          <cell r="I1088" t="str">
            <v>C</v>
          </cell>
        </row>
        <row r="1089">
          <cell r="A1089" t="str">
            <v>乗0CRFA</v>
          </cell>
          <cell r="B1089" t="str">
            <v>乗用(CNG)</v>
          </cell>
          <cell r="C1089" t="str">
            <v>乗0C</v>
          </cell>
          <cell r="D1089" t="str">
            <v>H21</v>
          </cell>
          <cell r="E1089" t="str">
            <v>RFA</v>
          </cell>
          <cell r="I1089" t="str">
            <v>C</v>
          </cell>
        </row>
        <row r="1090">
          <cell r="A1090" t="str">
            <v>乗0CREA</v>
          </cell>
          <cell r="B1090" t="str">
            <v>乗用(CNG)</v>
          </cell>
          <cell r="C1090" t="str">
            <v>乗0C</v>
          </cell>
          <cell r="D1090" t="str">
            <v>H21</v>
          </cell>
          <cell r="E1090" t="str">
            <v>REA</v>
          </cell>
          <cell r="I1090" t="str">
            <v>C</v>
          </cell>
        </row>
        <row r="1091">
          <cell r="A1091" t="str">
            <v>乗0CQFA</v>
          </cell>
          <cell r="B1091" t="str">
            <v>乗用(CNG)</v>
          </cell>
          <cell r="C1091" t="str">
            <v>乗0C</v>
          </cell>
          <cell r="D1091" t="str">
            <v>H21</v>
          </cell>
          <cell r="E1091" t="str">
            <v>QFA</v>
          </cell>
          <cell r="I1091" t="str">
            <v>C</v>
          </cell>
        </row>
        <row r="1092">
          <cell r="A1092" t="str">
            <v>乗0CQEA</v>
          </cell>
          <cell r="B1092" t="str">
            <v>乗用(CNG)</v>
          </cell>
          <cell r="C1092" t="str">
            <v>乗0C</v>
          </cell>
          <cell r="D1092" t="str">
            <v>H21</v>
          </cell>
          <cell r="E1092" t="str">
            <v>QEA</v>
          </cell>
          <cell r="I1092" t="str">
            <v>C</v>
          </cell>
        </row>
        <row r="1093">
          <cell r="A1093" t="str">
            <v>乗0C3FA</v>
          </cell>
          <cell r="B1093" t="str">
            <v>乗用(CNG)</v>
          </cell>
          <cell r="C1093" t="str">
            <v>乗0C</v>
          </cell>
          <cell r="D1093" t="str">
            <v>H30</v>
          </cell>
          <cell r="E1093" t="str">
            <v>3FA</v>
          </cell>
          <cell r="I1093" t="str">
            <v>C</v>
          </cell>
        </row>
        <row r="1094">
          <cell r="A1094" t="str">
            <v>乗0C3EA</v>
          </cell>
          <cell r="B1094" t="str">
            <v>乗用(CNG)</v>
          </cell>
          <cell r="C1094" t="str">
            <v>乗0C</v>
          </cell>
          <cell r="D1094" t="str">
            <v>H30</v>
          </cell>
          <cell r="E1094" t="str">
            <v>3EA</v>
          </cell>
          <cell r="I1094" t="str">
            <v>C</v>
          </cell>
        </row>
        <row r="1095">
          <cell r="A1095" t="str">
            <v>乗0C4FA</v>
          </cell>
          <cell r="B1095" t="str">
            <v>乗用(CNG)</v>
          </cell>
          <cell r="C1095" t="str">
            <v>乗0C</v>
          </cell>
          <cell r="D1095" t="str">
            <v>H30</v>
          </cell>
          <cell r="E1095" t="str">
            <v>4FA</v>
          </cell>
          <cell r="I1095" t="str">
            <v>C</v>
          </cell>
        </row>
        <row r="1096">
          <cell r="A1096" t="str">
            <v>乗0C4EA</v>
          </cell>
          <cell r="B1096" t="str">
            <v>乗用(CNG)</v>
          </cell>
          <cell r="C1096" t="str">
            <v>乗0C</v>
          </cell>
          <cell r="D1096" t="str">
            <v>H30</v>
          </cell>
          <cell r="E1096" t="str">
            <v>4EA</v>
          </cell>
          <cell r="I1096" t="str">
            <v>C</v>
          </cell>
        </row>
        <row r="1097">
          <cell r="A1097" t="str">
            <v>乗0C5FA</v>
          </cell>
          <cell r="B1097" t="str">
            <v>乗用(CNG)</v>
          </cell>
          <cell r="C1097" t="str">
            <v>乗0C</v>
          </cell>
          <cell r="D1097" t="str">
            <v>H30</v>
          </cell>
          <cell r="E1097" t="str">
            <v>5FA</v>
          </cell>
          <cell r="I1097" t="str">
            <v>C</v>
          </cell>
        </row>
        <row r="1098">
          <cell r="A1098" t="str">
            <v>乗0C5EA</v>
          </cell>
          <cell r="B1098" t="str">
            <v>乗用(CNG)</v>
          </cell>
          <cell r="C1098" t="str">
            <v>乗0C</v>
          </cell>
          <cell r="D1098" t="str">
            <v>H30</v>
          </cell>
          <cell r="E1098" t="str">
            <v>5EA</v>
          </cell>
          <cell r="I1098" t="str">
            <v>C</v>
          </cell>
        </row>
        <row r="1099">
          <cell r="A1099" t="str">
            <v>乗0C6FA</v>
          </cell>
          <cell r="B1099" t="str">
            <v>乗用(CNG)</v>
          </cell>
          <cell r="C1099" t="str">
            <v>乗0C</v>
          </cell>
          <cell r="D1099" t="str">
            <v>H30</v>
          </cell>
          <cell r="E1099" t="str">
            <v>6FA</v>
          </cell>
          <cell r="I1099" t="str">
            <v>C</v>
          </cell>
        </row>
        <row r="1100">
          <cell r="A1100" t="str">
            <v>乗0C6EA</v>
          </cell>
          <cell r="B1100" t="str">
            <v>乗用(CNG)</v>
          </cell>
          <cell r="C1100" t="str">
            <v>乗0C</v>
          </cell>
          <cell r="D1100" t="str">
            <v>H30</v>
          </cell>
          <cell r="E1100" t="str">
            <v>6EA</v>
          </cell>
          <cell r="I1100" t="str">
            <v>C</v>
          </cell>
        </row>
        <row r="1101">
          <cell r="A1101" t="str">
            <v>乗0メTN</v>
          </cell>
          <cell r="B1101" t="str">
            <v>乗用(メタノール)</v>
          </cell>
          <cell r="C1101" t="str">
            <v>乗0メ</v>
          </cell>
          <cell r="D1101" t="str">
            <v>H14</v>
          </cell>
          <cell r="E1101" t="str">
            <v>TN</v>
          </cell>
          <cell r="I1101" t="str">
            <v>メ</v>
          </cell>
        </row>
        <row r="1102">
          <cell r="A1102" t="str">
            <v>乗0メLN</v>
          </cell>
          <cell r="B1102" t="str">
            <v>乗用(メタノール)</v>
          </cell>
          <cell r="C1102" t="str">
            <v>乗0メ</v>
          </cell>
          <cell r="D1102" t="str">
            <v>H14</v>
          </cell>
          <cell r="E1102" t="str">
            <v>LN</v>
          </cell>
          <cell r="I1102" t="str">
            <v>メ</v>
          </cell>
        </row>
        <row r="1103">
          <cell r="A1103" t="str">
            <v>乗0メUN</v>
          </cell>
          <cell r="B1103" t="str">
            <v>乗用(メタノール)</v>
          </cell>
          <cell r="C1103" t="str">
            <v>乗0メ</v>
          </cell>
          <cell r="D1103" t="str">
            <v>H14</v>
          </cell>
          <cell r="E1103" t="str">
            <v>UN</v>
          </cell>
          <cell r="I1103" t="str">
            <v>メ</v>
          </cell>
        </row>
        <row r="1104">
          <cell r="A1104" t="str">
            <v>乗0メAHA</v>
          </cell>
          <cell r="B1104" t="str">
            <v>乗用(メタノール)</v>
          </cell>
          <cell r="C1104" t="str">
            <v>乗0メ</v>
          </cell>
          <cell r="D1104" t="str">
            <v>H17</v>
          </cell>
          <cell r="E1104" t="str">
            <v>AHA</v>
          </cell>
          <cell r="I1104" t="str">
            <v>メ</v>
          </cell>
        </row>
        <row r="1105">
          <cell r="A1105" t="str">
            <v>乗0メAGA</v>
          </cell>
          <cell r="B1105" t="str">
            <v>乗用(メタノール)</v>
          </cell>
          <cell r="C1105" t="str">
            <v>乗0メ</v>
          </cell>
          <cell r="D1105" t="str">
            <v>H17</v>
          </cell>
          <cell r="E1105" t="str">
            <v>AGA</v>
          </cell>
          <cell r="I1105" t="str">
            <v>メ</v>
          </cell>
        </row>
        <row r="1106">
          <cell r="A1106" t="str">
            <v>乗0メCGA</v>
          </cell>
          <cell r="B1106" t="str">
            <v>乗用(メタノール)</v>
          </cell>
          <cell r="C1106" t="str">
            <v>乗0メ</v>
          </cell>
          <cell r="D1106" t="str">
            <v>H17</v>
          </cell>
          <cell r="E1106" t="str">
            <v>CGA</v>
          </cell>
          <cell r="I1106" t="str">
            <v>メ</v>
          </cell>
        </row>
        <row r="1107">
          <cell r="A1107" t="str">
            <v>乗0メCHA</v>
          </cell>
          <cell r="B1107" t="str">
            <v>乗用(メタノール)</v>
          </cell>
          <cell r="C1107" t="str">
            <v>乗0メ</v>
          </cell>
          <cell r="D1107" t="str">
            <v>H17</v>
          </cell>
          <cell r="E1107" t="str">
            <v>CHA</v>
          </cell>
          <cell r="I1107" t="str">
            <v>メ</v>
          </cell>
        </row>
        <row r="1108">
          <cell r="A1108" t="str">
            <v>乗0メDGA</v>
          </cell>
          <cell r="B1108" t="str">
            <v>乗用(メタノール)</v>
          </cell>
          <cell r="C1108" t="str">
            <v>乗0メ</v>
          </cell>
          <cell r="D1108" t="str">
            <v>H17</v>
          </cell>
          <cell r="E1108" t="str">
            <v>DGA</v>
          </cell>
          <cell r="I1108" t="str">
            <v>メ</v>
          </cell>
        </row>
        <row r="1109">
          <cell r="A1109" t="str">
            <v>乗0メDHA</v>
          </cell>
          <cell r="B1109" t="str">
            <v>乗用(メタノール)</v>
          </cell>
          <cell r="C1109" t="str">
            <v>乗0メ</v>
          </cell>
          <cell r="D1109" t="str">
            <v>H17</v>
          </cell>
          <cell r="E1109" t="str">
            <v>DHA</v>
          </cell>
          <cell r="I1109" t="str">
            <v>メ</v>
          </cell>
        </row>
        <row r="1110">
          <cell r="A1110" t="str">
            <v>乗0メLHA</v>
          </cell>
          <cell r="B1110" t="str">
            <v>乗用(メタノール)</v>
          </cell>
          <cell r="C1110" t="str">
            <v>乗0メ</v>
          </cell>
          <cell r="D1110" t="str">
            <v>H21</v>
          </cell>
          <cell r="E1110" t="str">
            <v>LHA</v>
          </cell>
          <cell r="I1110" t="str">
            <v>メ</v>
          </cell>
        </row>
        <row r="1111">
          <cell r="A1111" t="str">
            <v>乗0メLGA</v>
          </cell>
          <cell r="B1111" t="str">
            <v>乗用(メタノール)</v>
          </cell>
          <cell r="C1111" t="str">
            <v>乗0メ</v>
          </cell>
          <cell r="D1111" t="str">
            <v>H21</v>
          </cell>
          <cell r="E1111" t="str">
            <v>LGA</v>
          </cell>
          <cell r="I1111" t="str">
            <v>メ</v>
          </cell>
        </row>
        <row r="1112">
          <cell r="A1112" t="str">
            <v>乗0メMHA</v>
          </cell>
          <cell r="B1112" t="str">
            <v>乗用(メタノール)</v>
          </cell>
          <cell r="C1112" t="str">
            <v>乗0メ</v>
          </cell>
          <cell r="D1112" t="str">
            <v>H21</v>
          </cell>
          <cell r="E1112" t="str">
            <v>MHA</v>
          </cell>
          <cell r="I1112" t="str">
            <v>メ</v>
          </cell>
        </row>
        <row r="1113">
          <cell r="A1113" t="str">
            <v>乗0メMGA</v>
          </cell>
          <cell r="B1113" t="str">
            <v>乗用(メタノール)</v>
          </cell>
          <cell r="C1113" t="str">
            <v>乗0メ</v>
          </cell>
          <cell r="D1113" t="str">
            <v>H21</v>
          </cell>
          <cell r="E1113" t="str">
            <v>MGA</v>
          </cell>
          <cell r="I1113" t="str">
            <v>メ</v>
          </cell>
        </row>
        <row r="1114">
          <cell r="A1114" t="str">
            <v>乗0メRHA</v>
          </cell>
          <cell r="B1114" t="str">
            <v>乗用(メタノール)</v>
          </cell>
          <cell r="C1114" t="str">
            <v>乗0メ</v>
          </cell>
          <cell r="D1114" t="str">
            <v>H21</v>
          </cell>
          <cell r="E1114" t="str">
            <v>RHA</v>
          </cell>
          <cell r="I1114" t="str">
            <v>メ</v>
          </cell>
        </row>
        <row r="1115">
          <cell r="A1115" t="str">
            <v>乗0メRGA</v>
          </cell>
          <cell r="B1115" t="str">
            <v>乗用(メタノール)</v>
          </cell>
          <cell r="C1115" t="str">
            <v>乗0メ</v>
          </cell>
          <cell r="D1115" t="str">
            <v>H21</v>
          </cell>
          <cell r="E1115" t="str">
            <v>RGA</v>
          </cell>
          <cell r="I1115" t="str">
            <v>メ</v>
          </cell>
        </row>
        <row r="1116">
          <cell r="A1116" t="str">
            <v>乗0メQHA</v>
          </cell>
          <cell r="B1116" t="str">
            <v>乗用(メタノール)</v>
          </cell>
          <cell r="C1116" t="str">
            <v>乗0メ</v>
          </cell>
          <cell r="D1116" t="str">
            <v>H21</v>
          </cell>
          <cell r="E1116" t="str">
            <v>QHA</v>
          </cell>
          <cell r="I1116" t="str">
            <v>メ</v>
          </cell>
        </row>
        <row r="1117">
          <cell r="A1117" t="str">
            <v>乗0メQGA</v>
          </cell>
          <cell r="B1117" t="str">
            <v>乗用(メタノール)</v>
          </cell>
          <cell r="C1117" t="str">
            <v>乗0メ</v>
          </cell>
          <cell r="D1117" t="str">
            <v>H21</v>
          </cell>
          <cell r="E1117" t="str">
            <v>QGA</v>
          </cell>
          <cell r="I1117" t="str">
            <v>メ</v>
          </cell>
        </row>
        <row r="1118">
          <cell r="A1118" t="str">
            <v>乗0メ3HA</v>
          </cell>
          <cell r="B1118" t="str">
            <v>乗用(メタノール)</v>
          </cell>
          <cell r="C1118" t="str">
            <v>乗0メ</v>
          </cell>
          <cell r="D1118" t="str">
            <v>H30</v>
          </cell>
          <cell r="E1118" t="str">
            <v>3HA</v>
          </cell>
          <cell r="I1118" t="str">
            <v>メ</v>
          </cell>
        </row>
        <row r="1119">
          <cell r="A1119" t="str">
            <v>乗0メ3GA</v>
          </cell>
          <cell r="B1119" t="str">
            <v>乗用(メタノール)</v>
          </cell>
          <cell r="C1119" t="str">
            <v>乗0メ</v>
          </cell>
          <cell r="D1119" t="str">
            <v>H30</v>
          </cell>
          <cell r="E1119" t="str">
            <v>3GA</v>
          </cell>
          <cell r="I1119" t="str">
            <v>メ</v>
          </cell>
        </row>
        <row r="1120">
          <cell r="A1120" t="str">
            <v>乗0メ4HA</v>
          </cell>
          <cell r="B1120" t="str">
            <v>乗用(メタノール)</v>
          </cell>
          <cell r="C1120" t="str">
            <v>乗0メ</v>
          </cell>
          <cell r="D1120" t="str">
            <v>H30</v>
          </cell>
          <cell r="E1120" t="str">
            <v>4HA</v>
          </cell>
          <cell r="I1120" t="str">
            <v>メ</v>
          </cell>
        </row>
        <row r="1121">
          <cell r="A1121" t="str">
            <v>乗0メ4GA</v>
          </cell>
          <cell r="B1121" t="str">
            <v>乗用(メタノール)</v>
          </cell>
          <cell r="C1121" t="str">
            <v>乗0メ</v>
          </cell>
          <cell r="D1121" t="str">
            <v>H30</v>
          </cell>
          <cell r="E1121" t="str">
            <v>4GA</v>
          </cell>
          <cell r="I1121" t="str">
            <v>メ</v>
          </cell>
        </row>
        <row r="1122">
          <cell r="A1122" t="str">
            <v>乗0メ5HA</v>
          </cell>
          <cell r="B1122" t="str">
            <v>乗用(メタノール)</v>
          </cell>
          <cell r="C1122" t="str">
            <v>乗0メ</v>
          </cell>
          <cell r="D1122" t="str">
            <v>H30</v>
          </cell>
          <cell r="E1122" t="str">
            <v>5HA</v>
          </cell>
          <cell r="I1122" t="str">
            <v>メ</v>
          </cell>
        </row>
        <row r="1123">
          <cell r="A1123" t="str">
            <v>乗0メ5GA</v>
          </cell>
          <cell r="B1123" t="str">
            <v>乗用(メタノール)</v>
          </cell>
          <cell r="C1123" t="str">
            <v>乗0メ</v>
          </cell>
          <cell r="D1123" t="str">
            <v>H30</v>
          </cell>
          <cell r="E1123" t="str">
            <v>5GA</v>
          </cell>
          <cell r="I1123" t="str">
            <v>メ</v>
          </cell>
        </row>
        <row r="1124">
          <cell r="A1124" t="str">
            <v>乗0メ6HA</v>
          </cell>
          <cell r="B1124" t="str">
            <v>乗用(メタノール)</v>
          </cell>
          <cell r="C1124" t="str">
            <v>乗0メ</v>
          </cell>
          <cell r="D1124" t="str">
            <v>H30</v>
          </cell>
          <cell r="E1124" t="str">
            <v>6HA</v>
          </cell>
          <cell r="I1124" t="str">
            <v>メ</v>
          </cell>
        </row>
        <row r="1125">
          <cell r="A1125" t="str">
            <v>乗0メ6GA</v>
          </cell>
          <cell r="B1125" t="str">
            <v>乗用(メタノール)</v>
          </cell>
          <cell r="C1125" t="str">
            <v>乗0メ</v>
          </cell>
          <cell r="D1125" t="str">
            <v>H30</v>
          </cell>
          <cell r="E1125" t="str">
            <v>6GA</v>
          </cell>
          <cell r="I1125" t="str">
            <v>メ</v>
          </cell>
        </row>
        <row r="1126">
          <cell r="A1126" t="str">
            <v>乗0電EA</v>
          </cell>
          <cell r="B1126" t="str">
            <v>乗用(電気)</v>
          </cell>
          <cell r="C1126" t="str">
            <v>乗0電</v>
          </cell>
          <cell r="E1126" t="str">
            <v>EA</v>
          </cell>
          <cell r="I1126" t="str">
            <v>電</v>
          </cell>
        </row>
        <row r="1127">
          <cell r="A1127" t="str">
            <v>貨1電EB</v>
          </cell>
          <cell r="B1127" t="str">
            <v>貨物～1.7t(電気)</v>
          </cell>
          <cell r="C1127" t="str">
            <v>貨1電</v>
          </cell>
          <cell r="E1127" t="str">
            <v>EB</v>
          </cell>
          <cell r="I1127" t="str">
            <v>電</v>
          </cell>
        </row>
        <row r="1128">
          <cell r="A1128" t="str">
            <v>貨2電EC</v>
          </cell>
          <cell r="B1128" t="str">
            <v>貨物1.7～2.5t(電気)</v>
          </cell>
          <cell r="C1128" t="str">
            <v>貨2電</v>
          </cell>
          <cell r="E1128" t="str">
            <v>EC</v>
          </cell>
          <cell r="I1128" t="str">
            <v>電</v>
          </cell>
        </row>
        <row r="1129">
          <cell r="A1129" t="str">
            <v>貨3電EC</v>
          </cell>
          <cell r="B1129" t="str">
            <v>貨物2.5～3.5t(電気)</v>
          </cell>
          <cell r="C1129" t="str">
            <v>貨3電</v>
          </cell>
          <cell r="E1129" t="str">
            <v>EC</v>
          </cell>
          <cell r="I1129" t="str">
            <v>電</v>
          </cell>
        </row>
        <row r="1130">
          <cell r="A1130" t="str">
            <v>貨4電ED</v>
          </cell>
          <cell r="B1130" t="str">
            <v>貨物3.5t～(電気)</v>
          </cell>
          <cell r="C1130" t="str">
            <v>貨4電</v>
          </cell>
          <cell r="E1130" t="str">
            <v>ED</v>
          </cell>
          <cell r="I1130" t="str">
            <v>電</v>
          </cell>
        </row>
        <row r="1131">
          <cell r="A1131" t="str">
            <v>乗0電ZAA</v>
          </cell>
          <cell r="B1131" t="str">
            <v>電気自動車全て</v>
          </cell>
          <cell r="C1131" t="str">
            <v>乗0電</v>
          </cell>
          <cell r="D1131" t="str">
            <v>H17</v>
          </cell>
          <cell r="E1131" t="str">
            <v>ZAA</v>
          </cell>
          <cell r="I1131" t="str">
            <v>電</v>
          </cell>
        </row>
        <row r="1132">
          <cell r="A1132" t="str">
            <v>貨1電ZAB</v>
          </cell>
          <cell r="B1132" t="str">
            <v>電気自動車全て</v>
          </cell>
          <cell r="C1132" t="str">
            <v>貨1電</v>
          </cell>
          <cell r="D1132" t="str">
            <v>H17</v>
          </cell>
          <cell r="E1132" t="str">
            <v>ZAB</v>
          </cell>
          <cell r="I1132" t="str">
            <v>電</v>
          </cell>
        </row>
        <row r="1133">
          <cell r="A1133" t="str">
            <v>貨2電ZAB</v>
          </cell>
          <cell r="B1133" t="str">
            <v>電気自動車全て</v>
          </cell>
          <cell r="C1133" t="str">
            <v>貨2電</v>
          </cell>
          <cell r="D1133" t="str">
            <v>H17</v>
          </cell>
          <cell r="E1133" t="str">
            <v>ZAB</v>
          </cell>
          <cell r="I1133" t="str">
            <v>電</v>
          </cell>
        </row>
        <row r="1134">
          <cell r="A1134" t="str">
            <v>貨3電ZAB</v>
          </cell>
          <cell r="B1134" t="str">
            <v>電気自動車全て</v>
          </cell>
          <cell r="C1134" t="str">
            <v>貨3電</v>
          </cell>
          <cell r="D1134" t="str">
            <v>H17</v>
          </cell>
          <cell r="E1134" t="str">
            <v>ZAB</v>
          </cell>
          <cell r="I1134" t="str">
            <v>電</v>
          </cell>
        </row>
        <row r="1135">
          <cell r="A1135" t="str">
            <v>貨4電ZAB</v>
          </cell>
          <cell r="B1135" t="str">
            <v>電気自動車全て</v>
          </cell>
          <cell r="C1135" t="str">
            <v>貨4電</v>
          </cell>
          <cell r="D1135" t="str">
            <v>H17</v>
          </cell>
          <cell r="E1135" t="str">
            <v>ZAB</v>
          </cell>
          <cell r="I1135" t="str">
            <v>電</v>
          </cell>
        </row>
        <row r="1136">
          <cell r="A1136" t="str">
            <v>貨1電ZAC</v>
          </cell>
          <cell r="B1136" t="str">
            <v>電気自動車全て</v>
          </cell>
          <cell r="C1136" t="str">
            <v>貨1電</v>
          </cell>
          <cell r="D1136" t="str">
            <v>H17</v>
          </cell>
          <cell r="E1136" t="str">
            <v>ZAC</v>
          </cell>
          <cell r="I1136" t="str">
            <v>電</v>
          </cell>
        </row>
        <row r="1137">
          <cell r="A1137" t="str">
            <v>貨2電ZAC</v>
          </cell>
          <cell r="B1137" t="str">
            <v>電気自動車全て</v>
          </cell>
          <cell r="C1137" t="str">
            <v>貨2電</v>
          </cell>
          <cell r="D1137" t="str">
            <v>H17</v>
          </cell>
          <cell r="E1137" t="str">
            <v>ZAC</v>
          </cell>
          <cell r="I1137" t="str">
            <v>電</v>
          </cell>
        </row>
        <row r="1138">
          <cell r="A1138" t="str">
            <v>貨3電ZAC</v>
          </cell>
          <cell r="B1138" t="str">
            <v>電気自動車全て</v>
          </cell>
          <cell r="C1138" t="str">
            <v>貨3電</v>
          </cell>
          <cell r="D1138" t="str">
            <v>H17</v>
          </cell>
          <cell r="E1138" t="str">
            <v>ZAC</v>
          </cell>
          <cell r="I1138" t="str">
            <v>電</v>
          </cell>
        </row>
        <row r="1139">
          <cell r="A1139" t="str">
            <v>貨4電ZAC</v>
          </cell>
          <cell r="B1139" t="str">
            <v>電気自動車全て</v>
          </cell>
          <cell r="C1139" t="str">
            <v>貨4電</v>
          </cell>
          <cell r="D1139" t="str">
            <v>H17</v>
          </cell>
          <cell r="E1139" t="str">
            <v>ZAC</v>
          </cell>
          <cell r="I1139" t="str">
            <v>電</v>
          </cell>
        </row>
        <row r="1140">
          <cell r="A1140" t="str">
            <v>乗0燃電ZBA</v>
          </cell>
          <cell r="B1140" t="str">
            <v>電気自動車全て</v>
          </cell>
          <cell r="C1140" t="str">
            <v>乗0燃電</v>
          </cell>
          <cell r="D1140" t="str">
            <v>H17</v>
          </cell>
          <cell r="E1140" t="str">
            <v>ZBA</v>
          </cell>
          <cell r="I1140" t="str">
            <v>燃電</v>
          </cell>
        </row>
        <row r="1141">
          <cell r="A1141" t="str">
            <v>貨1燃電ZBB</v>
          </cell>
          <cell r="B1141" t="str">
            <v>電気自動車全て</v>
          </cell>
          <cell r="C1141" t="str">
            <v>貨1燃電</v>
          </cell>
          <cell r="D1141" t="str">
            <v>H17</v>
          </cell>
          <cell r="E1141" t="str">
            <v>ZBB</v>
          </cell>
          <cell r="I1141" t="str">
            <v>燃電</v>
          </cell>
        </row>
        <row r="1142">
          <cell r="A1142" t="str">
            <v>貨2燃電ZBB</v>
          </cell>
          <cell r="B1142" t="str">
            <v>電気自動車全て</v>
          </cell>
          <cell r="C1142" t="str">
            <v>貨2燃電</v>
          </cell>
          <cell r="D1142" t="str">
            <v>H17</v>
          </cell>
          <cell r="E1142" t="str">
            <v>ZBB</v>
          </cell>
          <cell r="I1142" t="str">
            <v>燃電</v>
          </cell>
        </row>
        <row r="1143">
          <cell r="A1143" t="str">
            <v>貨3燃電ZBB</v>
          </cell>
          <cell r="B1143" t="str">
            <v>電気自動車全て</v>
          </cell>
          <cell r="C1143" t="str">
            <v>貨3燃電</v>
          </cell>
          <cell r="D1143" t="str">
            <v>H17</v>
          </cell>
          <cell r="E1143" t="str">
            <v>ZBB</v>
          </cell>
          <cell r="I1143" t="str">
            <v>燃電</v>
          </cell>
        </row>
        <row r="1144">
          <cell r="A1144" t="str">
            <v>貨4燃電ZBB</v>
          </cell>
          <cell r="B1144" t="str">
            <v>電気自動車全て</v>
          </cell>
          <cell r="C1144" t="str">
            <v>貨4燃電</v>
          </cell>
          <cell r="D1144" t="str">
            <v>H17</v>
          </cell>
          <cell r="E1144" t="str">
            <v>ZBB</v>
          </cell>
          <cell r="I1144" t="str">
            <v>燃電</v>
          </cell>
        </row>
        <row r="1145">
          <cell r="A1145" t="str">
            <v>貨1燃電ZBC</v>
          </cell>
          <cell r="B1145" t="str">
            <v>電気自動車全て</v>
          </cell>
          <cell r="C1145" t="str">
            <v>貨1燃電</v>
          </cell>
          <cell r="D1145" t="str">
            <v>H17</v>
          </cell>
          <cell r="E1145" t="str">
            <v>ZBC</v>
          </cell>
          <cell r="I1145" t="str">
            <v>燃電</v>
          </cell>
        </row>
        <row r="1146">
          <cell r="A1146" t="str">
            <v>貨2燃電ZBC</v>
          </cell>
          <cell r="B1146" t="str">
            <v>電気自動車全て</v>
          </cell>
          <cell r="C1146" t="str">
            <v>貨2燃電</v>
          </cell>
          <cell r="D1146" t="str">
            <v>H17</v>
          </cell>
          <cell r="E1146" t="str">
            <v>ZBC</v>
          </cell>
          <cell r="I1146" t="str">
            <v>燃電</v>
          </cell>
        </row>
        <row r="1147">
          <cell r="A1147" t="str">
            <v>貨3燃電ZBC</v>
          </cell>
          <cell r="B1147" t="str">
            <v>電気自動車全て</v>
          </cell>
          <cell r="C1147" t="str">
            <v>貨3燃電</v>
          </cell>
          <cell r="D1147" t="str">
            <v>H17</v>
          </cell>
          <cell r="E1147" t="str">
            <v>ZBC</v>
          </cell>
          <cell r="I1147" t="str">
            <v>燃電</v>
          </cell>
        </row>
        <row r="1148">
          <cell r="A1148" t="str">
            <v>貨4燃電ZBC</v>
          </cell>
          <cell r="B1148" t="str">
            <v>電気自動車全て</v>
          </cell>
          <cell r="C1148" t="str">
            <v>貨4燃電</v>
          </cell>
          <cell r="D1148" t="str">
            <v>H17</v>
          </cell>
          <cell r="E1148" t="str">
            <v>ZBC</v>
          </cell>
          <cell r="I1148" t="str">
            <v>燃電</v>
          </cell>
        </row>
        <row r="1149">
          <cell r="A1149" t="str">
            <v>貨1ガCBF</v>
          </cell>
          <cell r="B1149" t="str">
            <v>(GVW)バス貨物～1.7t(ガソリン・LPG)</v>
          </cell>
          <cell r="C1149" t="str">
            <v>貨1ガ</v>
          </cell>
          <cell r="D1149" t="str">
            <v>H17</v>
          </cell>
          <cell r="E1149" t="str">
            <v>CBF</v>
          </cell>
          <cell r="I1149" t="str">
            <v>ガL1</v>
          </cell>
        </row>
        <row r="1150">
          <cell r="A1150" t="str">
            <v>貨4ガCBF</v>
          </cell>
          <cell r="B1150" t="str">
            <v>(GVW)バス貨物3.5t～(ガソリン・LPG)</v>
          </cell>
          <cell r="C1150" t="str">
            <v>貨4ガ</v>
          </cell>
          <cell r="D1150" t="str">
            <v>H17</v>
          </cell>
          <cell r="E1150" t="str">
            <v>CBF</v>
          </cell>
          <cell r="I1150" t="str">
            <v>ガL1</v>
          </cell>
        </row>
        <row r="1151">
          <cell r="A1151" t="str">
            <v>貨2CCFE</v>
          </cell>
          <cell r="B1151" t="str">
            <v>(GVW)バス貨物1.7～2.5t(CNG)</v>
          </cell>
          <cell r="C1151" t="str">
            <v>貨2C</v>
          </cell>
          <cell r="D1151" t="str">
            <v>H17</v>
          </cell>
          <cell r="E1151" t="str">
            <v>CFE</v>
          </cell>
          <cell r="I1151" t="str">
            <v>C</v>
          </cell>
        </row>
        <row r="1152">
          <cell r="A1152" t="str">
            <v>貨1ガDBF</v>
          </cell>
          <cell r="B1152" t="str">
            <v>(GVW)バス貨物～1.7t(ガソリン・LPG)</v>
          </cell>
          <cell r="C1152" t="str">
            <v>貨1ガ</v>
          </cell>
          <cell r="D1152" t="str">
            <v>H17</v>
          </cell>
          <cell r="E1152" t="str">
            <v>DBF</v>
          </cell>
          <cell r="I1152" t="str">
            <v>ガL2</v>
          </cell>
        </row>
        <row r="1153">
          <cell r="A1153" t="str">
            <v>貨3ガGA</v>
          </cell>
          <cell r="B1153" t="str">
            <v>(GVW)バス貨物2.5～3.5t(ガソリン・LPG)</v>
          </cell>
          <cell r="C1153" t="str">
            <v>貨3ガ</v>
          </cell>
          <cell r="D1153" t="str">
            <v>H6,H10</v>
          </cell>
          <cell r="E1153" t="str">
            <v>GA</v>
          </cell>
          <cell r="I1153" t="str">
            <v>ガL3</v>
          </cell>
        </row>
        <row r="1154">
          <cell r="A1154" t="str">
            <v>貨1ガGA</v>
          </cell>
          <cell r="B1154" t="str">
            <v>(GVW)バス貨物～1.7t(ガソリン・LPG)</v>
          </cell>
          <cell r="C1154" t="str">
            <v>貨1ガ</v>
          </cell>
          <cell r="D1154" t="str">
            <v>H6,H10</v>
          </cell>
          <cell r="E1154" t="str">
            <v>GA</v>
          </cell>
          <cell r="I1154" t="str">
            <v>ガL3</v>
          </cell>
        </row>
        <row r="1155">
          <cell r="A1155" t="str">
            <v>貨2ガGB</v>
          </cell>
          <cell r="B1155" t="str">
            <v>(GVW)バス貨物1.7～2.5t(ガソリン・LPG)</v>
          </cell>
          <cell r="C1155" t="str">
            <v>貨2ガ</v>
          </cell>
          <cell r="D1155" t="str">
            <v>H7,H10</v>
          </cell>
          <cell r="E1155" t="str">
            <v>GB</v>
          </cell>
          <cell r="I1155" t="str">
            <v>ガL3</v>
          </cell>
        </row>
        <row r="1156">
          <cell r="A1156" t="str">
            <v>貨1ガGC</v>
          </cell>
          <cell r="B1156" t="str">
            <v>(GVW)バス貨物～1.7t(ガソリン・LPG)</v>
          </cell>
          <cell r="C1156" t="str">
            <v>貨1ガ</v>
          </cell>
          <cell r="D1156" t="str">
            <v>H6,H10</v>
          </cell>
          <cell r="E1156" t="str">
            <v>GC</v>
          </cell>
          <cell r="I1156" t="str">
            <v>ガL3</v>
          </cell>
        </row>
        <row r="1157">
          <cell r="A1157" t="str">
            <v>貨3ガGC</v>
          </cell>
          <cell r="B1157" t="str">
            <v>(GVW)バス貨物2.5～3.5t(ガソリン・LPG)</v>
          </cell>
          <cell r="C1157" t="str">
            <v>貨3ガ</v>
          </cell>
          <cell r="D1157" t="str">
            <v>H6,H10</v>
          </cell>
          <cell r="E1157" t="str">
            <v>GC</v>
          </cell>
          <cell r="I1157" t="str">
            <v>ガL3</v>
          </cell>
        </row>
        <row r="1158">
          <cell r="A1158" t="str">
            <v>貨2ガGE</v>
          </cell>
          <cell r="B1158" t="str">
            <v>(GVW)バス貨物1.7～2.5t(ガソリン・LPG)</v>
          </cell>
          <cell r="C1158" t="str">
            <v>貨2ガ</v>
          </cell>
          <cell r="D1158" t="str">
            <v>H7,H10</v>
          </cell>
          <cell r="E1158" t="str">
            <v>GE</v>
          </cell>
          <cell r="I1158" t="str">
            <v>ガL3</v>
          </cell>
        </row>
        <row r="1159">
          <cell r="A1159" t="str">
            <v>貨4軽KG</v>
          </cell>
          <cell r="B1159" t="str">
            <v>(GVW)バス貨物3.5t～(軽油)</v>
          </cell>
          <cell r="C1159" t="str">
            <v>貨4軽</v>
          </cell>
          <cell r="D1159" t="str">
            <v>H9</v>
          </cell>
          <cell r="E1159" t="str">
            <v>KG</v>
          </cell>
          <cell r="I1159" t="str">
            <v>軽3</v>
          </cell>
        </row>
        <row r="1160">
          <cell r="A1160" t="str">
            <v>乗0軽LDF</v>
          </cell>
          <cell r="B1160" t="str">
            <v>(GVW)乗用(軽油)</v>
          </cell>
          <cell r="C1160" t="str">
            <v>乗0軽</v>
          </cell>
          <cell r="D1160" t="str">
            <v>H21</v>
          </cell>
          <cell r="E1160" t="str">
            <v>LDF</v>
          </cell>
          <cell r="I1160" t="str">
            <v>軽ポ</v>
          </cell>
        </row>
        <row r="1161">
          <cell r="A1161" t="str">
            <v>貨4軽LDF</v>
          </cell>
          <cell r="B1161" t="str">
            <v>バス貨物3.5t～(軽油)</v>
          </cell>
          <cell r="C1161" t="str">
            <v>貨4軽</v>
          </cell>
          <cell r="D1161" t="str">
            <v>H21</v>
          </cell>
          <cell r="E1161" t="str">
            <v>LDF</v>
          </cell>
          <cell r="I1161" t="str">
            <v>軽ポ</v>
          </cell>
        </row>
        <row r="1162">
          <cell r="A1162" t="str">
            <v>貨2ガM</v>
          </cell>
          <cell r="B1162" t="str">
            <v>(GVW)バス貨物1.7～2.5t(ガソリン・LPG)</v>
          </cell>
          <cell r="C1162" t="str">
            <v>貨2ガ</v>
          </cell>
          <cell r="D1162" t="str">
            <v>S57</v>
          </cell>
          <cell r="E1162" t="str">
            <v>M</v>
          </cell>
          <cell r="I1162" t="str">
            <v>ガL3</v>
          </cell>
        </row>
        <row r="1163">
          <cell r="A1163" t="str">
            <v>貨2軽QDF</v>
          </cell>
          <cell r="B1163" t="str">
            <v>(GVW)バス貨物1.7～2.5t(軽油)</v>
          </cell>
          <cell r="C1163" t="str">
            <v>貨2軽</v>
          </cell>
          <cell r="D1163" t="str">
            <v>H21</v>
          </cell>
          <cell r="E1163" t="str">
            <v>QDF</v>
          </cell>
          <cell r="I1163" t="str">
            <v>軽ポ</v>
          </cell>
        </row>
        <row r="1164">
          <cell r="A1164" t="str">
            <v>貨1ガT</v>
          </cell>
          <cell r="B1164" t="str">
            <v>(GVW)バス貨物～1.7t(ガソリン・LPG)</v>
          </cell>
          <cell r="C1164" t="str">
            <v>貨1ガ</v>
          </cell>
          <cell r="D1164" t="str">
            <v>H元</v>
          </cell>
          <cell r="E1164" t="str">
            <v>T</v>
          </cell>
          <cell r="I1164" t="str">
            <v>ガL3</v>
          </cell>
        </row>
        <row r="1165">
          <cell r="A1165" t="str">
            <v>貨2ガTB</v>
          </cell>
          <cell r="B1165" t="str">
            <v>(GVW)バス貨物1.7～2.5t(ガソリン・LPG)</v>
          </cell>
          <cell r="C1165" t="str">
            <v>貨2ガ</v>
          </cell>
          <cell r="D1165" t="str">
            <v>H12</v>
          </cell>
          <cell r="E1165" t="str">
            <v>TB</v>
          </cell>
          <cell r="I1165" t="str">
            <v>ガL3</v>
          </cell>
        </row>
        <row r="1166">
          <cell r="A1166" t="str">
            <v>貨4ガTC</v>
          </cell>
          <cell r="B1166" t="str">
            <v>(GVW)バス貨物3.5t～(ガソリン・LPG)</v>
          </cell>
          <cell r="C1166" t="str">
            <v>貨4ガ</v>
          </cell>
          <cell r="D1166" t="str">
            <v>H13</v>
          </cell>
          <cell r="E1166" t="str">
            <v>TC</v>
          </cell>
          <cell r="I1166" t="str">
            <v>ガL3</v>
          </cell>
        </row>
        <row r="1167">
          <cell r="A1167" t="str">
            <v>貨3軽TPF</v>
          </cell>
          <cell r="B1167" t="str">
            <v>(GVW)バス貨物2.5～3.5t(軽油)</v>
          </cell>
          <cell r="C1167" t="str">
            <v>貨3軽</v>
          </cell>
          <cell r="D1167" t="str">
            <v>H22</v>
          </cell>
          <cell r="E1167" t="str">
            <v>TPF</v>
          </cell>
          <cell r="I1167" t="str">
            <v>軽ポ</v>
          </cell>
        </row>
        <row r="1168">
          <cell r="A1168" t="str">
            <v>貨4ガUC</v>
          </cell>
          <cell r="B1168" t="str">
            <v>(GVW)バス貨物3.5t～ (ガソリン・LPG)</v>
          </cell>
          <cell r="C1168" t="str">
            <v>貨4ガ</v>
          </cell>
          <cell r="D1168" t="str">
            <v>H13</v>
          </cell>
          <cell r="E1168" t="str">
            <v>UC</v>
          </cell>
          <cell r="I1168" t="str">
            <v>ガL3</v>
          </cell>
        </row>
        <row r="1169">
          <cell r="A1169" t="str">
            <v>貨1CUQ</v>
          </cell>
          <cell r="B1169" t="str">
            <v>(GVW)バス貨物～1.7t(CNG)</v>
          </cell>
          <cell r="C1169" t="str">
            <v>貨1C</v>
          </cell>
          <cell r="D1169" t="str">
            <v>H13</v>
          </cell>
          <cell r="E1169" t="str">
            <v>UQ</v>
          </cell>
          <cell r="I1169" t="str">
            <v>C</v>
          </cell>
        </row>
        <row r="1170">
          <cell r="A1170" t="str">
            <v>貨2ガZ</v>
          </cell>
          <cell r="B1170" t="str">
            <v>(GVW)バス貨物1.7～2.5t(ガソリン・LPG)</v>
          </cell>
          <cell r="C1170" t="str">
            <v>貨2ガ</v>
          </cell>
          <cell r="D1170" t="str">
            <v>H4</v>
          </cell>
          <cell r="E1170" t="str">
            <v>Z</v>
          </cell>
          <cell r="I1170" t="str">
            <v>ガL3</v>
          </cell>
        </row>
        <row r="1171">
          <cell r="A1171" t="str">
            <v>貨1CCBE</v>
          </cell>
          <cell r="B1171" t="str">
            <v>(改）バス貨物～1.7t(CNG)</v>
          </cell>
          <cell r="C1171" t="str">
            <v>貨1C</v>
          </cell>
          <cell r="D1171" t="str">
            <v>H17</v>
          </cell>
          <cell r="E1171" t="str">
            <v>CBE</v>
          </cell>
          <cell r="I1171" t="str">
            <v>C</v>
          </cell>
        </row>
        <row r="1172">
          <cell r="A1172" t="str">
            <v>貨3CCBF</v>
          </cell>
          <cell r="B1172" t="str">
            <v>(改)バス貨物2.5～3.5t(CNG)</v>
          </cell>
          <cell r="C1172" t="str">
            <v>貨3C</v>
          </cell>
          <cell r="D1172" t="str">
            <v>H17</v>
          </cell>
          <cell r="E1172" t="str">
            <v>CBF</v>
          </cell>
          <cell r="I1172" t="str">
            <v>C</v>
          </cell>
        </row>
        <row r="1173">
          <cell r="A1173" t="str">
            <v>乗0CDBA</v>
          </cell>
          <cell r="B1173" t="str">
            <v>(改)乗用(CNG)</v>
          </cell>
          <cell r="C1173" t="str">
            <v>乗0C</v>
          </cell>
          <cell r="D1173" t="str">
            <v>H17</v>
          </cell>
          <cell r="E1173" t="str">
            <v>DBA</v>
          </cell>
          <cell r="I1173" t="str">
            <v>C</v>
          </cell>
        </row>
        <row r="1174">
          <cell r="A1174" t="str">
            <v>貨1CDBE</v>
          </cell>
          <cell r="B1174" t="str">
            <v>(改）バス貨物～1.7t(CNG)</v>
          </cell>
          <cell r="C1174" t="str">
            <v>貨1C</v>
          </cell>
          <cell r="D1174" t="str">
            <v>H17</v>
          </cell>
          <cell r="E1174" t="str">
            <v>DBE</v>
          </cell>
          <cell r="I1174" t="str">
            <v>C</v>
          </cell>
        </row>
        <row r="1175">
          <cell r="A1175" t="str">
            <v>貨3CGE</v>
          </cell>
          <cell r="B1175" t="str">
            <v>(改)バス貨物2.5～3.5t(CNG)</v>
          </cell>
          <cell r="C1175" t="str">
            <v>貨3C</v>
          </cell>
          <cell r="D1175" t="str">
            <v>H7,H10</v>
          </cell>
          <cell r="E1175" t="str">
            <v>GE</v>
          </cell>
          <cell r="I1175" t="str">
            <v>C</v>
          </cell>
        </row>
        <row r="1176">
          <cell r="A1176" t="str">
            <v>貨4CGE</v>
          </cell>
          <cell r="B1176" t="str">
            <v>(改)バス貨物3.5t～(CNG)</v>
          </cell>
          <cell r="C1176" t="str">
            <v>貨4C</v>
          </cell>
          <cell r="D1176" t="str">
            <v>H7,H10</v>
          </cell>
          <cell r="E1176" t="str">
            <v>GE</v>
          </cell>
          <cell r="I1176" t="str">
            <v>C</v>
          </cell>
        </row>
        <row r="1177">
          <cell r="A1177" t="str">
            <v>乗0CGF</v>
          </cell>
          <cell r="B1177" t="str">
            <v>(改)乗用(CNG)</v>
          </cell>
          <cell r="C1177" t="str">
            <v>乗0C</v>
          </cell>
          <cell r="D1177" t="str">
            <v>S53,H10</v>
          </cell>
          <cell r="E1177" t="str">
            <v>GF</v>
          </cell>
          <cell r="I1177" t="str">
            <v>C</v>
          </cell>
        </row>
        <row r="1178">
          <cell r="A1178" t="str">
            <v>貨1CGG</v>
          </cell>
          <cell r="B1178" t="str">
            <v>(改）バス貨物～1.7t(CNG)</v>
          </cell>
          <cell r="C1178" t="str">
            <v>貨1C</v>
          </cell>
          <cell r="D1178" t="str">
            <v>S63,H10</v>
          </cell>
          <cell r="E1178" t="str">
            <v>GG</v>
          </cell>
          <cell r="I1178" t="str">
            <v>C</v>
          </cell>
        </row>
        <row r="1179">
          <cell r="A1179" t="str">
            <v>貨3CLC</v>
          </cell>
          <cell r="B1179" t="str">
            <v>(改)バス貨物2.5～3.5t(CNG)</v>
          </cell>
          <cell r="C1179" t="str">
            <v>貨3C</v>
          </cell>
          <cell r="D1179" t="str">
            <v>H13</v>
          </cell>
          <cell r="E1179" t="str">
            <v>LC</v>
          </cell>
          <cell r="I1179" t="str">
            <v>C</v>
          </cell>
        </row>
        <row r="1180">
          <cell r="A1180" t="str">
            <v>貨4CLD</v>
          </cell>
          <cell r="B1180" t="str">
            <v>(改）バス貨物3.5t～(CNG)</v>
          </cell>
          <cell r="C1180" t="str">
            <v>貨4C</v>
          </cell>
          <cell r="D1180" t="str">
            <v>H13</v>
          </cell>
          <cell r="E1180" t="str">
            <v>LD</v>
          </cell>
          <cell r="I1180" t="str">
            <v>C</v>
          </cell>
        </row>
        <row r="1181">
          <cell r="A1181" t="str">
            <v>貨1CR</v>
          </cell>
          <cell r="B1181" t="str">
            <v>(改)バス貨物～1.7t(CNG)</v>
          </cell>
          <cell r="C1181" t="str">
            <v>貨1C</v>
          </cell>
          <cell r="D1181" t="str">
            <v>S63,H10</v>
          </cell>
          <cell r="E1181" t="str">
            <v>R</v>
          </cell>
          <cell r="I1181" t="str">
            <v>C</v>
          </cell>
        </row>
        <row r="1182">
          <cell r="A1182" t="str">
            <v>貨1CTB</v>
          </cell>
          <cell r="B1182" t="str">
            <v>(改)バス貨物～1.7t(CNG)</v>
          </cell>
          <cell r="C1182" t="str">
            <v>貨1C</v>
          </cell>
          <cell r="D1182" t="str">
            <v>H12</v>
          </cell>
          <cell r="E1182" t="str">
            <v>TB</v>
          </cell>
          <cell r="I1182" t="str">
            <v>C</v>
          </cell>
        </row>
        <row r="1183">
          <cell r="A1183" t="str">
            <v>貨4CBDG</v>
          </cell>
          <cell r="B1183" t="str">
            <v>(改)バス貨物3.5t～(CNG)</v>
          </cell>
          <cell r="C1183" t="str">
            <v>貨4C</v>
          </cell>
          <cell r="D1183" t="str">
            <v>H17</v>
          </cell>
          <cell r="E1183" t="str">
            <v>BDG</v>
          </cell>
          <cell r="I1183" t="str">
            <v>C</v>
          </cell>
        </row>
        <row r="1184">
          <cell r="A1184" t="str">
            <v>貨4CKC</v>
          </cell>
          <cell r="B1184" t="str">
            <v>(改)バス貨物3.5t～(CNG)</v>
          </cell>
          <cell r="C1184" t="str">
            <v>貨4C</v>
          </cell>
          <cell r="D1184" t="str">
            <v>H6</v>
          </cell>
          <cell r="E1184" t="str">
            <v>KC</v>
          </cell>
          <cell r="I1184" t="str">
            <v>C</v>
          </cell>
        </row>
        <row r="1185">
          <cell r="A1185" t="str">
            <v>貨4CKK</v>
          </cell>
          <cell r="B1185" t="str">
            <v>(改)バス貨物3.5t～(CNG)</v>
          </cell>
          <cell r="C1185" t="str">
            <v>貨4C</v>
          </cell>
          <cell r="D1185" t="str">
            <v>H10,H11</v>
          </cell>
          <cell r="E1185" t="str">
            <v>KK</v>
          </cell>
          <cell r="I1185" t="str">
            <v>C</v>
          </cell>
        </row>
        <row r="1186">
          <cell r="A1186" t="str">
            <v>貨4CKL</v>
          </cell>
          <cell r="B1186" t="str">
            <v>(改)バス貨物3.5t～(CNG)</v>
          </cell>
          <cell r="C1186" t="str">
            <v>貨4C</v>
          </cell>
          <cell r="D1186" t="str">
            <v>H10,H11</v>
          </cell>
          <cell r="E1186" t="str">
            <v>KL</v>
          </cell>
          <cell r="I1186" t="str">
            <v>C</v>
          </cell>
        </row>
        <row r="1187">
          <cell r="A1187" t="str">
            <v>貨4CKR</v>
          </cell>
          <cell r="B1187" t="str">
            <v>(改)バス貨物3.5t～(CNG)</v>
          </cell>
          <cell r="C1187" t="str">
            <v>貨4C</v>
          </cell>
          <cell r="D1187" t="str">
            <v>H15,H16</v>
          </cell>
          <cell r="E1187" t="str">
            <v>KR</v>
          </cell>
          <cell r="I1187" t="str">
            <v>C</v>
          </cell>
        </row>
        <row r="1188">
          <cell r="A1188" t="str">
            <v>貨4CPA</v>
          </cell>
          <cell r="B1188" t="str">
            <v>(改)バス貨物3.5t～(CNG)</v>
          </cell>
          <cell r="C1188" t="str">
            <v>貨4C</v>
          </cell>
          <cell r="D1188" t="str">
            <v>H15,H16</v>
          </cell>
          <cell r="E1188" t="str">
            <v>PA</v>
          </cell>
          <cell r="I1188" t="str">
            <v>C</v>
          </cell>
        </row>
        <row r="1189">
          <cell r="A1189" t="str">
            <v>貨4CPB</v>
          </cell>
          <cell r="B1189" t="str">
            <v>(改)バス貨物3.5t～(CNG)</v>
          </cell>
          <cell r="C1189" t="str">
            <v>貨4C</v>
          </cell>
          <cell r="D1189" t="str">
            <v>H15,H16</v>
          </cell>
          <cell r="E1189" t="str">
            <v>PB</v>
          </cell>
          <cell r="I1189" t="str">
            <v>C</v>
          </cell>
        </row>
        <row r="1190">
          <cell r="A1190" t="str">
            <v>貨4CPDG</v>
          </cell>
          <cell r="B1190" t="str">
            <v>(改)バス貨物3.5t～(CNG)</v>
          </cell>
          <cell r="C1190" t="str">
            <v>貨4C</v>
          </cell>
          <cell r="D1190" t="str">
            <v>H17</v>
          </cell>
          <cell r="E1190" t="str">
            <v>PDG</v>
          </cell>
          <cell r="I1190" t="str">
            <v>C</v>
          </cell>
        </row>
        <row r="1191">
          <cell r="A1191" t="str">
            <v>貨4CQPG</v>
          </cell>
          <cell r="B1191" t="str">
            <v>(改)バス貨物3.5t～(軽油)</v>
          </cell>
          <cell r="C1191" t="str">
            <v>貨4C</v>
          </cell>
          <cell r="D1191" t="str">
            <v>H21</v>
          </cell>
          <cell r="E1191" t="str">
            <v>QPG</v>
          </cell>
          <cell r="I1191" t="str">
            <v>c</v>
          </cell>
        </row>
        <row r="1192">
          <cell r="A1192" t="str">
            <v>貨4CSKG</v>
          </cell>
          <cell r="B1192" t="str">
            <v>(改)バス貨物3.5t～(CNG)</v>
          </cell>
          <cell r="C1192" t="str">
            <v>貨4C</v>
          </cell>
          <cell r="D1192" t="str">
            <v>H22</v>
          </cell>
          <cell r="E1192" t="str">
            <v>SKG</v>
          </cell>
          <cell r="I1192" t="str">
            <v>C</v>
          </cell>
        </row>
        <row r="1193">
          <cell r="A1193" t="str">
            <v>貨4LKG</v>
          </cell>
          <cell r="B1193" t="str">
            <v>(改)バス貨物3.5t～(LPG)</v>
          </cell>
          <cell r="C1193" t="str">
            <v>貨4L</v>
          </cell>
          <cell r="D1193" t="str">
            <v>H9</v>
          </cell>
          <cell r="E1193" t="str">
            <v>KG</v>
          </cell>
          <cell r="I1193" t="str">
            <v>ガL3</v>
          </cell>
        </row>
        <row r="1194">
          <cell r="A1194" t="str">
            <v>貨4LKK</v>
          </cell>
          <cell r="B1194" t="str">
            <v>(改)バス貨物3.5t～(LPG)</v>
          </cell>
          <cell r="C1194" t="str">
            <v>貨4L</v>
          </cell>
          <cell r="D1194" t="str">
            <v>H10,H11</v>
          </cell>
          <cell r="E1194" t="str">
            <v>KK</v>
          </cell>
          <cell r="I1194" t="str">
            <v>ガL3</v>
          </cell>
        </row>
        <row r="1195">
          <cell r="A1195" t="str">
            <v>貨4LKR</v>
          </cell>
          <cell r="B1195" t="str">
            <v>(改)バス貨物3.5t～(LPG)</v>
          </cell>
          <cell r="C1195" t="str">
            <v>貨4L</v>
          </cell>
          <cell r="D1195" t="str">
            <v>H15,H16</v>
          </cell>
          <cell r="E1195" t="str">
            <v>KR</v>
          </cell>
          <cell r="I1195" t="str">
            <v>ガL3</v>
          </cell>
        </row>
        <row r="1196">
          <cell r="A1196" t="str">
            <v>貨4LPA</v>
          </cell>
          <cell r="B1196" t="str">
            <v>(改)バス貨物3.5t～(LPG)</v>
          </cell>
          <cell r="C1196" t="str">
            <v>貨4L</v>
          </cell>
          <cell r="D1196" t="str">
            <v>H15,H16</v>
          </cell>
          <cell r="E1196" t="str">
            <v>PA</v>
          </cell>
          <cell r="I1196" t="str">
            <v>ガL3</v>
          </cell>
        </row>
        <row r="1197">
          <cell r="A1197" t="str">
            <v>貨4LPB</v>
          </cell>
          <cell r="B1197" t="str">
            <v>(改)バス貨物3.5t～(LPG)</v>
          </cell>
          <cell r="C1197" t="str">
            <v>貨4L</v>
          </cell>
          <cell r="D1197" t="str">
            <v>H15,H16</v>
          </cell>
          <cell r="E1197" t="str">
            <v>PB</v>
          </cell>
          <cell r="I1197" t="str">
            <v>ガL3</v>
          </cell>
        </row>
        <row r="1198">
          <cell r="A1198" t="str">
            <v>貨4ガKR</v>
          </cell>
          <cell r="B1198" t="str">
            <v>(改)バス貨物3.5t～(ガソリン)</v>
          </cell>
          <cell r="C1198" t="str">
            <v>貨4ガ</v>
          </cell>
          <cell r="D1198" t="str">
            <v>H15,H16</v>
          </cell>
          <cell r="E1198" t="str">
            <v>KR</v>
          </cell>
          <cell r="I1198" t="str">
            <v>ガL3</v>
          </cell>
        </row>
        <row r="1199">
          <cell r="A1199" t="str">
            <v>乗0ガCBF</v>
          </cell>
          <cell r="B1199" t="str">
            <v>乗用車(ガソリン・LPG)</v>
          </cell>
          <cell r="C1199" t="str">
            <v>乗0ガ</v>
          </cell>
          <cell r="D1199" t="str">
            <v>H17</v>
          </cell>
          <cell r="E1199" t="str">
            <v>CBF</v>
          </cell>
          <cell r="I1199" t="str">
            <v>ガL1</v>
          </cell>
        </row>
        <row r="1200">
          <cell r="A1200" t="str">
            <v>貨4ガABF</v>
          </cell>
          <cell r="B1200" t="str">
            <v>(改)バス貨物3.5t～(ガソリン)</v>
          </cell>
          <cell r="C1200" t="str">
            <v>貨4ガ</v>
          </cell>
          <cell r="D1200" t="str">
            <v>H17</v>
          </cell>
          <cell r="E1200" t="str">
            <v>ABF</v>
          </cell>
          <cell r="I1200" t="str">
            <v>ガL3</v>
          </cell>
        </row>
        <row r="1201">
          <cell r="A1201" t="str">
            <v>貨4ガDBF</v>
          </cell>
          <cell r="B1201" t="str">
            <v>(改)バス貨物3.5t～(ガソリン)</v>
          </cell>
          <cell r="C1201" t="str">
            <v>貨4ガ</v>
          </cell>
          <cell r="D1201" t="str">
            <v>H17</v>
          </cell>
          <cell r="E1201" t="str">
            <v>DBF</v>
          </cell>
          <cell r="I1201" t="str">
            <v>ガL2</v>
          </cell>
        </row>
        <row r="1202">
          <cell r="A1202" t="str">
            <v>貨1LDAA</v>
          </cell>
          <cell r="B1202" t="str">
            <v>バス貨物～1.7t(ガソリン・LPG)</v>
          </cell>
          <cell r="C1202" t="str">
            <v>貨1L</v>
          </cell>
          <cell r="D1202" t="str">
            <v>H17</v>
          </cell>
          <cell r="E1202" t="str">
            <v>DAA</v>
          </cell>
          <cell r="I1202" t="str">
            <v>ハ</v>
          </cell>
        </row>
        <row r="1203">
          <cell r="A1203" t="str">
            <v>乗0ガGE</v>
          </cell>
          <cell r="B1203" t="str">
            <v>乗用車(ガソリン・LPG)</v>
          </cell>
          <cell r="C1203" t="str">
            <v>乗0ガ</v>
          </cell>
          <cell r="D1203" t="str">
            <v>H7,H10</v>
          </cell>
          <cell r="E1203" t="str">
            <v>GE</v>
          </cell>
          <cell r="I1203" t="str">
            <v>ガL3</v>
          </cell>
        </row>
        <row r="1204">
          <cell r="A1204" t="str">
            <v>貨4電TPG</v>
          </cell>
          <cell r="B1204" t="str">
            <v>（改）バス貨物3.5t～12t(電気)</v>
          </cell>
          <cell r="C1204" t="str">
            <v>貨4電</v>
          </cell>
          <cell r="D1204" t="str">
            <v>H22</v>
          </cell>
          <cell r="E1204" t="str">
            <v>TPG</v>
          </cell>
          <cell r="I1204" t="str">
            <v>電</v>
          </cell>
        </row>
        <row r="1205">
          <cell r="A1205" t="str">
            <v>貨2ガDBE</v>
          </cell>
          <cell r="B1205" t="str">
            <v>バス貨物～2.0t(ガソリン・LPG)</v>
          </cell>
          <cell r="C1205" t="str">
            <v>貨2ガ</v>
          </cell>
          <cell r="D1205" t="str">
            <v>H17</v>
          </cell>
          <cell r="E1205" t="str">
            <v>DBE</v>
          </cell>
          <cell r="I1205" t="str">
            <v>ガL2</v>
          </cell>
        </row>
        <row r="1206">
          <cell r="A1206" t="str">
            <v>貨1ガ5BF</v>
          </cell>
          <cell r="B1206" t="str">
            <v>バス貨物～1.7t(ガソリン・LPG)</v>
          </cell>
          <cell r="C1206" t="str">
            <v>貨1ガ</v>
          </cell>
          <cell r="D1206" t="str">
            <v>H30</v>
          </cell>
          <cell r="E1206" t="str">
            <v>5BF</v>
          </cell>
          <cell r="I1206" t="str">
            <v>ガL2</v>
          </cell>
        </row>
        <row r="1207">
          <cell r="A1207" t="str">
            <v>貨1電-</v>
          </cell>
          <cell r="B1207" t="str">
            <v>電気自動車全て</v>
          </cell>
          <cell r="C1207" t="str">
            <v>貨1電</v>
          </cell>
          <cell r="D1207" t="str">
            <v>R3,R4</v>
          </cell>
          <cell r="E1207" t="str">
            <v>-</v>
          </cell>
          <cell r="I1207" t="str">
            <v>電</v>
          </cell>
        </row>
        <row r="1208">
          <cell r="A1208" t="str">
            <v>貨1LDAA</v>
          </cell>
          <cell r="B1208" t="str">
            <v>バス貨物～1.7t(ガソリン・LPG)</v>
          </cell>
          <cell r="C1208" t="str">
            <v>貨1L</v>
          </cell>
          <cell r="D1208" t="str">
            <v>H17</v>
          </cell>
          <cell r="E1208" t="str">
            <v>DAA</v>
          </cell>
          <cell r="I1208" t="str">
            <v>ハ</v>
          </cell>
        </row>
        <row r="1209">
          <cell r="A1209" t="str">
            <v>乗0ガGE</v>
          </cell>
          <cell r="B1209" t="str">
            <v>乗用車(ガソリン・LPG)</v>
          </cell>
          <cell r="C1209" t="str">
            <v>乗0ガ</v>
          </cell>
          <cell r="D1209" t="str">
            <v>H7,H10</v>
          </cell>
          <cell r="E1209" t="str">
            <v>GE</v>
          </cell>
          <cell r="I1209" t="str">
            <v>ガL3</v>
          </cell>
        </row>
        <row r="1210">
          <cell r="A1210" t="str">
            <v>貨4電2RG</v>
          </cell>
          <cell r="B1210" t="str">
            <v>（改）バス貨物3.5t～(電気)</v>
          </cell>
          <cell r="C1210" t="str">
            <v>貨4電</v>
          </cell>
          <cell r="D1210" t="str">
            <v>H28</v>
          </cell>
          <cell r="E1210" t="str">
            <v>2RG</v>
          </cell>
          <cell r="I1210" t="str">
            <v>電</v>
          </cell>
        </row>
        <row r="1211">
          <cell r="A1211" t="str">
            <v>貨2ガCBA</v>
          </cell>
          <cell r="B1211" t="str">
            <v>マイクロ・(ガソリン・LPG)</v>
          </cell>
          <cell r="C1211" t="str">
            <v>貸2ガ</v>
          </cell>
          <cell r="D1211" t="str">
            <v>H17</v>
          </cell>
          <cell r="E1211" t="str">
            <v>CBA</v>
          </cell>
          <cell r="I1211" t="str">
            <v>ガL1</v>
          </cell>
        </row>
        <row r="1212">
          <cell r="A1212" t="str">
            <v>乗0ガ7BA</v>
          </cell>
          <cell r="B1212" t="str">
            <v>乗用(ガソリン・LPG)</v>
          </cell>
          <cell r="C1212" t="str">
            <v>乗0ガ</v>
          </cell>
          <cell r="D1212" t="str">
            <v>H30</v>
          </cell>
          <cell r="E1212" t="str">
            <v>7BA</v>
          </cell>
          <cell r="I1212" t="str">
            <v>ガL3</v>
          </cell>
        </row>
        <row r="1213">
          <cell r="A1213" t="str">
            <v>乗0L7BA</v>
          </cell>
          <cell r="B1213" t="str">
            <v>乗用(ガソリン・LPG)</v>
          </cell>
          <cell r="C1213" t="str">
            <v>乗0L</v>
          </cell>
          <cell r="D1213" t="str">
            <v>H30</v>
          </cell>
          <cell r="E1213" t="str">
            <v>7BA</v>
          </cell>
          <cell r="I1213" t="str">
            <v>ガL3</v>
          </cell>
        </row>
        <row r="1214">
          <cell r="A1214" t="str">
            <v>貨4電2PG</v>
          </cell>
          <cell r="B1214" t="str">
            <v>バス貨物3.5t～(電気)</v>
          </cell>
          <cell r="C1214" t="str">
            <v>貨4電</v>
          </cell>
          <cell r="D1214" t="str">
            <v>H28</v>
          </cell>
          <cell r="E1214" t="str">
            <v>2PG</v>
          </cell>
          <cell r="I1214" t="str">
            <v>電</v>
          </cell>
        </row>
        <row r="1215">
          <cell r="A1215" t="str">
            <v>貨2ガ3BE</v>
          </cell>
          <cell r="B1215" t="str">
            <v>(改）乗用車1.7～2.5t（ガソリン）</v>
          </cell>
          <cell r="C1215" t="str">
            <v>貨2ガ</v>
          </cell>
          <cell r="D1215" t="str">
            <v>H30</v>
          </cell>
          <cell r="E1215" t="str">
            <v>3BE</v>
          </cell>
          <cell r="I1215" t="str">
            <v>ガL3</v>
          </cell>
        </row>
        <row r="1216">
          <cell r="A1216" t="str">
            <v>貨4電2PG</v>
          </cell>
          <cell r="B1216" t="str">
            <v>バス貨物3.5t～(電気)</v>
          </cell>
          <cell r="C1216" t="str">
            <v>貨4電</v>
          </cell>
          <cell r="D1216" t="str">
            <v>H28</v>
          </cell>
          <cell r="E1216" t="str">
            <v>2PG</v>
          </cell>
          <cell r="I1216" t="str">
            <v>電</v>
          </cell>
        </row>
        <row r="1217">
          <cell r="A1217" t="str">
            <v>乗0ガ3BF</v>
          </cell>
          <cell r="B1217" t="str">
            <v>乗用車(ガソリン・LPG)</v>
          </cell>
          <cell r="C1217" t="str">
            <v>乗0ガ</v>
          </cell>
          <cell r="D1217" t="str">
            <v>H30</v>
          </cell>
          <cell r="E1217" t="str">
            <v>3BF</v>
          </cell>
          <cell r="F1217">
            <v>7.0000000000000007E-2</v>
          </cell>
          <cell r="G1217">
            <v>0</v>
          </cell>
          <cell r="H1217">
            <v>2.3199999999999998</v>
          </cell>
          <cell r="I1217" t="str">
            <v>ガL3</v>
          </cell>
        </row>
        <row r="1218">
          <cell r="A1218" t="str">
            <v>乗3軽QDF</v>
          </cell>
          <cell r="B1218" t="str">
            <v>乗用車(ガソリン・LPG)</v>
          </cell>
          <cell r="C1218" t="str">
            <v>乗3軽</v>
          </cell>
          <cell r="D1218" t="str">
            <v>R2</v>
          </cell>
          <cell r="E1218" t="str">
            <v>QDF</v>
          </cell>
          <cell r="F1218">
            <v>0.13500000000000001</v>
          </cell>
          <cell r="G1218">
            <v>6.3E-3</v>
          </cell>
          <cell r="H1218">
            <v>2.58</v>
          </cell>
          <cell r="I1218" t="str">
            <v>軽ポ</v>
          </cell>
        </row>
      </sheetData>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
  <sheetViews>
    <sheetView showGridLines="0" zoomScaleNormal="100" workbookViewId="0">
      <selection activeCell="F1" sqref="F1"/>
    </sheetView>
  </sheetViews>
  <sheetFormatPr defaultRowHeight="13.2" x14ac:dyDescent="0.2"/>
  <cols>
    <col min="1" max="1" width="3.6640625" customWidth="1"/>
    <col min="4" max="4" width="12.21875" customWidth="1"/>
    <col min="12" max="12" width="5.6640625" customWidth="1"/>
    <col min="13" max="13" width="6" customWidth="1"/>
  </cols>
  <sheetData>
    <row r="1" spans="1:15" ht="19.2" x14ac:dyDescent="0.25">
      <c r="A1" s="288" t="s">
        <v>1720</v>
      </c>
      <c r="B1" s="288"/>
      <c r="C1" s="288"/>
    </row>
    <row r="2" spans="1:15" ht="13.2" customHeight="1" x14ac:dyDescent="0.2">
      <c r="B2" s="376" t="s">
        <v>1826</v>
      </c>
      <c r="C2" s="376"/>
      <c r="D2" s="376"/>
      <c r="E2" s="376"/>
      <c r="F2" s="376"/>
      <c r="G2" s="376"/>
      <c r="H2" s="376"/>
      <c r="I2" s="376"/>
      <c r="J2" s="376"/>
      <c r="K2" s="376"/>
      <c r="L2" s="376"/>
      <c r="M2" s="376"/>
      <c r="N2" s="376"/>
      <c r="O2" s="376"/>
    </row>
    <row r="3" spans="1:15" ht="15" customHeight="1" x14ac:dyDescent="0.2">
      <c r="A3" s="260" t="s">
        <v>1657</v>
      </c>
      <c r="B3" s="259"/>
      <c r="C3" s="259"/>
      <c r="D3" s="259"/>
      <c r="E3" s="259"/>
      <c r="F3" s="259"/>
      <c r="G3" s="259"/>
      <c r="H3" s="259"/>
      <c r="I3" s="259"/>
      <c r="J3" s="259"/>
      <c r="K3" s="259"/>
      <c r="L3" s="259"/>
      <c r="M3" s="259"/>
      <c r="N3" s="259"/>
    </row>
    <row r="4" spans="1:15" ht="15" customHeight="1" x14ac:dyDescent="0.2">
      <c r="A4" s="260"/>
      <c r="B4" s="377" t="s">
        <v>1721</v>
      </c>
      <c r="C4" s="377"/>
      <c r="D4" s="377"/>
      <c r="E4" s="377"/>
      <c r="F4" s="377"/>
      <c r="G4" s="377"/>
      <c r="H4" s="377"/>
      <c r="I4" s="377"/>
      <c r="J4" s="377"/>
      <c r="K4" s="377"/>
      <c r="L4" s="377"/>
      <c r="M4" s="377"/>
      <c r="N4" s="377"/>
      <c r="O4" s="377"/>
    </row>
    <row r="5" spans="1:15" ht="15" customHeight="1" x14ac:dyDescent="0.2">
      <c r="B5" s="259"/>
      <c r="C5" s="259"/>
      <c r="D5" s="259"/>
      <c r="E5" s="259"/>
      <c r="F5" s="259"/>
      <c r="G5" s="259"/>
      <c r="H5" s="259"/>
      <c r="I5" s="259"/>
      <c r="J5" s="259"/>
      <c r="K5" s="259"/>
      <c r="L5" s="259"/>
      <c r="M5" s="259"/>
      <c r="N5" s="259"/>
    </row>
    <row r="6" spans="1:15" x14ac:dyDescent="0.2">
      <c r="A6" s="374" t="s">
        <v>360</v>
      </c>
      <c r="B6" s="374"/>
      <c r="C6" s="374"/>
    </row>
    <row r="7" spans="1:15" ht="58.8" customHeight="1" x14ac:dyDescent="0.2">
      <c r="B7" s="377" t="s">
        <v>1827</v>
      </c>
      <c r="C7" s="377"/>
      <c r="D7" s="377"/>
      <c r="E7" s="377"/>
      <c r="F7" s="377"/>
      <c r="G7" s="377"/>
      <c r="H7" s="377"/>
      <c r="I7" s="377"/>
      <c r="J7" s="377"/>
      <c r="K7" s="377"/>
      <c r="L7" s="377"/>
      <c r="M7" s="377"/>
      <c r="N7" s="377"/>
      <c r="O7" s="377"/>
    </row>
    <row r="8" spans="1:15" ht="13.5" customHeight="1" x14ac:dyDescent="0.2">
      <c r="B8" s="377" t="s">
        <v>1722</v>
      </c>
      <c r="C8" s="377"/>
      <c r="D8" s="377"/>
      <c r="E8" s="377"/>
      <c r="F8" s="377"/>
      <c r="G8" s="377"/>
      <c r="H8" s="377"/>
      <c r="I8" s="377"/>
      <c r="J8" s="377"/>
      <c r="K8" s="377"/>
      <c r="L8" s="259"/>
      <c r="M8" s="259"/>
      <c r="N8" s="259"/>
    </row>
    <row r="9" spans="1:15" ht="13.5" customHeight="1" x14ac:dyDescent="0.2">
      <c r="B9" s="259"/>
      <c r="C9" s="259"/>
      <c r="D9" s="259"/>
      <c r="E9" s="259"/>
      <c r="F9" s="259"/>
      <c r="G9" s="259"/>
      <c r="H9" s="259"/>
      <c r="I9" s="259"/>
      <c r="J9" s="259"/>
      <c r="K9" s="259"/>
      <c r="L9" s="259"/>
      <c r="M9" s="259"/>
      <c r="N9" s="259"/>
    </row>
    <row r="10" spans="1:15" x14ac:dyDescent="0.2">
      <c r="A10" s="374" t="s">
        <v>361</v>
      </c>
      <c r="B10" s="374"/>
      <c r="C10" s="374"/>
    </row>
    <row r="11" spans="1:15" x14ac:dyDescent="0.2">
      <c r="B11" t="s">
        <v>77</v>
      </c>
    </row>
    <row r="12" spans="1:15" x14ac:dyDescent="0.2">
      <c r="B12" s="54"/>
      <c r="C12" t="s">
        <v>1658</v>
      </c>
    </row>
    <row r="13" spans="1:15" x14ac:dyDescent="0.2">
      <c r="B13" s="56"/>
      <c r="C13" t="s">
        <v>1659</v>
      </c>
    </row>
    <row r="14" spans="1:15" x14ac:dyDescent="0.2">
      <c r="B14" s="55"/>
      <c r="C14" t="s">
        <v>1660</v>
      </c>
    </row>
    <row r="17" spans="1:13" x14ac:dyDescent="0.2">
      <c r="A17" s="374" t="s">
        <v>1723</v>
      </c>
      <c r="B17" s="374"/>
      <c r="C17" s="374"/>
      <c r="D17" s="375"/>
    </row>
    <row r="18" spans="1:13" x14ac:dyDescent="0.2">
      <c r="B18" t="s">
        <v>124</v>
      </c>
    </row>
    <row r="19" spans="1:13" x14ac:dyDescent="0.2">
      <c r="B19" t="s">
        <v>78</v>
      </c>
    </row>
    <row r="20" spans="1:13" x14ac:dyDescent="0.2">
      <c r="C20" s="255" t="s">
        <v>1649</v>
      </c>
      <c r="D20" s="256"/>
    </row>
    <row r="21" spans="1:13" x14ac:dyDescent="0.2">
      <c r="C21" s="257" t="s">
        <v>1650</v>
      </c>
      <c r="D21" s="258"/>
    </row>
    <row r="23" spans="1:13" x14ac:dyDescent="0.2">
      <c r="B23" t="s">
        <v>746</v>
      </c>
      <c r="E23" s="1" t="s">
        <v>742</v>
      </c>
    </row>
    <row r="24" spans="1:13" x14ac:dyDescent="0.2">
      <c r="B24" t="s">
        <v>381</v>
      </c>
      <c r="E24" s="1" t="s">
        <v>743</v>
      </c>
    </row>
    <row r="25" spans="1:13" x14ac:dyDescent="0.2">
      <c r="B25" t="s">
        <v>362</v>
      </c>
      <c r="E25" s="1" t="s">
        <v>744</v>
      </c>
    </row>
    <row r="26" spans="1:13" x14ac:dyDescent="0.2">
      <c r="B26" t="s">
        <v>740</v>
      </c>
      <c r="E26" s="1" t="s">
        <v>745</v>
      </c>
    </row>
    <row r="27" spans="1:13" x14ac:dyDescent="0.2">
      <c r="B27" t="s">
        <v>741</v>
      </c>
      <c r="E27" s="1" t="s">
        <v>747</v>
      </c>
    </row>
    <row r="29" spans="1:13" x14ac:dyDescent="0.2">
      <c r="A29" s="260"/>
      <c r="B29" s="374" t="s">
        <v>1661</v>
      </c>
      <c r="C29" s="374"/>
      <c r="D29" s="374"/>
      <c r="E29" s="374"/>
      <c r="F29" s="374"/>
      <c r="G29" s="374"/>
      <c r="H29" s="374"/>
      <c r="I29" s="374"/>
      <c r="J29" s="374"/>
      <c r="K29" s="374"/>
      <c r="L29" s="374"/>
      <c r="M29" s="374"/>
    </row>
  </sheetData>
  <sheetProtection algorithmName="SHA-512" hashValue="yvJwdESWvs3zJ3IR1COrUgVYemppaAl3FSbBatTuqmXWsbraTzbHN8YpIFJLsTxEHGYOed/r4PJuo8tnxUApVw==" saltValue="AT30fED9AeyqscJ6kXqcrw==" spinCount="100000" sheet="1" objects="1" scenarios="1"/>
  <mergeCells count="8">
    <mergeCell ref="A10:C10"/>
    <mergeCell ref="A17:D17"/>
    <mergeCell ref="B29:M29"/>
    <mergeCell ref="B2:O2"/>
    <mergeCell ref="B4:O4"/>
    <mergeCell ref="A6:C6"/>
    <mergeCell ref="B7:O7"/>
    <mergeCell ref="B8:K8"/>
  </mergeCells>
  <phoneticPr fontId="4"/>
  <printOptions horizontalCentered="1"/>
  <pageMargins left="0.78740157480314965" right="0.78740157480314965" top="0.59055118110236227" bottom="0.39370078740157483" header="0.51181102362204722" footer="0.51181102362204722"/>
  <pageSetup paperSize="9"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107E-6BB0-42E2-9238-B5409573E52C}">
  <sheetPr>
    <pageSetUpPr fitToPage="1"/>
  </sheetPr>
  <dimension ref="A1"/>
  <sheetViews>
    <sheetView showGridLines="0" workbookViewId="0">
      <selection activeCell="A8" sqref="A8"/>
    </sheetView>
  </sheetViews>
  <sheetFormatPr defaultRowHeight="13.2" x14ac:dyDescent="0.2"/>
  <sheetData/>
  <sheetProtection algorithmName="SHA-512" hashValue="YFm3H6odmkcDvevyRx2350YpeDulayiWlLWyN2ctynvKL6ECL+9as21mNpG3gpZgU9gCfB3lXOFiOwBlHYUy4g==" saltValue="lwCgOhO+U9GTV/e+WIbwXw==" spinCount="100000" sheet="1" objects="1" scenarios="1"/>
  <phoneticPr fontId="4"/>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2"/>
  <sheetViews>
    <sheetView showGridLines="0" showZeros="0" tabSelected="1" topLeftCell="B2" zoomScaleNormal="100" zoomScaleSheetLayoutView="85" workbookViewId="0">
      <selection activeCell="V3" sqref="V3:Y3"/>
    </sheetView>
  </sheetViews>
  <sheetFormatPr defaultColWidth="9" defaultRowHeight="13.2" x14ac:dyDescent="0.2"/>
  <cols>
    <col min="1" max="1" width="3.21875" style="32" hidden="1" customWidth="1"/>
    <col min="2" max="8" width="3.44140625" style="32" customWidth="1"/>
    <col min="9" max="9" width="9" style="32" customWidth="1"/>
    <col min="10" max="17" width="3.44140625" style="32" customWidth="1"/>
    <col min="18" max="18" width="4.109375" style="32" customWidth="1"/>
    <col min="19" max="19" width="5" style="32" bestFit="1" customWidth="1"/>
    <col min="20" max="24" width="3.44140625" style="32" customWidth="1"/>
    <col min="25" max="25" width="8.109375" style="32" customWidth="1"/>
    <col min="26" max="26" width="5.6640625" style="32" customWidth="1"/>
    <col min="27" max="27" width="1.6640625" style="32" customWidth="1"/>
    <col min="28" max="16384" width="9" style="32"/>
  </cols>
  <sheetData>
    <row r="1" spans="2:27" ht="13.8" hidden="1" thickBot="1" x14ac:dyDescent="0.25">
      <c r="B1" s="31"/>
      <c r="C1" s="31"/>
      <c r="D1" s="31"/>
      <c r="E1" s="31"/>
      <c r="F1" s="31"/>
      <c r="G1" s="31"/>
      <c r="H1" s="31"/>
      <c r="I1" s="31"/>
      <c r="J1" s="31"/>
      <c r="K1" s="31"/>
      <c r="L1" s="31"/>
      <c r="M1" s="31"/>
      <c r="N1" s="31"/>
      <c r="O1" s="31"/>
      <c r="P1" s="31"/>
      <c r="Q1" s="31"/>
      <c r="R1" s="31"/>
      <c r="S1" s="31"/>
      <c r="T1" s="31"/>
      <c r="U1" s="31"/>
      <c r="V1" s="31"/>
      <c r="W1" s="31"/>
      <c r="X1" s="31"/>
      <c r="Y1" s="31"/>
      <c r="Z1" s="31"/>
      <c r="AA1" s="31"/>
    </row>
    <row r="2" spans="2:27" ht="33.75" customHeight="1" thickTop="1" thickBot="1" x14ac:dyDescent="0.25">
      <c r="B2" s="790" t="str">
        <f>IF(
    AND(
        使用計画表紙!AB23&gt;29,
        OR(
            U26="",
            AND(U26&lt;&gt;43, U26&lt;&gt;44, U26&lt;&gt;48)
        ),
        LEFT(V3,1)&lt;&gt;"a",
        LEFT(V3,1)&lt;&gt;"A"
    ),
    "○",
    ""
)</f>
        <v/>
      </c>
      <c r="C2" s="791"/>
      <c r="D2" s="792" t="s">
        <v>1696</v>
      </c>
      <c r="E2" s="793"/>
      <c r="F2" s="793"/>
      <c r="G2" s="793"/>
      <c r="H2" s="793"/>
      <c r="I2" s="794"/>
      <c r="J2" s="31"/>
      <c r="K2" s="31"/>
      <c r="L2" s="31"/>
      <c r="M2" s="31"/>
      <c r="N2" s="31"/>
      <c r="O2" s="31"/>
      <c r="P2" s="31"/>
      <c r="Q2" s="31"/>
      <c r="R2" s="31"/>
      <c r="S2" s="31"/>
      <c r="T2" s="31"/>
      <c r="U2" s="31"/>
      <c r="V2" s="31"/>
      <c r="W2" s="31"/>
      <c r="X2" s="31"/>
      <c r="Y2" s="31"/>
      <c r="Z2" s="31"/>
      <c r="AA2" s="31"/>
    </row>
    <row r="3" spans="2:27" ht="27.75" customHeight="1" thickTop="1" thickBot="1" x14ac:dyDescent="0.25">
      <c r="B3" s="364"/>
      <c r="C3" s="364"/>
      <c r="D3" s="364"/>
      <c r="E3" s="364"/>
      <c r="F3" s="364"/>
      <c r="G3" s="364"/>
      <c r="H3" s="364"/>
      <c r="I3" s="364"/>
      <c r="J3" s="364"/>
      <c r="K3" s="364"/>
      <c r="L3" s="364"/>
      <c r="M3" s="364"/>
      <c r="N3" s="31"/>
      <c r="O3" s="31"/>
      <c r="P3" s="31"/>
      <c r="Q3" s="31"/>
      <c r="R3" s="31"/>
      <c r="S3" s="452" t="s">
        <v>1648</v>
      </c>
      <c r="T3" s="453"/>
      <c r="U3" s="454"/>
      <c r="V3" s="455"/>
      <c r="W3" s="456"/>
      <c r="X3" s="456"/>
      <c r="Y3" s="457"/>
      <c r="Z3" s="254"/>
      <c r="AA3" s="31"/>
    </row>
    <row r="4" spans="2:27" ht="12" customHeight="1" x14ac:dyDescent="0.2">
      <c r="B4" s="31"/>
      <c r="C4" s="31"/>
      <c r="D4" s="31"/>
      <c r="E4" s="31"/>
      <c r="F4" s="31"/>
      <c r="G4" s="31"/>
      <c r="H4" s="31"/>
      <c r="I4" s="31"/>
      <c r="J4" s="31"/>
      <c r="K4" s="31"/>
      <c r="L4" s="31"/>
      <c r="M4" s="31"/>
      <c r="N4" s="31"/>
      <c r="O4" s="31"/>
      <c r="P4" s="31"/>
      <c r="Q4" s="31"/>
      <c r="R4" s="31"/>
      <c r="S4" s="31"/>
      <c r="T4" s="31"/>
      <c r="U4" s="31"/>
      <c r="V4" s="31"/>
      <c r="W4" s="31"/>
      <c r="X4" s="31"/>
      <c r="Y4" s="31"/>
      <c r="Z4" s="31"/>
      <c r="AA4" s="31"/>
    </row>
    <row r="5" spans="2:27" ht="15" customHeight="1" x14ac:dyDescent="0.2">
      <c r="B5" s="31"/>
      <c r="C5" s="31"/>
      <c r="D5" s="31"/>
      <c r="E5" s="31"/>
      <c r="F5" s="31"/>
      <c r="G5" s="31"/>
      <c r="H5" s="31"/>
      <c r="I5" s="31"/>
      <c r="J5" s="31"/>
      <c r="K5" s="31"/>
      <c r="L5" s="31"/>
      <c r="M5" s="31"/>
      <c r="N5" s="31"/>
      <c r="O5" s="31"/>
      <c r="P5" s="31"/>
      <c r="Q5" s="231"/>
      <c r="R5" s="94"/>
      <c r="S5" s="230" t="s">
        <v>1626</v>
      </c>
      <c r="T5" s="251"/>
      <c r="U5" s="140" t="s">
        <v>419</v>
      </c>
      <c r="V5" s="181"/>
      <c r="W5" s="140" t="s">
        <v>57</v>
      </c>
      <c r="X5" s="251"/>
      <c r="Y5" s="94" t="s">
        <v>56</v>
      </c>
      <c r="Z5" s="34"/>
      <c r="AA5" s="31"/>
    </row>
    <row r="6" spans="2:27" ht="15" customHeight="1" x14ac:dyDescent="0.2">
      <c r="B6" s="31"/>
      <c r="C6" s="31"/>
      <c r="D6" s="31"/>
      <c r="E6" s="31"/>
      <c r="F6" s="31"/>
      <c r="G6" s="31"/>
      <c r="H6" s="31"/>
      <c r="I6" s="31"/>
      <c r="J6" s="31"/>
      <c r="K6" s="31"/>
      <c r="L6" s="31"/>
      <c r="M6" s="31"/>
      <c r="N6" s="31"/>
      <c r="O6" s="31"/>
      <c r="P6" s="31"/>
      <c r="Q6" s="31"/>
      <c r="R6" s="31"/>
      <c r="S6" s="31"/>
      <c r="T6" s="408"/>
      <c r="U6" s="408"/>
      <c r="V6" s="408"/>
      <c r="W6" s="408"/>
      <c r="X6" s="408"/>
      <c r="Y6" s="31"/>
      <c r="Z6" s="31"/>
      <c r="AA6" s="31"/>
    </row>
    <row r="7" spans="2:27" ht="15" customHeight="1" x14ac:dyDescent="0.2">
      <c r="B7" s="424" t="s">
        <v>418</v>
      </c>
      <c r="C7" s="424"/>
      <c r="D7" s="424"/>
      <c r="E7" s="253" t="s">
        <v>1645</v>
      </c>
      <c r="F7" s="253"/>
      <c r="G7" s="253"/>
      <c r="H7" s="253"/>
      <c r="I7" s="31"/>
      <c r="K7" s="31"/>
      <c r="L7" s="31"/>
      <c r="M7" s="31"/>
      <c r="N7" s="31"/>
      <c r="O7" s="31"/>
      <c r="P7" s="31"/>
      <c r="Q7" s="31"/>
      <c r="R7" s="31"/>
      <c r="S7" s="31"/>
      <c r="T7" s="31"/>
      <c r="U7" s="31"/>
      <c r="V7" s="31"/>
      <c r="W7" s="31"/>
      <c r="X7" s="31"/>
      <c r="Y7" s="31"/>
      <c r="Z7" s="31"/>
      <c r="AA7" s="31"/>
    </row>
    <row r="8" spans="2:27" ht="15" customHeight="1" x14ac:dyDescent="0.2">
      <c r="B8" s="31"/>
      <c r="C8" s="31"/>
      <c r="D8" s="31"/>
      <c r="E8" s="31"/>
      <c r="F8" s="31"/>
      <c r="G8" s="31"/>
      <c r="H8" s="31"/>
      <c r="I8" s="31"/>
      <c r="J8" s="31"/>
      <c r="K8" s="31"/>
      <c r="L8" s="31"/>
      <c r="M8" s="31"/>
      <c r="N8" s="31"/>
      <c r="O8" s="31"/>
      <c r="P8" s="31"/>
      <c r="Q8" s="31"/>
      <c r="R8" s="31"/>
      <c r="S8" s="31"/>
      <c r="T8" s="31"/>
      <c r="U8" s="31"/>
      <c r="V8" s="31"/>
      <c r="W8" s="31"/>
      <c r="X8" s="31"/>
      <c r="Y8" s="31"/>
      <c r="Z8" s="31"/>
      <c r="AA8" s="31"/>
    </row>
    <row r="9" spans="2:27" ht="15" customHeight="1" x14ac:dyDescent="0.2">
      <c r="B9" s="31"/>
      <c r="C9" s="31"/>
      <c r="D9" s="31"/>
      <c r="E9" s="31"/>
      <c r="F9" s="31"/>
      <c r="G9" s="31"/>
      <c r="H9" s="31"/>
      <c r="I9" s="383" t="s">
        <v>1637</v>
      </c>
      <c r="J9" s="383"/>
      <c r="K9" s="383"/>
      <c r="L9" s="383"/>
      <c r="M9" s="384"/>
      <c r="N9" s="413"/>
      <c r="O9" s="414"/>
      <c r="P9" s="92" t="s">
        <v>506</v>
      </c>
      <c r="Q9" s="415"/>
      <c r="R9" s="416"/>
      <c r="S9" s="230"/>
      <c r="T9" s="230"/>
      <c r="U9" s="230"/>
      <c r="V9" s="230"/>
      <c r="W9" s="230"/>
      <c r="X9" s="230"/>
      <c r="Y9" s="230"/>
      <c r="Z9" s="31"/>
      <c r="AA9" s="31"/>
    </row>
    <row r="10" spans="2:27" ht="18.75" customHeight="1" x14ac:dyDescent="0.2">
      <c r="B10" s="31"/>
      <c r="C10" s="31"/>
      <c r="D10" s="31"/>
      <c r="E10" s="31"/>
      <c r="F10" s="31"/>
      <c r="G10" s="31"/>
      <c r="H10" s="31"/>
      <c r="I10" s="424" t="s">
        <v>1638</v>
      </c>
      <c r="J10" s="424"/>
      <c r="K10" s="424"/>
      <c r="L10" s="424"/>
      <c r="M10" s="425"/>
      <c r="N10" s="417"/>
      <c r="O10" s="418"/>
      <c r="P10" s="418"/>
      <c r="Q10" s="418"/>
      <c r="R10" s="418"/>
      <c r="S10" s="418"/>
      <c r="T10" s="418"/>
      <c r="U10" s="418"/>
      <c r="V10" s="418"/>
      <c r="W10" s="418"/>
      <c r="X10" s="418"/>
      <c r="Y10" s="419"/>
      <c r="Z10" s="34"/>
      <c r="AA10" s="31"/>
    </row>
    <row r="11" spans="2:27" ht="18.75" customHeight="1" x14ac:dyDescent="0.2">
      <c r="B11" s="31"/>
      <c r="C11" s="31"/>
      <c r="D11" s="31"/>
      <c r="E11" s="31"/>
      <c r="F11" s="31"/>
      <c r="G11" s="31"/>
      <c r="H11" s="31"/>
      <c r="I11" s="424"/>
      <c r="J11" s="424"/>
      <c r="K11" s="424"/>
      <c r="L11" s="424"/>
      <c r="M11" s="425"/>
      <c r="N11" s="420"/>
      <c r="O11" s="421"/>
      <c r="P11" s="421"/>
      <c r="Q11" s="421"/>
      <c r="R11" s="421"/>
      <c r="S11" s="421"/>
      <c r="T11" s="421"/>
      <c r="U11" s="421"/>
      <c r="V11" s="421"/>
      <c r="W11" s="421"/>
      <c r="X11" s="421"/>
      <c r="Y11" s="422"/>
      <c r="Z11" s="34"/>
      <c r="AA11" s="31"/>
    </row>
    <row r="12" spans="2:27" ht="20.25" customHeight="1" x14ac:dyDescent="0.2">
      <c r="B12" s="31"/>
      <c r="C12" s="31"/>
      <c r="D12" s="31"/>
      <c r="E12" s="31"/>
      <c r="F12" s="31"/>
      <c r="G12" s="31"/>
      <c r="H12" s="31"/>
      <c r="I12" s="381" t="s">
        <v>1639</v>
      </c>
      <c r="J12" s="381"/>
      <c r="K12" s="381"/>
      <c r="L12" s="381"/>
      <c r="M12" s="382"/>
      <c r="N12" s="440" t="str">
        <f>PHONETIC(N13)</f>
        <v/>
      </c>
      <c r="O12" s="441"/>
      <c r="P12" s="441"/>
      <c r="Q12" s="441"/>
      <c r="R12" s="441"/>
      <c r="S12" s="441"/>
      <c r="T12" s="441"/>
      <c r="U12" s="441"/>
      <c r="V12" s="441"/>
      <c r="W12" s="441"/>
      <c r="X12" s="441"/>
      <c r="Y12" s="442"/>
      <c r="Z12" s="34"/>
      <c r="AA12" s="31"/>
    </row>
    <row r="13" spans="2:27" ht="30" customHeight="1" x14ac:dyDescent="0.2">
      <c r="B13" s="31"/>
      <c r="C13" s="31"/>
      <c r="D13" s="31"/>
      <c r="E13" s="31"/>
      <c r="F13" s="31"/>
      <c r="G13" s="31"/>
      <c r="H13" s="31"/>
      <c r="I13" s="383" t="s">
        <v>1640</v>
      </c>
      <c r="J13" s="383"/>
      <c r="K13" s="383"/>
      <c r="L13" s="383"/>
      <c r="M13" s="384"/>
      <c r="N13" s="395"/>
      <c r="O13" s="396"/>
      <c r="P13" s="396"/>
      <c r="Q13" s="396"/>
      <c r="R13" s="396"/>
      <c r="S13" s="396"/>
      <c r="T13" s="396"/>
      <c r="U13" s="396"/>
      <c r="V13" s="396"/>
      <c r="W13" s="396"/>
      <c r="X13" s="396"/>
      <c r="Y13" s="397"/>
      <c r="Z13" s="34"/>
      <c r="AA13" s="31"/>
    </row>
    <row r="14" spans="2:27" ht="25.5" customHeight="1" x14ac:dyDescent="0.2">
      <c r="B14" s="31"/>
      <c r="C14" s="31"/>
      <c r="D14" s="31"/>
      <c r="E14" s="31"/>
      <c r="F14" s="31"/>
      <c r="G14" s="31"/>
      <c r="H14" s="31"/>
      <c r="I14" s="385" t="s">
        <v>1641</v>
      </c>
      <c r="J14" s="385"/>
      <c r="K14" s="385"/>
      <c r="L14" s="385"/>
      <c r="M14" s="386"/>
      <c r="N14" s="437"/>
      <c r="O14" s="438"/>
      <c r="P14" s="438"/>
      <c r="Q14" s="438"/>
      <c r="R14" s="438"/>
      <c r="S14" s="438"/>
      <c r="T14" s="438"/>
      <c r="U14" s="438"/>
      <c r="V14" s="438"/>
      <c r="W14" s="438"/>
      <c r="X14" s="438"/>
      <c r="Y14" s="439"/>
      <c r="Z14" s="51"/>
      <c r="AA14" s="31"/>
    </row>
    <row r="15" spans="2:27" ht="15" customHeight="1" x14ac:dyDescent="0.2">
      <c r="B15" s="31"/>
      <c r="C15" s="31"/>
      <c r="D15" s="31"/>
      <c r="E15" s="31"/>
      <c r="F15" s="31"/>
      <c r="G15" s="31"/>
      <c r="H15" s="31"/>
      <c r="I15" s="31"/>
      <c r="J15" s="31"/>
      <c r="K15" s="31"/>
      <c r="L15" s="31"/>
      <c r="M15" s="31"/>
      <c r="N15" s="423" t="s">
        <v>382</v>
      </c>
      <c r="O15" s="423"/>
      <c r="P15" s="423"/>
      <c r="Q15" s="423"/>
      <c r="R15" s="423"/>
      <c r="S15" s="423"/>
      <c r="T15" s="423"/>
      <c r="U15" s="423"/>
      <c r="V15" s="423"/>
      <c r="W15" s="423"/>
      <c r="X15" s="423"/>
      <c r="Y15" s="423"/>
      <c r="Z15" s="31"/>
      <c r="AA15" s="31"/>
    </row>
    <row r="16" spans="2:27" ht="15" customHeight="1" x14ac:dyDescent="0.2">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row>
    <row r="17" spans="2:27" ht="21.75" customHeight="1" x14ac:dyDescent="0.2">
      <c r="B17" s="460" t="s">
        <v>499</v>
      </c>
      <c r="C17" s="460"/>
      <c r="D17" s="460"/>
      <c r="E17" s="460"/>
      <c r="F17" s="460"/>
      <c r="G17" s="460"/>
      <c r="H17" s="460"/>
      <c r="I17" s="460"/>
      <c r="J17" s="460"/>
      <c r="K17" s="460"/>
      <c r="L17" s="460"/>
      <c r="M17" s="460"/>
      <c r="N17" s="460"/>
      <c r="O17" s="460"/>
      <c r="P17" s="460"/>
      <c r="Q17" s="460"/>
      <c r="R17" s="460"/>
      <c r="S17" s="460"/>
      <c r="T17" s="460"/>
      <c r="U17" s="460"/>
      <c r="V17" s="460"/>
      <c r="W17" s="460"/>
      <c r="X17" s="460"/>
      <c r="Y17" s="460"/>
      <c r="Z17" s="31"/>
      <c r="AA17" s="31"/>
    </row>
    <row r="18" spans="2:27" ht="6.75" customHeight="1" x14ac:dyDescent="0.2">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row>
    <row r="19" spans="2:27" ht="39" customHeight="1" x14ac:dyDescent="0.2">
      <c r="B19" s="461" t="s">
        <v>500</v>
      </c>
      <c r="C19" s="461"/>
      <c r="D19" s="461"/>
      <c r="E19" s="461"/>
      <c r="F19" s="461"/>
      <c r="G19" s="461"/>
      <c r="H19" s="461"/>
      <c r="I19" s="461"/>
      <c r="J19" s="461"/>
      <c r="K19" s="461"/>
      <c r="L19" s="461"/>
      <c r="M19" s="461"/>
      <c r="N19" s="461"/>
      <c r="O19" s="461"/>
      <c r="P19" s="461"/>
      <c r="Q19" s="461"/>
      <c r="R19" s="461"/>
      <c r="S19" s="461"/>
      <c r="T19" s="461"/>
      <c r="U19" s="461"/>
      <c r="V19" s="461"/>
      <c r="W19" s="461"/>
      <c r="X19" s="461"/>
      <c r="Y19" s="461"/>
      <c r="Z19" s="31"/>
      <c r="AA19" s="31"/>
    </row>
    <row r="20" spans="2:27" ht="23.25" customHeight="1" x14ac:dyDescent="0.2">
      <c r="B20" s="443" t="s">
        <v>446</v>
      </c>
      <c r="C20" s="390"/>
      <c r="D20" s="390"/>
      <c r="E20" s="390"/>
      <c r="F20" s="390"/>
      <c r="G20" s="390"/>
      <c r="H20" s="390"/>
      <c r="I20" s="444"/>
      <c r="J20" s="428"/>
      <c r="K20" s="429"/>
      <c r="L20" s="429"/>
      <c r="M20" s="429"/>
      <c r="N20" s="429"/>
      <c r="O20" s="429"/>
      <c r="P20" s="429"/>
      <c r="Q20" s="429"/>
      <c r="R20" s="429"/>
      <c r="S20" s="429"/>
      <c r="T20" s="429"/>
      <c r="U20" s="429"/>
      <c r="V20" s="429"/>
      <c r="W20" s="429"/>
      <c r="X20" s="429"/>
      <c r="Y20" s="430"/>
      <c r="Z20" s="35"/>
      <c r="AA20" s="33"/>
    </row>
    <row r="21" spans="2:27" ht="23.25" customHeight="1" x14ac:dyDescent="0.2">
      <c r="B21" s="445"/>
      <c r="C21" s="391"/>
      <c r="D21" s="391"/>
      <c r="E21" s="391"/>
      <c r="F21" s="391"/>
      <c r="G21" s="391"/>
      <c r="H21" s="391"/>
      <c r="I21" s="446"/>
      <c r="J21" s="431"/>
      <c r="K21" s="432"/>
      <c r="L21" s="432"/>
      <c r="M21" s="432"/>
      <c r="N21" s="432"/>
      <c r="O21" s="432"/>
      <c r="P21" s="432"/>
      <c r="Q21" s="432"/>
      <c r="R21" s="432"/>
      <c r="S21" s="432"/>
      <c r="T21" s="432"/>
      <c r="U21" s="432"/>
      <c r="V21" s="432"/>
      <c r="W21" s="432"/>
      <c r="X21" s="432"/>
      <c r="Y21" s="433"/>
      <c r="Z21" s="35"/>
      <c r="AA21" s="33"/>
    </row>
    <row r="22" spans="2:27" ht="21.75" customHeight="1" x14ac:dyDescent="0.2">
      <c r="B22" s="443" t="s">
        <v>342</v>
      </c>
      <c r="C22" s="390"/>
      <c r="D22" s="390"/>
      <c r="E22" s="390"/>
      <c r="F22" s="390"/>
      <c r="G22" s="390"/>
      <c r="H22" s="390"/>
      <c r="I22" s="444"/>
      <c r="J22" s="36" t="s">
        <v>505</v>
      </c>
      <c r="K22" s="409"/>
      <c r="L22" s="410"/>
      <c r="M22" s="93" t="s">
        <v>506</v>
      </c>
      <c r="N22" s="411"/>
      <c r="O22" s="412"/>
      <c r="P22" s="91"/>
      <c r="Q22" s="183"/>
      <c r="R22" s="183"/>
      <c r="S22" s="183"/>
      <c r="T22" s="183"/>
      <c r="U22" s="183"/>
      <c r="V22" s="183"/>
      <c r="W22" s="183"/>
      <c r="X22" s="183"/>
      <c r="Y22" s="184"/>
      <c r="Z22" s="35"/>
      <c r="AA22" s="33"/>
    </row>
    <row r="23" spans="2:27" ht="21.75" customHeight="1" x14ac:dyDescent="0.2">
      <c r="B23" s="445"/>
      <c r="C23" s="391"/>
      <c r="D23" s="391"/>
      <c r="E23" s="391"/>
      <c r="F23" s="391"/>
      <c r="G23" s="391"/>
      <c r="H23" s="391"/>
      <c r="I23" s="446"/>
      <c r="J23" s="437"/>
      <c r="K23" s="438"/>
      <c r="L23" s="438"/>
      <c r="M23" s="438"/>
      <c r="N23" s="438"/>
      <c r="O23" s="438"/>
      <c r="P23" s="438"/>
      <c r="Q23" s="438"/>
      <c r="R23" s="438"/>
      <c r="S23" s="438"/>
      <c r="T23" s="438"/>
      <c r="U23" s="438"/>
      <c r="V23" s="438"/>
      <c r="W23" s="438"/>
      <c r="X23" s="438"/>
      <c r="Y23" s="439"/>
      <c r="Z23" s="35"/>
      <c r="AA23" s="33"/>
    </row>
    <row r="24" spans="2:27" ht="20.25" customHeight="1" x14ac:dyDescent="0.2">
      <c r="B24" s="443" t="s">
        <v>1772</v>
      </c>
      <c r="C24" s="390"/>
      <c r="D24" s="390"/>
      <c r="E24" s="390"/>
      <c r="F24" s="390"/>
      <c r="G24" s="390"/>
      <c r="H24" s="390"/>
      <c r="I24" s="444"/>
      <c r="J24" s="443" t="str">
        <f>計画事業所!E31</f>
        <v/>
      </c>
      <c r="K24" s="390"/>
      <c r="L24" s="390"/>
      <c r="M24" s="390"/>
      <c r="N24" s="390" t="s">
        <v>448</v>
      </c>
      <c r="O24" s="37"/>
      <c r="P24" s="37"/>
      <c r="Q24" s="37"/>
      <c r="R24" s="38"/>
      <c r="S24" s="37"/>
      <c r="T24" s="459"/>
      <c r="U24" s="459"/>
      <c r="V24" s="459"/>
      <c r="W24" s="37"/>
      <c r="X24" s="37"/>
      <c r="Y24" s="39"/>
      <c r="Z24" s="31"/>
      <c r="AA24" s="31"/>
    </row>
    <row r="25" spans="2:27" ht="20.25" customHeight="1" x14ac:dyDescent="0.2">
      <c r="B25" s="445"/>
      <c r="C25" s="391"/>
      <c r="D25" s="391"/>
      <c r="E25" s="391"/>
      <c r="F25" s="391"/>
      <c r="G25" s="391"/>
      <c r="H25" s="391"/>
      <c r="I25" s="446"/>
      <c r="J25" s="445"/>
      <c r="K25" s="391"/>
      <c r="L25" s="391"/>
      <c r="M25" s="391"/>
      <c r="N25" s="391"/>
      <c r="O25" s="40"/>
      <c r="P25" s="40"/>
      <c r="Q25" s="40"/>
      <c r="R25" s="41"/>
      <c r="S25" s="40"/>
      <c r="T25" s="407"/>
      <c r="U25" s="407"/>
      <c r="V25" s="407"/>
      <c r="W25" s="40"/>
      <c r="X25" s="40"/>
      <c r="Y25" s="42"/>
      <c r="Z25" s="31"/>
      <c r="AA25" s="31"/>
    </row>
    <row r="26" spans="2:27" ht="36" customHeight="1" x14ac:dyDescent="0.2">
      <c r="B26" s="401" t="s">
        <v>1724</v>
      </c>
      <c r="C26" s="427"/>
      <c r="D26" s="427"/>
      <c r="E26" s="427"/>
      <c r="F26" s="427"/>
      <c r="G26" s="427"/>
      <c r="H26" s="427"/>
      <c r="I26" s="402"/>
      <c r="J26" s="434" t="str">
        <f>IF(U26="","",VLOOKUP(計画表紙!U26,産業分類表!A4:B102,2,FALSE))</f>
        <v/>
      </c>
      <c r="K26" s="435"/>
      <c r="L26" s="435"/>
      <c r="M26" s="435"/>
      <c r="N26" s="435"/>
      <c r="O26" s="435"/>
      <c r="P26" s="435"/>
      <c r="Q26" s="435"/>
      <c r="R26" s="436"/>
      <c r="S26" s="401" t="s">
        <v>355</v>
      </c>
      <c r="T26" s="402"/>
      <c r="U26" s="403"/>
      <c r="V26" s="403"/>
      <c r="W26" s="403"/>
      <c r="X26" s="403"/>
      <c r="Y26" s="404"/>
      <c r="Z26" s="35"/>
      <c r="AA26" s="34"/>
    </row>
    <row r="27" spans="2:27" ht="36" customHeight="1" x14ac:dyDescent="0.2">
      <c r="B27" s="443" t="s">
        <v>415</v>
      </c>
      <c r="C27" s="390"/>
      <c r="D27" s="390"/>
      <c r="E27" s="390"/>
      <c r="F27" s="390"/>
      <c r="G27" s="390"/>
      <c r="H27" s="390"/>
      <c r="I27" s="444"/>
      <c r="J27" s="465"/>
      <c r="K27" s="466"/>
      <c r="L27" s="466"/>
      <c r="M27" s="466"/>
      <c r="N27" s="466"/>
      <c r="O27" s="466"/>
      <c r="P27" s="43" t="s">
        <v>447</v>
      </c>
      <c r="Q27" s="43"/>
      <c r="R27" s="44"/>
      <c r="S27" s="43"/>
      <c r="T27" s="43"/>
      <c r="U27" s="43"/>
      <c r="V27" s="43"/>
      <c r="W27" s="43"/>
      <c r="X27" s="43"/>
      <c r="Y27" s="45"/>
      <c r="Z27" s="31"/>
      <c r="AA27" s="31"/>
    </row>
    <row r="28" spans="2:27" ht="36" customHeight="1" x14ac:dyDescent="0.2">
      <c r="B28" s="401" t="s">
        <v>501</v>
      </c>
      <c r="C28" s="427"/>
      <c r="D28" s="427"/>
      <c r="E28" s="427"/>
      <c r="F28" s="427"/>
      <c r="G28" s="427"/>
      <c r="H28" s="427"/>
      <c r="I28" s="402"/>
      <c r="J28" s="401" t="s">
        <v>416</v>
      </c>
      <c r="K28" s="427"/>
      <c r="L28" s="427"/>
      <c r="M28" s="427"/>
      <c r="N28" s="427"/>
      <c r="O28" s="427"/>
      <c r="P28" s="427"/>
      <c r="Q28" s="427"/>
      <c r="R28" s="427"/>
      <c r="S28" s="427"/>
      <c r="T28" s="427"/>
      <c r="U28" s="427"/>
      <c r="V28" s="427"/>
      <c r="W28" s="427"/>
      <c r="X28" s="427"/>
      <c r="Y28" s="402"/>
      <c r="Z28" s="31"/>
      <c r="AA28" s="31"/>
    </row>
    <row r="29" spans="2:27" ht="19.5" customHeight="1" x14ac:dyDescent="0.2">
      <c r="B29" s="443" t="s">
        <v>1725</v>
      </c>
      <c r="C29" s="390"/>
      <c r="D29" s="390"/>
      <c r="E29" s="390"/>
      <c r="F29" s="390"/>
      <c r="G29" s="390"/>
      <c r="H29" s="390"/>
      <c r="I29" s="444"/>
      <c r="J29" s="387" t="s">
        <v>1642</v>
      </c>
      <c r="K29" s="388"/>
      <c r="L29" s="388"/>
      <c r="M29" s="389"/>
      <c r="N29" s="398"/>
      <c r="O29" s="405"/>
      <c r="P29" s="405"/>
      <c r="Q29" s="405"/>
      <c r="R29" s="405"/>
      <c r="S29" s="405"/>
      <c r="T29" s="405"/>
      <c r="U29" s="405"/>
      <c r="V29" s="405"/>
      <c r="W29" s="405"/>
      <c r="X29" s="405"/>
      <c r="Y29" s="406"/>
      <c r="Z29" s="46"/>
      <c r="AA29" s="47"/>
    </row>
    <row r="30" spans="2:27" ht="19.5" customHeight="1" x14ac:dyDescent="0.2">
      <c r="B30" s="447"/>
      <c r="C30" s="424"/>
      <c r="D30" s="424"/>
      <c r="E30" s="424"/>
      <c r="F30" s="424"/>
      <c r="G30" s="424"/>
      <c r="H30" s="424"/>
      <c r="I30" s="425"/>
      <c r="J30" s="387" t="s">
        <v>1643</v>
      </c>
      <c r="K30" s="463"/>
      <c r="L30" s="463"/>
      <c r="M30" s="464"/>
      <c r="N30" s="398"/>
      <c r="O30" s="399"/>
      <c r="P30" s="399"/>
      <c r="Q30" s="399"/>
      <c r="R30" s="399"/>
      <c r="S30" s="399"/>
      <c r="T30" s="399"/>
      <c r="U30" s="399"/>
      <c r="V30" s="399"/>
      <c r="W30" s="399"/>
      <c r="X30" s="399"/>
      <c r="Y30" s="400"/>
      <c r="Z30" s="46"/>
      <c r="AA30" s="47"/>
    </row>
    <row r="31" spans="2:27" ht="19.5" customHeight="1" x14ac:dyDescent="0.2">
      <c r="B31" s="447"/>
      <c r="C31" s="424"/>
      <c r="D31" s="424"/>
      <c r="E31" s="424"/>
      <c r="F31" s="424"/>
      <c r="G31" s="424"/>
      <c r="H31" s="424"/>
      <c r="I31" s="425"/>
      <c r="J31" s="378" t="s">
        <v>1644</v>
      </c>
      <c r="K31" s="379"/>
      <c r="L31" s="379"/>
      <c r="M31" s="380"/>
      <c r="N31" s="392"/>
      <c r="O31" s="393"/>
      <c r="P31" s="393"/>
      <c r="Q31" s="393"/>
      <c r="R31" s="393"/>
      <c r="S31" s="393"/>
      <c r="T31" s="393"/>
      <c r="U31" s="393"/>
      <c r="V31" s="393"/>
      <c r="W31" s="393"/>
      <c r="X31" s="393"/>
      <c r="Y31" s="394"/>
      <c r="Z31" s="46"/>
      <c r="AA31" s="47"/>
    </row>
    <row r="32" spans="2:27" ht="19.5" customHeight="1" x14ac:dyDescent="0.2">
      <c r="B32" s="447"/>
      <c r="C32" s="424"/>
      <c r="D32" s="424"/>
      <c r="E32" s="424"/>
      <c r="F32" s="424"/>
      <c r="G32" s="424"/>
      <c r="H32" s="424"/>
      <c r="I32" s="425"/>
      <c r="J32" s="378" t="s">
        <v>356</v>
      </c>
      <c r="K32" s="379"/>
      <c r="L32" s="379"/>
      <c r="M32" s="380"/>
      <c r="N32" s="392"/>
      <c r="O32" s="393"/>
      <c r="P32" s="393"/>
      <c r="Q32" s="393"/>
      <c r="R32" s="393"/>
      <c r="S32" s="393"/>
      <c r="T32" s="393"/>
      <c r="U32" s="393"/>
      <c r="V32" s="393"/>
      <c r="W32" s="393"/>
      <c r="X32" s="393"/>
      <c r="Y32" s="394"/>
      <c r="Z32" s="31"/>
      <c r="AA32" s="31"/>
    </row>
    <row r="33" spans="2:27" ht="19.5" customHeight="1" x14ac:dyDescent="0.2">
      <c r="B33" s="445"/>
      <c r="C33" s="391"/>
      <c r="D33" s="391"/>
      <c r="E33" s="391"/>
      <c r="F33" s="391"/>
      <c r="G33" s="391"/>
      <c r="H33" s="391"/>
      <c r="I33" s="446"/>
      <c r="J33" s="434" t="s">
        <v>1726</v>
      </c>
      <c r="K33" s="435"/>
      <c r="L33" s="435"/>
      <c r="M33" s="436"/>
      <c r="N33" s="448"/>
      <c r="O33" s="449"/>
      <c r="P33" s="449"/>
      <c r="Q33" s="449"/>
      <c r="R33" s="449"/>
      <c r="S33" s="182" t="s">
        <v>507</v>
      </c>
      <c r="T33" s="450"/>
      <c r="U33" s="450"/>
      <c r="V33" s="450"/>
      <c r="W33" s="450"/>
      <c r="X33" s="450"/>
      <c r="Y33" s="451"/>
      <c r="Z33" s="31"/>
      <c r="AA33" s="31"/>
    </row>
    <row r="34" spans="2:27" ht="19.5" customHeight="1" x14ac:dyDescent="0.2">
      <c r="B34" s="426" t="s">
        <v>426</v>
      </c>
      <c r="C34" s="426"/>
      <c r="D34" s="426"/>
      <c r="E34" s="426"/>
      <c r="F34" s="426"/>
      <c r="G34" s="426"/>
      <c r="H34" s="426"/>
      <c r="I34" s="426"/>
      <c r="J34" s="426"/>
      <c r="K34" s="426"/>
      <c r="L34" s="426"/>
      <c r="M34" s="426"/>
      <c r="N34" s="426"/>
      <c r="O34" s="426"/>
      <c r="P34" s="426"/>
      <c r="Q34" s="426"/>
      <c r="R34" s="426"/>
      <c r="S34" s="426"/>
      <c r="T34" s="426"/>
      <c r="U34" s="426"/>
      <c r="V34" s="426"/>
      <c r="W34" s="426"/>
      <c r="X34" s="426"/>
      <c r="Y34" s="426"/>
      <c r="Z34" s="31"/>
      <c r="AA34" s="31"/>
    </row>
    <row r="35" spans="2:27" ht="19.5" customHeight="1" x14ac:dyDescent="0.2">
      <c r="B35" s="426"/>
      <c r="C35" s="426"/>
      <c r="D35" s="426"/>
      <c r="E35" s="426"/>
      <c r="F35" s="426"/>
      <c r="G35" s="426"/>
      <c r="H35" s="426"/>
      <c r="I35" s="426"/>
      <c r="J35" s="426"/>
      <c r="K35" s="426"/>
      <c r="L35" s="426"/>
      <c r="M35" s="426"/>
      <c r="N35" s="426"/>
      <c r="O35" s="426"/>
      <c r="P35" s="426"/>
      <c r="Q35" s="426"/>
      <c r="R35" s="426"/>
      <c r="S35" s="426"/>
      <c r="T35" s="426"/>
      <c r="U35" s="426"/>
      <c r="V35" s="426"/>
      <c r="W35" s="426"/>
      <c r="X35" s="426"/>
      <c r="Y35" s="426"/>
      <c r="Z35" s="31"/>
      <c r="AA35" s="31"/>
    </row>
    <row r="36" spans="2:27" ht="19.5" customHeight="1" x14ac:dyDescent="0.2">
      <c r="B36" s="426"/>
      <c r="C36" s="426"/>
      <c r="D36" s="426"/>
      <c r="E36" s="426"/>
      <c r="F36" s="426"/>
      <c r="G36" s="426"/>
      <c r="H36" s="426"/>
      <c r="I36" s="426"/>
      <c r="J36" s="426"/>
      <c r="K36" s="426"/>
      <c r="L36" s="426"/>
      <c r="M36" s="426"/>
      <c r="N36" s="426"/>
      <c r="O36" s="426"/>
      <c r="P36" s="426"/>
      <c r="Q36" s="426"/>
      <c r="R36" s="426"/>
      <c r="S36" s="426"/>
      <c r="T36" s="426"/>
      <c r="U36" s="426"/>
      <c r="V36" s="426"/>
      <c r="W36" s="426"/>
      <c r="X36" s="426"/>
      <c r="Y36" s="426"/>
      <c r="Z36" s="31"/>
      <c r="AA36" s="31"/>
    </row>
    <row r="37" spans="2:27" ht="19.5" customHeight="1" x14ac:dyDescent="0.2">
      <c r="B37" s="426"/>
      <c r="C37" s="426"/>
      <c r="D37" s="426"/>
      <c r="E37" s="426"/>
      <c r="F37" s="426"/>
      <c r="G37" s="426"/>
      <c r="H37" s="426"/>
      <c r="I37" s="426"/>
      <c r="J37" s="426"/>
      <c r="K37" s="426"/>
      <c r="L37" s="426"/>
      <c r="M37" s="426"/>
      <c r="N37" s="426"/>
      <c r="O37" s="426"/>
      <c r="P37" s="426"/>
      <c r="Q37" s="426"/>
      <c r="R37" s="426"/>
      <c r="S37" s="426"/>
      <c r="T37" s="426"/>
      <c r="U37" s="426"/>
      <c r="V37" s="426"/>
      <c r="W37" s="426"/>
      <c r="X37" s="426"/>
      <c r="Y37" s="426"/>
      <c r="Z37" s="31"/>
      <c r="AA37" s="31"/>
    </row>
    <row r="38" spans="2:27" ht="19.5" customHeight="1" x14ac:dyDescent="0.2">
      <c r="B38" s="426"/>
      <c r="C38" s="426"/>
      <c r="D38" s="426"/>
      <c r="E38" s="426"/>
      <c r="F38" s="426"/>
      <c r="G38" s="426"/>
      <c r="H38" s="426"/>
      <c r="I38" s="426"/>
      <c r="J38" s="426"/>
      <c r="K38" s="426"/>
      <c r="L38" s="426"/>
      <c r="M38" s="426"/>
      <c r="N38" s="426"/>
      <c r="O38" s="426"/>
      <c r="P38" s="426"/>
      <c r="Q38" s="426"/>
      <c r="R38" s="426"/>
      <c r="S38" s="426"/>
      <c r="T38" s="426"/>
      <c r="U38" s="426"/>
      <c r="V38" s="426"/>
      <c r="W38" s="426"/>
      <c r="X38" s="426"/>
      <c r="Y38" s="426"/>
      <c r="Z38" s="31"/>
      <c r="AA38" s="31"/>
    </row>
    <row r="39" spans="2:27" ht="9" customHeight="1" x14ac:dyDescent="0.2">
      <c r="B39" s="426"/>
      <c r="C39" s="426"/>
      <c r="D39" s="426"/>
      <c r="E39" s="426"/>
      <c r="F39" s="426"/>
      <c r="G39" s="426"/>
      <c r="H39" s="426"/>
      <c r="I39" s="426"/>
      <c r="J39" s="426"/>
      <c r="K39" s="426"/>
      <c r="L39" s="426"/>
      <c r="M39" s="426"/>
      <c r="N39" s="426"/>
      <c r="O39" s="426"/>
      <c r="P39" s="426"/>
      <c r="Q39" s="426"/>
      <c r="R39" s="426"/>
      <c r="S39" s="426"/>
      <c r="T39" s="426"/>
      <c r="U39" s="426"/>
      <c r="V39" s="426"/>
      <c r="W39" s="426"/>
      <c r="X39" s="426"/>
      <c r="Y39" s="426"/>
    </row>
    <row r="40" spans="2:27" s="48" customFormat="1" ht="20.25" customHeight="1" x14ac:dyDescent="0.2">
      <c r="B40" s="458" t="s">
        <v>417</v>
      </c>
      <c r="C40" s="458"/>
    </row>
    <row r="41" spans="2:27" s="48" customFormat="1" ht="16.5" customHeight="1" x14ac:dyDescent="0.2">
      <c r="B41" s="49"/>
      <c r="C41" s="462" t="s">
        <v>1646</v>
      </c>
      <c r="D41" s="458"/>
      <c r="E41" s="458"/>
      <c r="F41" s="458"/>
      <c r="G41" s="458"/>
      <c r="H41" s="458"/>
      <c r="I41" s="458"/>
      <c r="J41" s="458"/>
      <c r="K41" s="458"/>
      <c r="L41" s="458"/>
      <c r="M41" s="458"/>
      <c r="N41" s="458"/>
      <c r="O41" s="458"/>
      <c r="P41" s="458"/>
      <c r="Q41" s="458"/>
      <c r="R41" s="458"/>
      <c r="S41" s="458"/>
      <c r="T41" s="458"/>
      <c r="U41" s="458"/>
      <c r="V41" s="458"/>
      <c r="W41" s="458"/>
      <c r="X41" s="458"/>
      <c r="Y41" s="458"/>
    </row>
    <row r="42" spans="2:27" s="48" customFormat="1" ht="16.5" customHeight="1" x14ac:dyDescent="0.2">
      <c r="B42" s="49"/>
      <c r="C42" s="458"/>
      <c r="D42" s="458"/>
      <c r="E42" s="458"/>
      <c r="F42" s="458"/>
      <c r="G42" s="458"/>
      <c r="H42" s="458"/>
      <c r="I42" s="458"/>
      <c r="J42" s="458"/>
      <c r="K42" s="458"/>
      <c r="L42" s="458"/>
      <c r="M42" s="458"/>
      <c r="N42" s="458"/>
      <c r="O42" s="458"/>
      <c r="P42" s="458"/>
      <c r="Q42" s="458"/>
      <c r="R42" s="458"/>
      <c r="S42" s="458"/>
      <c r="T42" s="458"/>
      <c r="U42" s="458"/>
      <c r="V42" s="458"/>
      <c r="W42" s="458"/>
      <c r="X42" s="458"/>
      <c r="Y42" s="458"/>
    </row>
  </sheetData>
  <sheetProtection algorithmName="SHA-512" hashValue="HGi2ln07PBHW7zlPRrrpx/znewRAN0u7XuR1lM//MMezQJA/8WsRHabWvgTD42hQvHnZ+sXjbZbyNuJzkyEWMQ==" saltValue="8CnsOnu2edyqiCAE791s6Q==" spinCount="100000" sheet="1" selectLockedCells="1"/>
  <mergeCells count="56">
    <mergeCell ref="S3:U3"/>
    <mergeCell ref="V3:Y3"/>
    <mergeCell ref="C42:Y42"/>
    <mergeCell ref="B40:C40"/>
    <mergeCell ref="T24:V24"/>
    <mergeCell ref="B17:Y17"/>
    <mergeCell ref="B20:I21"/>
    <mergeCell ref="B19:Y19"/>
    <mergeCell ref="B27:I27"/>
    <mergeCell ref="B24:I25"/>
    <mergeCell ref="C41:Y41"/>
    <mergeCell ref="J30:M30"/>
    <mergeCell ref="J33:M33"/>
    <mergeCell ref="B26:I26"/>
    <mergeCell ref="J27:O27"/>
    <mergeCell ref="J24:M25"/>
    <mergeCell ref="J32:M32"/>
    <mergeCell ref="N32:Y32"/>
    <mergeCell ref="J34:Y39"/>
    <mergeCell ref="B34:I39"/>
    <mergeCell ref="B7:D7"/>
    <mergeCell ref="B28:I28"/>
    <mergeCell ref="J28:Y28"/>
    <mergeCell ref="J20:Y21"/>
    <mergeCell ref="J26:R26"/>
    <mergeCell ref="N14:Y14"/>
    <mergeCell ref="N12:Y12"/>
    <mergeCell ref="B22:I23"/>
    <mergeCell ref="B29:I33"/>
    <mergeCell ref="N33:R33"/>
    <mergeCell ref="T33:Y33"/>
    <mergeCell ref="J23:Y23"/>
    <mergeCell ref="T6:X6"/>
    <mergeCell ref="K22:L22"/>
    <mergeCell ref="N22:O22"/>
    <mergeCell ref="N9:O9"/>
    <mergeCell ref="Q9:R9"/>
    <mergeCell ref="N10:Y11"/>
    <mergeCell ref="N15:Y15"/>
    <mergeCell ref="I9:M9"/>
    <mergeCell ref="I10:M11"/>
    <mergeCell ref="N24:N25"/>
    <mergeCell ref="N31:Y31"/>
    <mergeCell ref="N13:Y13"/>
    <mergeCell ref="N30:Y30"/>
    <mergeCell ref="S26:T26"/>
    <mergeCell ref="U26:Y26"/>
    <mergeCell ref="N29:Y29"/>
    <mergeCell ref="T25:V25"/>
    <mergeCell ref="B2:C2"/>
    <mergeCell ref="D2:I2"/>
    <mergeCell ref="J31:M31"/>
    <mergeCell ref="I12:M12"/>
    <mergeCell ref="I13:M13"/>
    <mergeCell ref="I14:M14"/>
    <mergeCell ref="J29:M29"/>
  </mergeCells>
  <phoneticPr fontId="4"/>
  <dataValidations count="9">
    <dataValidation imeMode="off" allowBlank="1" showInputMessage="1" showErrorMessage="1" sqref="M22 P9" xr:uid="{00000000-0002-0000-0100-000000000000}"/>
    <dataValidation imeMode="halfKatakana" allowBlank="1" showInputMessage="1" showErrorMessage="1" sqref="N12:Y12" xr:uid="{00000000-0002-0000-0100-000001000000}"/>
    <dataValidation type="whole" imeMode="off" allowBlank="1" showInputMessage="1" showErrorMessage="1" sqref="N9:O9" xr:uid="{00000000-0002-0000-0100-000002000000}">
      <formula1>0</formula1>
      <formula2>999</formula2>
    </dataValidation>
    <dataValidation type="whole" imeMode="off" allowBlank="1" showInputMessage="1" showErrorMessage="1" sqref="Q9:R9" xr:uid="{00000000-0002-0000-0100-000003000000}">
      <formula1>0</formula1>
      <formula2>9999</formula2>
    </dataValidation>
    <dataValidation type="whole" allowBlank="1" showInputMessage="1" showErrorMessage="1" sqref="U26:Y26" xr:uid="{00000000-0002-0000-0100-000004000000}">
      <formula1>1</formula1>
      <formula2>99</formula2>
    </dataValidation>
    <dataValidation imeMode="hiragana" allowBlank="1" showInputMessage="1" showErrorMessage="1" sqref="J23 B7:E7 N13:Y13 N14 N10:Y10 J20:Y21 N29:Y30" xr:uid="{00000000-0002-0000-0100-000005000000}"/>
    <dataValidation imeMode="fullAlpha" allowBlank="1" showInputMessage="1" showErrorMessage="1" sqref="S33" xr:uid="{00000000-0002-0000-0100-000006000000}"/>
    <dataValidation imeMode="halfAlpha" allowBlank="1" showInputMessage="1" showErrorMessage="1" sqref="N33:R33 T33:Y33" xr:uid="{00000000-0002-0000-0100-000009000000}"/>
    <dataValidation type="textLength" imeMode="off" allowBlank="1" showInputMessage="1" showErrorMessage="1" sqref="N32:Y32" xr:uid="{00000000-0002-0000-0100-00000A000000}">
      <formula1>0</formula1>
      <formula2>12</formula2>
    </dataValidation>
  </dataValidations>
  <pageMargins left="0.55118110236220474" right="0.55118110236220474" top="1.3779527559055118" bottom="0.82677165354330717" header="0.51181102362204722" footer="0.51181102362204722"/>
  <pageSetup paperSize="9" scale="89" orientation="portrait" horizontalDpi="2400" verticalDpi="2400" r:id="rId1"/>
  <headerFooter alignWithMargins="0">
    <oddHeader>&amp;L第十九号様式（第五十五条の二第一項）</oddHeader>
  </headerFooter>
  <ignoredErrors>
    <ignoredError sqref="N1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9"/>
  <sheetViews>
    <sheetView zoomScaleNormal="85" zoomScaleSheetLayoutView="85" workbookViewId="0">
      <selection activeCell="G4" sqref="G4"/>
    </sheetView>
  </sheetViews>
  <sheetFormatPr defaultColWidth="9" defaultRowHeight="12" x14ac:dyDescent="0.15"/>
  <cols>
    <col min="1" max="2" width="5.6640625" style="1" customWidth="1"/>
    <col min="3" max="3" width="2.33203125" style="1" customWidth="1"/>
    <col min="4" max="4" width="5.6640625" style="1" customWidth="1"/>
    <col min="5" max="5" width="2.33203125" style="1" customWidth="1"/>
    <col min="6" max="6" width="5.6640625" style="1" customWidth="1"/>
    <col min="7" max="16" width="18.77734375" style="169" customWidth="1"/>
    <col min="17" max="16384" width="9" style="1"/>
  </cols>
  <sheetData>
    <row r="1" spans="1:16" ht="21" customHeight="1" x14ac:dyDescent="0.2">
      <c r="A1" s="14" t="s">
        <v>503</v>
      </c>
      <c r="B1" s="168"/>
      <c r="C1" s="168"/>
      <c r="D1" s="168"/>
      <c r="E1" s="168"/>
      <c r="F1" s="168"/>
      <c r="G1" s="141"/>
      <c r="H1" s="141"/>
      <c r="I1" s="141"/>
      <c r="J1" s="141"/>
      <c r="K1" s="141"/>
      <c r="L1" s="141"/>
      <c r="M1" s="141"/>
      <c r="N1" s="141"/>
      <c r="O1" s="141"/>
      <c r="P1" s="141"/>
    </row>
    <row r="2" spans="1:16" ht="21" customHeight="1" thickBot="1" x14ac:dyDescent="0.2">
      <c r="A2" s="232" t="s">
        <v>1625</v>
      </c>
      <c r="B2" s="178" t="str">
        <f>IF(計画表紙!V3&lt;&gt;"", 8, "")</f>
        <v/>
      </c>
      <c r="C2" s="141" t="s">
        <v>419</v>
      </c>
      <c r="D2" s="181" t="str">
        <f>IF(計画表紙!V3&lt;&gt;"", 3, "")</f>
        <v/>
      </c>
      <c r="E2" s="141" t="s">
        <v>57</v>
      </c>
      <c r="F2" s="181" t="str">
        <f>IF(計画表紙!V3&lt;&gt;"", 31, "")</f>
        <v/>
      </c>
      <c r="G2" s="177" t="s">
        <v>60</v>
      </c>
      <c r="H2" s="141"/>
      <c r="I2" s="141"/>
      <c r="J2" s="141"/>
      <c r="K2" s="141"/>
      <c r="L2" s="141"/>
      <c r="M2" s="141"/>
      <c r="N2" s="141"/>
      <c r="O2" s="141"/>
      <c r="P2" s="141"/>
    </row>
    <row r="3" spans="1:16" ht="21" customHeight="1" thickBot="1" x14ac:dyDescent="0.2">
      <c r="A3" s="519" t="s">
        <v>1727</v>
      </c>
      <c r="B3" s="483"/>
      <c r="C3" s="483"/>
      <c r="D3" s="520"/>
      <c r="E3" s="506"/>
      <c r="F3" s="507"/>
      <c r="G3" s="165">
        <v>1</v>
      </c>
      <c r="H3" s="161">
        <v>2</v>
      </c>
      <c r="I3" s="161">
        <v>3</v>
      </c>
      <c r="J3" s="161">
        <v>4</v>
      </c>
      <c r="K3" s="170">
        <v>5</v>
      </c>
      <c r="L3" s="203">
        <v>6</v>
      </c>
      <c r="M3" s="161">
        <v>7</v>
      </c>
      <c r="N3" s="161">
        <v>8</v>
      </c>
      <c r="O3" s="161">
        <v>9</v>
      </c>
      <c r="P3" s="170">
        <v>10</v>
      </c>
    </row>
    <row r="4" spans="1:16" ht="30" customHeight="1" x14ac:dyDescent="0.15">
      <c r="A4" s="523" t="s">
        <v>1728</v>
      </c>
      <c r="B4" s="501"/>
      <c r="C4" s="501"/>
      <c r="D4" s="524"/>
      <c r="E4" s="508"/>
      <c r="F4" s="509"/>
      <c r="G4" s="166"/>
      <c r="H4" s="162"/>
      <c r="I4" s="162"/>
      <c r="J4" s="162"/>
      <c r="K4" s="171"/>
      <c r="L4" s="204"/>
      <c r="M4" s="162"/>
      <c r="N4" s="162"/>
      <c r="O4" s="162"/>
      <c r="P4" s="171"/>
    </row>
    <row r="5" spans="1:16" ht="30" customHeight="1" x14ac:dyDescent="0.15">
      <c r="A5" s="528" t="s">
        <v>1729</v>
      </c>
      <c r="B5" s="529"/>
      <c r="C5" s="529"/>
      <c r="D5" s="530"/>
      <c r="E5" s="510"/>
      <c r="F5" s="511"/>
      <c r="G5" s="474"/>
      <c r="H5" s="470"/>
      <c r="I5" s="470"/>
      <c r="J5" s="470"/>
      <c r="K5" s="472"/>
      <c r="L5" s="474"/>
      <c r="M5" s="470"/>
      <c r="N5" s="470"/>
      <c r="O5" s="470"/>
      <c r="P5" s="472"/>
    </row>
    <row r="6" spans="1:16" ht="30" customHeight="1" thickBot="1" x14ac:dyDescent="0.2">
      <c r="A6" s="531"/>
      <c r="B6" s="532"/>
      <c r="C6" s="532"/>
      <c r="D6" s="533"/>
      <c r="E6" s="512"/>
      <c r="F6" s="513"/>
      <c r="G6" s="475"/>
      <c r="H6" s="471"/>
      <c r="I6" s="471"/>
      <c r="J6" s="471"/>
      <c r="K6" s="473"/>
      <c r="L6" s="475"/>
      <c r="M6" s="471"/>
      <c r="N6" s="471"/>
      <c r="O6" s="471"/>
      <c r="P6" s="473"/>
    </row>
    <row r="7" spans="1:16" ht="30" hidden="1" customHeight="1" thickBot="1" x14ac:dyDescent="0.2">
      <c r="A7" s="525"/>
      <c r="B7" s="526"/>
      <c r="C7" s="526"/>
      <c r="D7" s="527"/>
      <c r="E7" s="517"/>
      <c r="F7" s="518"/>
      <c r="G7" s="243"/>
      <c r="H7" s="244"/>
      <c r="I7" s="244"/>
      <c r="J7" s="244"/>
      <c r="K7" s="245"/>
      <c r="L7" s="243"/>
      <c r="M7" s="244"/>
      <c r="N7" s="244"/>
      <c r="O7" s="244"/>
      <c r="P7" s="245"/>
    </row>
    <row r="8" spans="1:16" ht="30" hidden="1" customHeight="1" thickBot="1" x14ac:dyDescent="0.2">
      <c r="A8" s="484"/>
      <c r="B8" s="485"/>
      <c r="C8" s="485"/>
      <c r="D8" s="514"/>
      <c r="E8" s="484"/>
      <c r="F8" s="514"/>
      <c r="G8" s="246"/>
      <c r="H8" s="247"/>
      <c r="I8" s="247"/>
      <c r="J8" s="247"/>
      <c r="K8" s="248"/>
      <c r="L8" s="249"/>
      <c r="M8" s="247"/>
      <c r="N8" s="247"/>
      <c r="O8" s="247"/>
      <c r="P8" s="248"/>
    </row>
    <row r="9" spans="1:16" ht="30" customHeight="1" thickBot="1" x14ac:dyDescent="0.2">
      <c r="A9" s="521" t="s">
        <v>699</v>
      </c>
      <c r="B9" s="522"/>
      <c r="C9" s="504" t="s">
        <v>502</v>
      </c>
      <c r="D9" s="505"/>
      <c r="E9" s="515" t="s">
        <v>1730</v>
      </c>
      <c r="F9" s="516"/>
      <c r="G9" s="153" t="s">
        <v>700</v>
      </c>
      <c r="H9" s="163" t="s">
        <v>700</v>
      </c>
      <c r="I9" s="163" t="s">
        <v>700</v>
      </c>
      <c r="J9" s="163" t="s">
        <v>700</v>
      </c>
      <c r="K9" s="172" t="s">
        <v>700</v>
      </c>
      <c r="L9" s="205" t="s">
        <v>700</v>
      </c>
      <c r="M9" s="163" t="s">
        <v>700</v>
      </c>
      <c r="N9" s="163" t="s">
        <v>700</v>
      </c>
      <c r="O9" s="163" t="s">
        <v>700</v>
      </c>
      <c r="P9" s="172" t="s">
        <v>700</v>
      </c>
    </row>
    <row r="10" spans="1:16" ht="36" customHeight="1" x14ac:dyDescent="0.15">
      <c r="A10" s="492" t="s">
        <v>339</v>
      </c>
      <c r="B10" s="493"/>
      <c r="C10" s="500" t="s">
        <v>470</v>
      </c>
      <c r="D10" s="501"/>
      <c r="E10" s="476" t="str">
        <f t="shared" ref="E10:E31" si="0">IF(SUM(G10:P10)=0,"",SUM(G10:P10))</f>
        <v/>
      </c>
      <c r="F10" s="477"/>
      <c r="G10" s="155" t="str">
        <f t="shared" ref="G10:P10" si="1">IF($B$46=0,"",IF(SUMIF($A$36:$A$45,G$3,$B$36:$B$45)=0,"",SUMIF($A$36:$A$45,G$3,$B$36:$B$45)))</f>
        <v/>
      </c>
      <c r="H10" s="159" t="str">
        <f t="shared" si="1"/>
        <v/>
      </c>
      <c r="I10" s="159" t="str">
        <f t="shared" si="1"/>
        <v/>
      </c>
      <c r="J10" s="159" t="str">
        <f t="shared" si="1"/>
        <v/>
      </c>
      <c r="K10" s="173" t="str">
        <f t="shared" si="1"/>
        <v/>
      </c>
      <c r="L10" s="206" t="str">
        <f t="shared" si="1"/>
        <v/>
      </c>
      <c r="M10" s="159" t="str">
        <f t="shared" si="1"/>
        <v/>
      </c>
      <c r="N10" s="159" t="str">
        <f t="shared" si="1"/>
        <v/>
      </c>
      <c r="O10" s="159" t="str">
        <f t="shared" si="1"/>
        <v/>
      </c>
      <c r="P10" s="173" t="str">
        <f t="shared" si="1"/>
        <v/>
      </c>
    </row>
    <row r="11" spans="1:16" ht="36" customHeight="1" x14ac:dyDescent="0.15">
      <c r="A11" s="494"/>
      <c r="B11" s="495"/>
      <c r="C11" s="498" t="s">
        <v>471</v>
      </c>
      <c r="D11" s="499"/>
      <c r="E11" s="468" t="str">
        <f t="shared" si="0"/>
        <v/>
      </c>
      <c r="F11" s="469"/>
      <c r="G11" s="156" t="str">
        <f t="shared" ref="G11:P11" si="2">IF($C$46=0,"",IF(SUMIF($A$36:$A$45,G$3,$C$36:$C$45)=0,"",SUMIF($A$36:$A$45,G$3,$C$36:$C$45)))</f>
        <v/>
      </c>
      <c r="H11" s="160" t="str">
        <f t="shared" si="2"/>
        <v/>
      </c>
      <c r="I11" s="160" t="str">
        <f t="shared" si="2"/>
        <v/>
      </c>
      <c r="J11" s="160" t="str">
        <f t="shared" si="2"/>
        <v/>
      </c>
      <c r="K11" s="174" t="str">
        <f t="shared" si="2"/>
        <v/>
      </c>
      <c r="L11" s="207" t="str">
        <f t="shared" si="2"/>
        <v/>
      </c>
      <c r="M11" s="160" t="str">
        <f t="shared" si="2"/>
        <v/>
      </c>
      <c r="N11" s="160" t="str">
        <f t="shared" si="2"/>
        <v/>
      </c>
      <c r="O11" s="160" t="str">
        <f t="shared" si="2"/>
        <v/>
      </c>
      <c r="P11" s="174" t="str">
        <f t="shared" si="2"/>
        <v/>
      </c>
    </row>
    <row r="12" spans="1:16" ht="36" customHeight="1" x14ac:dyDescent="0.15">
      <c r="A12" s="494"/>
      <c r="B12" s="495"/>
      <c r="C12" s="498" t="s">
        <v>472</v>
      </c>
      <c r="D12" s="499"/>
      <c r="E12" s="468" t="str">
        <f t="shared" si="0"/>
        <v/>
      </c>
      <c r="F12" s="469"/>
      <c r="G12" s="156" t="str">
        <f t="shared" ref="G12:P12" si="3">IF($D$46=0,"",IF(SUMIF($A$36:$A$45,G$3,$D$36:$D$45)=0,"",SUMIF($A$36:$A$45,G$3,$D$36:$D$45)))</f>
        <v/>
      </c>
      <c r="H12" s="160" t="str">
        <f t="shared" si="3"/>
        <v/>
      </c>
      <c r="I12" s="160" t="str">
        <f t="shared" si="3"/>
        <v/>
      </c>
      <c r="J12" s="160" t="str">
        <f t="shared" si="3"/>
        <v/>
      </c>
      <c r="K12" s="174" t="str">
        <f t="shared" si="3"/>
        <v/>
      </c>
      <c r="L12" s="207" t="str">
        <f t="shared" si="3"/>
        <v/>
      </c>
      <c r="M12" s="160" t="str">
        <f t="shared" si="3"/>
        <v/>
      </c>
      <c r="N12" s="160" t="str">
        <f t="shared" si="3"/>
        <v/>
      </c>
      <c r="O12" s="160" t="str">
        <f t="shared" si="3"/>
        <v/>
      </c>
      <c r="P12" s="174" t="str">
        <f t="shared" si="3"/>
        <v/>
      </c>
    </row>
    <row r="13" spans="1:16" ht="36" customHeight="1" thickBot="1" x14ac:dyDescent="0.2">
      <c r="A13" s="496"/>
      <c r="B13" s="497"/>
      <c r="C13" s="502" t="s">
        <v>473</v>
      </c>
      <c r="D13" s="503"/>
      <c r="E13" s="478" t="str">
        <f t="shared" si="0"/>
        <v/>
      </c>
      <c r="F13" s="479"/>
      <c r="G13" s="154" t="str">
        <f t="shared" ref="G13:P13" si="4">IF($E$46=0,"",IF(SUMIF($A$36:$A$45,G$3,$E$36:$E$45)=0,"",SUMIF($A$36:$A$45,G$3,$E$36:$E$45)))</f>
        <v/>
      </c>
      <c r="H13" s="158" t="str">
        <f t="shared" si="4"/>
        <v/>
      </c>
      <c r="I13" s="158" t="str">
        <f t="shared" si="4"/>
        <v/>
      </c>
      <c r="J13" s="158" t="str">
        <f t="shared" si="4"/>
        <v/>
      </c>
      <c r="K13" s="175" t="str">
        <f t="shared" si="4"/>
        <v/>
      </c>
      <c r="L13" s="208" t="str">
        <f t="shared" si="4"/>
        <v/>
      </c>
      <c r="M13" s="158" t="str">
        <f t="shared" si="4"/>
        <v/>
      </c>
      <c r="N13" s="158" t="str">
        <f t="shared" si="4"/>
        <v/>
      </c>
      <c r="O13" s="158" t="str">
        <f t="shared" si="4"/>
        <v/>
      </c>
      <c r="P13" s="175" t="str">
        <f t="shared" si="4"/>
        <v/>
      </c>
    </row>
    <row r="14" spans="1:16" ht="36" customHeight="1" x14ac:dyDescent="0.15">
      <c r="A14" s="492" t="s">
        <v>340</v>
      </c>
      <c r="B14" s="493"/>
      <c r="C14" s="500" t="s">
        <v>470</v>
      </c>
      <c r="D14" s="501"/>
      <c r="E14" s="476" t="str">
        <f t="shared" si="0"/>
        <v/>
      </c>
      <c r="F14" s="477"/>
      <c r="G14" s="155" t="str">
        <f t="shared" ref="G14:P14" si="5">IF($F$46=0,"",IF(SUMIF($A$36:$A$45,G$3,$F$36:$F$45)=0,"",SUMIF($A$36:$A$45,G$3,$F$36:$F$45)))</f>
        <v/>
      </c>
      <c r="H14" s="159" t="str">
        <f t="shared" si="5"/>
        <v/>
      </c>
      <c r="I14" s="159" t="str">
        <f t="shared" si="5"/>
        <v/>
      </c>
      <c r="J14" s="159" t="str">
        <f t="shared" si="5"/>
        <v/>
      </c>
      <c r="K14" s="173" t="str">
        <f t="shared" si="5"/>
        <v/>
      </c>
      <c r="L14" s="206" t="str">
        <f t="shared" si="5"/>
        <v/>
      </c>
      <c r="M14" s="159" t="str">
        <f t="shared" si="5"/>
        <v/>
      </c>
      <c r="N14" s="159" t="str">
        <f t="shared" si="5"/>
        <v/>
      </c>
      <c r="O14" s="159" t="str">
        <f t="shared" si="5"/>
        <v/>
      </c>
      <c r="P14" s="173" t="str">
        <f t="shared" si="5"/>
        <v/>
      </c>
    </row>
    <row r="15" spans="1:16" ht="36" customHeight="1" x14ac:dyDescent="0.15">
      <c r="A15" s="494"/>
      <c r="B15" s="495"/>
      <c r="C15" s="498" t="s">
        <v>471</v>
      </c>
      <c r="D15" s="499"/>
      <c r="E15" s="468" t="str">
        <f t="shared" si="0"/>
        <v/>
      </c>
      <c r="F15" s="469"/>
      <c r="G15" s="156" t="str">
        <f t="shared" ref="G15:P15" si="6">IF($G$46=0,"",IF(SUMIF($A$36:$A$45,G$3,$G$36:$G$45)=0,"",SUMIF($A$36:$A$45,G$3,$G$36:$G$45)))</f>
        <v/>
      </c>
      <c r="H15" s="160" t="str">
        <f t="shared" si="6"/>
        <v/>
      </c>
      <c r="I15" s="160" t="str">
        <f t="shared" si="6"/>
        <v/>
      </c>
      <c r="J15" s="160" t="str">
        <f t="shared" si="6"/>
        <v/>
      </c>
      <c r="K15" s="174" t="str">
        <f t="shared" si="6"/>
        <v/>
      </c>
      <c r="L15" s="207" t="str">
        <f t="shared" si="6"/>
        <v/>
      </c>
      <c r="M15" s="160" t="str">
        <f t="shared" si="6"/>
        <v/>
      </c>
      <c r="N15" s="160" t="str">
        <f t="shared" si="6"/>
        <v/>
      </c>
      <c r="O15" s="160" t="str">
        <f t="shared" si="6"/>
        <v/>
      </c>
      <c r="P15" s="174" t="str">
        <f t="shared" si="6"/>
        <v/>
      </c>
    </row>
    <row r="16" spans="1:16" ht="36" customHeight="1" x14ac:dyDescent="0.15">
      <c r="A16" s="494"/>
      <c r="B16" s="495"/>
      <c r="C16" s="498" t="s">
        <v>472</v>
      </c>
      <c r="D16" s="499"/>
      <c r="E16" s="468" t="str">
        <f t="shared" si="0"/>
        <v/>
      </c>
      <c r="F16" s="469"/>
      <c r="G16" s="156" t="str">
        <f t="shared" ref="G16:P16" si="7">IF($H$46=0,"",IF(SUMIF($A$36:$A$45,G$3,$H$36:$H$45)=0,"",SUMIF($A$36:$A$45,G$3,$H$36:$H$45)))</f>
        <v/>
      </c>
      <c r="H16" s="160" t="str">
        <f t="shared" si="7"/>
        <v/>
      </c>
      <c r="I16" s="160" t="str">
        <f t="shared" si="7"/>
        <v/>
      </c>
      <c r="J16" s="160" t="str">
        <f t="shared" si="7"/>
        <v/>
      </c>
      <c r="K16" s="174" t="str">
        <f t="shared" si="7"/>
        <v/>
      </c>
      <c r="L16" s="207" t="str">
        <f t="shared" si="7"/>
        <v/>
      </c>
      <c r="M16" s="160" t="str">
        <f t="shared" si="7"/>
        <v/>
      </c>
      <c r="N16" s="160" t="str">
        <f t="shared" si="7"/>
        <v/>
      </c>
      <c r="O16" s="160" t="str">
        <f t="shared" si="7"/>
        <v/>
      </c>
      <c r="P16" s="174" t="str">
        <f t="shared" si="7"/>
        <v/>
      </c>
    </row>
    <row r="17" spans="1:16" ht="36" customHeight="1" thickBot="1" x14ac:dyDescent="0.2">
      <c r="A17" s="496"/>
      <c r="B17" s="497"/>
      <c r="C17" s="502" t="s">
        <v>473</v>
      </c>
      <c r="D17" s="503"/>
      <c r="E17" s="478" t="str">
        <f t="shared" si="0"/>
        <v/>
      </c>
      <c r="F17" s="479"/>
      <c r="G17" s="154" t="str">
        <f t="shared" ref="G17:P17" si="8">IF($I$46=0,"",IF(SUMIF($A$36:$A$45,G$3,$I$36:$I$45)=0,"",SUMIF($A$36:$A$45,G$3,$I$36:$I$45)))</f>
        <v/>
      </c>
      <c r="H17" s="158" t="str">
        <f t="shared" si="8"/>
        <v/>
      </c>
      <c r="I17" s="158" t="str">
        <f t="shared" si="8"/>
        <v/>
      </c>
      <c r="J17" s="158" t="str">
        <f t="shared" si="8"/>
        <v/>
      </c>
      <c r="K17" s="175" t="str">
        <f t="shared" si="8"/>
        <v/>
      </c>
      <c r="L17" s="208" t="str">
        <f t="shared" si="8"/>
        <v/>
      </c>
      <c r="M17" s="158" t="str">
        <f t="shared" si="8"/>
        <v/>
      </c>
      <c r="N17" s="158" t="str">
        <f t="shared" si="8"/>
        <v/>
      </c>
      <c r="O17" s="158" t="str">
        <f t="shared" si="8"/>
        <v/>
      </c>
      <c r="P17" s="175" t="str">
        <f t="shared" si="8"/>
        <v/>
      </c>
    </row>
    <row r="18" spans="1:16" ht="36" customHeight="1" x14ac:dyDescent="0.15">
      <c r="A18" s="486" t="s">
        <v>1731</v>
      </c>
      <c r="B18" s="487"/>
      <c r="C18" s="500" t="s">
        <v>470</v>
      </c>
      <c r="D18" s="501"/>
      <c r="E18" s="476" t="str">
        <f t="shared" si="0"/>
        <v/>
      </c>
      <c r="F18" s="477"/>
      <c r="G18" s="155" t="str">
        <f t="shared" ref="G18:P18" si="9">IF($J$46=0,"",IF(SUMIF($A$36:$A$45,G$3,$J$36:$J$45)=0,"",SUMIF($A$36:$A$45,G$3,$J$36:$J$45)))</f>
        <v/>
      </c>
      <c r="H18" s="159" t="str">
        <f t="shared" si="9"/>
        <v/>
      </c>
      <c r="I18" s="159" t="str">
        <f t="shared" si="9"/>
        <v/>
      </c>
      <c r="J18" s="159" t="str">
        <f t="shared" si="9"/>
        <v/>
      </c>
      <c r="K18" s="173" t="str">
        <f t="shared" si="9"/>
        <v/>
      </c>
      <c r="L18" s="206" t="str">
        <f t="shared" si="9"/>
        <v/>
      </c>
      <c r="M18" s="159" t="str">
        <f t="shared" si="9"/>
        <v/>
      </c>
      <c r="N18" s="159" t="str">
        <f t="shared" si="9"/>
        <v/>
      </c>
      <c r="O18" s="159" t="str">
        <f t="shared" si="9"/>
        <v/>
      </c>
      <c r="P18" s="173" t="str">
        <f t="shared" si="9"/>
        <v/>
      </c>
    </row>
    <row r="19" spans="1:16" ht="36" customHeight="1" x14ac:dyDescent="0.15">
      <c r="A19" s="488"/>
      <c r="B19" s="489"/>
      <c r="C19" s="498" t="s">
        <v>471</v>
      </c>
      <c r="D19" s="499"/>
      <c r="E19" s="468" t="str">
        <f t="shared" si="0"/>
        <v/>
      </c>
      <c r="F19" s="469"/>
      <c r="G19" s="156" t="str">
        <f t="shared" ref="G19:P19" si="10">IF($K$46=0,"",IF(SUMIF($A$36:$A$45,G$3,$K$36:$K$45)=0,"",SUMIF($A$36:$A$45,G$3,$K$36:$K$45)))</f>
        <v/>
      </c>
      <c r="H19" s="160" t="str">
        <f t="shared" si="10"/>
        <v/>
      </c>
      <c r="I19" s="160" t="str">
        <f t="shared" si="10"/>
        <v/>
      </c>
      <c r="J19" s="160" t="str">
        <f t="shared" si="10"/>
        <v/>
      </c>
      <c r="K19" s="174" t="str">
        <f t="shared" si="10"/>
        <v/>
      </c>
      <c r="L19" s="207" t="str">
        <f t="shared" si="10"/>
        <v/>
      </c>
      <c r="M19" s="160" t="str">
        <f t="shared" si="10"/>
        <v/>
      </c>
      <c r="N19" s="160" t="str">
        <f t="shared" si="10"/>
        <v/>
      </c>
      <c r="O19" s="160" t="str">
        <f t="shared" si="10"/>
        <v/>
      </c>
      <c r="P19" s="174" t="str">
        <f t="shared" si="10"/>
        <v/>
      </c>
    </row>
    <row r="20" spans="1:16" ht="36" customHeight="1" x14ac:dyDescent="0.15">
      <c r="A20" s="488"/>
      <c r="B20" s="489"/>
      <c r="C20" s="498" t="s">
        <v>472</v>
      </c>
      <c r="D20" s="499"/>
      <c r="E20" s="468" t="str">
        <f t="shared" si="0"/>
        <v/>
      </c>
      <c r="F20" s="469"/>
      <c r="G20" s="156" t="str">
        <f t="shared" ref="G20:P20" si="11">IF($L$46=0,"",IF(SUMIF($A$36:$A$45,G$3,$L$36:$L$45)=0,"",SUMIF($A$36:$A$45,G$3,$L$36:$L$45)))</f>
        <v/>
      </c>
      <c r="H20" s="160" t="str">
        <f t="shared" si="11"/>
        <v/>
      </c>
      <c r="I20" s="160" t="str">
        <f t="shared" si="11"/>
        <v/>
      </c>
      <c r="J20" s="160" t="str">
        <f t="shared" si="11"/>
        <v/>
      </c>
      <c r="K20" s="174" t="str">
        <f t="shared" si="11"/>
        <v/>
      </c>
      <c r="L20" s="207" t="str">
        <f t="shared" si="11"/>
        <v/>
      </c>
      <c r="M20" s="160" t="str">
        <f t="shared" si="11"/>
        <v/>
      </c>
      <c r="N20" s="160" t="str">
        <f t="shared" si="11"/>
        <v/>
      </c>
      <c r="O20" s="160" t="str">
        <f t="shared" si="11"/>
        <v/>
      </c>
      <c r="P20" s="174" t="str">
        <f t="shared" si="11"/>
        <v/>
      </c>
    </row>
    <row r="21" spans="1:16" ht="36" customHeight="1" thickBot="1" x14ac:dyDescent="0.2">
      <c r="A21" s="490"/>
      <c r="B21" s="491"/>
      <c r="C21" s="502" t="s">
        <v>473</v>
      </c>
      <c r="D21" s="503"/>
      <c r="E21" s="478" t="str">
        <f t="shared" si="0"/>
        <v/>
      </c>
      <c r="F21" s="479"/>
      <c r="G21" s="154" t="str">
        <f t="shared" ref="G21:P21" si="12">IF($M$46=0,"",IF(SUMIF($A$36:$A$45,G$3,$M$36:$M$45)=0,"",SUMIF($A$36:$A$45,G$3,$M$36:$M$45)))</f>
        <v/>
      </c>
      <c r="H21" s="158" t="str">
        <f t="shared" si="12"/>
        <v/>
      </c>
      <c r="I21" s="158" t="str">
        <f t="shared" si="12"/>
        <v/>
      </c>
      <c r="J21" s="158" t="str">
        <f t="shared" si="12"/>
        <v/>
      </c>
      <c r="K21" s="175" t="str">
        <f t="shared" si="12"/>
        <v/>
      </c>
      <c r="L21" s="208" t="str">
        <f t="shared" si="12"/>
        <v/>
      </c>
      <c r="M21" s="158" t="str">
        <f t="shared" si="12"/>
        <v/>
      </c>
      <c r="N21" s="158" t="str">
        <f t="shared" si="12"/>
        <v/>
      </c>
      <c r="O21" s="158" t="str">
        <f t="shared" si="12"/>
        <v/>
      </c>
      <c r="P21" s="175" t="str">
        <f t="shared" si="12"/>
        <v/>
      </c>
    </row>
    <row r="22" spans="1:16" ht="36" customHeight="1" x14ac:dyDescent="0.15">
      <c r="A22" s="486" t="s">
        <v>1732</v>
      </c>
      <c r="B22" s="487"/>
      <c r="C22" s="500" t="s">
        <v>470</v>
      </c>
      <c r="D22" s="501"/>
      <c r="E22" s="476" t="str">
        <f t="shared" si="0"/>
        <v/>
      </c>
      <c r="F22" s="477"/>
      <c r="G22" s="155" t="str">
        <f t="shared" ref="G22:P22" si="13">IF($N$46=0,"",IF(SUMIF($A$36:$A$45,G$3,$N$36:$N$45)=0,"",SUMIF($A$36:$A$45,G$3,$N$36:$N$45)))</f>
        <v/>
      </c>
      <c r="H22" s="159" t="str">
        <f t="shared" si="13"/>
        <v/>
      </c>
      <c r="I22" s="159" t="str">
        <f t="shared" si="13"/>
        <v/>
      </c>
      <c r="J22" s="159" t="str">
        <f t="shared" si="13"/>
        <v/>
      </c>
      <c r="K22" s="173" t="str">
        <f t="shared" si="13"/>
        <v/>
      </c>
      <c r="L22" s="206" t="str">
        <f t="shared" si="13"/>
        <v/>
      </c>
      <c r="M22" s="159" t="str">
        <f t="shared" si="13"/>
        <v/>
      </c>
      <c r="N22" s="159" t="str">
        <f t="shared" si="13"/>
        <v/>
      </c>
      <c r="O22" s="159" t="str">
        <f t="shared" si="13"/>
        <v/>
      </c>
      <c r="P22" s="173" t="str">
        <f t="shared" si="13"/>
        <v/>
      </c>
    </row>
    <row r="23" spans="1:16" ht="36" customHeight="1" x14ac:dyDescent="0.15">
      <c r="A23" s="488"/>
      <c r="B23" s="489"/>
      <c r="C23" s="498" t="s">
        <v>471</v>
      </c>
      <c r="D23" s="499"/>
      <c r="E23" s="468" t="str">
        <f t="shared" si="0"/>
        <v/>
      </c>
      <c r="F23" s="469"/>
      <c r="G23" s="156" t="str">
        <f t="shared" ref="G23:P23" si="14">IF($O$46=0,"",IF(SUMIF($A$36:$A$45,G$3,$O$36:$O$45)=0,"",SUMIF($A$36:$A$45,G$3,$O$36:$O$45)))</f>
        <v/>
      </c>
      <c r="H23" s="160" t="str">
        <f t="shared" si="14"/>
        <v/>
      </c>
      <c r="I23" s="160" t="str">
        <f t="shared" si="14"/>
        <v/>
      </c>
      <c r="J23" s="160" t="str">
        <f t="shared" si="14"/>
        <v/>
      </c>
      <c r="K23" s="174" t="str">
        <f t="shared" si="14"/>
        <v/>
      </c>
      <c r="L23" s="207" t="str">
        <f t="shared" si="14"/>
        <v/>
      </c>
      <c r="M23" s="160" t="str">
        <f t="shared" si="14"/>
        <v/>
      </c>
      <c r="N23" s="160" t="str">
        <f t="shared" si="14"/>
        <v/>
      </c>
      <c r="O23" s="160" t="str">
        <f t="shared" si="14"/>
        <v/>
      </c>
      <c r="P23" s="174" t="str">
        <f t="shared" si="14"/>
        <v/>
      </c>
    </row>
    <row r="24" spans="1:16" ht="36" customHeight="1" x14ac:dyDescent="0.15">
      <c r="A24" s="488"/>
      <c r="B24" s="489"/>
      <c r="C24" s="498" t="s">
        <v>472</v>
      </c>
      <c r="D24" s="499"/>
      <c r="E24" s="468" t="str">
        <f t="shared" si="0"/>
        <v/>
      </c>
      <c r="F24" s="469"/>
      <c r="G24" s="156" t="str">
        <f t="shared" ref="G24:P24" si="15">IF($P$46=0,"",IF(SUMIF($A$36:$A$45,G$3,$P$36:$P$45)=0,"",SUMIF($A$36:$A$45,G$3,$P$36:$P$45)))</f>
        <v/>
      </c>
      <c r="H24" s="160" t="str">
        <f t="shared" si="15"/>
        <v/>
      </c>
      <c r="I24" s="160" t="str">
        <f t="shared" si="15"/>
        <v/>
      </c>
      <c r="J24" s="160" t="str">
        <f t="shared" si="15"/>
        <v/>
      </c>
      <c r="K24" s="174" t="str">
        <f t="shared" si="15"/>
        <v/>
      </c>
      <c r="L24" s="207" t="str">
        <f t="shared" si="15"/>
        <v/>
      </c>
      <c r="M24" s="160" t="str">
        <f t="shared" si="15"/>
        <v/>
      </c>
      <c r="N24" s="160" t="str">
        <f t="shared" si="15"/>
        <v/>
      </c>
      <c r="O24" s="160" t="str">
        <f t="shared" si="15"/>
        <v/>
      </c>
      <c r="P24" s="174" t="str">
        <f t="shared" si="15"/>
        <v/>
      </c>
    </row>
    <row r="25" spans="1:16" ht="36" customHeight="1" thickBot="1" x14ac:dyDescent="0.2">
      <c r="A25" s="490"/>
      <c r="B25" s="491"/>
      <c r="C25" s="502" t="s">
        <v>473</v>
      </c>
      <c r="D25" s="503"/>
      <c r="E25" s="478" t="str">
        <f t="shared" si="0"/>
        <v/>
      </c>
      <c r="F25" s="479"/>
      <c r="G25" s="154" t="str">
        <f t="shared" ref="G25:P25" si="16">IF($Q$46=0,"",IF(SUMIF($A$36:$A$45,G$3,$Q$36:$Q$45)=0,"",SUMIF($A$36:$A$45,G$3,$Q$36:$Q$45)))</f>
        <v/>
      </c>
      <c r="H25" s="158" t="str">
        <f t="shared" si="16"/>
        <v/>
      </c>
      <c r="I25" s="158" t="str">
        <f t="shared" si="16"/>
        <v/>
      </c>
      <c r="J25" s="158" t="str">
        <f t="shared" si="16"/>
        <v/>
      </c>
      <c r="K25" s="175" t="str">
        <f t="shared" si="16"/>
        <v/>
      </c>
      <c r="L25" s="208" t="str">
        <f t="shared" si="16"/>
        <v/>
      </c>
      <c r="M25" s="158" t="str">
        <f t="shared" si="16"/>
        <v/>
      </c>
      <c r="N25" s="158" t="str">
        <f t="shared" si="16"/>
        <v/>
      </c>
      <c r="O25" s="158" t="str">
        <f t="shared" si="16"/>
        <v/>
      </c>
      <c r="P25" s="175" t="str">
        <f t="shared" si="16"/>
        <v/>
      </c>
    </row>
    <row r="26" spans="1:16" ht="36" customHeight="1" x14ac:dyDescent="0.15">
      <c r="A26" s="492" t="s">
        <v>341</v>
      </c>
      <c r="B26" s="493"/>
      <c r="C26" s="500" t="s">
        <v>470</v>
      </c>
      <c r="D26" s="501"/>
      <c r="E26" s="476" t="str">
        <f t="shared" si="0"/>
        <v/>
      </c>
      <c r="F26" s="477"/>
      <c r="G26" s="155" t="str">
        <f t="shared" ref="G26:P26" si="17">IF($R$46=0,"",IF(SUMIF($A$36:$A$45,G$3,$R$36:$R$45)=0,"",SUMIF($A$36:$A$45,G$3,$R$36:$R$45)))</f>
        <v/>
      </c>
      <c r="H26" s="159" t="str">
        <f t="shared" si="17"/>
        <v/>
      </c>
      <c r="I26" s="159" t="str">
        <f t="shared" si="17"/>
        <v/>
      </c>
      <c r="J26" s="159" t="str">
        <f t="shared" si="17"/>
        <v/>
      </c>
      <c r="K26" s="173" t="str">
        <f t="shared" si="17"/>
        <v/>
      </c>
      <c r="L26" s="206" t="str">
        <f t="shared" si="17"/>
        <v/>
      </c>
      <c r="M26" s="159" t="str">
        <f t="shared" si="17"/>
        <v/>
      </c>
      <c r="N26" s="159" t="str">
        <f t="shared" si="17"/>
        <v/>
      </c>
      <c r="O26" s="159" t="str">
        <f t="shared" si="17"/>
        <v/>
      </c>
      <c r="P26" s="173" t="str">
        <f t="shared" si="17"/>
        <v/>
      </c>
    </row>
    <row r="27" spans="1:16" ht="36" customHeight="1" x14ac:dyDescent="0.15">
      <c r="A27" s="494"/>
      <c r="B27" s="495"/>
      <c r="C27" s="498" t="s">
        <v>471</v>
      </c>
      <c r="D27" s="499"/>
      <c r="E27" s="468" t="str">
        <f t="shared" si="0"/>
        <v/>
      </c>
      <c r="F27" s="469"/>
      <c r="G27" s="156" t="str">
        <f t="shared" ref="G27:P27" si="18">IF($S$46=0,"",IF(SUMIF($A$36:$A$45,G$3,$S$36:$S$45)=0,"",SUMIF($A$36:$A$45,G$3,$S$36:$S$45)))</f>
        <v/>
      </c>
      <c r="H27" s="160" t="str">
        <f t="shared" si="18"/>
        <v/>
      </c>
      <c r="I27" s="160" t="str">
        <f t="shared" si="18"/>
        <v/>
      </c>
      <c r="J27" s="160" t="str">
        <f t="shared" si="18"/>
        <v/>
      </c>
      <c r="K27" s="174" t="str">
        <f t="shared" si="18"/>
        <v/>
      </c>
      <c r="L27" s="207" t="str">
        <f t="shared" si="18"/>
        <v/>
      </c>
      <c r="M27" s="160" t="str">
        <f t="shared" si="18"/>
        <v/>
      </c>
      <c r="N27" s="160" t="str">
        <f t="shared" si="18"/>
        <v/>
      </c>
      <c r="O27" s="160" t="str">
        <f t="shared" si="18"/>
        <v/>
      </c>
      <c r="P27" s="174" t="str">
        <f t="shared" si="18"/>
        <v/>
      </c>
    </row>
    <row r="28" spans="1:16" ht="36" customHeight="1" x14ac:dyDescent="0.15">
      <c r="A28" s="494"/>
      <c r="B28" s="495"/>
      <c r="C28" s="498" t="s">
        <v>472</v>
      </c>
      <c r="D28" s="499"/>
      <c r="E28" s="468" t="str">
        <f t="shared" si="0"/>
        <v/>
      </c>
      <c r="F28" s="469"/>
      <c r="G28" s="156" t="str">
        <f t="shared" ref="G28:P28" si="19">IF($T$46=0,"",IF(SUMIF($A$36:$A$45,G$3,$T$36:$T$45)=0,"",SUMIF($A$36:$A$45,G$3,$T$36:$T$45)))</f>
        <v/>
      </c>
      <c r="H28" s="160" t="str">
        <f t="shared" si="19"/>
        <v/>
      </c>
      <c r="I28" s="160" t="str">
        <f t="shared" si="19"/>
        <v/>
      </c>
      <c r="J28" s="160" t="str">
        <f t="shared" si="19"/>
        <v/>
      </c>
      <c r="K28" s="174" t="str">
        <f t="shared" si="19"/>
        <v/>
      </c>
      <c r="L28" s="207" t="str">
        <f t="shared" si="19"/>
        <v/>
      </c>
      <c r="M28" s="160" t="str">
        <f t="shared" si="19"/>
        <v/>
      </c>
      <c r="N28" s="160" t="str">
        <f t="shared" si="19"/>
        <v/>
      </c>
      <c r="O28" s="160" t="str">
        <f t="shared" si="19"/>
        <v/>
      </c>
      <c r="P28" s="174" t="str">
        <f t="shared" si="19"/>
        <v/>
      </c>
    </row>
    <row r="29" spans="1:16" ht="36" customHeight="1" thickBot="1" x14ac:dyDescent="0.2">
      <c r="A29" s="496"/>
      <c r="B29" s="497"/>
      <c r="C29" s="502" t="s">
        <v>473</v>
      </c>
      <c r="D29" s="503"/>
      <c r="E29" s="478" t="str">
        <f t="shared" si="0"/>
        <v/>
      </c>
      <c r="F29" s="479"/>
      <c r="G29" s="154" t="str">
        <f t="shared" ref="G29:P29" si="20">IF($U$46=0,"",IF(SUMIF($A$36:$A$45,G$3,$U$36:$U$45)=0,"",SUMIF($A$36:$A$45,G$3,$U$36:$U$45)))</f>
        <v/>
      </c>
      <c r="H29" s="158" t="str">
        <f t="shared" si="20"/>
        <v/>
      </c>
      <c r="I29" s="158" t="str">
        <f t="shared" si="20"/>
        <v/>
      </c>
      <c r="J29" s="158" t="str">
        <f t="shared" si="20"/>
        <v/>
      </c>
      <c r="K29" s="175" t="str">
        <f t="shared" si="20"/>
        <v/>
      </c>
      <c r="L29" s="208" t="str">
        <f t="shared" si="20"/>
        <v/>
      </c>
      <c r="M29" s="158" t="str">
        <f t="shared" si="20"/>
        <v/>
      </c>
      <c r="N29" s="158" t="str">
        <f t="shared" si="20"/>
        <v/>
      </c>
      <c r="O29" s="158" t="str">
        <f t="shared" si="20"/>
        <v/>
      </c>
      <c r="P29" s="175" t="str">
        <f t="shared" si="20"/>
        <v/>
      </c>
    </row>
    <row r="30" spans="1:16" ht="30" customHeight="1" thickBot="1" x14ac:dyDescent="0.2">
      <c r="A30" s="482" t="s">
        <v>701</v>
      </c>
      <c r="B30" s="483"/>
      <c r="C30" s="483"/>
      <c r="D30" s="483"/>
      <c r="E30" s="484" t="str">
        <f t="shared" si="0"/>
        <v/>
      </c>
      <c r="F30" s="514"/>
      <c r="G30" s="157" t="str">
        <f t="shared" ref="G30:P30" si="21">IF($V$46=0,"",IF(SUMIF($A$36:$A$45,G$3,$V$36:$V$45)=0,"",SUMIF($A$36:$A$45,G$3,$V$36:$V$45)))</f>
        <v/>
      </c>
      <c r="H30" s="164" t="str">
        <f t="shared" si="21"/>
        <v/>
      </c>
      <c r="I30" s="164" t="str">
        <f t="shared" si="21"/>
        <v/>
      </c>
      <c r="J30" s="164" t="str">
        <f t="shared" si="21"/>
        <v/>
      </c>
      <c r="K30" s="176" t="str">
        <f t="shared" si="21"/>
        <v/>
      </c>
      <c r="L30" s="209" t="str">
        <f t="shared" si="21"/>
        <v/>
      </c>
      <c r="M30" s="164" t="str">
        <f t="shared" si="21"/>
        <v/>
      </c>
      <c r="N30" s="164" t="str">
        <f t="shared" si="21"/>
        <v/>
      </c>
      <c r="O30" s="164" t="str">
        <f t="shared" si="21"/>
        <v/>
      </c>
      <c r="P30" s="176" t="str">
        <f t="shared" si="21"/>
        <v/>
      </c>
    </row>
    <row r="31" spans="1:16" ht="30" customHeight="1" thickBot="1" x14ac:dyDescent="0.2">
      <c r="A31" s="484" t="s">
        <v>702</v>
      </c>
      <c r="B31" s="485"/>
      <c r="C31" s="485"/>
      <c r="D31" s="485"/>
      <c r="E31" s="484" t="str">
        <f t="shared" si="0"/>
        <v/>
      </c>
      <c r="F31" s="514"/>
      <c r="G31" s="157" t="str">
        <f t="shared" ref="G31:P31" si="22">IF(SUM(G10:G30)=0,"",SUM(G10:G30))</f>
        <v/>
      </c>
      <c r="H31" s="164" t="str">
        <f t="shared" si="22"/>
        <v/>
      </c>
      <c r="I31" s="164" t="str">
        <f t="shared" si="22"/>
        <v/>
      </c>
      <c r="J31" s="164" t="str">
        <f t="shared" si="22"/>
        <v/>
      </c>
      <c r="K31" s="176" t="str">
        <f t="shared" si="22"/>
        <v/>
      </c>
      <c r="L31" s="209" t="str">
        <f t="shared" si="22"/>
        <v/>
      </c>
      <c r="M31" s="164" t="str">
        <f t="shared" si="22"/>
        <v/>
      </c>
      <c r="N31" s="164" t="str">
        <f t="shared" si="22"/>
        <v/>
      </c>
      <c r="O31" s="164" t="str">
        <f t="shared" si="22"/>
        <v/>
      </c>
      <c r="P31" s="176" t="str">
        <f t="shared" si="22"/>
        <v/>
      </c>
    </row>
    <row r="32" spans="1:16" ht="14.4" x14ac:dyDescent="0.15">
      <c r="B32" s="2"/>
      <c r="C32" s="2"/>
      <c r="E32" s="2"/>
    </row>
    <row r="33" spans="1:23" ht="12" hidden="1" customHeight="1" x14ac:dyDescent="0.15">
      <c r="A33" s="480" t="s">
        <v>708</v>
      </c>
      <c r="B33" s="535" t="s">
        <v>449</v>
      </c>
      <c r="C33" s="536"/>
      <c r="D33" s="536"/>
      <c r="E33" s="536"/>
      <c r="F33" s="536"/>
      <c r="G33" s="536"/>
      <c r="H33" s="536"/>
      <c r="I33" s="536"/>
      <c r="J33" s="536"/>
      <c r="K33" s="536"/>
      <c r="L33" s="536"/>
      <c r="M33" s="536"/>
      <c r="N33" s="536"/>
      <c r="O33" s="536"/>
      <c r="P33" s="536"/>
      <c r="Q33" s="536"/>
      <c r="R33" s="536"/>
      <c r="S33" s="536"/>
      <c r="T33" s="536"/>
      <c r="U33" s="536"/>
      <c r="V33" s="536"/>
      <c r="W33" s="537"/>
    </row>
    <row r="34" spans="1:23" ht="12" hidden="1" customHeight="1" x14ac:dyDescent="0.15">
      <c r="A34" s="481"/>
      <c r="B34" s="534" t="s">
        <v>466</v>
      </c>
      <c r="C34" s="534"/>
      <c r="D34" s="534"/>
      <c r="E34" s="534"/>
      <c r="F34" s="534" t="s">
        <v>467</v>
      </c>
      <c r="G34" s="534"/>
      <c r="H34" s="534"/>
      <c r="I34" s="534"/>
      <c r="J34" s="534" t="s">
        <v>709</v>
      </c>
      <c r="K34" s="534"/>
      <c r="L34" s="534"/>
      <c r="M34" s="534"/>
      <c r="N34" s="534" t="s">
        <v>358</v>
      </c>
      <c r="O34" s="534"/>
      <c r="P34" s="534"/>
      <c r="Q34" s="534"/>
      <c r="R34" s="534" t="s">
        <v>468</v>
      </c>
      <c r="S34" s="534"/>
      <c r="T34" s="534"/>
      <c r="U34" s="534"/>
      <c r="V34" s="538" t="s">
        <v>469</v>
      </c>
      <c r="W34" s="540" t="s">
        <v>488</v>
      </c>
    </row>
    <row r="35" spans="1:23" ht="86.4" hidden="1" x14ac:dyDescent="0.15">
      <c r="A35" s="481"/>
      <c r="B35" s="82" t="s">
        <v>470</v>
      </c>
      <c r="C35" s="82" t="s">
        <v>471</v>
      </c>
      <c r="D35" s="82" t="s">
        <v>472</v>
      </c>
      <c r="E35" s="82" t="s">
        <v>473</v>
      </c>
      <c r="F35" s="82" t="s">
        <v>470</v>
      </c>
      <c r="G35" s="82" t="s">
        <v>471</v>
      </c>
      <c r="H35" s="82" t="s">
        <v>472</v>
      </c>
      <c r="I35" s="82" t="s">
        <v>473</v>
      </c>
      <c r="J35" s="82" t="s">
        <v>470</v>
      </c>
      <c r="K35" s="82" t="s">
        <v>471</v>
      </c>
      <c r="L35" s="82" t="s">
        <v>472</v>
      </c>
      <c r="M35" s="82" t="s">
        <v>473</v>
      </c>
      <c r="N35" s="82" t="s">
        <v>470</v>
      </c>
      <c r="O35" s="82" t="s">
        <v>471</v>
      </c>
      <c r="P35" s="82" t="s">
        <v>472</v>
      </c>
      <c r="Q35" s="82" t="s">
        <v>473</v>
      </c>
      <c r="R35" s="82" t="s">
        <v>470</v>
      </c>
      <c r="S35" s="82" t="s">
        <v>471</v>
      </c>
      <c r="T35" s="82" t="s">
        <v>472</v>
      </c>
      <c r="U35" s="82" t="s">
        <v>473</v>
      </c>
      <c r="V35" s="539"/>
      <c r="W35" s="541"/>
    </row>
    <row r="36" spans="1:23" hidden="1" x14ac:dyDescent="0.15">
      <c r="A36" s="73">
        <v>1</v>
      </c>
      <c r="B36" s="80">
        <f>COUNTIF(車種重量,CONCATENATE($A36,11))</f>
        <v>0</v>
      </c>
      <c r="C36" s="80">
        <f>COUNTIF(車種重量,CONCATENATE($A36,12))</f>
        <v>0</v>
      </c>
      <c r="D36" s="80">
        <f>COUNTIF(車種重量,CONCATENATE($A36,13))</f>
        <v>0</v>
      </c>
      <c r="E36" s="80">
        <f>COUNTIF(車種重量,CONCATENATE($A36,14))</f>
        <v>0</v>
      </c>
      <c r="F36" s="80">
        <f>COUNTIF(車種重量,CONCATENATE($A36,21))</f>
        <v>0</v>
      </c>
      <c r="G36" s="80">
        <f>COUNTIF(車種重量,CONCATENATE($A36,22))</f>
        <v>0</v>
      </c>
      <c r="H36" s="80">
        <f>COUNTIF(車種重量,CONCATENATE($A36,23))</f>
        <v>0</v>
      </c>
      <c r="I36" s="80">
        <f>COUNTIF(車種重量,CONCATENATE($A36,24))</f>
        <v>0</v>
      </c>
      <c r="J36" s="80">
        <f>COUNTIF(車種重量,CONCATENATE($A36,31))</f>
        <v>0</v>
      </c>
      <c r="K36" s="80">
        <f>COUNTIF(車種重量,CONCATENATE($A36,32))</f>
        <v>0</v>
      </c>
      <c r="L36" s="80">
        <f>COUNTIF(車種重量,CONCATENATE($A36,33))</f>
        <v>0</v>
      </c>
      <c r="M36" s="80">
        <f>COUNTIF(車種重量,CONCATENATE($A36,34))</f>
        <v>0</v>
      </c>
      <c r="N36" s="80">
        <f>COUNTIF(車種重量,CONCATENATE($A36,41))</f>
        <v>0</v>
      </c>
      <c r="O36" s="80">
        <f>COUNTIF(車種重量,CONCATENATE($A36,42))</f>
        <v>0</v>
      </c>
      <c r="P36" s="80">
        <f>COUNTIF(車種重量,CONCATENATE($A36,43))</f>
        <v>0</v>
      </c>
      <c r="Q36" s="80">
        <f>COUNTIF(車種重量,CONCATENATE($A36,44))</f>
        <v>0</v>
      </c>
      <c r="R36" s="80">
        <f>COUNTIF(車種重量,CONCATENATE($A36,51))+COUNTIF(車種重量,CONCATENATE($A36,61))</f>
        <v>0</v>
      </c>
      <c r="S36" s="80">
        <f>COUNTIF(車種重量,CONCATENATE($A36,52))+COUNTIF(車種重量,CONCATENATE($A36,62))</f>
        <v>0</v>
      </c>
      <c r="T36" s="80">
        <f>COUNTIF(車種重量,CONCATENATE($A36,53))+COUNTIF(車種重量,CONCATENATE($A36,63))</f>
        <v>0</v>
      </c>
      <c r="U36" s="80">
        <f>COUNTIF(車種重量,CONCATENATE($A36,54))+COUNTIF(車種重量,CONCATENATE($A36,64))</f>
        <v>0</v>
      </c>
      <c r="V36" s="80">
        <f>COUNTIF(車種重量,CONCATENATE($A36,90))</f>
        <v>0</v>
      </c>
      <c r="W36" s="81">
        <f t="shared" ref="W36:W45" si="23">SUM(B36:V36)</f>
        <v>0</v>
      </c>
    </row>
    <row r="37" spans="1:23" hidden="1" x14ac:dyDescent="0.15">
      <c r="A37" s="73">
        <v>2</v>
      </c>
      <c r="B37" s="80">
        <f t="shared" ref="B37:B45" si="24">COUNTIF(車種重量,CONCATENATE($A37,11))</f>
        <v>0</v>
      </c>
      <c r="C37" s="80">
        <f t="shared" ref="C37:C45" si="25">COUNTIF(車種重量,CONCATENATE($A37,12))</f>
        <v>0</v>
      </c>
      <c r="D37" s="80">
        <f t="shared" ref="D37:D45" si="26">COUNTIF(車種重量,CONCATENATE($A37,13))</f>
        <v>0</v>
      </c>
      <c r="E37" s="80">
        <f t="shared" ref="E37:E45" si="27">COUNTIF(車種重量,CONCATENATE($A37,14))</f>
        <v>0</v>
      </c>
      <c r="F37" s="80">
        <f t="shared" ref="F37:F45" si="28">COUNTIF(車種重量,CONCATENATE($A37,21))</f>
        <v>0</v>
      </c>
      <c r="G37" s="80">
        <f t="shared" ref="G37:G45" si="29">COUNTIF(車種重量,CONCATENATE($A37,22))</f>
        <v>0</v>
      </c>
      <c r="H37" s="80">
        <f t="shared" ref="H37:H45" si="30">COUNTIF(車種重量,CONCATENATE($A37,23))</f>
        <v>0</v>
      </c>
      <c r="I37" s="80">
        <f t="shared" ref="I37:I45" si="31">COUNTIF(車種重量,CONCATENATE($A37,24))</f>
        <v>0</v>
      </c>
      <c r="J37" s="80">
        <f t="shared" ref="J37:J45" si="32">COUNTIF(車種重量,CONCATENATE($A37,31))</f>
        <v>0</v>
      </c>
      <c r="K37" s="80">
        <f t="shared" ref="K37:K45" si="33">COUNTIF(車種重量,CONCATENATE($A37,32))</f>
        <v>0</v>
      </c>
      <c r="L37" s="80">
        <f t="shared" ref="L37:L45" si="34">COUNTIF(車種重量,CONCATENATE($A37,33))</f>
        <v>0</v>
      </c>
      <c r="M37" s="80">
        <f t="shared" ref="M37:M45" si="35">COUNTIF(車種重量,CONCATENATE($A37,34))</f>
        <v>0</v>
      </c>
      <c r="N37" s="80">
        <f t="shared" ref="N37:N45" si="36">COUNTIF(車種重量,CONCATENATE($A37,41))</f>
        <v>0</v>
      </c>
      <c r="O37" s="80">
        <f t="shared" ref="O37:O45" si="37">COUNTIF(車種重量,CONCATENATE($A37,42))</f>
        <v>0</v>
      </c>
      <c r="P37" s="80">
        <f t="shared" ref="P37:P45" si="38">COUNTIF(車種重量,CONCATENATE($A37,43))</f>
        <v>0</v>
      </c>
      <c r="Q37" s="80">
        <f t="shared" ref="Q37:Q45" si="39">COUNTIF(車種重量,CONCATENATE($A37,44))</f>
        <v>0</v>
      </c>
      <c r="R37" s="80">
        <f t="shared" ref="R37:R45" si="40">COUNTIF(車種重量,CONCATENATE($A37,51))+COUNTIF(車種重量,CONCATENATE($A37,61))</f>
        <v>0</v>
      </c>
      <c r="S37" s="80">
        <f t="shared" ref="S37:S45" si="41">COUNTIF(車種重量,CONCATENATE($A37,52))+COUNTIF(車種重量,CONCATENATE($A37,62))</f>
        <v>0</v>
      </c>
      <c r="T37" s="80">
        <f t="shared" ref="T37:T45" si="42">COUNTIF(車種重量,CONCATENATE($A37,53))+COUNTIF(車種重量,CONCATENATE($A37,63))</f>
        <v>0</v>
      </c>
      <c r="U37" s="80">
        <f t="shared" ref="U37:U45" si="43">COUNTIF(車種重量,CONCATENATE($A37,54))+COUNTIF(車種重量,CONCATENATE($A37,64))</f>
        <v>0</v>
      </c>
      <c r="V37" s="80">
        <f t="shared" ref="V37:V45" si="44">COUNTIF(車種重量,CONCATENATE($A37,90))</f>
        <v>0</v>
      </c>
      <c r="W37" s="81">
        <f t="shared" si="23"/>
        <v>0</v>
      </c>
    </row>
    <row r="38" spans="1:23" hidden="1" x14ac:dyDescent="0.15">
      <c r="A38" s="73">
        <v>3</v>
      </c>
      <c r="B38" s="80">
        <f t="shared" si="24"/>
        <v>0</v>
      </c>
      <c r="C38" s="80">
        <f t="shared" si="25"/>
        <v>0</v>
      </c>
      <c r="D38" s="80">
        <f t="shared" si="26"/>
        <v>0</v>
      </c>
      <c r="E38" s="80">
        <f t="shared" si="27"/>
        <v>0</v>
      </c>
      <c r="F38" s="80">
        <f t="shared" si="28"/>
        <v>0</v>
      </c>
      <c r="G38" s="80">
        <f t="shared" si="29"/>
        <v>0</v>
      </c>
      <c r="H38" s="80">
        <f t="shared" si="30"/>
        <v>0</v>
      </c>
      <c r="I38" s="80">
        <f t="shared" si="31"/>
        <v>0</v>
      </c>
      <c r="J38" s="80">
        <f t="shared" si="32"/>
        <v>0</v>
      </c>
      <c r="K38" s="80">
        <f t="shared" si="33"/>
        <v>0</v>
      </c>
      <c r="L38" s="80">
        <f t="shared" si="34"/>
        <v>0</v>
      </c>
      <c r="M38" s="80">
        <f t="shared" si="35"/>
        <v>0</v>
      </c>
      <c r="N38" s="80">
        <f t="shared" si="36"/>
        <v>0</v>
      </c>
      <c r="O38" s="80">
        <f t="shared" si="37"/>
        <v>0</v>
      </c>
      <c r="P38" s="80">
        <f t="shared" si="38"/>
        <v>0</v>
      </c>
      <c r="Q38" s="80">
        <f t="shared" si="39"/>
        <v>0</v>
      </c>
      <c r="R38" s="80">
        <f t="shared" si="40"/>
        <v>0</v>
      </c>
      <c r="S38" s="80">
        <f t="shared" si="41"/>
        <v>0</v>
      </c>
      <c r="T38" s="80">
        <f t="shared" si="42"/>
        <v>0</v>
      </c>
      <c r="U38" s="80">
        <f t="shared" si="43"/>
        <v>0</v>
      </c>
      <c r="V38" s="80">
        <f t="shared" si="44"/>
        <v>0</v>
      </c>
      <c r="W38" s="81">
        <f t="shared" si="23"/>
        <v>0</v>
      </c>
    </row>
    <row r="39" spans="1:23" hidden="1" x14ac:dyDescent="0.15">
      <c r="A39" s="73">
        <v>4</v>
      </c>
      <c r="B39" s="80">
        <f t="shared" si="24"/>
        <v>0</v>
      </c>
      <c r="C39" s="80">
        <f t="shared" si="25"/>
        <v>0</v>
      </c>
      <c r="D39" s="80">
        <f t="shared" si="26"/>
        <v>0</v>
      </c>
      <c r="E39" s="80">
        <f t="shared" si="27"/>
        <v>0</v>
      </c>
      <c r="F39" s="80">
        <f t="shared" si="28"/>
        <v>0</v>
      </c>
      <c r="G39" s="80">
        <f t="shared" si="29"/>
        <v>0</v>
      </c>
      <c r="H39" s="80">
        <f t="shared" si="30"/>
        <v>0</v>
      </c>
      <c r="I39" s="80">
        <f t="shared" si="31"/>
        <v>0</v>
      </c>
      <c r="J39" s="80">
        <f t="shared" si="32"/>
        <v>0</v>
      </c>
      <c r="K39" s="80">
        <f t="shared" si="33"/>
        <v>0</v>
      </c>
      <c r="L39" s="80">
        <f t="shared" si="34"/>
        <v>0</v>
      </c>
      <c r="M39" s="80">
        <f t="shared" si="35"/>
        <v>0</v>
      </c>
      <c r="N39" s="80">
        <f t="shared" si="36"/>
        <v>0</v>
      </c>
      <c r="O39" s="80">
        <f t="shared" si="37"/>
        <v>0</v>
      </c>
      <c r="P39" s="80">
        <f t="shared" si="38"/>
        <v>0</v>
      </c>
      <c r="Q39" s="80">
        <f t="shared" si="39"/>
        <v>0</v>
      </c>
      <c r="R39" s="80">
        <f t="shared" si="40"/>
        <v>0</v>
      </c>
      <c r="S39" s="80">
        <f t="shared" si="41"/>
        <v>0</v>
      </c>
      <c r="T39" s="80">
        <f t="shared" si="42"/>
        <v>0</v>
      </c>
      <c r="U39" s="80">
        <f t="shared" si="43"/>
        <v>0</v>
      </c>
      <c r="V39" s="80">
        <f t="shared" si="44"/>
        <v>0</v>
      </c>
      <c r="W39" s="81">
        <f t="shared" si="23"/>
        <v>0</v>
      </c>
    </row>
    <row r="40" spans="1:23" hidden="1" x14ac:dyDescent="0.15">
      <c r="A40" s="73">
        <v>5</v>
      </c>
      <c r="B40" s="80">
        <f t="shared" si="24"/>
        <v>0</v>
      </c>
      <c r="C40" s="80">
        <f t="shared" si="25"/>
        <v>0</v>
      </c>
      <c r="D40" s="80">
        <f t="shared" si="26"/>
        <v>0</v>
      </c>
      <c r="E40" s="80">
        <f t="shared" si="27"/>
        <v>0</v>
      </c>
      <c r="F40" s="80">
        <f t="shared" si="28"/>
        <v>0</v>
      </c>
      <c r="G40" s="80">
        <f t="shared" si="29"/>
        <v>0</v>
      </c>
      <c r="H40" s="80">
        <f t="shared" si="30"/>
        <v>0</v>
      </c>
      <c r="I40" s="80">
        <f t="shared" si="31"/>
        <v>0</v>
      </c>
      <c r="J40" s="80">
        <f t="shared" si="32"/>
        <v>0</v>
      </c>
      <c r="K40" s="80">
        <f t="shared" si="33"/>
        <v>0</v>
      </c>
      <c r="L40" s="80">
        <f t="shared" si="34"/>
        <v>0</v>
      </c>
      <c r="M40" s="80">
        <f t="shared" si="35"/>
        <v>0</v>
      </c>
      <c r="N40" s="80">
        <f t="shared" si="36"/>
        <v>0</v>
      </c>
      <c r="O40" s="80">
        <f t="shared" si="37"/>
        <v>0</v>
      </c>
      <c r="P40" s="80">
        <f t="shared" si="38"/>
        <v>0</v>
      </c>
      <c r="Q40" s="80">
        <f t="shared" si="39"/>
        <v>0</v>
      </c>
      <c r="R40" s="80">
        <f t="shared" si="40"/>
        <v>0</v>
      </c>
      <c r="S40" s="80">
        <f t="shared" si="41"/>
        <v>0</v>
      </c>
      <c r="T40" s="80">
        <f t="shared" si="42"/>
        <v>0</v>
      </c>
      <c r="U40" s="80">
        <f t="shared" si="43"/>
        <v>0</v>
      </c>
      <c r="V40" s="80">
        <f t="shared" si="44"/>
        <v>0</v>
      </c>
      <c r="W40" s="81">
        <f t="shared" si="23"/>
        <v>0</v>
      </c>
    </row>
    <row r="41" spans="1:23" hidden="1" x14ac:dyDescent="0.15">
      <c r="A41" s="73">
        <v>6</v>
      </c>
      <c r="B41" s="80">
        <f t="shared" si="24"/>
        <v>0</v>
      </c>
      <c r="C41" s="80">
        <f t="shared" si="25"/>
        <v>0</v>
      </c>
      <c r="D41" s="80">
        <f t="shared" si="26"/>
        <v>0</v>
      </c>
      <c r="E41" s="80">
        <f t="shared" si="27"/>
        <v>0</v>
      </c>
      <c r="F41" s="80">
        <f t="shared" si="28"/>
        <v>0</v>
      </c>
      <c r="G41" s="80">
        <f t="shared" si="29"/>
        <v>0</v>
      </c>
      <c r="H41" s="80">
        <f t="shared" si="30"/>
        <v>0</v>
      </c>
      <c r="I41" s="80">
        <f t="shared" si="31"/>
        <v>0</v>
      </c>
      <c r="J41" s="80">
        <f t="shared" si="32"/>
        <v>0</v>
      </c>
      <c r="K41" s="80">
        <f t="shared" si="33"/>
        <v>0</v>
      </c>
      <c r="L41" s="80">
        <f t="shared" si="34"/>
        <v>0</v>
      </c>
      <c r="M41" s="80">
        <f t="shared" si="35"/>
        <v>0</v>
      </c>
      <c r="N41" s="80">
        <f t="shared" si="36"/>
        <v>0</v>
      </c>
      <c r="O41" s="80">
        <f t="shared" si="37"/>
        <v>0</v>
      </c>
      <c r="P41" s="80">
        <f t="shared" si="38"/>
        <v>0</v>
      </c>
      <c r="Q41" s="80">
        <f t="shared" si="39"/>
        <v>0</v>
      </c>
      <c r="R41" s="80">
        <f t="shared" si="40"/>
        <v>0</v>
      </c>
      <c r="S41" s="80">
        <f t="shared" si="41"/>
        <v>0</v>
      </c>
      <c r="T41" s="80">
        <f t="shared" si="42"/>
        <v>0</v>
      </c>
      <c r="U41" s="80">
        <f t="shared" si="43"/>
        <v>0</v>
      </c>
      <c r="V41" s="80">
        <f t="shared" si="44"/>
        <v>0</v>
      </c>
      <c r="W41" s="81">
        <f t="shared" si="23"/>
        <v>0</v>
      </c>
    </row>
    <row r="42" spans="1:23" hidden="1" x14ac:dyDescent="0.15">
      <c r="A42" s="73">
        <v>7</v>
      </c>
      <c r="B42" s="80">
        <f t="shared" si="24"/>
        <v>0</v>
      </c>
      <c r="C42" s="80">
        <f t="shared" si="25"/>
        <v>0</v>
      </c>
      <c r="D42" s="80">
        <f t="shared" si="26"/>
        <v>0</v>
      </c>
      <c r="E42" s="80">
        <f t="shared" si="27"/>
        <v>0</v>
      </c>
      <c r="F42" s="80">
        <f t="shared" si="28"/>
        <v>0</v>
      </c>
      <c r="G42" s="80">
        <f t="shared" si="29"/>
        <v>0</v>
      </c>
      <c r="H42" s="80">
        <f t="shared" si="30"/>
        <v>0</v>
      </c>
      <c r="I42" s="80">
        <f t="shared" si="31"/>
        <v>0</v>
      </c>
      <c r="J42" s="80">
        <f t="shared" si="32"/>
        <v>0</v>
      </c>
      <c r="K42" s="80">
        <f t="shared" si="33"/>
        <v>0</v>
      </c>
      <c r="L42" s="80">
        <f t="shared" si="34"/>
        <v>0</v>
      </c>
      <c r="M42" s="80">
        <f t="shared" si="35"/>
        <v>0</v>
      </c>
      <c r="N42" s="80">
        <f t="shared" si="36"/>
        <v>0</v>
      </c>
      <c r="O42" s="80">
        <f t="shared" si="37"/>
        <v>0</v>
      </c>
      <c r="P42" s="80">
        <f t="shared" si="38"/>
        <v>0</v>
      </c>
      <c r="Q42" s="80">
        <f t="shared" si="39"/>
        <v>0</v>
      </c>
      <c r="R42" s="80">
        <f t="shared" si="40"/>
        <v>0</v>
      </c>
      <c r="S42" s="80">
        <f t="shared" si="41"/>
        <v>0</v>
      </c>
      <c r="T42" s="80">
        <f t="shared" si="42"/>
        <v>0</v>
      </c>
      <c r="U42" s="80">
        <f t="shared" si="43"/>
        <v>0</v>
      </c>
      <c r="V42" s="80">
        <f t="shared" si="44"/>
        <v>0</v>
      </c>
      <c r="W42" s="81">
        <f t="shared" si="23"/>
        <v>0</v>
      </c>
    </row>
    <row r="43" spans="1:23" hidden="1" x14ac:dyDescent="0.15">
      <c r="A43" s="73">
        <v>8</v>
      </c>
      <c r="B43" s="80">
        <f t="shared" si="24"/>
        <v>0</v>
      </c>
      <c r="C43" s="80">
        <f t="shared" si="25"/>
        <v>0</v>
      </c>
      <c r="D43" s="80">
        <f t="shared" si="26"/>
        <v>0</v>
      </c>
      <c r="E43" s="80">
        <f t="shared" si="27"/>
        <v>0</v>
      </c>
      <c r="F43" s="80">
        <f t="shared" si="28"/>
        <v>0</v>
      </c>
      <c r="G43" s="80">
        <f t="shared" si="29"/>
        <v>0</v>
      </c>
      <c r="H43" s="80">
        <f t="shared" si="30"/>
        <v>0</v>
      </c>
      <c r="I43" s="80">
        <f t="shared" si="31"/>
        <v>0</v>
      </c>
      <c r="J43" s="80">
        <f t="shared" si="32"/>
        <v>0</v>
      </c>
      <c r="K43" s="80">
        <f t="shared" si="33"/>
        <v>0</v>
      </c>
      <c r="L43" s="80">
        <f t="shared" si="34"/>
        <v>0</v>
      </c>
      <c r="M43" s="80">
        <f t="shared" si="35"/>
        <v>0</v>
      </c>
      <c r="N43" s="80">
        <f t="shared" si="36"/>
        <v>0</v>
      </c>
      <c r="O43" s="80">
        <f t="shared" si="37"/>
        <v>0</v>
      </c>
      <c r="P43" s="80">
        <f t="shared" si="38"/>
        <v>0</v>
      </c>
      <c r="Q43" s="80">
        <f t="shared" si="39"/>
        <v>0</v>
      </c>
      <c r="R43" s="80">
        <f t="shared" si="40"/>
        <v>0</v>
      </c>
      <c r="S43" s="80">
        <f t="shared" si="41"/>
        <v>0</v>
      </c>
      <c r="T43" s="80">
        <f t="shared" si="42"/>
        <v>0</v>
      </c>
      <c r="U43" s="80">
        <f t="shared" si="43"/>
        <v>0</v>
      </c>
      <c r="V43" s="80">
        <f t="shared" si="44"/>
        <v>0</v>
      </c>
      <c r="W43" s="81">
        <f t="shared" si="23"/>
        <v>0</v>
      </c>
    </row>
    <row r="44" spans="1:23" hidden="1" x14ac:dyDescent="0.15">
      <c r="A44" s="73">
        <v>9</v>
      </c>
      <c r="B44" s="80">
        <f t="shared" si="24"/>
        <v>0</v>
      </c>
      <c r="C44" s="80">
        <f t="shared" si="25"/>
        <v>0</v>
      </c>
      <c r="D44" s="80">
        <f t="shared" si="26"/>
        <v>0</v>
      </c>
      <c r="E44" s="80">
        <f t="shared" si="27"/>
        <v>0</v>
      </c>
      <c r="F44" s="80">
        <f t="shared" si="28"/>
        <v>0</v>
      </c>
      <c r="G44" s="80">
        <f t="shared" si="29"/>
        <v>0</v>
      </c>
      <c r="H44" s="80">
        <f t="shared" si="30"/>
        <v>0</v>
      </c>
      <c r="I44" s="80">
        <f t="shared" si="31"/>
        <v>0</v>
      </c>
      <c r="J44" s="80">
        <f t="shared" si="32"/>
        <v>0</v>
      </c>
      <c r="K44" s="80">
        <f t="shared" si="33"/>
        <v>0</v>
      </c>
      <c r="L44" s="80">
        <f t="shared" si="34"/>
        <v>0</v>
      </c>
      <c r="M44" s="80">
        <f t="shared" si="35"/>
        <v>0</v>
      </c>
      <c r="N44" s="80">
        <f t="shared" si="36"/>
        <v>0</v>
      </c>
      <c r="O44" s="80">
        <f t="shared" si="37"/>
        <v>0</v>
      </c>
      <c r="P44" s="80">
        <f t="shared" si="38"/>
        <v>0</v>
      </c>
      <c r="Q44" s="80">
        <f t="shared" si="39"/>
        <v>0</v>
      </c>
      <c r="R44" s="80">
        <f t="shared" si="40"/>
        <v>0</v>
      </c>
      <c r="S44" s="80">
        <f t="shared" si="41"/>
        <v>0</v>
      </c>
      <c r="T44" s="80">
        <f t="shared" si="42"/>
        <v>0</v>
      </c>
      <c r="U44" s="80">
        <f t="shared" si="43"/>
        <v>0</v>
      </c>
      <c r="V44" s="80">
        <f t="shared" si="44"/>
        <v>0</v>
      </c>
      <c r="W44" s="81">
        <f t="shared" si="23"/>
        <v>0</v>
      </c>
    </row>
    <row r="45" spans="1:23" hidden="1" x14ac:dyDescent="0.15">
      <c r="A45" s="73">
        <v>10</v>
      </c>
      <c r="B45" s="80">
        <f t="shared" si="24"/>
        <v>0</v>
      </c>
      <c r="C45" s="80">
        <f t="shared" si="25"/>
        <v>0</v>
      </c>
      <c r="D45" s="80">
        <f t="shared" si="26"/>
        <v>0</v>
      </c>
      <c r="E45" s="80">
        <f t="shared" si="27"/>
        <v>0</v>
      </c>
      <c r="F45" s="80">
        <f t="shared" si="28"/>
        <v>0</v>
      </c>
      <c r="G45" s="80">
        <f t="shared" si="29"/>
        <v>0</v>
      </c>
      <c r="H45" s="80">
        <f t="shared" si="30"/>
        <v>0</v>
      </c>
      <c r="I45" s="80">
        <f t="shared" si="31"/>
        <v>0</v>
      </c>
      <c r="J45" s="80">
        <f t="shared" si="32"/>
        <v>0</v>
      </c>
      <c r="K45" s="80">
        <f t="shared" si="33"/>
        <v>0</v>
      </c>
      <c r="L45" s="80">
        <f t="shared" si="34"/>
        <v>0</v>
      </c>
      <c r="M45" s="80">
        <f t="shared" si="35"/>
        <v>0</v>
      </c>
      <c r="N45" s="80">
        <f t="shared" si="36"/>
        <v>0</v>
      </c>
      <c r="O45" s="80">
        <f t="shared" si="37"/>
        <v>0</v>
      </c>
      <c r="P45" s="80">
        <f t="shared" si="38"/>
        <v>0</v>
      </c>
      <c r="Q45" s="80">
        <f t="shared" si="39"/>
        <v>0</v>
      </c>
      <c r="R45" s="80">
        <f t="shared" si="40"/>
        <v>0</v>
      </c>
      <c r="S45" s="80">
        <f t="shared" si="41"/>
        <v>0</v>
      </c>
      <c r="T45" s="80">
        <f t="shared" si="42"/>
        <v>0</v>
      </c>
      <c r="U45" s="80">
        <f t="shared" si="43"/>
        <v>0</v>
      </c>
      <c r="V45" s="80">
        <f t="shared" si="44"/>
        <v>0</v>
      </c>
      <c r="W45" s="81">
        <f t="shared" si="23"/>
        <v>0</v>
      </c>
    </row>
    <row r="46" spans="1:23" ht="12.6" hidden="1" thickBot="1" x14ac:dyDescent="0.2">
      <c r="A46" s="279" t="s">
        <v>488</v>
      </c>
      <c r="B46" s="280">
        <f t="shared" ref="B46:O46" si="45">SUM(B36:B45)</f>
        <v>0</v>
      </c>
      <c r="C46" s="280">
        <f t="shared" si="45"/>
        <v>0</v>
      </c>
      <c r="D46" s="280">
        <f t="shared" si="45"/>
        <v>0</v>
      </c>
      <c r="E46" s="280">
        <f t="shared" si="45"/>
        <v>0</v>
      </c>
      <c r="F46" s="280">
        <f t="shared" si="45"/>
        <v>0</v>
      </c>
      <c r="G46" s="280">
        <f t="shared" si="45"/>
        <v>0</v>
      </c>
      <c r="H46" s="280">
        <f t="shared" si="45"/>
        <v>0</v>
      </c>
      <c r="I46" s="280">
        <f t="shared" si="45"/>
        <v>0</v>
      </c>
      <c r="J46" s="280">
        <f t="shared" si="45"/>
        <v>0</v>
      </c>
      <c r="K46" s="280">
        <f t="shared" si="45"/>
        <v>0</v>
      </c>
      <c r="L46" s="280">
        <f t="shared" si="45"/>
        <v>0</v>
      </c>
      <c r="M46" s="280">
        <f t="shared" si="45"/>
        <v>0</v>
      </c>
      <c r="N46" s="280">
        <f t="shared" si="45"/>
        <v>0</v>
      </c>
      <c r="O46" s="280">
        <f t="shared" si="45"/>
        <v>0</v>
      </c>
      <c r="P46" s="280">
        <f t="shared" ref="P46:W46" si="46">SUM(P36:P45)</f>
        <v>0</v>
      </c>
      <c r="Q46" s="280">
        <f t="shared" si="46"/>
        <v>0</v>
      </c>
      <c r="R46" s="280">
        <f t="shared" si="46"/>
        <v>0</v>
      </c>
      <c r="S46" s="280">
        <f t="shared" si="46"/>
        <v>0</v>
      </c>
      <c r="T46" s="280">
        <f t="shared" si="46"/>
        <v>0</v>
      </c>
      <c r="U46" s="280">
        <f t="shared" si="46"/>
        <v>0</v>
      </c>
      <c r="V46" s="280">
        <f t="shared" si="46"/>
        <v>0</v>
      </c>
      <c r="W46" s="281">
        <f t="shared" si="46"/>
        <v>0</v>
      </c>
    </row>
    <row r="47" spans="1:23" ht="12" hidden="1" customHeight="1" x14ac:dyDescent="0.15">
      <c r="A47" s="467" t="s">
        <v>1697</v>
      </c>
      <c r="B47" s="467"/>
      <c r="C47" s="467"/>
      <c r="D47" s="467"/>
      <c r="E47" s="467">
        <f>SUM(G47:P47)</f>
        <v>0</v>
      </c>
      <c r="F47" s="467"/>
      <c r="G47" s="6" t="str">
        <f>IF(COUNTIF(G5,"*"&amp;"千葉市"&amp;"*")+COUNTIF(G5,"*"&amp;"中央区"&amp;"*")+COUNTIF(G5,"*"&amp;"緑区"&amp;"*")+COUNTIF(G5,"*"&amp;"花見川区"&amp;"*")+COUNTIF(G5,"*"&amp;"美浜区"&amp;"*")+COUNTIF(G5,"*"&amp;"稲毛区"&amp;"*")+COUNTIF(G5,"*"&amp;"市川市"&amp;"*")+COUNTIF(G5,"*"&amp;"船橋市"&amp;"*")+COUNTIF(G5,"*"&amp;"松戸市"&amp;"*")+COUNTIF(G5,"*"&amp;"野田市"&amp;"*")+COUNTIF(G5,"*"&amp;"佐倉市"&amp;"*")+COUNTIF(G5,"*"&amp;"習志野市"&amp;"*")+COUNTIF(G5,"*"&amp;"柏市"&amp;"*")+COUNTIF(G5,"*"&amp;"市原市"&amp;"*")+COUNTIF(G5,"*"&amp;"流山市"&amp;"*")
+COUNTIF(G5,"*"&amp;"八千代市"&amp;"*")+COUNTIF(G5,"*"&amp;"我孫子市"&amp;"*")+COUNTIF(G5,"*"&amp;"鎌ヶ谷市"&amp;"*")+COUNTIF(G5,"*"&amp;"鎌ケ谷市"&amp;"*")+COUNTIF(G5,"*"&amp;"浦安市"&amp;"*")+COUNTIF(G5,"*"&amp;"四街道市"&amp;"*")+COUNTIF(G5,"*"&amp;"白井市"&amp;"*")
+COUNTIF(G5,"*"&amp;"鎌ヶ谷市"&amp;"*"),G8,"")</f>
        <v/>
      </c>
      <c r="H47" s="6" t="str">
        <f>IF(COUNTIF(H5,"*"&amp;"千葉市"&amp;"*")+COUNTIF(H5,"*"&amp;"中央区"&amp;"*")+COUNTIF(H5,"*"&amp;"緑区"&amp;"*")+COUNTIF(H5,"*"&amp;"花見川区"&amp;"*")+COUNTIF(H5,"*"&amp;"美浜区"&amp;"*")+COUNTIF(H5,"*"&amp;"稲毛区"&amp;"*")+COUNTIF(H5,"*"&amp;"市川市"&amp;"*")+COUNTIF(H5,"*"&amp;"船橋市"&amp;"*")+COUNTIF(H5,"*"&amp;"松戸市"&amp;"*")+COUNTIF(H5,"*"&amp;"野田市"&amp;"*")+COUNTIF(H5,"*"&amp;"佐倉市"&amp;"*")+COUNTIF(H5,"*"&amp;"習志野市"&amp;"*")+COUNTIF(H5,"*"&amp;"柏市"&amp;"*")+COUNTIF(H5,"*"&amp;"市原市"&amp;"*")+COUNTIF(H5,"*"&amp;"流山市"&amp;"*")
+COUNTIF(H5,"*"&amp;"八千代市"&amp;"*")+COUNTIF(H5,"*"&amp;"我孫子市"&amp;"*")+COUNTIF(H5,"*"&amp;"鎌ヶ谷市"&amp;"*")+COUNTIF(H5,"*"&amp;"鎌ケ谷市"&amp;"*")+COUNTIF(H5,"*"&amp;"浦安市"&amp;"*")+COUNTIF(H5,"*"&amp;"四街道市"&amp;"*")+COUNTIF(H5,"*"&amp;"白井市"&amp;"*")
+COUNTIF(H5,"*"&amp;"鎌ヶ谷市"&amp;"*"),H8,"")</f>
        <v/>
      </c>
      <c r="I47" s="6" t="str">
        <f>IF(COUNTIF(I5,"*"&amp;"千葉市"&amp;"*")+COUNTIF(I5,"*"&amp;"中央区"&amp;"*")+COUNTIF(I5,"*"&amp;"緑区"&amp;"*")+COUNTIF(I5,"*"&amp;"花見川区"&amp;"*")+COUNTIF(I5,"*"&amp;"美浜区"&amp;"*")+COUNTIF(I5,"*"&amp;"稲毛区"&amp;"*")+COUNTIF(I5,"*"&amp;"市川市"&amp;"*")+COUNTIF(I5,"*"&amp;"船橋市"&amp;"*")+COUNTIF(I5,"*"&amp;"松戸市"&amp;"*")+COUNTIF(I5,"*"&amp;"野田市"&amp;"*")+COUNTIF(I5,"*"&amp;"佐倉市"&amp;"*")+COUNTIF(I5,"*"&amp;"習志野市"&amp;"*")+COUNTIF(I5,"*"&amp;"柏市"&amp;"*")+COUNTIF(I5,"*"&amp;"市原市"&amp;"*")+COUNTIF(I5,"*"&amp;"流山市"&amp;"*")
+COUNTIF(I5,"*"&amp;"八千代市"&amp;"*")+COUNTIF(I5,"*"&amp;"我孫子市"&amp;"*")+COUNTIF(I5,"*"&amp;"鎌ヶ谷市"&amp;"*")+COUNTIF(I5,"*"&amp;"鎌ケ谷市"&amp;"*")+COUNTIF(I5,"*"&amp;"浦安市"&amp;"*")+COUNTIF(I5,"*"&amp;"四街道市"&amp;"*")+COUNTIF(I5,"*"&amp;"白井市"&amp;"*")
+COUNTIF(I5,"*"&amp;"鎌ヶ谷市"&amp;"*"),I8,"")</f>
        <v/>
      </c>
      <c r="J47" s="6" t="str">
        <f>IF(COUNTIF(J5,"*"&amp;"千葉市"&amp;"*")+COUNTIF(J5,"*"&amp;"中央区"&amp;"*")+COUNTIF(J5,"*"&amp;"緑区"&amp;"*")+COUNTIF(J5,"*"&amp;"花見川区"&amp;"*")+COUNTIF(J5,"*"&amp;"美浜区"&amp;"*")+COUNTIF(J5,"*"&amp;"稲毛区"&amp;"*")+COUNTIF(J5,"*"&amp;"市川市"&amp;"*")+COUNTIF(J5,"*"&amp;"船橋市"&amp;"*")+COUNTIF(J5,"*"&amp;"松戸市"&amp;"*")+COUNTIF(J5,"*"&amp;"野田市"&amp;"*")+COUNTIF(J5,"*"&amp;"佐倉市"&amp;"*")+COUNTIF(J5,"*"&amp;"習志野市"&amp;"*")+COUNTIF(J5,"*"&amp;"柏市"&amp;"*")+COUNTIF(J5,"*"&amp;"市原市"&amp;"*")+COUNTIF(J5,"*"&amp;"流山市"&amp;"*")
+COUNTIF(J5,"*"&amp;"八千代市"&amp;"*")+COUNTIF(J5,"*"&amp;"我孫子市"&amp;"*")+COUNTIF(J5,"*"&amp;"鎌ヶ谷市"&amp;"*")+COUNTIF(J5,"*"&amp;"鎌ケ谷市"&amp;"*")+COUNTIF(J5,"*"&amp;"浦安市"&amp;"*")+COUNTIF(J5,"*"&amp;"四街道市"&amp;"*")+COUNTIF(J5,"*"&amp;"白井市"&amp;"*")
+COUNTIF(J5,"*"&amp;"鎌ヶ谷市"&amp;"*"),J8,"")</f>
        <v/>
      </c>
      <c r="K47" s="6" t="str">
        <f>IF(COUNTIF(K5,"*"&amp;"千葉市"&amp;"*")+COUNTIF(K5,"*"&amp;"中央区"&amp;"*")+COUNTIF(K5,"*"&amp;"緑区"&amp;"*")+COUNTIF(K5,"*"&amp;"花見川区"&amp;"*")+COUNTIF(K5,"*"&amp;"美浜区"&amp;"*")+COUNTIF(K5,"*"&amp;"稲毛区"&amp;"*")+COUNTIF(K5,"*"&amp;"市川市"&amp;"*")+COUNTIF(K5,"*"&amp;"船橋市"&amp;"*")+COUNTIF(K5,"*"&amp;"松戸市"&amp;"*")+COUNTIF(K5,"*"&amp;"野田市"&amp;"*")+COUNTIF(K5,"*"&amp;"佐倉市"&amp;"*")+COUNTIF(K5,"*"&amp;"習志野市"&amp;"*")+COUNTIF(K5,"*"&amp;"柏市"&amp;"*")+COUNTIF(K5,"*"&amp;"市原市"&amp;"*")+COUNTIF(K5,"*"&amp;"流山市"&amp;"*")
+COUNTIF(K5,"*"&amp;"八千代市"&amp;"*")+COUNTIF(K5,"*"&amp;"我孫子市"&amp;"*")+COUNTIF(K5,"*"&amp;"鎌ヶ谷市"&amp;"*")+COUNTIF(K5,"*"&amp;"鎌ケ谷市"&amp;"*")+COUNTIF(K5,"*"&amp;"浦安市"&amp;"*")+COUNTIF(K5,"*"&amp;"四街道市"&amp;"*")+COUNTIF(K5,"*"&amp;"白井市"&amp;"*")
+COUNTIF(K5,"*"&amp;"鎌ヶ谷市"&amp;"*"),K8,"")</f>
        <v/>
      </c>
      <c r="L47" s="6" t="str">
        <f t="shared" ref="L47:P47" si="47">IF(COUNTIF(L5,"*"&amp;"千葉市"&amp;"*")+COUNTIF(L5,"*"&amp;"中央区"&amp;"*")+COUNTIF(L5,"*"&amp;"緑区"&amp;"*")+COUNTIF(L5,"*"&amp;"花見川区"&amp;"*")+COUNTIF(L5,"*"&amp;"美浜区"&amp;"*")+COUNTIF(L5,"*"&amp;"稲毛区"&amp;"*")+COUNTIF(L5,"*"&amp;"市川市"&amp;"*")+COUNTIF(L5,"*"&amp;"船橋市"&amp;"*")+COUNTIF(L5,"*"&amp;"松戸市"&amp;"*")+COUNTIF(L5,"*"&amp;"野田市"&amp;"*")+COUNTIF(L5,"*"&amp;"佐倉市"&amp;"*")+COUNTIF(L5,"*"&amp;"習志野市"&amp;"*")+COUNTIF(L5,"*"&amp;"柏市"&amp;"*")+COUNTIF(L5,"*"&amp;"市原市"&amp;"*")+COUNTIF(L5,"*"&amp;"流山市"&amp;"*")
+COUNTIF(L5,"*"&amp;"八千代市"&amp;"*")+COUNTIF(L5,"*"&amp;"我孫子市"&amp;"*")+COUNTIF(L5,"*"&amp;"鎌ヶ谷市"&amp;"*")+COUNTIF(L5,"*"&amp;"鎌ケ谷市"&amp;"*")+COUNTIF(L5,"*"&amp;"浦安市"&amp;"*")+COUNTIF(L5,"*"&amp;"四街道市"&amp;"*")+COUNTIF(L5,"*"&amp;"白井市"&amp;"*")
+COUNTIF(L5,"*"&amp;"鎌ヶ谷市"&amp;"*"),L8,"")</f>
        <v/>
      </c>
      <c r="M47" s="6" t="str">
        <f t="shared" si="47"/>
        <v/>
      </c>
      <c r="N47" s="6" t="str">
        <f t="shared" si="47"/>
        <v/>
      </c>
      <c r="O47" s="6" t="str">
        <f t="shared" si="47"/>
        <v/>
      </c>
      <c r="P47" s="6" t="str">
        <f t="shared" si="47"/>
        <v/>
      </c>
    </row>
    <row r="48" spans="1:23" ht="12" hidden="1" customHeight="1" x14ac:dyDescent="0.15">
      <c r="A48" s="467" t="s">
        <v>1698</v>
      </c>
      <c r="B48" s="467"/>
      <c r="C48" s="467"/>
      <c r="D48" s="467"/>
      <c r="E48" s="467">
        <f>SUM(G48:P48)</f>
        <v>0</v>
      </c>
      <c r="F48" s="467"/>
      <c r="G48" s="6" t="str">
        <f>IF(COUNTIF(G5,"*"&amp;"千葉市"&amp;"*")+COUNTIF(G5,"*"&amp;"中央区"&amp;"*")+COUNTIF(G5,"*"&amp;"緑区"&amp;"*")+COUNTIF(G5,"*"&amp;"花見川区"&amp;"*")+COUNTIF(G5,"*"&amp;"美浜区"&amp;"*")+COUNTIF(G5,"*"&amp;"稲毛区"&amp;"*")+COUNTIF(G5,"*"&amp;"市川市"&amp;"*")+COUNTIF(G5,"*"&amp;"船橋市"&amp;"*")+COUNTIF(G5,"*"&amp;"松戸市"&amp;"*")+COUNTIF(G5,"*"&amp;"野田市"&amp;"*")+COUNTIF(G5,"*"&amp;"佐倉市"&amp;"*")+COUNTIF(G5,"*"&amp;"習志野市"&amp;"*")+COUNTIF(G5,"*"&amp;"柏市"&amp;"*")+COUNTIF(G5,"*"&amp;"市原市"&amp;"*")+COUNTIF(G5,"*"&amp;"流山市"&amp;"*")
+COUNTIF(G5,"*"&amp;"八千代市"&amp;"*")+COUNTIF(G5,"*"&amp;"我孫子市"&amp;"*")+COUNTIF(G5,"*"&amp;"鎌ヶ谷市"&amp;"*")+COUNTIF(G5,"*"&amp;"鎌ケ谷市"&amp;"*")+COUNTIF(G5,"*"&amp;"浦安市"&amp;"*")+COUNTIF(G5,"*"&amp;"四街道市"&amp;"*")+COUNTIF(G5,"*"&amp;"白井市"&amp;"*")
+COUNTIF(G5,"*"&amp;"鎌ヶ谷市"&amp;"*"),G31,"")</f>
        <v/>
      </c>
      <c r="H48" s="6" t="str">
        <f>IF(COUNTIF(H5,"*"&amp;"千葉市"&amp;"*")+COUNTIF(H5,"*"&amp;"中央区"&amp;"*")+COUNTIF(H5,"*"&amp;"緑区"&amp;"*")+COUNTIF(H5,"*"&amp;"花見川区"&amp;"*")+COUNTIF(H5,"*"&amp;"美浜区"&amp;"*")+COUNTIF(H5,"*"&amp;"稲毛区"&amp;"*")+COUNTIF(H5,"*"&amp;"市川市"&amp;"*")+COUNTIF(H5,"*"&amp;"船橋市"&amp;"*")+COUNTIF(H5,"*"&amp;"松戸市"&amp;"*")+COUNTIF(H5,"*"&amp;"野田市"&amp;"*")+COUNTIF(H5,"*"&amp;"佐倉市"&amp;"*")+COUNTIF(H5,"*"&amp;"習志野市"&amp;"*")+COUNTIF(H5,"*"&amp;"柏市"&amp;"*")+COUNTIF(H5,"*"&amp;"市原市"&amp;"*")+COUNTIF(H5,"*"&amp;"流山市"&amp;"*")
+COUNTIF(H5,"*"&amp;"八千代市"&amp;"*")+COUNTIF(H5,"*"&amp;"我孫子市"&amp;"*")+COUNTIF(H5,"*"&amp;"鎌ヶ谷市"&amp;"*")+COUNTIF(H5,"*"&amp;"鎌ケ谷市"&amp;"*")+COUNTIF(H5,"*"&amp;"浦安市"&amp;"*")+COUNTIF(H5,"*"&amp;"四街道市"&amp;"*")+COUNTIF(H5,"*"&amp;"白井市"&amp;"*")
+COUNTIF(H5,"*"&amp;"鎌ヶ谷市"&amp;"*"),H31,"")</f>
        <v/>
      </c>
      <c r="I48" s="6" t="str">
        <f>IF(COUNTIF(I5,"*"&amp;"千葉市"&amp;"*")+COUNTIF(I5,"*"&amp;"中央区"&amp;"*")+COUNTIF(I5,"*"&amp;"緑区"&amp;"*")+COUNTIF(I5,"*"&amp;"花見川区"&amp;"*")+COUNTIF(I5,"*"&amp;"美浜区"&amp;"*")+COUNTIF(I5,"*"&amp;"稲毛区"&amp;"*")+COUNTIF(I5,"*"&amp;"市川市"&amp;"*")+COUNTIF(I5,"*"&amp;"船橋市"&amp;"*")+COUNTIF(I5,"*"&amp;"松戸市"&amp;"*")+COUNTIF(I5,"*"&amp;"野田市"&amp;"*")+COUNTIF(I5,"*"&amp;"佐倉市"&amp;"*")+COUNTIF(I5,"*"&amp;"習志野市"&amp;"*")+COUNTIF(I5,"*"&amp;"柏市"&amp;"*")+COUNTIF(I5,"*"&amp;"市原市"&amp;"*")+COUNTIF(I5,"*"&amp;"流山市"&amp;"*")
+COUNTIF(I5,"*"&amp;"八千代市"&amp;"*")+COUNTIF(I5,"*"&amp;"我孫子市"&amp;"*")+COUNTIF(I5,"*"&amp;"鎌ヶ谷市"&amp;"*")+COUNTIF(I5,"*"&amp;"鎌ケ谷市"&amp;"*")+COUNTIF(I5,"*"&amp;"浦安市"&amp;"*")+COUNTIF(I5,"*"&amp;"四街道市"&amp;"*")+COUNTIF(I5,"*"&amp;"白井市"&amp;"*")
+COUNTIF(I5,"*"&amp;"鎌ヶ谷市"&amp;"*"),I31,"")</f>
        <v/>
      </c>
      <c r="J48" s="6" t="str">
        <f t="shared" ref="J48:P48" si="48">IF(COUNTIF(J5,"*"&amp;"千葉市"&amp;"*")+COUNTIF(J5,"*"&amp;"中央区"&amp;"*")+COUNTIF(J5,"*"&amp;"緑区"&amp;"*")+COUNTIF(J5,"*"&amp;"花見川区"&amp;"*")+COUNTIF(J5,"*"&amp;"美浜区"&amp;"*")+COUNTIF(J5,"*"&amp;"稲毛区"&amp;"*")+COUNTIF(J5,"*"&amp;"市川市"&amp;"*")+COUNTIF(J5,"*"&amp;"船橋市"&amp;"*")+COUNTIF(J5,"*"&amp;"松戸市"&amp;"*")+COUNTIF(J5,"*"&amp;"野田市"&amp;"*")+COUNTIF(J5,"*"&amp;"佐倉市"&amp;"*")+COUNTIF(J5,"*"&amp;"習志野市"&amp;"*")+COUNTIF(J5,"*"&amp;"柏市"&amp;"*")+COUNTIF(J5,"*"&amp;"市原市"&amp;"*")+COUNTIF(J5,"*"&amp;"流山市"&amp;"*")
+COUNTIF(J5,"*"&amp;"八千代市"&amp;"*")+COUNTIF(J5,"*"&amp;"我孫子市"&amp;"*")+COUNTIF(J5,"*"&amp;"鎌ヶ谷市"&amp;"*")+COUNTIF(J5,"*"&amp;"鎌ケ谷市"&amp;"*")+COUNTIF(J5,"*"&amp;"浦安市"&amp;"*")+COUNTIF(J5,"*"&amp;"四街道市"&amp;"*")+COUNTIF(J5,"*"&amp;"白井市"&amp;"*")
+COUNTIF(J5,"*"&amp;"鎌ヶ谷市"&amp;"*"),J31,"")</f>
        <v/>
      </c>
      <c r="K48" s="6" t="str">
        <f t="shared" si="48"/>
        <v/>
      </c>
      <c r="L48" s="6" t="str">
        <f t="shared" si="48"/>
        <v/>
      </c>
      <c r="M48" s="6" t="str">
        <f t="shared" si="48"/>
        <v/>
      </c>
      <c r="N48" s="6" t="str">
        <f t="shared" si="48"/>
        <v/>
      </c>
      <c r="O48" s="6" t="str">
        <f t="shared" si="48"/>
        <v/>
      </c>
      <c r="P48" s="6" t="str">
        <f t="shared" si="48"/>
        <v/>
      </c>
    </row>
    <row r="49" spans="1:16" ht="12" hidden="1" customHeight="1" x14ac:dyDescent="0.15">
      <c r="A49" s="467" t="s">
        <v>1699</v>
      </c>
      <c r="B49" s="467"/>
      <c r="C49" s="467"/>
      <c r="D49" s="467"/>
      <c r="E49" s="467">
        <f>SUM(G49:P49)</f>
        <v>0</v>
      </c>
      <c r="F49" s="467"/>
      <c r="G49" s="6">
        <f>IF(G48&gt;0,COUNTIFS(計画自動車一覧!$B$16:$B$1015,G3,計画自動車一覧!$CS$16:$CS$1015,"電気")+COUNTIFS(計画自動車一覧!$B$16:$B$1015,G3,計画自動車一覧!$CS$16:$CS$1015,"燃料電池(圧縮水素)"),0)</f>
        <v>0</v>
      </c>
      <c r="H49" s="6">
        <f>IF(H48&gt;0,COUNTIFS(計画自動車一覧!$B$16:$B$1015,H3,計画自動車一覧!$CS$16:$CS$1015,"電気")+COUNTIFS(計画自動車一覧!$B$16:$B$1015,H3,計画自動車一覧!$CS$16:$CS$1015,"燃料電池(圧縮水素)"),0)</f>
        <v>0</v>
      </c>
      <c r="I49" s="6">
        <f>IF(I48&gt;0,COUNTIFS(計画自動車一覧!$B$16:$B$1015,I3,計画自動車一覧!$CS$16:$CS$1015,"電気")+COUNTIFS(計画自動車一覧!$B$16:$B$1015,I3,計画自動車一覧!$CS$16:$CS$1015,"燃料電池(圧縮水素)"),0)</f>
        <v>0</v>
      </c>
      <c r="J49" s="6">
        <f>IF(J48&gt;0,COUNTIFS(計画自動車一覧!$B$16:$B$1015,J3,計画自動車一覧!$CS$16:$CS$1015,"電気")+COUNTIFS(計画自動車一覧!$B$16:$B$1015,J3,計画自動車一覧!$CS$16:$CS$1015,"燃料電池(圧縮水素)"),0)</f>
        <v>0</v>
      </c>
      <c r="K49" s="6">
        <f>IF(K48&gt;0,COUNTIFS(計画自動車一覧!$B$16:$B$1015,K3,計画自動車一覧!$CS$16:$CS$1015,"電気")+COUNTIFS(計画自動車一覧!$B$16:$B$1015,K3,計画自動車一覧!$CS$16:$CS$1015,"燃料電池(圧縮水素)"),0)</f>
        <v>0</v>
      </c>
      <c r="L49" s="6">
        <f>IF(L48&gt;0,COUNTIFS(計画自動車一覧!$B$16:$B$1015,L3,計画自動車一覧!$CS$16:$CS$1015,"電気")+COUNTIFS(計画自動車一覧!$B$16:$B$1015,L3,計画自動車一覧!$CS$16:$CS$1015,"燃料電池(圧縮水素)"),0)</f>
        <v>0</v>
      </c>
      <c r="M49" s="6">
        <f>IF(M48&gt;0,COUNTIFS(計画自動車一覧!$B$16:$B$1015,M3,計画自動車一覧!$CS$16:$CS$1015,"電気")+COUNTIFS(計画自動車一覧!$B$16:$B$1015,M3,計画自動車一覧!$CS$16:$CS$1015,"燃料電池(圧縮水素)"),0)</f>
        <v>0</v>
      </c>
      <c r="N49" s="6">
        <f>IF(N48&gt;0,COUNTIFS(計画自動車一覧!$B$16:$B$1015,N3,計画自動車一覧!$CS$16:$CS$1015,"電気")+COUNTIFS(計画自動車一覧!$B$16:$B$1015,N3,計画自動車一覧!$CS$16:$CS$1015,"燃料電池(圧縮水素)"),0)</f>
        <v>0</v>
      </c>
      <c r="O49" s="6">
        <f>IF(O48&gt;0,COUNTIFS(計画自動車一覧!$B$16:$B$1015,O3,計画自動車一覧!$CS$16:$CS$1015,"電気")+COUNTIFS(計画自動車一覧!$B$16:$B$1015,O3,計画自動車一覧!$CS$16:$CS$1015,"燃料電池(圧縮水素)"),0)</f>
        <v>0</v>
      </c>
      <c r="P49" s="6">
        <f>IF(P48&gt;0,COUNTIFS(計画自動車一覧!$B$16:$B$1015,P3,計画自動車一覧!$CS$16:$CS$1015,"電気")+COUNTIFS(計画自動車一覧!$B$16:$B$1015,P3,計画自動車一覧!$CS$16:$CS$1015,"燃料電池(圧縮水素)"),0)</f>
        <v>0</v>
      </c>
    </row>
  </sheetData>
  <sheetProtection algorithmName="SHA-512" hashValue="V8dONg4mQokaW+w/VpZFvICYepjXNlU2uISv6M6RpG2pIKRY5rK6obN7fycBtZoodW6KtA4ZBkWlkCQZ/p1HUA==" saltValue="/XsZjd2TZLK7qtdtbuFJvg==" spinCount="100000" sheet="1" objects="1" scenarios="1"/>
  <mergeCells count="87">
    <mergeCell ref="E31:F31"/>
    <mergeCell ref="R34:U34"/>
    <mergeCell ref="B33:W33"/>
    <mergeCell ref="V34:V35"/>
    <mergeCell ref="W34:W35"/>
    <mergeCell ref="B34:E34"/>
    <mergeCell ref="F34:I34"/>
    <mergeCell ref="J34:M34"/>
    <mergeCell ref="N34:Q34"/>
    <mergeCell ref="E30:F30"/>
    <mergeCell ref="C22:D22"/>
    <mergeCell ref="C23:D23"/>
    <mergeCell ref="C29:D29"/>
    <mergeCell ref="E23:F23"/>
    <mergeCell ref="E26:F26"/>
    <mergeCell ref="E27:F27"/>
    <mergeCell ref="E22:F22"/>
    <mergeCell ref="E29:F29"/>
    <mergeCell ref="E20:F20"/>
    <mergeCell ref="E21:F21"/>
    <mergeCell ref="E28:F28"/>
    <mergeCell ref="E24:F24"/>
    <mergeCell ref="E25:F25"/>
    <mergeCell ref="A3:D3"/>
    <mergeCell ref="A8:D8"/>
    <mergeCell ref="A9:B9"/>
    <mergeCell ref="A4:D4"/>
    <mergeCell ref="A7:D7"/>
    <mergeCell ref="A5:D6"/>
    <mergeCell ref="E3:F3"/>
    <mergeCell ref="E4:F4"/>
    <mergeCell ref="E5:F6"/>
    <mergeCell ref="E8:F8"/>
    <mergeCell ref="E9:F9"/>
    <mergeCell ref="E7:F7"/>
    <mergeCell ref="C14:D14"/>
    <mergeCell ref="C18:D18"/>
    <mergeCell ref="C19:D19"/>
    <mergeCell ref="C20:D20"/>
    <mergeCell ref="C21:D21"/>
    <mergeCell ref="C16:D16"/>
    <mergeCell ref="C15:D15"/>
    <mergeCell ref="C17:D17"/>
    <mergeCell ref="C10:D10"/>
    <mergeCell ref="A10:B13"/>
    <mergeCell ref="E12:F12"/>
    <mergeCell ref="C9:D9"/>
    <mergeCell ref="H5:H6"/>
    <mergeCell ref="G5:G6"/>
    <mergeCell ref="E13:F13"/>
    <mergeCell ref="C13:D13"/>
    <mergeCell ref="C11:D11"/>
    <mergeCell ref="C12:D12"/>
    <mergeCell ref="E16:F16"/>
    <mergeCell ref="E17:F17"/>
    <mergeCell ref="A33:A35"/>
    <mergeCell ref="A30:D30"/>
    <mergeCell ref="A31:D31"/>
    <mergeCell ref="A22:B25"/>
    <mergeCell ref="A26:B29"/>
    <mergeCell ref="C24:D24"/>
    <mergeCell ref="C26:D26"/>
    <mergeCell ref="C25:D25"/>
    <mergeCell ref="C27:D27"/>
    <mergeCell ref="C28:D28"/>
    <mergeCell ref="A18:B21"/>
    <mergeCell ref="A14:B17"/>
    <mergeCell ref="E18:F18"/>
    <mergeCell ref="E19:F19"/>
    <mergeCell ref="E15:F15"/>
    <mergeCell ref="J5:J6"/>
    <mergeCell ref="O5:O6"/>
    <mergeCell ref="P5:P6"/>
    <mergeCell ref="K5:K6"/>
    <mergeCell ref="L5:L6"/>
    <mergeCell ref="M5:M6"/>
    <mergeCell ref="N5:N6"/>
    <mergeCell ref="E10:F10"/>
    <mergeCell ref="E11:F11"/>
    <mergeCell ref="E14:F14"/>
    <mergeCell ref="I5:I6"/>
    <mergeCell ref="A47:D47"/>
    <mergeCell ref="E47:F47"/>
    <mergeCell ref="A48:D48"/>
    <mergeCell ref="E48:F48"/>
    <mergeCell ref="A49:D49"/>
    <mergeCell ref="E49:F49"/>
  </mergeCells>
  <phoneticPr fontId="4"/>
  <dataValidations count="3">
    <dataValidation type="whole" imeMode="off" operator="greaterThan" allowBlank="1" showInputMessage="1" showErrorMessage="1" sqref="G8:P8" xr:uid="{00000000-0002-0000-0200-000000000000}">
      <formula1>0</formula1>
    </dataValidation>
    <dataValidation imeMode="hiragana" allowBlank="1" showInputMessage="1" showErrorMessage="1" sqref="G4:P5" xr:uid="{00000000-0002-0000-0200-000001000000}"/>
    <dataValidation type="textLength" imeMode="off" operator="lessThanOrEqual" allowBlank="1" showInputMessage="1" showErrorMessage="1" sqref="G7:P7" xr:uid="{00000000-0002-0000-0200-000004000000}">
      <formula1>12</formula1>
    </dataValidation>
  </dataValidations>
  <pageMargins left="0.35433070866141736" right="0.23622047244094491" top="0.43307086614173229" bottom="0.39370078740157483" header="0.23622047244094491" footer="0.19685039370078741"/>
  <pageSetup paperSize="9" scale="80" orientation="portrait" r:id="rId1"/>
  <headerFooter alignWithMargins="0"/>
  <colBreaks count="1" manualBreakCount="1">
    <brk id="11" max="30" man="1"/>
  </colBreaks>
  <ignoredErrors>
    <ignoredError sqref="B2 D2 F2"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016"/>
  <sheetViews>
    <sheetView showGridLines="0" zoomScaleNormal="100" workbookViewId="0">
      <selection activeCell="B16" sqref="B16"/>
    </sheetView>
  </sheetViews>
  <sheetFormatPr defaultRowHeight="13.2" x14ac:dyDescent="0.2"/>
  <cols>
    <col min="1" max="1" width="5" bestFit="1" customWidth="1"/>
    <col min="2" max="2" width="2.88671875" customWidth="1"/>
    <col min="3" max="3" width="6.33203125" bestFit="1" customWidth="1"/>
    <col min="4" max="4" width="4.77734375" customWidth="1"/>
    <col min="5" max="5" width="2.6640625" customWidth="1"/>
    <col min="6" max="6" width="4.77734375" customWidth="1"/>
    <col min="7" max="7" width="6.88671875" bestFit="1" customWidth="1"/>
    <col min="8" max="9" width="4.77734375" customWidth="1"/>
    <col min="10" max="10" width="15.6640625" customWidth="1"/>
    <col min="11" max="11" width="3.88671875" style="3" customWidth="1"/>
    <col min="12" max="12" width="6.77734375" bestFit="1" customWidth="1"/>
    <col min="13" max="13" width="15.6640625" customWidth="1"/>
    <col min="14" max="14" width="6.6640625" customWidth="1"/>
    <col min="15" max="15" width="9.109375" customWidth="1"/>
    <col min="16" max="17" width="6.6640625" hidden="1" customWidth="1"/>
    <col min="18" max="20" width="5.6640625" hidden="1" customWidth="1"/>
    <col min="21" max="21" width="5.44140625" hidden="1" customWidth="1"/>
    <col min="22" max="24" width="5.6640625" hidden="1" customWidth="1"/>
    <col min="25" max="25" width="1.6640625" hidden="1" customWidth="1"/>
    <col min="26" max="61" width="5.6640625" hidden="1" customWidth="1"/>
    <col min="62" max="62" width="24.21875" hidden="1" customWidth="1"/>
    <col min="63" max="90" width="5.6640625" hidden="1" customWidth="1"/>
    <col min="91" max="91" width="9" hidden="1" customWidth="1"/>
    <col min="92" max="94" width="8.88671875" hidden="1" customWidth="1"/>
    <col min="95" max="95" width="5.6640625" hidden="1" customWidth="1"/>
    <col min="96" max="96" width="15.33203125" hidden="1" customWidth="1"/>
    <col min="97" max="97" width="11" style="282" customWidth="1"/>
  </cols>
  <sheetData>
    <row r="1" spans="1:99" ht="21" customHeight="1" thickBot="1" x14ac:dyDescent="0.3">
      <c r="A1" s="52" t="s">
        <v>1738</v>
      </c>
      <c r="K1" s="20"/>
    </row>
    <row r="2" spans="1:99" ht="30" hidden="1" customHeight="1" thickBot="1" x14ac:dyDescent="0.3">
      <c r="A2" s="52"/>
      <c r="B2" s="583"/>
      <c r="C2" s="583"/>
      <c r="D2" s="583"/>
      <c r="E2" s="583"/>
      <c r="F2" s="125"/>
      <c r="G2" s="139"/>
      <c r="J2" s="126"/>
      <c r="K2" s="584"/>
      <c r="L2" s="585"/>
      <c r="M2" s="128"/>
    </row>
    <row r="3" spans="1:99" ht="16.8" hidden="1" thickBot="1" x14ac:dyDescent="0.25">
      <c r="B3" s="566"/>
      <c r="C3" s="567"/>
      <c r="D3" s="568"/>
      <c r="E3" s="568"/>
      <c r="F3" s="569"/>
      <c r="G3" s="588"/>
      <c r="H3" s="568"/>
      <c r="I3" s="568"/>
      <c r="J3" s="132"/>
      <c r="K3" s="586"/>
      <c r="L3" s="587"/>
      <c r="M3" s="127"/>
      <c r="N3" s="28"/>
    </row>
    <row r="4" spans="1:99" ht="17.25" hidden="1" customHeight="1" x14ac:dyDescent="0.2">
      <c r="B4" s="570"/>
      <c r="C4" s="571"/>
      <c r="D4" s="572"/>
      <c r="E4" s="572"/>
      <c r="F4" s="573"/>
      <c r="G4" s="579"/>
      <c r="H4" s="580"/>
      <c r="I4" s="580"/>
      <c r="J4" s="133"/>
      <c r="K4" s="579"/>
      <c r="L4" s="582"/>
      <c r="M4" s="131"/>
      <c r="N4" s="125"/>
    </row>
    <row r="5" spans="1:99" ht="17.25" hidden="1" customHeight="1" thickBot="1" x14ac:dyDescent="0.25">
      <c r="B5" s="574"/>
      <c r="C5" s="575"/>
      <c r="D5" s="575"/>
      <c r="E5" s="575"/>
      <c r="F5" s="576"/>
      <c r="G5" s="574"/>
      <c r="H5" s="575"/>
      <c r="I5" s="575"/>
      <c r="J5" s="129"/>
      <c r="K5" s="574"/>
      <c r="L5" s="576"/>
      <c r="M5" s="130"/>
      <c r="N5" s="125"/>
    </row>
    <row r="6" spans="1:99" ht="16.8" hidden="1" thickBot="1" x14ac:dyDescent="0.25">
      <c r="B6" s="566"/>
      <c r="C6" s="567"/>
      <c r="D6" s="568"/>
      <c r="E6" s="568"/>
      <c r="F6" s="569"/>
      <c r="G6" s="588"/>
      <c r="H6" s="568"/>
      <c r="I6" s="568"/>
      <c r="J6" s="132"/>
      <c r="K6" s="586"/>
      <c r="L6" s="587"/>
      <c r="M6" s="127"/>
      <c r="N6" s="28"/>
    </row>
    <row r="7" spans="1:99" ht="17.25" hidden="1" customHeight="1" x14ac:dyDescent="0.2">
      <c r="B7" s="570"/>
      <c r="C7" s="571"/>
      <c r="D7" s="572"/>
      <c r="E7" s="572"/>
      <c r="F7" s="573"/>
      <c r="G7" s="579"/>
      <c r="H7" s="580"/>
      <c r="I7" s="580"/>
      <c r="J7" s="136"/>
      <c r="K7" s="579"/>
      <c r="L7" s="582"/>
      <c r="M7" s="131"/>
      <c r="N7" s="125"/>
    </row>
    <row r="8" spans="1:99" ht="17.25" hidden="1" customHeight="1" thickBot="1" x14ac:dyDescent="0.25">
      <c r="B8" s="574"/>
      <c r="C8" s="575"/>
      <c r="D8" s="575"/>
      <c r="E8" s="575"/>
      <c r="F8" s="576"/>
      <c r="G8" s="574"/>
      <c r="H8" s="575"/>
      <c r="I8" s="575"/>
      <c r="J8" s="135"/>
      <c r="K8" s="574"/>
      <c r="L8" s="576"/>
      <c r="M8" s="130"/>
      <c r="N8" s="125"/>
    </row>
    <row r="9" spans="1:99" ht="16.8" hidden="1" thickBot="1" x14ac:dyDescent="0.25">
      <c r="B9" s="566"/>
      <c r="C9" s="567"/>
      <c r="D9" s="568"/>
      <c r="E9" s="568"/>
      <c r="F9" s="569"/>
      <c r="G9" s="581"/>
      <c r="H9" s="572"/>
      <c r="I9" s="572"/>
      <c r="J9" s="134"/>
      <c r="K9" s="577"/>
      <c r="L9" s="578"/>
      <c r="M9" s="127"/>
      <c r="N9" s="125"/>
      <c r="P9" s="28"/>
    </row>
    <row r="10" spans="1:99" ht="17.25" hidden="1" customHeight="1" x14ac:dyDescent="0.2">
      <c r="B10" s="570"/>
      <c r="C10" s="571"/>
      <c r="D10" s="572"/>
      <c r="E10" s="572"/>
      <c r="F10" s="573"/>
      <c r="G10" s="579"/>
      <c r="H10" s="580"/>
      <c r="I10" s="580"/>
      <c r="J10" s="136"/>
      <c r="K10" s="579"/>
      <c r="L10" s="582"/>
      <c r="M10" s="131"/>
      <c r="N10" s="125"/>
    </row>
    <row r="11" spans="1:99" ht="17.25" hidden="1" customHeight="1" thickBot="1" x14ac:dyDescent="0.25">
      <c r="B11" s="574"/>
      <c r="C11" s="575"/>
      <c r="D11" s="575"/>
      <c r="E11" s="575"/>
      <c r="F11" s="576"/>
      <c r="G11" s="574"/>
      <c r="H11" s="575"/>
      <c r="I11" s="575"/>
      <c r="J11" s="135"/>
      <c r="K11" s="574"/>
      <c r="L11" s="576"/>
      <c r="M11" s="130"/>
      <c r="N11" s="125"/>
    </row>
    <row r="12" spans="1:99" ht="18" hidden="1" customHeight="1" x14ac:dyDescent="0.2">
      <c r="B12" s="95"/>
      <c r="C12" s="95"/>
      <c r="D12" s="95"/>
      <c r="E12" s="95"/>
      <c r="F12" s="95"/>
      <c r="G12" s="95"/>
      <c r="H12" s="95"/>
      <c r="I12" s="95"/>
      <c r="J12" s="96"/>
      <c r="M12" s="24" t="s">
        <v>751</v>
      </c>
    </row>
    <row r="13" spans="1:99" ht="16.8" hidden="1" thickBot="1" x14ac:dyDescent="0.25">
      <c r="B13" t="s">
        <v>224</v>
      </c>
      <c r="J13" s="28" t="str">
        <f>IF(SUM($Z$16:$Z$1015)&gt;=1,"事業場コードをすべての車両に記入しないと計画事業場のシートの台数が自動で計算されません","")</f>
        <v/>
      </c>
      <c r="M13" s="4"/>
      <c r="T13" s="5"/>
      <c r="U13" s="5"/>
    </row>
    <row r="14" spans="1:99" ht="28.8" customHeight="1" x14ac:dyDescent="0.2">
      <c r="A14" s="550" t="s">
        <v>465</v>
      </c>
      <c r="B14" s="552" t="s">
        <v>1733</v>
      </c>
      <c r="C14" s="555" t="s">
        <v>1734</v>
      </c>
      <c r="D14" s="556"/>
      <c r="E14" s="556"/>
      <c r="F14" s="493"/>
      <c r="G14" s="555" t="s">
        <v>79</v>
      </c>
      <c r="H14" s="557"/>
      <c r="I14" s="558"/>
      <c r="J14" s="544" t="s">
        <v>474</v>
      </c>
      <c r="K14" s="546" t="s">
        <v>1736</v>
      </c>
      <c r="L14" s="548" t="s">
        <v>1735</v>
      </c>
      <c r="M14" s="544" t="s">
        <v>720</v>
      </c>
      <c r="N14" s="555" t="s">
        <v>1737</v>
      </c>
      <c r="O14" s="493"/>
      <c r="P14" s="544" t="s">
        <v>395</v>
      </c>
      <c r="Q14" s="548" t="s">
        <v>394</v>
      </c>
      <c r="R14" s="561" t="s">
        <v>1627</v>
      </c>
      <c r="S14" s="562"/>
      <c r="T14" s="563"/>
      <c r="U14" s="548" t="s">
        <v>487</v>
      </c>
      <c r="V14" s="561" t="s">
        <v>380</v>
      </c>
      <c r="W14" s="562"/>
      <c r="X14" s="564"/>
      <c r="Y14" s="26"/>
      <c r="Z14" s="76"/>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559"/>
      <c r="CS14" s="542" t="s">
        <v>1700</v>
      </c>
    </row>
    <row r="15" spans="1:99" ht="52.8" customHeight="1" thickBot="1" x14ac:dyDescent="0.3">
      <c r="A15" s="551"/>
      <c r="B15" s="553"/>
      <c r="C15" s="250" t="s">
        <v>120</v>
      </c>
      <c r="D15" s="57" t="s">
        <v>121</v>
      </c>
      <c r="E15" s="57" t="s">
        <v>122</v>
      </c>
      <c r="F15" s="57" t="s">
        <v>123</v>
      </c>
      <c r="G15" s="137" t="s">
        <v>1628</v>
      </c>
      <c r="H15" s="138" t="s">
        <v>419</v>
      </c>
      <c r="I15" s="138" t="s">
        <v>420</v>
      </c>
      <c r="J15" s="554"/>
      <c r="K15" s="547"/>
      <c r="L15" s="549"/>
      <c r="M15" s="545"/>
      <c r="N15" s="57" t="s">
        <v>81</v>
      </c>
      <c r="O15" s="68" t="s">
        <v>82</v>
      </c>
      <c r="P15" s="560"/>
      <c r="Q15" s="549"/>
      <c r="R15" s="23" t="s">
        <v>396</v>
      </c>
      <c r="S15" s="23" t="s">
        <v>647</v>
      </c>
      <c r="T15" s="22" t="s">
        <v>1629</v>
      </c>
      <c r="U15" s="565"/>
      <c r="V15" s="23" t="s">
        <v>1630</v>
      </c>
      <c r="W15" s="23" t="s">
        <v>1631</v>
      </c>
      <c r="X15" s="167" t="s">
        <v>1632</v>
      </c>
      <c r="Y15" s="27"/>
      <c r="Z15" s="74" t="s">
        <v>1633</v>
      </c>
      <c r="AA15" s="75" t="s">
        <v>125</v>
      </c>
      <c r="AB15" s="75" t="s">
        <v>126</v>
      </c>
      <c r="AC15" s="75" t="s">
        <v>127</v>
      </c>
      <c r="AD15" s="75" t="s">
        <v>718</v>
      </c>
      <c r="AE15" s="75" t="s">
        <v>477</v>
      </c>
      <c r="AF15" s="75" t="s">
        <v>717</v>
      </c>
      <c r="AG15" s="75" t="s">
        <v>478</v>
      </c>
      <c r="AH15" s="75" t="s">
        <v>479</v>
      </c>
      <c r="AI15" s="75" t="s">
        <v>95</v>
      </c>
      <c r="AJ15" s="75" t="s">
        <v>716</v>
      </c>
      <c r="AK15" s="75" t="s">
        <v>715</v>
      </c>
      <c r="AL15" s="75" t="s">
        <v>457</v>
      </c>
      <c r="AM15" s="75" t="s">
        <v>714</v>
      </c>
      <c r="AN15" s="75" t="s">
        <v>458</v>
      </c>
      <c r="AO15" s="75" t="s">
        <v>63</v>
      </c>
      <c r="AP15" s="75" t="s">
        <v>64</v>
      </c>
      <c r="AQ15" s="75" t="s">
        <v>459</v>
      </c>
      <c r="AR15" s="75" t="s">
        <v>460</v>
      </c>
      <c r="AS15" s="75" t="s">
        <v>461</v>
      </c>
      <c r="AT15" s="75" t="s">
        <v>464</v>
      </c>
      <c r="AU15" s="75" t="s">
        <v>697</v>
      </c>
      <c r="AV15" s="75" t="s">
        <v>369</v>
      </c>
      <c r="AW15" s="75" t="s">
        <v>367</v>
      </c>
      <c r="AX15" s="75" t="s">
        <v>371</v>
      </c>
      <c r="AY15" s="559"/>
      <c r="CS15" s="543"/>
      <c r="CU15" s="366" t="s">
        <v>1829</v>
      </c>
    </row>
    <row r="16" spans="1:99" s="1" customFormat="1" ht="13.5" customHeight="1" x14ac:dyDescent="0.2">
      <c r="A16" s="15">
        <v>1</v>
      </c>
      <c r="B16" s="367"/>
      <c r="C16" s="368"/>
      <c r="D16" s="368"/>
      <c r="E16" s="368"/>
      <c r="F16" s="367"/>
      <c r="G16" s="367"/>
      <c r="H16" s="367"/>
      <c r="I16" s="367"/>
      <c r="J16" s="367"/>
      <c r="K16" s="367"/>
      <c r="L16" s="369"/>
      <c r="M16" s="367"/>
      <c r="N16" s="150"/>
      <c r="O16" s="151"/>
      <c r="P16" s="152"/>
      <c r="Q16" s="152"/>
      <c r="R16" s="98"/>
      <c r="S16" s="98"/>
      <c r="T16" s="99"/>
      <c r="U16" s="100"/>
      <c r="V16" s="101"/>
      <c r="W16" s="101"/>
      <c r="X16" s="102"/>
      <c r="Y16" s="25"/>
      <c r="Z16" s="21" t="str">
        <f t="shared" ref="Z16:Z47" si="0">IF(ISBLANK(J16)=TRUE,"",IF(OR(ISBLANK(B16)=TRUE),1,""))</f>
        <v/>
      </c>
      <c r="AA16" s="6" t="e">
        <f>VLOOKUP(J16,$AZ$17:$BC$23,2,FALSE)</f>
        <v>#N/A</v>
      </c>
      <c r="AB16" s="6" t="e">
        <f>VLOOKUP(J16,$AZ$17:$BC$23,3,FALSE)</f>
        <v>#N/A</v>
      </c>
      <c r="AC16" s="6" t="e">
        <f>VLOOKUP(J16,$AZ$17:$BC$23,4,FALSE)</f>
        <v>#N/A</v>
      </c>
      <c r="AD16" s="6" t="str">
        <f t="shared" ref="AD16:AD47" si="1">IF(ISERROR(SEARCH("-",K16,1))=TRUE,ASC(UPPER(K16)),ASC(UPPER(LEFT(K16,SEARCH("-",K16,1)-1))))</f>
        <v/>
      </c>
      <c r="AE16" s="6">
        <f t="shared" ref="AE16:AE47" si="2">IF(L16&gt;3500,L16/1000,1)</f>
        <v>1</v>
      </c>
      <c r="AF16" s="6" t="e">
        <f>IF(AC16=9,0,IF(L16&lt;=1700,1,IF(L16&lt;=2500,2,IF(L16&lt;=3500,3,4))))</f>
        <v>#N/A</v>
      </c>
      <c r="AG16" s="6" t="e">
        <f>IF(AC16=5,0,IF(AC16=9,0,IF(L16&lt;=1700,1,IF(L16&lt;=2500,2,IF(L16&lt;=3500,3,4)))))</f>
        <v>#N/A</v>
      </c>
      <c r="AH16" s="261" t="e">
        <f>VLOOKUP(M16,$BH$17:$BI$27,2,FALSE)</f>
        <v>#N/A</v>
      </c>
      <c r="AI16" s="6" t="e">
        <f>VLOOKUP(AK16,排出係数表,9,FALSE)</f>
        <v>#N/A</v>
      </c>
      <c r="AJ16" s="7" t="str">
        <f>IF(OR(ISBLANK(M16)=TRUE,ISBLANK(B16)=TRUE)," ",CONCATENATE(B16,AC16,AF16))</f>
        <v xml:space="preserve"> </v>
      </c>
      <c r="AK16" s="6" t="e">
        <f>CONCATENATE(AA16,AG16,AH16,AD16)</f>
        <v>#N/A</v>
      </c>
      <c r="AL16" s="6"/>
      <c r="AM16" s="6"/>
      <c r="AN16" s="6"/>
      <c r="AO16" s="6"/>
      <c r="AP16" s="6"/>
      <c r="AQ16" s="6"/>
      <c r="AR16" s="6"/>
      <c r="AS16" s="6"/>
      <c r="AT16" s="6">
        <f>IF(AND(N16="なし",O16="なし"),0,IF(AND(N16="",O16=""),0,IF(AND(N16="",O16="なし"),0,IF(AND(N16="なし",O16=""),0,1))))</f>
        <v>0</v>
      </c>
      <c r="AU16" s="6"/>
      <c r="AV16" s="6" t="str">
        <f>IF(J16="","",VLOOKUP(J16,$AZ$17:$BD$25,5,FALSE))</f>
        <v/>
      </c>
      <c r="AW16" s="6" t="str">
        <f>IF(D16="","",VLOOKUP(CONCATENATE("A",LEFT(D16)),$BS$17:$BT$26,2,FALSE))</f>
        <v/>
      </c>
      <c r="AX16" s="6" t="str">
        <f t="shared" ref="AX16:AX47" si="3">IF(AV16=AW16,"",1)</f>
        <v/>
      </c>
      <c r="AY16" s="58"/>
      <c r="AZ16" s="78" t="s">
        <v>219</v>
      </c>
      <c r="BA16" s="78" t="s">
        <v>125</v>
      </c>
      <c r="BB16" s="78" t="s">
        <v>126</v>
      </c>
      <c r="BC16" s="78" t="s">
        <v>127</v>
      </c>
      <c r="BD16" s="78" t="s">
        <v>128</v>
      </c>
      <c r="BE16" s="78" t="s">
        <v>476</v>
      </c>
      <c r="BF16" s="78" t="s">
        <v>220</v>
      </c>
      <c r="BG16" s="78"/>
      <c r="BH16" s="78" t="s">
        <v>221</v>
      </c>
      <c r="BI16" s="78" t="s">
        <v>480</v>
      </c>
      <c r="BJ16" s="78" t="s">
        <v>490</v>
      </c>
      <c r="BK16" s="78" t="s">
        <v>480</v>
      </c>
      <c r="BL16" s="78" t="s">
        <v>90</v>
      </c>
      <c r="BM16" s="78" t="s">
        <v>223</v>
      </c>
      <c r="BN16" s="78"/>
      <c r="BO16" s="78" t="s">
        <v>343</v>
      </c>
      <c r="BP16" s="78" t="s">
        <v>222</v>
      </c>
      <c r="BQ16" s="78" t="s">
        <v>713</v>
      </c>
      <c r="BR16" s="78"/>
      <c r="BS16" s="78" t="s">
        <v>722</v>
      </c>
      <c r="BT16" s="78" t="s">
        <v>721</v>
      </c>
      <c r="BU16" s="78" t="s">
        <v>220</v>
      </c>
      <c r="BV16" s="78" t="s">
        <v>454</v>
      </c>
      <c r="BW16" s="78" t="s">
        <v>455</v>
      </c>
      <c r="BX16" s="78" t="s">
        <v>456</v>
      </c>
      <c r="BY16" s="78" t="s">
        <v>462</v>
      </c>
      <c r="BZ16" s="78" t="s">
        <v>463</v>
      </c>
      <c r="CB16" s="78" t="s">
        <v>722</v>
      </c>
      <c r="CC16" s="79" t="s">
        <v>543</v>
      </c>
      <c r="CD16" s="79" t="s">
        <v>366</v>
      </c>
      <c r="CE16" s="79" t="s">
        <v>752</v>
      </c>
      <c r="CF16" s="79" t="s">
        <v>544</v>
      </c>
      <c r="CG16" s="79" t="s">
        <v>368</v>
      </c>
      <c r="CH16" s="79" t="s">
        <v>545</v>
      </c>
      <c r="CJ16" s="179" t="s">
        <v>344</v>
      </c>
      <c r="CK16" s="180" t="s">
        <v>419</v>
      </c>
      <c r="CL16" s="180" t="s">
        <v>420</v>
      </c>
      <c r="CS16" s="283" t="str">
        <f t="shared" ref="CS16:CS79" si="4">IFERROR(VLOOKUP(AI16,$CQ$17:$CR$33,2,0),"")</f>
        <v/>
      </c>
      <c r="CT16" s="365" t="str">
        <f>IF(
  OR(
    AND(D16&gt;=480, D16&lt;=498),
    AND(D16&gt;=580, D16&lt;=598),
    AND(D16&gt;=680, D16&lt;=698),
    AND(D16&gt;=780, D16&lt;=798)
  ),
  "※軽自動車は報告の対象外です。",
  ""
)</f>
        <v/>
      </c>
    </row>
    <row r="17" spans="1:98" s="1" customFormat="1" ht="13.5" customHeight="1" x14ac:dyDescent="0.2">
      <c r="A17" s="17">
        <v>2</v>
      </c>
      <c r="B17" s="370"/>
      <c r="C17" s="370"/>
      <c r="D17" s="370"/>
      <c r="E17" s="370"/>
      <c r="F17" s="370"/>
      <c r="G17" s="370"/>
      <c r="H17" s="370"/>
      <c r="I17" s="370"/>
      <c r="J17" s="370"/>
      <c r="K17" s="370"/>
      <c r="L17" s="371"/>
      <c r="M17" s="370"/>
      <c r="N17" s="69"/>
      <c r="O17" s="70"/>
      <c r="P17" s="62"/>
      <c r="Q17" s="62"/>
      <c r="R17" s="103"/>
      <c r="S17" s="103"/>
      <c r="T17" s="104"/>
      <c r="U17" s="105"/>
      <c r="V17" s="106"/>
      <c r="W17" s="106"/>
      <c r="X17" s="107"/>
      <c r="Y17" s="25"/>
      <c r="Z17" s="21" t="str">
        <f t="shared" si="0"/>
        <v/>
      </c>
      <c r="AA17" s="6" t="e">
        <f t="shared" ref="AA17:AA64" si="5">VLOOKUP(J17,$AZ$17:$BC$23,2,FALSE)</f>
        <v>#N/A</v>
      </c>
      <c r="AB17" s="6" t="e">
        <f t="shared" ref="AB17:AB64" si="6">VLOOKUP(J17,$AZ$17:$BC$23,3,FALSE)</f>
        <v>#N/A</v>
      </c>
      <c r="AC17" s="6" t="e">
        <f t="shared" ref="AC17:AC64" si="7">VLOOKUP(J17,$AZ$17:$BC$23,4,FALSE)</f>
        <v>#N/A</v>
      </c>
      <c r="AD17" s="6" t="str">
        <f t="shared" si="1"/>
        <v/>
      </c>
      <c r="AE17" s="6">
        <f t="shared" si="2"/>
        <v>1</v>
      </c>
      <c r="AF17" s="6" t="e">
        <f t="shared" ref="AF17:AF80" si="8">IF(AC17=9,0,IF(L17&lt;=1700,1,IF(L17&lt;=2500,2,IF(L17&lt;=3500,3,4))))</f>
        <v>#N/A</v>
      </c>
      <c r="AG17" s="6" t="e">
        <f t="shared" ref="AG17:AG80" si="9">IF(AC17=5,0,IF(AC17=9,0,IF(L17&lt;=1700,1,IF(L17&lt;=2500,2,IF(L17&lt;=3500,3,4)))))</f>
        <v>#N/A</v>
      </c>
      <c r="AH17" s="6" t="e">
        <f t="shared" ref="AH17:AH80" si="10">VLOOKUP(M17,$BH$17:$BI$27,2,FALSE)</f>
        <v>#N/A</v>
      </c>
      <c r="AI17" s="6" t="e">
        <f t="shared" ref="AI17:AI80" si="11">VLOOKUP(AK17,排出係数表,9,FALSE)</f>
        <v>#N/A</v>
      </c>
      <c r="AJ17" s="7" t="str">
        <f t="shared" ref="AJ17:AJ80" si="12">IF(OR(ISBLANK(M17)=TRUE,ISBLANK(B17)=TRUE)," ",CONCATENATE(B17,AC17,AF17))</f>
        <v xml:space="preserve"> </v>
      </c>
      <c r="AK17" s="6" t="e">
        <f t="shared" ref="AK17:AK80" si="13">CONCATENATE(AA17,AG17,AH17,AD17)</f>
        <v>#N/A</v>
      </c>
      <c r="AL17" s="6"/>
      <c r="AM17" s="6"/>
      <c r="AN17" s="6"/>
      <c r="AO17" s="6"/>
      <c r="AP17" s="6"/>
      <c r="AQ17" s="6"/>
      <c r="AR17" s="6"/>
      <c r="AS17" s="6"/>
      <c r="AT17" s="6">
        <f t="shared" ref="AT17:AT80" si="14">IF(AND(N17="なし",O17="なし"),0,IF(AND(N17="",O17=""),0,IF(AND(N17="",O17="なし"),0,IF(AND(N17="なし",O17=""),0,1))))</f>
        <v>0</v>
      </c>
      <c r="AU17" s="6"/>
      <c r="AV17" s="6" t="str">
        <f t="shared" ref="AV17:AV47" si="15">IF(J17="","",VLOOKUP(J17,$AZ$17:$BD$25,5,FALSE))</f>
        <v/>
      </c>
      <c r="AW17" s="6" t="str">
        <f t="shared" ref="AW17:AW47" si="16">IF(D17="","",VLOOKUP(CONCATENATE("A",LEFT(D17)),$BS$17:$BT$26,2,FALSE))</f>
        <v/>
      </c>
      <c r="AX17" s="6" t="str">
        <f t="shared" si="3"/>
        <v/>
      </c>
      <c r="AY17" s="58"/>
      <c r="AZ17" s="1" t="s">
        <v>710</v>
      </c>
      <c r="BA17" s="1" t="s">
        <v>481</v>
      </c>
      <c r="BB17" s="1" t="s">
        <v>481</v>
      </c>
      <c r="BC17" s="1">
        <v>1</v>
      </c>
      <c r="BD17" s="1" t="s">
        <v>543</v>
      </c>
      <c r="BE17" s="191" t="s">
        <v>805</v>
      </c>
      <c r="BF17" s="1" t="s">
        <v>470</v>
      </c>
      <c r="BG17" s="1">
        <v>1</v>
      </c>
      <c r="BH17" s="262" t="s">
        <v>489</v>
      </c>
      <c r="BI17" s="263" t="s">
        <v>486</v>
      </c>
      <c r="BJ17" s="11" t="s">
        <v>1423</v>
      </c>
      <c r="BK17" s="1" t="s">
        <v>547</v>
      </c>
      <c r="BL17" s="1" t="s">
        <v>547</v>
      </c>
      <c r="BM17" s="1" t="s">
        <v>84</v>
      </c>
      <c r="BO17" s="11">
        <v>1</v>
      </c>
      <c r="BP17" s="1" t="s">
        <v>754</v>
      </c>
      <c r="BQ17" s="1" t="s">
        <v>719</v>
      </c>
      <c r="BS17" s="1" t="s">
        <v>370</v>
      </c>
      <c r="BT17" s="1" t="s">
        <v>543</v>
      </c>
      <c r="BU17" s="1" t="s">
        <v>368</v>
      </c>
      <c r="CB17" s="1" t="s">
        <v>543</v>
      </c>
      <c r="CC17" s="1" t="s">
        <v>710</v>
      </c>
      <c r="CD17" s="1" t="s">
        <v>711</v>
      </c>
      <c r="CE17" s="1" t="s">
        <v>709</v>
      </c>
      <c r="CF17" s="1" t="s">
        <v>712</v>
      </c>
      <c r="CG17" s="1" t="s">
        <v>96</v>
      </c>
      <c r="CH17" s="1" t="s">
        <v>753</v>
      </c>
      <c r="CJ17" s="1" t="s">
        <v>1634</v>
      </c>
      <c r="CK17" s="1">
        <v>1</v>
      </c>
      <c r="CL17" s="1">
        <v>1</v>
      </c>
      <c r="CQ17" s="1" t="s">
        <v>547</v>
      </c>
      <c r="CR17" s="1" t="s">
        <v>1701</v>
      </c>
      <c r="CS17" s="284" t="str">
        <f t="shared" si="4"/>
        <v/>
      </c>
      <c r="CT17" s="365" t="str">
        <f t="shared" ref="CT17:CT80" si="17">IF(
  OR(
    AND(D17&gt;=480, D17&lt;=498),
    AND(D17&gt;=580, D17&lt;=598),
    AND(D17&gt;=680, D17&lt;=698),
    AND(D17&gt;=780, D17&lt;=798)
  ),
  "※軽自動車は報告の対象外です。",
  ""
)</f>
        <v/>
      </c>
    </row>
    <row r="18" spans="1:98" s="1" customFormat="1" ht="13.5" customHeight="1" x14ac:dyDescent="0.2">
      <c r="A18" s="17">
        <v>3</v>
      </c>
      <c r="B18" s="370"/>
      <c r="C18" s="370"/>
      <c r="D18" s="370"/>
      <c r="E18" s="370"/>
      <c r="F18" s="370"/>
      <c r="G18" s="370"/>
      <c r="H18" s="370"/>
      <c r="I18" s="370"/>
      <c r="J18" s="370"/>
      <c r="K18" s="370"/>
      <c r="L18" s="371"/>
      <c r="M18" s="370"/>
      <c r="N18" s="69"/>
      <c r="O18" s="70"/>
      <c r="P18" s="62"/>
      <c r="Q18" s="62"/>
      <c r="R18" s="103"/>
      <c r="S18" s="103"/>
      <c r="T18" s="104"/>
      <c r="U18" s="105"/>
      <c r="V18" s="106"/>
      <c r="W18" s="106"/>
      <c r="X18" s="107"/>
      <c r="Y18" s="25"/>
      <c r="Z18" s="21" t="str">
        <f t="shared" si="0"/>
        <v/>
      </c>
      <c r="AA18" s="6" t="e">
        <f t="shared" si="5"/>
        <v>#N/A</v>
      </c>
      <c r="AB18" s="6" t="e">
        <f t="shared" si="6"/>
        <v>#N/A</v>
      </c>
      <c r="AC18" s="6" t="e">
        <f t="shared" si="7"/>
        <v>#N/A</v>
      </c>
      <c r="AD18" s="6" t="str">
        <f t="shared" si="1"/>
        <v/>
      </c>
      <c r="AE18" s="6">
        <f t="shared" si="2"/>
        <v>1</v>
      </c>
      <c r="AF18" s="6" t="e">
        <f t="shared" si="8"/>
        <v>#N/A</v>
      </c>
      <c r="AG18" s="6" t="e">
        <f t="shared" si="9"/>
        <v>#N/A</v>
      </c>
      <c r="AH18" s="6" t="e">
        <f t="shared" si="10"/>
        <v>#N/A</v>
      </c>
      <c r="AI18" s="6" t="e">
        <f t="shared" si="11"/>
        <v>#N/A</v>
      </c>
      <c r="AJ18" s="7" t="str">
        <f t="shared" si="12"/>
        <v xml:space="preserve"> </v>
      </c>
      <c r="AK18" s="6" t="e">
        <f t="shared" si="13"/>
        <v>#N/A</v>
      </c>
      <c r="AL18" s="6"/>
      <c r="AM18" s="6"/>
      <c r="AN18" s="6"/>
      <c r="AO18" s="6"/>
      <c r="AP18" s="6"/>
      <c r="AQ18" s="6"/>
      <c r="AR18" s="6"/>
      <c r="AS18" s="6"/>
      <c r="AT18" s="6">
        <f t="shared" si="14"/>
        <v>0</v>
      </c>
      <c r="AU18" s="6"/>
      <c r="AV18" s="6" t="str">
        <f t="shared" si="15"/>
        <v/>
      </c>
      <c r="AW18" s="6" t="str">
        <f t="shared" si="16"/>
        <v/>
      </c>
      <c r="AX18" s="6" t="str">
        <f t="shared" si="3"/>
        <v/>
      </c>
      <c r="AY18" s="58"/>
      <c r="AZ18" s="1" t="s">
        <v>711</v>
      </c>
      <c r="BA18" s="1" t="s">
        <v>481</v>
      </c>
      <c r="BB18" s="1" t="s">
        <v>482</v>
      </c>
      <c r="BC18" s="1">
        <v>2</v>
      </c>
      <c r="BD18" s="1" t="s">
        <v>366</v>
      </c>
      <c r="BE18" s="191" t="s">
        <v>537</v>
      </c>
      <c r="BF18" s="1" t="s">
        <v>471</v>
      </c>
      <c r="BG18" s="1">
        <v>2</v>
      </c>
      <c r="BH18" s="262" t="s">
        <v>726</v>
      </c>
      <c r="BI18" s="263" t="s">
        <v>729</v>
      </c>
      <c r="BJ18" s="12" t="s">
        <v>1424</v>
      </c>
      <c r="BK18" s="1" t="s">
        <v>1425</v>
      </c>
      <c r="BL18" s="1" t="s">
        <v>812</v>
      </c>
      <c r="BM18" s="1" t="s">
        <v>83</v>
      </c>
      <c r="BO18" s="12">
        <v>2</v>
      </c>
      <c r="BS18" s="1" t="s">
        <v>723</v>
      </c>
      <c r="BT18" s="1" t="s">
        <v>724</v>
      </c>
      <c r="BU18" s="1" t="s">
        <v>470</v>
      </c>
      <c r="CB18" s="1" t="s">
        <v>752</v>
      </c>
      <c r="CE18" s="1" t="s">
        <v>728</v>
      </c>
      <c r="CF18" s="1" t="s">
        <v>80</v>
      </c>
      <c r="CJ18" s="1" t="s">
        <v>803</v>
      </c>
      <c r="CK18" s="1">
        <v>2</v>
      </c>
      <c r="CL18" s="1">
        <v>2</v>
      </c>
      <c r="CQ18" s="1" t="s">
        <v>816</v>
      </c>
      <c r="CR18" s="1" t="s">
        <v>1702</v>
      </c>
      <c r="CS18" s="284" t="str">
        <f t="shared" si="4"/>
        <v/>
      </c>
      <c r="CT18" s="365" t="str">
        <f t="shared" si="17"/>
        <v/>
      </c>
    </row>
    <row r="19" spans="1:98" s="1" customFormat="1" ht="13.5" customHeight="1" x14ac:dyDescent="0.2">
      <c r="A19" s="17">
        <v>4</v>
      </c>
      <c r="B19" s="370"/>
      <c r="C19" s="370"/>
      <c r="D19" s="370"/>
      <c r="E19" s="370"/>
      <c r="F19" s="370"/>
      <c r="G19" s="370"/>
      <c r="H19" s="370"/>
      <c r="I19" s="370"/>
      <c r="J19" s="370"/>
      <c r="K19" s="370"/>
      <c r="L19" s="371"/>
      <c r="M19" s="370"/>
      <c r="N19" s="69"/>
      <c r="O19" s="70"/>
      <c r="P19" s="62"/>
      <c r="Q19" s="62"/>
      <c r="R19" s="103"/>
      <c r="S19" s="103"/>
      <c r="T19" s="104"/>
      <c r="U19" s="105"/>
      <c r="V19" s="106"/>
      <c r="W19" s="106"/>
      <c r="X19" s="107"/>
      <c r="Y19" s="25"/>
      <c r="Z19" s="21" t="str">
        <f t="shared" si="0"/>
        <v/>
      </c>
      <c r="AA19" s="6" t="e">
        <f t="shared" si="5"/>
        <v>#N/A</v>
      </c>
      <c r="AB19" s="6" t="e">
        <f t="shared" si="6"/>
        <v>#N/A</v>
      </c>
      <c r="AC19" s="6" t="e">
        <f t="shared" si="7"/>
        <v>#N/A</v>
      </c>
      <c r="AD19" s="6" t="str">
        <f t="shared" si="1"/>
        <v/>
      </c>
      <c r="AE19" s="6">
        <f t="shared" si="2"/>
        <v>1</v>
      </c>
      <c r="AF19" s="6" t="e">
        <f t="shared" si="8"/>
        <v>#N/A</v>
      </c>
      <c r="AG19" s="6" t="e">
        <f t="shared" si="9"/>
        <v>#N/A</v>
      </c>
      <c r="AH19" s="6" t="e">
        <f t="shared" si="10"/>
        <v>#N/A</v>
      </c>
      <c r="AI19" s="6" t="e">
        <f t="shared" si="11"/>
        <v>#N/A</v>
      </c>
      <c r="AJ19" s="7" t="str">
        <f t="shared" si="12"/>
        <v xml:space="preserve"> </v>
      </c>
      <c r="AK19" s="6" t="e">
        <f t="shared" si="13"/>
        <v>#N/A</v>
      </c>
      <c r="AL19" s="6"/>
      <c r="AM19" s="6"/>
      <c r="AN19" s="6"/>
      <c r="AO19" s="6"/>
      <c r="AP19" s="6"/>
      <c r="AQ19" s="6"/>
      <c r="AR19" s="6"/>
      <c r="AS19" s="6"/>
      <c r="AT19" s="6">
        <f t="shared" si="14"/>
        <v>0</v>
      </c>
      <c r="AU19" s="6"/>
      <c r="AV19" s="6" t="str">
        <f t="shared" si="15"/>
        <v/>
      </c>
      <c r="AW19" s="6" t="str">
        <f t="shared" si="16"/>
        <v/>
      </c>
      <c r="AX19" s="6" t="str">
        <f t="shared" si="3"/>
        <v/>
      </c>
      <c r="AY19" s="58"/>
      <c r="AZ19" s="1" t="s">
        <v>709</v>
      </c>
      <c r="BA19" s="1" t="s">
        <v>481</v>
      </c>
      <c r="BB19" s="1" t="s">
        <v>483</v>
      </c>
      <c r="BC19" s="1">
        <v>3</v>
      </c>
      <c r="BD19" s="1" t="s">
        <v>725</v>
      </c>
      <c r="BE19" s="191" t="s">
        <v>546</v>
      </c>
      <c r="BF19" s="1" t="s">
        <v>472</v>
      </c>
      <c r="BG19" s="1">
        <v>3</v>
      </c>
      <c r="BH19" s="262" t="s">
        <v>93</v>
      </c>
      <c r="BI19" s="263" t="s">
        <v>739</v>
      </c>
      <c r="BJ19" s="12" t="s">
        <v>1426</v>
      </c>
      <c r="BK19" s="1" t="s">
        <v>1425</v>
      </c>
      <c r="BL19" s="1" t="s">
        <v>814</v>
      </c>
      <c r="BO19" s="12">
        <v>3</v>
      </c>
      <c r="BS19" s="1" t="s">
        <v>727</v>
      </c>
      <c r="BT19" s="1" t="s">
        <v>368</v>
      </c>
      <c r="BU19" s="1" t="s">
        <v>471</v>
      </c>
      <c r="CB19" s="1" t="s">
        <v>368</v>
      </c>
      <c r="CJ19" s="1" t="s">
        <v>804</v>
      </c>
      <c r="CK19" s="1">
        <v>3</v>
      </c>
      <c r="CL19" s="1">
        <v>3</v>
      </c>
      <c r="CQ19" s="1" t="s">
        <v>827</v>
      </c>
      <c r="CR19" s="1" t="s">
        <v>1703</v>
      </c>
      <c r="CS19" s="284" t="str">
        <f t="shared" si="4"/>
        <v/>
      </c>
      <c r="CT19" s="365" t="str">
        <f t="shared" si="17"/>
        <v/>
      </c>
    </row>
    <row r="20" spans="1:98" s="1" customFormat="1" ht="13.5" customHeight="1" x14ac:dyDescent="0.2">
      <c r="A20" s="17">
        <v>5</v>
      </c>
      <c r="B20" s="370"/>
      <c r="C20" s="370"/>
      <c r="D20" s="370"/>
      <c r="E20" s="370"/>
      <c r="F20" s="370"/>
      <c r="G20" s="370"/>
      <c r="H20" s="370"/>
      <c r="I20" s="370"/>
      <c r="J20" s="370"/>
      <c r="K20" s="370"/>
      <c r="L20" s="371"/>
      <c r="M20" s="370"/>
      <c r="N20" s="69"/>
      <c r="O20" s="70"/>
      <c r="P20" s="62"/>
      <c r="Q20" s="62"/>
      <c r="R20" s="103"/>
      <c r="S20" s="103"/>
      <c r="T20" s="104"/>
      <c r="U20" s="105"/>
      <c r="V20" s="106"/>
      <c r="W20" s="106"/>
      <c r="X20" s="107"/>
      <c r="Y20" s="25"/>
      <c r="Z20" s="21" t="str">
        <f t="shared" si="0"/>
        <v/>
      </c>
      <c r="AA20" s="6" t="e">
        <f t="shared" si="5"/>
        <v>#N/A</v>
      </c>
      <c r="AB20" s="6" t="e">
        <f t="shared" si="6"/>
        <v>#N/A</v>
      </c>
      <c r="AC20" s="6" t="e">
        <f t="shared" si="7"/>
        <v>#N/A</v>
      </c>
      <c r="AD20" s="6" t="str">
        <f t="shared" si="1"/>
        <v/>
      </c>
      <c r="AE20" s="6">
        <f t="shared" si="2"/>
        <v>1</v>
      </c>
      <c r="AF20" s="6" t="e">
        <f t="shared" si="8"/>
        <v>#N/A</v>
      </c>
      <c r="AG20" s="6" t="e">
        <f t="shared" si="9"/>
        <v>#N/A</v>
      </c>
      <c r="AH20" s="6" t="e">
        <f t="shared" si="10"/>
        <v>#N/A</v>
      </c>
      <c r="AI20" s="6" t="e">
        <f t="shared" si="11"/>
        <v>#N/A</v>
      </c>
      <c r="AJ20" s="7" t="str">
        <f t="shared" si="12"/>
        <v xml:space="preserve"> </v>
      </c>
      <c r="AK20" s="6" t="e">
        <f t="shared" si="13"/>
        <v>#N/A</v>
      </c>
      <c r="AL20" s="6"/>
      <c r="AM20" s="6"/>
      <c r="AN20" s="6"/>
      <c r="AO20" s="6"/>
      <c r="AP20" s="6"/>
      <c r="AQ20" s="6"/>
      <c r="AR20" s="6"/>
      <c r="AS20" s="6"/>
      <c r="AT20" s="6">
        <f t="shared" si="14"/>
        <v>0</v>
      </c>
      <c r="AU20" s="6"/>
      <c r="AV20" s="6" t="str">
        <f t="shared" si="15"/>
        <v/>
      </c>
      <c r="AW20" s="6" t="str">
        <f t="shared" si="16"/>
        <v/>
      </c>
      <c r="AX20" s="6" t="str">
        <f t="shared" si="3"/>
        <v/>
      </c>
      <c r="AY20" s="58"/>
      <c r="AZ20" s="1" t="s">
        <v>728</v>
      </c>
      <c r="BA20" s="1" t="s">
        <v>481</v>
      </c>
      <c r="BB20" s="1" t="s">
        <v>483</v>
      </c>
      <c r="BC20" s="1">
        <v>4</v>
      </c>
      <c r="BD20" s="1" t="s">
        <v>725</v>
      </c>
      <c r="BE20" s="191" t="s">
        <v>547</v>
      </c>
      <c r="BF20" s="1" t="s">
        <v>473</v>
      </c>
      <c r="BG20" s="1">
        <v>4</v>
      </c>
      <c r="BH20" s="264" t="s">
        <v>94</v>
      </c>
      <c r="BI20" s="263" t="s">
        <v>485</v>
      </c>
      <c r="BJ20" s="12" t="s">
        <v>1427</v>
      </c>
      <c r="BK20" s="1" t="s">
        <v>1425</v>
      </c>
      <c r="BL20" s="1" t="s">
        <v>890</v>
      </c>
      <c r="BO20" s="12">
        <v>4</v>
      </c>
      <c r="BS20" s="1" t="s">
        <v>730</v>
      </c>
      <c r="BT20" s="1" t="s">
        <v>366</v>
      </c>
      <c r="BU20" s="1" t="s">
        <v>472</v>
      </c>
      <c r="CB20" s="1" t="s">
        <v>366</v>
      </c>
      <c r="CK20" s="1">
        <v>4</v>
      </c>
      <c r="CL20" s="1">
        <v>4</v>
      </c>
      <c r="CQ20" s="1" t="s">
        <v>812</v>
      </c>
      <c r="CR20" s="1" t="s">
        <v>364</v>
      </c>
      <c r="CS20" s="284" t="str">
        <f t="shared" si="4"/>
        <v/>
      </c>
      <c r="CT20" s="365" t="str">
        <f t="shared" si="17"/>
        <v/>
      </c>
    </row>
    <row r="21" spans="1:98" s="1" customFormat="1" ht="13.5" customHeight="1" x14ac:dyDescent="0.2">
      <c r="A21" s="17">
        <v>6</v>
      </c>
      <c r="B21" s="370"/>
      <c r="C21" s="370"/>
      <c r="D21" s="370"/>
      <c r="E21" s="370"/>
      <c r="F21" s="370"/>
      <c r="G21" s="370"/>
      <c r="H21" s="370"/>
      <c r="I21" s="370"/>
      <c r="J21" s="370"/>
      <c r="K21" s="370"/>
      <c r="L21" s="371"/>
      <c r="M21" s="370"/>
      <c r="N21" s="69"/>
      <c r="O21" s="70"/>
      <c r="P21" s="62"/>
      <c r="Q21" s="62"/>
      <c r="R21" s="103"/>
      <c r="S21" s="103"/>
      <c r="T21" s="104"/>
      <c r="U21" s="105"/>
      <c r="V21" s="106"/>
      <c r="W21" s="106"/>
      <c r="X21" s="107"/>
      <c r="Y21" s="25"/>
      <c r="Z21" s="21" t="str">
        <f t="shared" si="0"/>
        <v/>
      </c>
      <c r="AA21" s="6" t="e">
        <f t="shared" si="5"/>
        <v>#N/A</v>
      </c>
      <c r="AB21" s="6" t="e">
        <f t="shared" si="6"/>
        <v>#N/A</v>
      </c>
      <c r="AC21" s="6" t="e">
        <f t="shared" si="7"/>
        <v>#N/A</v>
      </c>
      <c r="AD21" s="6" t="str">
        <f t="shared" si="1"/>
        <v/>
      </c>
      <c r="AE21" s="6">
        <f t="shared" si="2"/>
        <v>1</v>
      </c>
      <c r="AF21" s="6" t="e">
        <f t="shared" si="8"/>
        <v>#N/A</v>
      </c>
      <c r="AG21" s="6" t="e">
        <f t="shared" si="9"/>
        <v>#N/A</v>
      </c>
      <c r="AH21" s="6" t="e">
        <f t="shared" si="10"/>
        <v>#N/A</v>
      </c>
      <c r="AI21" s="6" t="e">
        <f t="shared" si="11"/>
        <v>#N/A</v>
      </c>
      <c r="AJ21" s="7" t="str">
        <f t="shared" si="12"/>
        <v xml:space="preserve"> </v>
      </c>
      <c r="AK21" s="6" t="e">
        <f t="shared" si="13"/>
        <v>#N/A</v>
      </c>
      <c r="AL21" s="6"/>
      <c r="AM21" s="6"/>
      <c r="AN21" s="6"/>
      <c r="AO21" s="6"/>
      <c r="AP21" s="6"/>
      <c r="AQ21" s="6"/>
      <c r="AR21" s="6"/>
      <c r="AS21" s="6"/>
      <c r="AT21" s="6">
        <f t="shared" si="14"/>
        <v>0</v>
      </c>
      <c r="AU21" s="6"/>
      <c r="AV21" s="6" t="str">
        <f t="shared" si="15"/>
        <v/>
      </c>
      <c r="AW21" s="6" t="str">
        <f t="shared" si="16"/>
        <v/>
      </c>
      <c r="AX21" s="6" t="str">
        <f t="shared" si="3"/>
        <v/>
      </c>
      <c r="AY21" s="58"/>
      <c r="AZ21" s="1" t="s">
        <v>712</v>
      </c>
      <c r="BA21" s="1" t="s">
        <v>484</v>
      </c>
      <c r="BB21" s="1" t="s">
        <v>484</v>
      </c>
      <c r="BC21" s="1">
        <v>5</v>
      </c>
      <c r="BD21" s="1" t="s">
        <v>544</v>
      </c>
      <c r="BE21" s="191" t="s">
        <v>548</v>
      </c>
      <c r="BH21" s="262" t="s">
        <v>731</v>
      </c>
      <c r="BI21" s="263" t="s">
        <v>729</v>
      </c>
      <c r="BJ21" s="12" t="s">
        <v>1428</v>
      </c>
      <c r="BK21" s="1" t="s">
        <v>1425</v>
      </c>
      <c r="BL21" s="1" t="s">
        <v>810</v>
      </c>
      <c r="BO21" s="12">
        <v>5</v>
      </c>
      <c r="BS21" s="1" t="s">
        <v>732</v>
      </c>
      <c r="BT21" s="1" t="s">
        <v>368</v>
      </c>
      <c r="BU21" s="1" t="s">
        <v>473</v>
      </c>
      <c r="CB21" s="1" t="s">
        <v>544</v>
      </c>
      <c r="CK21" s="1">
        <v>5</v>
      </c>
      <c r="CL21" s="1">
        <v>5</v>
      </c>
      <c r="CQ21" s="1" t="s">
        <v>814</v>
      </c>
      <c r="CR21" s="1" t="s">
        <v>365</v>
      </c>
      <c r="CS21" s="284" t="str">
        <f t="shared" si="4"/>
        <v/>
      </c>
      <c r="CT21" s="365" t="str">
        <f t="shared" si="17"/>
        <v/>
      </c>
    </row>
    <row r="22" spans="1:98" s="1" customFormat="1" ht="13.5" customHeight="1" x14ac:dyDescent="0.2">
      <c r="A22" s="17">
        <v>7</v>
      </c>
      <c r="B22" s="370"/>
      <c r="C22" s="370"/>
      <c r="D22" s="370"/>
      <c r="E22" s="370"/>
      <c r="F22" s="370"/>
      <c r="G22" s="370"/>
      <c r="H22" s="370"/>
      <c r="I22" s="370"/>
      <c r="J22" s="370"/>
      <c r="K22" s="370"/>
      <c r="L22" s="371"/>
      <c r="M22" s="370"/>
      <c r="N22" s="69"/>
      <c r="O22" s="70"/>
      <c r="P22" s="62"/>
      <c r="Q22" s="62"/>
      <c r="R22" s="103"/>
      <c r="S22" s="103"/>
      <c r="T22" s="104"/>
      <c r="U22" s="105"/>
      <c r="V22" s="106"/>
      <c r="W22" s="106"/>
      <c r="X22" s="107"/>
      <c r="Y22" s="25"/>
      <c r="Z22" s="21" t="str">
        <f t="shared" si="0"/>
        <v/>
      </c>
      <c r="AA22" s="6" t="e">
        <f t="shared" si="5"/>
        <v>#N/A</v>
      </c>
      <c r="AB22" s="6" t="e">
        <f t="shared" si="6"/>
        <v>#N/A</v>
      </c>
      <c r="AC22" s="6" t="e">
        <f t="shared" si="7"/>
        <v>#N/A</v>
      </c>
      <c r="AD22" s="6" t="str">
        <f t="shared" si="1"/>
        <v/>
      </c>
      <c r="AE22" s="6">
        <f t="shared" si="2"/>
        <v>1</v>
      </c>
      <c r="AF22" s="6" t="e">
        <f t="shared" si="8"/>
        <v>#N/A</v>
      </c>
      <c r="AG22" s="6" t="e">
        <f t="shared" si="9"/>
        <v>#N/A</v>
      </c>
      <c r="AH22" s="6" t="e">
        <f t="shared" si="10"/>
        <v>#N/A</v>
      </c>
      <c r="AI22" s="6" t="e">
        <f t="shared" si="11"/>
        <v>#N/A</v>
      </c>
      <c r="AJ22" s="7" t="str">
        <f t="shared" si="12"/>
        <v xml:space="preserve"> </v>
      </c>
      <c r="AK22" s="6" t="e">
        <f t="shared" si="13"/>
        <v>#N/A</v>
      </c>
      <c r="AL22" s="6"/>
      <c r="AM22" s="6"/>
      <c r="AN22" s="6"/>
      <c r="AO22" s="6"/>
      <c r="AP22" s="6"/>
      <c r="AQ22" s="6"/>
      <c r="AR22" s="6"/>
      <c r="AS22" s="6"/>
      <c r="AT22" s="6">
        <f t="shared" si="14"/>
        <v>0</v>
      </c>
      <c r="AU22" s="6"/>
      <c r="AV22" s="6" t="str">
        <f t="shared" si="15"/>
        <v/>
      </c>
      <c r="AW22" s="6" t="str">
        <f t="shared" si="16"/>
        <v/>
      </c>
      <c r="AX22" s="6" t="str">
        <f t="shared" si="3"/>
        <v/>
      </c>
      <c r="AY22" s="58"/>
      <c r="AZ22" s="1" t="s">
        <v>80</v>
      </c>
      <c r="BA22" s="1" t="s">
        <v>481</v>
      </c>
      <c r="BB22" s="1" t="s">
        <v>481</v>
      </c>
      <c r="BC22" s="1">
        <v>6</v>
      </c>
      <c r="BD22" s="1" t="s">
        <v>544</v>
      </c>
      <c r="BE22" s="191" t="s">
        <v>495</v>
      </c>
      <c r="BH22" s="262" t="s">
        <v>218</v>
      </c>
      <c r="BI22" s="263" t="s">
        <v>486</v>
      </c>
      <c r="BJ22" s="12" t="s">
        <v>1429</v>
      </c>
      <c r="BK22" s="1" t="s">
        <v>1430</v>
      </c>
      <c r="BL22" s="1" t="s">
        <v>1431</v>
      </c>
      <c r="BO22" s="12">
        <v>6</v>
      </c>
      <c r="BS22" s="1" t="s">
        <v>733</v>
      </c>
      <c r="BT22" s="1" t="s">
        <v>366</v>
      </c>
      <c r="CB22" s="1" t="s">
        <v>545</v>
      </c>
      <c r="CK22" s="1">
        <v>6</v>
      </c>
      <c r="CL22" s="1">
        <v>6</v>
      </c>
      <c r="CQ22" s="1" t="s">
        <v>890</v>
      </c>
      <c r="CR22" s="1" t="s">
        <v>858</v>
      </c>
      <c r="CS22" s="284" t="str">
        <f t="shared" si="4"/>
        <v/>
      </c>
      <c r="CT22" s="365" t="str">
        <f t="shared" si="17"/>
        <v/>
      </c>
    </row>
    <row r="23" spans="1:98" s="1" customFormat="1" ht="13.5" customHeight="1" x14ac:dyDescent="0.2">
      <c r="A23" s="17">
        <v>8</v>
      </c>
      <c r="B23" s="370"/>
      <c r="C23" s="370"/>
      <c r="D23" s="370"/>
      <c r="E23" s="370"/>
      <c r="F23" s="370"/>
      <c r="G23" s="370"/>
      <c r="H23" s="370"/>
      <c r="I23" s="370"/>
      <c r="J23" s="370"/>
      <c r="K23" s="370"/>
      <c r="L23" s="371"/>
      <c r="M23" s="370"/>
      <c r="N23" s="69"/>
      <c r="O23" s="70"/>
      <c r="P23" s="62"/>
      <c r="Q23" s="62"/>
      <c r="R23" s="103"/>
      <c r="S23" s="103"/>
      <c r="T23" s="104"/>
      <c r="U23" s="105"/>
      <c r="V23" s="106"/>
      <c r="W23" s="106"/>
      <c r="X23" s="107"/>
      <c r="Y23" s="25"/>
      <c r="Z23" s="21" t="str">
        <f t="shared" si="0"/>
        <v/>
      </c>
      <c r="AA23" s="6" t="e">
        <f t="shared" si="5"/>
        <v>#N/A</v>
      </c>
      <c r="AB23" s="6" t="e">
        <f t="shared" si="6"/>
        <v>#N/A</v>
      </c>
      <c r="AC23" s="6" t="e">
        <f t="shared" si="7"/>
        <v>#N/A</v>
      </c>
      <c r="AD23" s="6" t="str">
        <f t="shared" si="1"/>
        <v/>
      </c>
      <c r="AE23" s="6">
        <f t="shared" si="2"/>
        <v>1</v>
      </c>
      <c r="AF23" s="6" t="e">
        <f t="shared" si="8"/>
        <v>#N/A</v>
      </c>
      <c r="AG23" s="6" t="e">
        <f t="shared" si="9"/>
        <v>#N/A</v>
      </c>
      <c r="AH23" s="6" t="e">
        <f t="shared" si="10"/>
        <v>#N/A</v>
      </c>
      <c r="AI23" s="6" t="e">
        <f t="shared" si="11"/>
        <v>#N/A</v>
      </c>
      <c r="AJ23" s="7" t="str">
        <f t="shared" si="12"/>
        <v xml:space="preserve"> </v>
      </c>
      <c r="AK23" s="6" t="e">
        <f t="shared" si="13"/>
        <v>#N/A</v>
      </c>
      <c r="AL23" s="6"/>
      <c r="AM23" s="6"/>
      <c r="AN23" s="6"/>
      <c r="AO23" s="6"/>
      <c r="AP23" s="6"/>
      <c r="AQ23" s="6"/>
      <c r="AR23" s="6"/>
      <c r="AS23" s="6"/>
      <c r="AT23" s="6">
        <f t="shared" si="14"/>
        <v>0</v>
      </c>
      <c r="AU23" s="6"/>
      <c r="AV23" s="6" t="str">
        <f t="shared" si="15"/>
        <v/>
      </c>
      <c r="AW23" s="6" t="str">
        <f t="shared" si="16"/>
        <v/>
      </c>
      <c r="AX23" s="6" t="str">
        <f t="shared" si="3"/>
        <v/>
      </c>
      <c r="AY23" s="58"/>
      <c r="AZ23" s="1" t="s">
        <v>96</v>
      </c>
      <c r="BA23" s="1" t="s">
        <v>484</v>
      </c>
      <c r="BB23" s="1" t="s">
        <v>484</v>
      </c>
      <c r="BC23" s="1">
        <v>9</v>
      </c>
      <c r="BD23" s="1" t="s">
        <v>368</v>
      </c>
      <c r="BE23" s="191" t="s">
        <v>509</v>
      </c>
      <c r="BH23" s="262" t="s">
        <v>698</v>
      </c>
      <c r="BI23" s="263" t="s">
        <v>542</v>
      </c>
      <c r="BJ23" s="12" t="s">
        <v>1432</v>
      </c>
      <c r="BK23" s="1" t="s">
        <v>1430</v>
      </c>
      <c r="BL23" s="1" t="s">
        <v>1433</v>
      </c>
      <c r="BN23" s="12"/>
      <c r="BO23" s="1">
        <v>7</v>
      </c>
      <c r="BS23" s="1" t="s">
        <v>734</v>
      </c>
      <c r="BT23" s="1" t="s">
        <v>368</v>
      </c>
      <c r="CK23" s="1">
        <v>7</v>
      </c>
      <c r="CL23" s="1">
        <v>7</v>
      </c>
      <c r="CQ23" s="1" t="s">
        <v>810</v>
      </c>
      <c r="CR23" s="1" t="s">
        <v>1704</v>
      </c>
      <c r="CS23" s="284" t="str">
        <f t="shared" si="4"/>
        <v/>
      </c>
      <c r="CT23" s="365" t="str">
        <f t="shared" si="17"/>
        <v/>
      </c>
    </row>
    <row r="24" spans="1:98" s="1" customFormat="1" ht="13.5" customHeight="1" x14ac:dyDescent="0.2">
      <c r="A24" s="17">
        <v>9</v>
      </c>
      <c r="B24" s="370"/>
      <c r="C24" s="370"/>
      <c r="D24" s="370"/>
      <c r="E24" s="370"/>
      <c r="F24" s="370"/>
      <c r="G24" s="370"/>
      <c r="H24" s="370"/>
      <c r="I24" s="370"/>
      <c r="J24" s="370"/>
      <c r="K24" s="370"/>
      <c r="L24" s="371"/>
      <c r="M24" s="370"/>
      <c r="N24" s="69"/>
      <c r="O24" s="70"/>
      <c r="P24" s="62"/>
      <c r="Q24" s="62"/>
      <c r="R24" s="103"/>
      <c r="S24" s="103"/>
      <c r="T24" s="104"/>
      <c r="U24" s="105"/>
      <c r="V24" s="106"/>
      <c r="W24" s="106"/>
      <c r="X24" s="107"/>
      <c r="Y24" s="25"/>
      <c r="Z24" s="21" t="str">
        <f t="shared" si="0"/>
        <v/>
      </c>
      <c r="AA24" s="6" t="e">
        <f t="shared" si="5"/>
        <v>#N/A</v>
      </c>
      <c r="AB24" s="6" t="e">
        <f t="shared" si="6"/>
        <v>#N/A</v>
      </c>
      <c r="AC24" s="6" t="e">
        <f t="shared" si="7"/>
        <v>#N/A</v>
      </c>
      <c r="AD24" s="6" t="str">
        <f t="shared" si="1"/>
        <v/>
      </c>
      <c r="AE24" s="6">
        <f t="shared" si="2"/>
        <v>1</v>
      </c>
      <c r="AF24" s="6" t="e">
        <f t="shared" si="8"/>
        <v>#N/A</v>
      </c>
      <c r="AG24" s="6" t="e">
        <f t="shared" si="9"/>
        <v>#N/A</v>
      </c>
      <c r="AH24" s="6" t="e">
        <f t="shared" si="10"/>
        <v>#N/A</v>
      </c>
      <c r="AI24" s="6" t="e">
        <f t="shared" si="11"/>
        <v>#N/A</v>
      </c>
      <c r="AJ24" s="7" t="str">
        <f t="shared" si="12"/>
        <v xml:space="preserve"> </v>
      </c>
      <c r="AK24" s="6" t="e">
        <f t="shared" si="13"/>
        <v>#N/A</v>
      </c>
      <c r="AL24" s="6"/>
      <c r="AM24" s="6"/>
      <c r="AN24" s="6"/>
      <c r="AO24" s="6"/>
      <c r="AP24" s="6"/>
      <c r="AQ24" s="6"/>
      <c r="AR24" s="6"/>
      <c r="AS24" s="6"/>
      <c r="AT24" s="6">
        <f t="shared" si="14"/>
        <v>0</v>
      </c>
      <c r="AU24" s="6"/>
      <c r="AV24" s="6" t="str">
        <f t="shared" si="15"/>
        <v/>
      </c>
      <c r="AW24" s="6" t="str">
        <f t="shared" si="16"/>
        <v/>
      </c>
      <c r="AX24" s="6" t="str">
        <f t="shared" si="3"/>
        <v/>
      </c>
      <c r="AY24" s="58"/>
      <c r="BE24" s="191" t="s">
        <v>508</v>
      </c>
      <c r="BH24" s="262" t="s">
        <v>89</v>
      </c>
      <c r="BI24" s="263" t="s">
        <v>88</v>
      </c>
      <c r="BJ24" s="12" t="s">
        <v>1434</v>
      </c>
      <c r="BK24" s="1" t="s">
        <v>1430</v>
      </c>
      <c r="BL24" s="1" t="s">
        <v>811</v>
      </c>
      <c r="BN24" s="12"/>
      <c r="BO24" s="1">
        <v>8</v>
      </c>
      <c r="BS24" s="1" t="s">
        <v>736</v>
      </c>
      <c r="BT24" s="1" t="s">
        <v>544</v>
      </c>
      <c r="CK24" s="1">
        <v>8</v>
      </c>
      <c r="CL24" s="1">
        <v>8</v>
      </c>
      <c r="CQ24" s="1" t="s">
        <v>450</v>
      </c>
      <c r="CR24" s="1" t="s">
        <v>565</v>
      </c>
      <c r="CS24" s="284" t="str">
        <f t="shared" si="4"/>
        <v/>
      </c>
      <c r="CT24" s="365" t="str">
        <f t="shared" si="17"/>
        <v/>
      </c>
    </row>
    <row r="25" spans="1:98" s="1" customFormat="1" ht="13.5" customHeight="1" x14ac:dyDescent="0.2">
      <c r="A25" s="17">
        <v>10</v>
      </c>
      <c r="B25" s="370"/>
      <c r="C25" s="370"/>
      <c r="D25" s="370"/>
      <c r="E25" s="370"/>
      <c r="F25" s="370"/>
      <c r="G25" s="370"/>
      <c r="H25" s="370"/>
      <c r="I25" s="370"/>
      <c r="J25" s="370"/>
      <c r="K25" s="370"/>
      <c r="L25" s="371"/>
      <c r="M25" s="370"/>
      <c r="N25" s="69"/>
      <c r="O25" s="70"/>
      <c r="P25" s="62"/>
      <c r="Q25" s="62"/>
      <c r="R25" s="103"/>
      <c r="S25" s="103"/>
      <c r="T25" s="104"/>
      <c r="U25" s="105"/>
      <c r="V25" s="106"/>
      <c r="W25" s="106"/>
      <c r="X25" s="107"/>
      <c r="Y25" s="25"/>
      <c r="Z25" s="21" t="str">
        <f t="shared" si="0"/>
        <v/>
      </c>
      <c r="AA25" s="6" t="e">
        <f t="shared" si="5"/>
        <v>#N/A</v>
      </c>
      <c r="AB25" s="6" t="e">
        <f t="shared" si="6"/>
        <v>#N/A</v>
      </c>
      <c r="AC25" s="6" t="e">
        <f t="shared" si="7"/>
        <v>#N/A</v>
      </c>
      <c r="AD25" s="6" t="str">
        <f t="shared" si="1"/>
        <v/>
      </c>
      <c r="AE25" s="6">
        <f t="shared" si="2"/>
        <v>1</v>
      </c>
      <c r="AF25" s="6" t="e">
        <f t="shared" si="8"/>
        <v>#N/A</v>
      </c>
      <c r="AG25" s="6" t="e">
        <f t="shared" si="9"/>
        <v>#N/A</v>
      </c>
      <c r="AH25" s="6" t="e">
        <f t="shared" si="10"/>
        <v>#N/A</v>
      </c>
      <c r="AI25" s="6" t="e">
        <f t="shared" si="11"/>
        <v>#N/A</v>
      </c>
      <c r="AJ25" s="7" t="str">
        <f t="shared" si="12"/>
        <v xml:space="preserve"> </v>
      </c>
      <c r="AK25" s="6" t="e">
        <f t="shared" si="13"/>
        <v>#N/A</v>
      </c>
      <c r="AL25" s="6"/>
      <c r="AM25" s="6"/>
      <c r="AN25" s="6"/>
      <c r="AO25" s="6"/>
      <c r="AP25" s="6"/>
      <c r="AQ25" s="6"/>
      <c r="AR25" s="6"/>
      <c r="AS25" s="6"/>
      <c r="AT25" s="6">
        <f t="shared" si="14"/>
        <v>0</v>
      </c>
      <c r="AU25" s="6"/>
      <c r="AV25" s="6" t="str">
        <f t="shared" si="15"/>
        <v/>
      </c>
      <c r="AW25" s="6" t="str">
        <f t="shared" si="16"/>
        <v/>
      </c>
      <c r="AX25" s="6" t="str">
        <f t="shared" si="3"/>
        <v/>
      </c>
      <c r="AY25" s="58"/>
      <c r="BE25" s="191" t="s">
        <v>512</v>
      </c>
      <c r="BH25" s="263" t="s">
        <v>27</v>
      </c>
      <c r="BI25" s="263" t="s">
        <v>735</v>
      </c>
      <c r="BJ25" s="186" t="s">
        <v>1435</v>
      </c>
      <c r="BK25" s="187" t="s">
        <v>1430</v>
      </c>
      <c r="BL25" s="187" t="s">
        <v>919</v>
      </c>
      <c r="BN25" s="12"/>
      <c r="BO25" s="1">
        <v>9</v>
      </c>
      <c r="BS25" s="1" t="s">
        <v>737</v>
      </c>
      <c r="BT25" s="1" t="s">
        <v>545</v>
      </c>
      <c r="CK25" s="1">
        <v>9</v>
      </c>
      <c r="CL25" s="1">
        <v>9</v>
      </c>
      <c r="CQ25" s="1" t="s">
        <v>1705</v>
      </c>
      <c r="CR25" s="1" t="s">
        <v>1706</v>
      </c>
      <c r="CS25" s="284" t="str">
        <f t="shared" si="4"/>
        <v/>
      </c>
      <c r="CT25" s="365" t="str">
        <f t="shared" si="17"/>
        <v/>
      </c>
    </row>
    <row r="26" spans="1:98" s="1" customFormat="1" ht="13.5" customHeight="1" x14ac:dyDescent="0.2">
      <c r="A26" s="17">
        <v>11</v>
      </c>
      <c r="B26" s="370"/>
      <c r="C26" s="370"/>
      <c r="D26" s="370"/>
      <c r="E26" s="370"/>
      <c r="F26" s="370"/>
      <c r="G26" s="370"/>
      <c r="H26" s="370"/>
      <c r="I26" s="370"/>
      <c r="J26" s="370"/>
      <c r="K26" s="370"/>
      <c r="L26" s="371"/>
      <c r="M26" s="370"/>
      <c r="N26" s="69"/>
      <c r="O26" s="70"/>
      <c r="P26" s="62"/>
      <c r="Q26" s="62"/>
      <c r="R26" s="103"/>
      <c r="S26" s="103"/>
      <c r="T26" s="104"/>
      <c r="U26" s="105"/>
      <c r="V26" s="106"/>
      <c r="W26" s="106"/>
      <c r="X26" s="107"/>
      <c r="Y26" s="25"/>
      <c r="Z26" s="21" t="str">
        <f t="shared" si="0"/>
        <v/>
      </c>
      <c r="AA26" s="6" t="e">
        <f t="shared" si="5"/>
        <v>#N/A</v>
      </c>
      <c r="AB26" s="6" t="e">
        <f t="shared" si="6"/>
        <v>#N/A</v>
      </c>
      <c r="AC26" s="6" t="e">
        <f t="shared" si="7"/>
        <v>#N/A</v>
      </c>
      <c r="AD26" s="6" t="str">
        <f t="shared" si="1"/>
        <v/>
      </c>
      <c r="AE26" s="6">
        <f t="shared" si="2"/>
        <v>1</v>
      </c>
      <c r="AF26" s="6" t="e">
        <f t="shared" si="8"/>
        <v>#N/A</v>
      </c>
      <c r="AG26" s="6" t="e">
        <f t="shared" si="9"/>
        <v>#N/A</v>
      </c>
      <c r="AH26" s="6" t="e">
        <f t="shared" si="10"/>
        <v>#N/A</v>
      </c>
      <c r="AI26" s="6" t="e">
        <f t="shared" si="11"/>
        <v>#N/A</v>
      </c>
      <c r="AJ26" s="7" t="str">
        <f t="shared" si="12"/>
        <v xml:space="preserve"> </v>
      </c>
      <c r="AK26" s="6" t="e">
        <f t="shared" si="13"/>
        <v>#N/A</v>
      </c>
      <c r="AL26" s="6"/>
      <c r="AM26" s="6"/>
      <c r="AN26" s="6"/>
      <c r="AO26" s="6"/>
      <c r="AP26" s="6"/>
      <c r="AQ26" s="6"/>
      <c r="AR26" s="6"/>
      <c r="AS26" s="6"/>
      <c r="AT26" s="6">
        <f t="shared" si="14"/>
        <v>0</v>
      </c>
      <c r="AU26" s="6"/>
      <c r="AV26" s="6" t="str">
        <f t="shared" si="15"/>
        <v/>
      </c>
      <c r="AW26" s="6" t="str">
        <f t="shared" si="16"/>
        <v/>
      </c>
      <c r="AX26" s="6" t="str">
        <f t="shared" si="3"/>
        <v/>
      </c>
      <c r="AY26" s="58"/>
      <c r="BE26" s="191" t="s">
        <v>527</v>
      </c>
      <c r="BH26" s="262" t="s">
        <v>1442</v>
      </c>
      <c r="BI26" s="263" t="s">
        <v>729</v>
      </c>
      <c r="BJ26" s="186" t="s">
        <v>1436</v>
      </c>
      <c r="BK26" s="187" t="s">
        <v>1430</v>
      </c>
      <c r="BL26" s="187" t="s">
        <v>1437</v>
      </c>
      <c r="BN26" s="12"/>
      <c r="BO26" s="1">
        <v>10</v>
      </c>
      <c r="BS26" s="1" t="s">
        <v>738</v>
      </c>
      <c r="BT26" s="1" t="s">
        <v>545</v>
      </c>
      <c r="CK26" s="1">
        <v>10</v>
      </c>
      <c r="CL26" s="1">
        <v>10</v>
      </c>
      <c r="CQ26" s="1" t="s">
        <v>244</v>
      </c>
      <c r="CR26" s="1" t="s">
        <v>26</v>
      </c>
      <c r="CS26" s="284" t="str">
        <f t="shared" si="4"/>
        <v/>
      </c>
      <c r="CT26" s="365" t="str">
        <f t="shared" si="17"/>
        <v/>
      </c>
    </row>
    <row r="27" spans="1:98" s="1" customFormat="1" ht="13.5" customHeight="1" x14ac:dyDescent="0.2">
      <c r="A27" s="17">
        <v>12</v>
      </c>
      <c r="B27" s="370"/>
      <c r="C27" s="370"/>
      <c r="D27" s="370"/>
      <c r="E27" s="370"/>
      <c r="F27" s="370"/>
      <c r="G27" s="370"/>
      <c r="H27" s="370"/>
      <c r="I27" s="370"/>
      <c r="J27" s="370"/>
      <c r="K27" s="370"/>
      <c r="L27" s="371"/>
      <c r="M27" s="370"/>
      <c r="N27" s="69"/>
      <c r="O27" s="70"/>
      <c r="P27" s="62"/>
      <c r="Q27" s="62"/>
      <c r="R27" s="103"/>
      <c r="S27" s="103"/>
      <c r="T27" s="104"/>
      <c r="U27" s="105"/>
      <c r="V27" s="106"/>
      <c r="W27" s="106"/>
      <c r="X27" s="107"/>
      <c r="Y27" s="25"/>
      <c r="Z27" s="21" t="str">
        <f t="shared" si="0"/>
        <v/>
      </c>
      <c r="AA27" s="6" t="e">
        <f t="shared" si="5"/>
        <v>#N/A</v>
      </c>
      <c r="AB27" s="6" t="e">
        <f t="shared" si="6"/>
        <v>#N/A</v>
      </c>
      <c r="AC27" s="6" t="e">
        <f t="shared" si="7"/>
        <v>#N/A</v>
      </c>
      <c r="AD27" s="6" t="str">
        <f t="shared" si="1"/>
        <v/>
      </c>
      <c r="AE27" s="6">
        <f t="shared" si="2"/>
        <v>1</v>
      </c>
      <c r="AF27" s="6" t="e">
        <f t="shared" si="8"/>
        <v>#N/A</v>
      </c>
      <c r="AG27" s="6" t="e">
        <f t="shared" si="9"/>
        <v>#N/A</v>
      </c>
      <c r="AH27" s="6" t="e">
        <f t="shared" si="10"/>
        <v>#N/A</v>
      </c>
      <c r="AI27" s="6" t="e">
        <f t="shared" si="11"/>
        <v>#N/A</v>
      </c>
      <c r="AJ27" s="7" t="str">
        <f t="shared" si="12"/>
        <v xml:space="preserve"> </v>
      </c>
      <c r="AK27" s="6" t="e">
        <f t="shared" si="13"/>
        <v>#N/A</v>
      </c>
      <c r="AL27" s="6"/>
      <c r="AM27" s="6"/>
      <c r="AN27" s="6"/>
      <c r="AO27" s="6"/>
      <c r="AP27" s="6"/>
      <c r="AQ27" s="6"/>
      <c r="AR27" s="6"/>
      <c r="AS27" s="6"/>
      <c r="AT27" s="6">
        <f t="shared" si="14"/>
        <v>0</v>
      </c>
      <c r="AU27" s="6"/>
      <c r="AV27" s="6" t="str">
        <f t="shared" si="15"/>
        <v/>
      </c>
      <c r="AW27" s="6" t="str">
        <f t="shared" si="16"/>
        <v/>
      </c>
      <c r="AX27" s="6" t="str">
        <f t="shared" si="3"/>
        <v/>
      </c>
      <c r="AY27" s="58"/>
      <c r="BE27" s="191" t="s">
        <v>634</v>
      </c>
      <c r="BH27" s="263" t="s">
        <v>1662</v>
      </c>
      <c r="BI27" s="263" t="s">
        <v>486</v>
      </c>
      <c r="BJ27" s="12" t="s">
        <v>1438</v>
      </c>
      <c r="BK27" s="1" t="s">
        <v>1430</v>
      </c>
      <c r="BL27" s="1" t="s">
        <v>813</v>
      </c>
      <c r="BN27" s="12"/>
      <c r="CK27" s="1">
        <v>11</v>
      </c>
      <c r="CL27" s="1">
        <v>11</v>
      </c>
      <c r="CQ27" s="1" t="s">
        <v>937</v>
      </c>
      <c r="CR27" s="1" t="s">
        <v>1707</v>
      </c>
      <c r="CS27" s="284" t="str">
        <f t="shared" si="4"/>
        <v/>
      </c>
      <c r="CT27" s="365" t="str">
        <f t="shared" si="17"/>
        <v/>
      </c>
    </row>
    <row r="28" spans="1:98" s="1" customFormat="1" ht="13.5" customHeight="1" x14ac:dyDescent="0.2">
      <c r="A28" s="17">
        <v>13</v>
      </c>
      <c r="B28" s="370"/>
      <c r="C28" s="370"/>
      <c r="D28" s="370"/>
      <c r="E28" s="370"/>
      <c r="F28" s="370"/>
      <c r="G28" s="370"/>
      <c r="H28" s="370"/>
      <c r="I28" s="370"/>
      <c r="J28" s="370"/>
      <c r="K28" s="370"/>
      <c r="L28" s="371"/>
      <c r="M28" s="370"/>
      <c r="N28" s="69"/>
      <c r="O28" s="70"/>
      <c r="P28" s="62"/>
      <c r="Q28" s="62"/>
      <c r="R28" s="103"/>
      <c r="S28" s="103"/>
      <c r="T28" s="104"/>
      <c r="U28" s="105"/>
      <c r="V28" s="106"/>
      <c r="W28" s="106"/>
      <c r="X28" s="107"/>
      <c r="Y28" s="25"/>
      <c r="Z28" s="21" t="str">
        <f t="shared" si="0"/>
        <v/>
      </c>
      <c r="AA28" s="6" t="e">
        <f t="shared" si="5"/>
        <v>#N/A</v>
      </c>
      <c r="AB28" s="6" t="e">
        <f t="shared" si="6"/>
        <v>#N/A</v>
      </c>
      <c r="AC28" s="6" t="e">
        <f t="shared" si="7"/>
        <v>#N/A</v>
      </c>
      <c r="AD28" s="6" t="str">
        <f t="shared" si="1"/>
        <v/>
      </c>
      <c r="AE28" s="6">
        <f t="shared" si="2"/>
        <v>1</v>
      </c>
      <c r="AF28" s="6" t="e">
        <f t="shared" si="8"/>
        <v>#N/A</v>
      </c>
      <c r="AG28" s="6" t="e">
        <f t="shared" si="9"/>
        <v>#N/A</v>
      </c>
      <c r="AH28" s="6" t="e">
        <f t="shared" si="10"/>
        <v>#N/A</v>
      </c>
      <c r="AI28" s="6" t="e">
        <f t="shared" si="11"/>
        <v>#N/A</v>
      </c>
      <c r="AJ28" s="7" t="str">
        <f t="shared" si="12"/>
        <v xml:space="preserve"> </v>
      </c>
      <c r="AK28" s="6" t="e">
        <f t="shared" si="13"/>
        <v>#N/A</v>
      </c>
      <c r="AL28" s="6"/>
      <c r="AM28" s="6"/>
      <c r="AN28" s="6"/>
      <c r="AO28" s="6"/>
      <c r="AP28" s="6"/>
      <c r="AQ28" s="6"/>
      <c r="AR28" s="6"/>
      <c r="AS28" s="6"/>
      <c r="AT28" s="6">
        <f t="shared" si="14"/>
        <v>0</v>
      </c>
      <c r="AU28" s="6"/>
      <c r="AV28" s="6" t="str">
        <f t="shared" si="15"/>
        <v/>
      </c>
      <c r="AW28" s="6" t="str">
        <f t="shared" si="16"/>
        <v/>
      </c>
      <c r="AX28" s="6" t="str">
        <f t="shared" si="3"/>
        <v/>
      </c>
      <c r="AY28" s="58"/>
      <c r="BE28" s="191" t="s">
        <v>635</v>
      </c>
      <c r="BJ28" s="12" t="s">
        <v>1439</v>
      </c>
      <c r="BK28" s="1" t="s">
        <v>1430</v>
      </c>
      <c r="BL28" s="1" t="s">
        <v>936</v>
      </c>
      <c r="BN28" s="12"/>
      <c r="CK28" s="1">
        <v>12</v>
      </c>
      <c r="CL28" s="1">
        <v>12</v>
      </c>
      <c r="CQ28" s="1" t="s">
        <v>1708</v>
      </c>
      <c r="CR28" s="1" t="s">
        <v>1709</v>
      </c>
      <c r="CS28" s="284" t="str">
        <f t="shared" si="4"/>
        <v/>
      </c>
      <c r="CT28" s="365" t="str">
        <f t="shared" si="17"/>
        <v/>
      </c>
    </row>
    <row r="29" spans="1:98" s="1" customFormat="1" ht="13.5" customHeight="1" x14ac:dyDescent="0.2">
      <c r="A29" s="17">
        <v>14</v>
      </c>
      <c r="B29" s="370"/>
      <c r="C29" s="370"/>
      <c r="D29" s="370"/>
      <c r="E29" s="370"/>
      <c r="F29" s="370"/>
      <c r="G29" s="370"/>
      <c r="H29" s="370"/>
      <c r="I29" s="370"/>
      <c r="J29" s="370"/>
      <c r="K29" s="370"/>
      <c r="L29" s="371"/>
      <c r="M29" s="370"/>
      <c r="N29" s="69"/>
      <c r="O29" s="70"/>
      <c r="P29" s="62"/>
      <c r="Q29" s="62"/>
      <c r="R29" s="103"/>
      <c r="S29" s="103"/>
      <c r="T29" s="104"/>
      <c r="U29" s="105"/>
      <c r="V29" s="106"/>
      <c r="W29" s="106"/>
      <c r="X29" s="107"/>
      <c r="Y29" s="25"/>
      <c r="Z29" s="21" t="str">
        <f t="shared" si="0"/>
        <v/>
      </c>
      <c r="AA29" s="6" t="e">
        <f t="shared" si="5"/>
        <v>#N/A</v>
      </c>
      <c r="AB29" s="6" t="e">
        <f t="shared" si="6"/>
        <v>#N/A</v>
      </c>
      <c r="AC29" s="6" t="e">
        <f t="shared" si="7"/>
        <v>#N/A</v>
      </c>
      <c r="AD29" s="6" t="str">
        <f t="shared" si="1"/>
        <v/>
      </c>
      <c r="AE29" s="6">
        <f t="shared" si="2"/>
        <v>1</v>
      </c>
      <c r="AF29" s="6" t="e">
        <f t="shared" si="8"/>
        <v>#N/A</v>
      </c>
      <c r="AG29" s="6" t="e">
        <f t="shared" si="9"/>
        <v>#N/A</v>
      </c>
      <c r="AH29" s="6" t="e">
        <f t="shared" si="10"/>
        <v>#N/A</v>
      </c>
      <c r="AI29" s="6" t="e">
        <f t="shared" si="11"/>
        <v>#N/A</v>
      </c>
      <c r="AJ29" s="7" t="str">
        <f t="shared" si="12"/>
        <v xml:space="preserve"> </v>
      </c>
      <c r="AK29" s="6" t="e">
        <f t="shared" si="13"/>
        <v>#N/A</v>
      </c>
      <c r="AL29" s="6"/>
      <c r="AM29" s="6"/>
      <c r="AN29" s="6"/>
      <c r="AO29" s="6"/>
      <c r="AP29" s="6"/>
      <c r="AQ29" s="6"/>
      <c r="AR29" s="6"/>
      <c r="AS29" s="6"/>
      <c r="AT29" s="6">
        <f t="shared" si="14"/>
        <v>0</v>
      </c>
      <c r="AU29" s="6"/>
      <c r="AV29" s="6" t="str">
        <f t="shared" si="15"/>
        <v/>
      </c>
      <c r="AW29" s="6" t="str">
        <f t="shared" si="16"/>
        <v/>
      </c>
      <c r="AX29" s="6" t="str">
        <f t="shared" si="3"/>
        <v/>
      </c>
      <c r="AY29" s="58"/>
      <c r="BE29" s="191" t="s">
        <v>533</v>
      </c>
      <c r="BJ29" s="186" t="s">
        <v>1440</v>
      </c>
      <c r="BK29" s="187" t="s">
        <v>1425</v>
      </c>
      <c r="BL29" s="187" t="s">
        <v>816</v>
      </c>
      <c r="BN29" s="12"/>
      <c r="CK29" s="1">
        <v>13</v>
      </c>
      <c r="CQ29" s="1" t="s">
        <v>1710</v>
      </c>
      <c r="CR29" s="1" t="s">
        <v>1709</v>
      </c>
      <c r="CS29" s="285" t="str">
        <f t="shared" si="4"/>
        <v/>
      </c>
      <c r="CT29" s="365" t="str">
        <f t="shared" si="17"/>
        <v/>
      </c>
    </row>
    <row r="30" spans="1:98" s="1" customFormat="1" ht="13.5" customHeight="1" x14ac:dyDescent="0.2">
      <c r="A30" s="17">
        <v>15</v>
      </c>
      <c r="B30" s="370"/>
      <c r="C30" s="370"/>
      <c r="D30" s="370"/>
      <c r="E30" s="370"/>
      <c r="F30" s="370"/>
      <c r="G30" s="370"/>
      <c r="H30" s="370"/>
      <c r="I30" s="370"/>
      <c r="J30" s="370"/>
      <c r="K30" s="370"/>
      <c r="L30" s="371"/>
      <c r="M30" s="370"/>
      <c r="N30" s="69"/>
      <c r="O30" s="70"/>
      <c r="P30" s="62"/>
      <c r="Q30" s="62"/>
      <c r="R30" s="103"/>
      <c r="S30" s="103"/>
      <c r="T30" s="104"/>
      <c r="U30" s="105"/>
      <c r="V30" s="106"/>
      <c r="W30" s="106"/>
      <c r="X30" s="107"/>
      <c r="Y30" s="25"/>
      <c r="Z30" s="21" t="str">
        <f t="shared" si="0"/>
        <v/>
      </c>
      <c r="AA30" s="6" t="e">
        <f t="shared" si="5"/>
        <v>#N/A</v>
      </c>
      <c r="AB30" s="6" t="e">
        <f t="shared" si="6"/>
        <v>#N/A</v>
      </c>
      <c r="AC30" s="6" t="e">
        <f t="shared" si="7"/>
        <v>#N/A</v>
      </c>
      <c r="AD30" s="6" t="str">
        <f t="shared" si="1"/>
        <v/>
      </c>
      <c r="AE30" s="6">
        <f t="shared" si="2"/>
        <v>1</v>
      </c>
      <c r="AF30" s="6" t="e">
        <f t="shared" si="8"/>
        <v>#N/A</v>
      </c>
      <c r="AG30" s="6" t="e">
        <f t="shared" si="9"/>
        <v>#N/A</v>
      </c>
      <c r="AH30" s="6" t="e">
        <f t="shared" si="10"/>
        <v>#N/A</v>
      </c>
      <c r="AI30" s="6" t="e">
        <f t="shared" si="11"/>
        <v>#N/A</v>
      </c>
      <c r="AJ30" s="7" t="str">
        <f t="shared" si="12"/>
        <v xml:space="preserve"> </v>
      </c>
      <c r="AK30" s="6" t="e">
        <f t="shared" si="13"/>
        <v>#N/A</v>
      </c>
      <c r="AL30" s="6"/>
      <c r="AM30" s="6"/>
      <c r="AN30" s="6"/>
      <c r="AO30" s="6"/>
      <c r="AP30" s="6"/>
      <c r="AQ30" s="6"/>
      <c r="AR30" s="6"/>
      <c r="AS30" s="6"/>
      <c r="AT30" s="6">
        <f t="shared" si="14"/>
        <v>0</v>
      </c>
      <c r="AU30" s="6"/>
      <c r="AV30" s="6" t="str">
        <f t="shared" si="15"/>
        <v/>
      </c>
      <c r="AW30" s="6" t="str">
        <f t="shared" si="16"/>
        <v/>
      </c>
      <c r="AX30" s="6" t="str">
        <f t="shared" si="3"/>
        <v/>
      </c>
      <c r="AY30" s="58"/>
      <c r="BE30" s="191" t="s">
        <v>576</v>
      </c>
      <c r="BJ30" s="186" t="s">
        <v>1441</v>
      </c>
      <c r="BK30" s="187" t="s">
        <v>1430</v>
      </c>
      <c r="BL30" s="187" t="s">
        <v>816</v>
      </c>
      <c r="BN30" s="12"/>
      <c r="CK30" s="1">
        <v>14</v>
      </c>
      <c r="CQ30" s="1" t="s">
        <v>91</v>
      </c>
      <c r="CR30" s="1" t="s">
        <v>1709</v>
      </c>
      <c r="CS30" s="284" t="str">
        <f t="shared" si="4"/>
        <v/>
      </c>
      <c r="CT30" s="365" t="str">
        <f t="shared" si="17"/>
        <v/>
      </c>
    </row>
    <row r="31" spans="1:98" s="1" customFormat="1" ht="13.5" customHeight="1" x14ac:dyDescent="0.2">
      <c r="A31" s="17">
        <v>16</v>
      </c>
      <c r="B31" s="370"/>
      <c r="C31" s="370"/>
      <c r="D31" s="370"/>
      <c r="E31" s="370"/>
      <c r="F31" s="370"/>
      <c r="G31" s="370"/>
      <c r="H31" s="370"/>
      <c r="I31" s="370"/>
      <c r="J31" s="370"/>
      <c r="K31" s="370"/>
      <c r="L31" s="371"/>
      <c r="M31" s="370"/>
      <c r="N31" s="69"/>
      <c r="O31" s="70"/>
      <c r="P31" s="62"/>
      <c r="Q31" s="62"/>
      <c r="R31" s="103"/>
      <c r="S31" s="103"/>
      <c r="T31" s="104"/>
      <c r="U31" s="105"/>
      <c r="V31" s="106"/>
      <c r="W31" s="106"/>
      <c r="X31" s="107"/>
      <c r="Y31" s="25"/>
      <c r="Z31" s="21" t="str">
        <f t="shared" si="0"/>
        <v/>
      </c>
      <c r="AA31" s="6" t="e">
        <f t="shared" si="5"/>
        <v>#N/A</v>
      </c>
      <c r="AB31" s="6" t="e">
        <f t="shared" si="6"/>
        <v>#N/A</v>
      </c>
      <c r="AC31" s="6" t="e">
        <f t="shared" si="7"/>
        <v>#N/A</v>
      </c>
      <c r="AD31" s="6" t="str">
        <f t="shared" si="1"/>
        <v/>
      </c>
      <c r="AE31" s="6">
        <f t="shared" si="2"/>
        <v>1</v>
      </c>
      <c r="AF31" s="6" t="e">
        <f t="shared" si="8"/>
        <v>#N/A</v>
      </c>
      <c r="AG31" s="6" t="e">
        <f t="shared" si="9"/>
        <v>#N/A</v>
      </c>
      <c r="AH31" s="6" t="e">
        <f t="shared" si="10"/>
        <v>#N/A</v>
      </c>
      <c r="AI31" s="6" t="e">
        <f t="shared" si="11"/>
        <v>#N/A</v>
      </c>
      <c r="AJ31" s="7" t="str">
        <f t="shared" si="12"/>
        <v xml:space="preserve"> </v>
      </c>
      <c r="AK31" s="6" t="e">
        <f t="shared" si="13"/>
        <v>#N/A</v>
      </c>
      <c r="AL31" s="6"/>
      <c r="AM31" s="6"/>
      <c r="AN31" s="6"/>
      <c r="AO31" s="6"/>
      <c r="AP31" s="6"/>
      <c r="AQ31" s="6"/>
      <c r="AR31" s="6"/>
      <c r="AS31" s="6"/>
      <c r="AT31" s="6">
        <f t="shared" si="14"/>
        <v>0</v>
      </c>
      <c r="AU31" s="6"/>
      <c r="AV31" s="6" t="str">
        <f t="shared" si="15"/>
        <v/>
      </c>
      <c r="AW31" s="6" t="str">
        <f t="shared" si="16"/>
        <v/>
      </c>
      <c r="AX31" s="6" t="str">
        <f t="shared" si="3"/>
        <v/>
      </c>
      <c r="AY31" s="58"/>
      <c r="BE31" s="191" t="s">
        <v>514</v>
      </c>
      <c r="BG31" s="8"/>
      <c r="BH31" s="8"/>
      <c r="BI31" s="8"/>
      <c r="BJ31" s="12" t="s">
        <v>1442</v>
      </c>
      <c r="BK31" s="1" t="s">
        <v>1425</v>
      </c>
      <c r="BL31" s="1" t="s">
        <v>1443</v>
      </c>
      <c r="CK31" s="1">
        <v>15</v>
      </c>
      <c r="CQ31" s="1" t="s">
        <v>542</v>
      </c>
      <c r="CR31" s="1" t="s">
        <v>698</v>
      </c>
      <c r="CS31" s="284" t="str">
        <f t="shared" si="4"/>
        <v/>
      </c>
      <c r="CT31" s="365" t="str">
        <f t="shared" si="17"/>
        <v/>
      </c>
    </row>
    <row r="32" spans="1:98" s="1" customFormat="1" ht="13.5" customHeight="1" x14ac:dyDescent="0.2">
      <c r="A32" s="17">
        <v>17</v>
      </c>
      <c r="B32" s="370"/>
      <c r="C32" s="370"/>
      <c r="D32" s="370"/>
      <c r="E32" s="370"/>
      <c r="F32" s="370"/>
      <c r="G32" s="370"/>
      <c r="H32" s="370"/>
      <c r="I32" s="370"/>
      <c r="J32" s="370"/>
      <c r="K32" s="370"/>
      <c r="L32" s="371"/>
      <c r="M32" s="370"/>
      <c r="N32" s="69"/>
      <c r="O32" s="70"/>
      <c r="P32" s="62"/>
      <c r="Q32" s="62"/>
      <c r="R32" s="103"/>
      <c r="S32" s="103"/>
      <c r="T32" s="104"/>
      <c r="U32" s="105"/>
      <c r="V32" s="106"/>
      <c r="W32" s="106"/>
      <c r="X32" s="107"/>
      <c r="Y32" s="25"/>
      <c r="Z32" s="21" t="str">
        <f t="shared" si="0"/>
        <v/>
      </c>
      <c r="AA32" s="6" t="e">
        <f t="shared" si="5"/>
        <v>#N/A</v>
      </c>
      <c r="AB32" s="6" t="e">
        <f t="shared" si="6"/>
        <v>#N/A</v>
      </c>
      <c r="AC32" s="6" t="e">
        <f t="shared" si="7"/>
        <v>#N/A</v>
      </c>
      <c r="AD32" s="6" t="str">
        <f t="shared" si="1"/>
        <v/>
      </c>
      <c r="AE32" s="6">
        <f t="shared" si="2"/>
        <v>1</v>
      </c>
      <c r="AF32" s="6" t="e">
        <f t="shared" si="8"/>
        <v>#N/A</v>
      </c>
      <c r="AG32" s="6" t="e">
        <f t="shared" si="9"/>
        <v>#N/A</v>
      </c>
      <c r="AH32" s="6" t="e">
        <f t="shared" si="10"/>
        <v>#N/A</v>
      </c>
      <c r="AI32" s="6" t="e">
        <f t="shared" si="11"/>
        <v>#N/A</v>
      </c>
      <c r="AJ32" s="7" t="str">
        <f t="shared" si="12"/>
        <v xml:space="preserve"> </v>
      </c>
      <c r="AK32" s="6" t="e">
        <f t="shared" si="13"/>
        <v>#N/A</v>
      </c>
      <c r="AL32" s="6"/>
      <c r="AM32" s="6"/>
      <c r="AN32" s="6"/>
      <c r="AO32" s="6"/>
      <c r="AP32" s="6"/>
      <c r="AQ32" s="6"/>
      <c r="AR32" s="6"/>
      <c r="AS32" s="6"/>
      <c r="AT32" s="6">
        <f t="shared" si="14"/>
        <v>0</v>
      </c>
      <c r="AU32" s="6"/>
      <c r="AV32" s="6" t="str">
        <f t="shared" si="15"/>
        <v/>
      </c>
      <c r="AW32" s="6" t="str">
        <f t="shared" si="16"/>
        <v/>
      </c>
      <c r="AX32" s="6" t="str">
        <f t="shared" si="3"/>
        <v/>
      </c>
      <c r="AY32" s="58"/>
      <c r="BE32" s="191" t="s">
        <v>521</v>
      </c>
      <c r="BG32" s="9"/>
      <c r="BH32" s="9"/>
      <c r="BI32" s="9"/>
      <c r="BJ32" s="1" t="s">
        <v>1444</v>
      </c>
      <c r="BK32" s="1" t="s">
        <v>1430</v>
      </c>
      <c r="BL32" s="1" t="s">
        <v>1443</v>
      </c>
      <c r="CK32" s="1">
        <v>16</v>
      </c>
      <c r="CQ32" s="1" t="s">
        <v>1159</v>
      </c>
      <c r="CR32" s="1" t="s">
        <v>298</v>
      </c>
      <c r="CS32" s="284" t="str">
        <f t="shared" si="4"/>
        <v/>
      </c>
      <c r="CT32" s="365" t="str">
        <f t="shared" si="17"/>
        <v/>
      </c>
    </row>
    <row r="33" spans="1:98" s="1" customFormat="1" ht="13.5" customHeight="1" x14ac:dyDescent="0.2">
      <c r="A33" s="17">
        <v>18</v>
      </c>
      <c r="B33" s="370"/>
      <c r="C33" s="370"/>
      <c r="D33" s="370"/>
      <c r="E33" s="370"/>
      <c r="F33" s="370"/>
      <c r="G33" s="370"/>
      <c r="H33" s="370"/>
      <c r="I33" s="370"/>
      <c r="J33" s="370"/>
      <c r="K33" s="370"/>
      <c r="L33" s="371"/>
      <c r="M33" s="370"/>
      <c r="N33" s="69"/>
      <c r="O33" s="70"/>
      <c r="P33" s="62"/>
      <c r="Q33" s="62"/>
      <c r="R33" s="103"/>
      <c r="S33" s="103"/>
      <c r="T33" s="104"/>
      <c r="U33" s="105"/>
      <c r="V33" s="106"/>
      <c r="W33" s="106"/>
      <c r="X33" s="107"/>
      <c r="Y33" s="25"/>
      <c r="Z33" s="21" t="str">
        <f t="shared" si="0"/>
        <v/>
      </c>
      <c r="AA33" s="6" t="e">
        <f t="shared" si="5"/>
        <v>#N/A</v>
      </c>
      <c r="AB33" s="6" t="e">
        <f t="shared" si="6"/>
        <v>#N/A</v>
      </c>
      <c r="AC33" s="6" t="e">
        <f t="shared" si="7"/>
        <v>#N/A</v>
      </c>
      <c r="AD33" s="6" t="str">
        <f t="shared" si="1"/>
        <v/>
      </c>
      <c r="AE33" s="6">
        <f t="shared" si="2"/>
        <v>1</v>
      </c>
      <c r="AF33" s="6" t="e">
        <f t="shared" si="8"/>
        <v>#N/A</v>
      </c>
      <c r="AG33" s="6" t="e">
        <f t="shared" si="9"/>
        <v>#N/A</v>
      </c>
      <c r="AH33" s="6" t="e">
        <f t="shared" si="10"/>
        <v>#N/A</v>
      </c>
      <c r="AI33" s="6" t="e">
        <f t="shared" si="11"/>
        <v>#N/A</v>
      </c>
      <c r="AJ33" s="7" t="str">
        <f t="shared" si="12"/>
        <v xml:space="preserve"> </v>
      </c>
      <c r="AK33" s="6" t="e">
        <f t="shared" si="13"/>
        <v>#N/A</v>
      </c>
      <c r="AL33" s="6"/>
      <c r="AM33" s="6"/>
      <c r="AN33" s="6"/>
      <c r="AO33" s="6"/>
      <c r="AP33" s="6"/>
      <c r="AQ33" s="6"/>
      <c r="AR33" s="6"/>
      <c r="AS33" s="6"/>
      <c r="AT33" s="6">
        <f t="shared" si="14"/>
        <v>0</v>
      </c>
      <c r="AU33" s="6"/>
      <c r="AV33" s="6" t="str">
        <f t="shared" si="15"/>
        <v/>
      </c>
      <c r="AW33" s="6" t="str">
        <f t="shared" si="16"/>
        <v/>
      </c>
      <c r="AX33" s="6" t="str">
        <f t="shared" si="3"/>
        <v/>
      </c>
      <c r="AY33" s="58"/>
      <c r="BE33" s="191" t="s">
        <v>657</v>
      </c>
      <c r="BG33" s="9"/>
      <c r="BH33" s="9"/>
      <c r="BI33" s="9"/>
      <c r="BJ33" s="12" t="s">
        <v>1366</v>
      </c>
      <c r="BK33" s="1" t="s">
        <v>1365</v>
      </c>
      <c r="BL33" s="1" t="s">
        <v>1365</v>
      </c>
      <c r="CK33" s="1">
        <v>17</v>
      </c>
      <c r="CQ33" s="1" t="s">
        <v>88</v>
      </c>
      <c r="CR33" s="1" t="s">
        <v>92</v>
      </c>
      <c r="CS33" s="284" t="str">
        <f t="shared" si="4"/>
        <v/>
      </c>
      <c r="CT33" s="365" t="str">
        <f t="shared" si="17"/>
        <v/>
      </c>
    </row>
    <row r="34" spans="1:98" s="1" customFormat="1" ht="13.5" customHeight="1" x14ac:dyDescent="0.2">
      <c r="A34" s="17">
        <v>19</v>
      </c>
      <c r="B34" s="370"/>
      <c r="C34" s="370"/>
      <c r="D34" s="370"/>
      <c r="E34" s="370"/>
      <c r="F34" s="370"/>
      <c r="G34" s="370"/>
      <c r="H34" s="370"/>
      <c r="I34" s="370"/>
      <c r="J34" s="370"/>
      <c r="K34" s="370"/>
      <c r="L34" s="371"/>
      <c r="M34" s="370"/>
      <c r="N34" s="69"/>
      <c r="O34" s="70"/>
      <c r="P34" s="62"/>
      <c r="Q34" s="62"/>
      <c r="R34" s="103"/>
      <c r="S34" s="103"/>
      <c r="T34" s="104"/>
      <c r="U34" s="105"/>
      <c r="V34" s="106"/>
      <c r="W34" s="106"/>
      <c r="X34" s="107"/>
      <c r="Y34" s="25"/>
      <c r="Z34" s="21" t="str">
        <f t="shared" si="0"/>
        <v/>
      </c>
      <c r="AA34" s="6" t="e">
        <f t="shared" si="5"/>
        <v>#N/A</v>
      </c>
      <c r="AB34" s="6" t="e">
        <f t="shared" si="6"/>
        <v>#N/A</v>
      </c>
      <c r="AC34" s="6" t="e">
        <f t="shared" si="7"/>
        <v>#N/A</v>
      </c>
      <c r="AD34" s="6" t="str">
        <f t="shared" si="1"/>
        <v/>
      </c>
      <c r="AE34" s="6">
        <f t="shared" si="2"/>
        <v>1</v>
      </c>
      <c r="AF34" s="6" t="e">
        <f t="shared" si="8"/>
        <v>#N/A</v>
      </c>
      <c r="AG34" s="6" t="e">
        <f t="shared" si="9"/>
        <v>#N/A</v>
      </c>
      <c r="AH34" s="6" t="e">
        <f t="shared" si="10"/>
        <v>#N/A</v>
      </c>
      <c r="AI34" s="6" t="e">
        <f t="shared" si="11"/>
        <v>#N/A</v>
      </c>
      <c r="AJ34" s="7" t="str">
        <f t="shared" si="12"/>
        <v xml:space="preserve"> </v>
      </c>
      <c r="AK34" s="6" t="e">
        <f t="shared" si="13"/>
        <v>#N/A</v>
      </c>
      <c r="AL34" s="6"/>
      <c r="AM34" s="6"/>
      <c r="AN34" s="6"/>
      <c r="AO34" s="6"/>
      <c r="AP34" s="6"/>
      <c r="AQ34" s="6"/>
      <c r="AR34" s="6"/>
      <c r="AS34" s="6"/>
      <c r="AT34" s="6">
        <f t="shared" si="14"/>
        <v>0</v>
      </c>
      <c r="AU34" s="6"/>
      <c r="AV34" s="6" t="str">
        <f t="shared" si="15"/>
        <v/>
      </c>
      <c r="AW34" s="6" t="str">
        <f t="shared" si="16"/>
        <v/>
      </c>
      <c r="AX34" s="6" t="str">
        <f t="shared" si="3"/>
        <v/>
      </c>
      <c r="AY34" s="58"/>
      <c r="BE34" s="191" t="s">
        <v>679</v>
      </c>
      <c r="BG34" s="9"/>
      <c r="BH34" s="9"/>
      <c r="BI34" s="9"/>
      <c r="BJ34" s="1" t="s">
        <v>298</v>
      </c>
      <c r="BK34" s="1" t="s">
        <v>1159</v>
      </c>
      <c r="BL34" s="1" t="s">
        <v>1159</v>
      </c>
      <c r="CK34" s="1">
        <v>18</v>
      </c>
      <c r="CS34" s="284" t="str">
        <f t="shared" si="4"/>
        <v/>
      </c>
      <c r="CT34" s="365" t="str">
        <f t="shared" si="17"/>
        <v/>
      </c>
    </row>
    <row r="35" spans="1:98" s="1" customFormat="1" ht="13.5" customHeight="1" x14ac:dyDescent="0.2">
      <c r="A35" s="17">
        <v>20</v>
      </c>
      <c r="B35" s="370"/>
      <c r="C35" s="370"/>
      <c r="D35" s="370"/>
      <c r="E35" s="370"/>
      <c r="F35" s="370"/>
      <c r="G35" s="370"/>
      <c r="H35" s="370"/>
      <c r="I35" s="370"/>
      <c r="J35" s="370"/>
      <c r="K35" s="370"/>
      <c r="L35" s="371"/>
      <c r="M35" s="370"/>
      <c r="N35" s="69"/>
      <c r="O35" s="70"/>
      <c r="P35" s="62"/>
      <c r="Q35" s="62"/>
      <c r="R35" s="103"/>
      <c r="S35" s="103"/>
      <c r="T35" s="104"/>
      <c r="U35" s="105"/>
      <c r="V35" s="106"/>
      <c r="W35" s="106"/>
      <c r="X35" s="107"/>
      <c r="Y35" s="25"/>
      <c r="Z35" s="21" t="str">
        <f t="shared" si="0"/>
        <v/>
      </c>
      <c r="AA35" s="6" t="e">
        <f t="shared" si="5"/>
        <v>#N/A</v>
      </c>
      <c r="AB35" s="6" t="e">
        <f t="shared" si="6"/>
        <v>#N/A</v>
      </c>
      <c r="AC35" s="6" t="e">
        <f t="shared" si="7"/>
        <v>#N/A</v>
      </c>
      <c r="AD35" s="6" t="str">
        <f t="shared" si="1"/>
        <v/>
      </c>
      <c r="AE35" s="6">
        <f t="shared" si="2"/>
        <v>1</v>
      </c>
      <c r="AF35" s="6" t="e">
        <f t="shared" si="8"/>
        <v>#N/A</v>
      </c>
      <c r="AG35" s="6" t="e">
        <f t="shared" si="9"/>
        <v>#N/A</v>
      </c>
      <c r="AH35" s="6" t="e">
        <f t="shared" si="10"/>
        <v>#N/A</v>
      </c>
      <c r="AI35" s="6" t="e">
        <f t="shared" si="11"/>
        <v>#N/A</v>
      </c>
      <c r="AJ35" s="7" t="str">
        <f t="shared" si="12"/>
        <v xml:space="preserve"> </v>
      </c>
      <c r="AK35" s="6" t="e">
        <f t="shared" si="13"/>
        <v>#N/A</v>
      </c>
      <c r="AL35" s="6"/>
      <c r="AM35" s="6"/>
      <c r="AN35" s="6"/>
      <c r="AO35" s="6"/>
      <c r="AP35" s="6"/>
      <c r="AQ35" s="6"/>
      <c r="AR35" s="6"/>
      <c r="AS35" s="6"/>
      <c r="AT35" s="6">
        <f t="shared" si="14"/>
        <v>0</v>
      </c>
      <c r="AU35" s="6"/>
      <c r="AV35" s="6" t="str">
        <f t="shared" si="15"/>
        <v/>
      </c>
      <c r="AW35" s="6" t="str">
        <f t="shared" si="16"/>
        <v/>
      </c>
      <c r="AX35" s="6" t="str">
        <f t="shared" si="3"/>
        <v/>
      </c>
      <c r="AY35" s="58"/>
      <c r="BE35" s="191" t="s">
        <v>680</v>
      </c>
      <c r="BG35" s="9"/>
      <c r="BH35" s="9"/>
      <c r="BI35" s="9"/>
      <c r="BJ35" s="1" t="s">
        <v>1445</v>
      </c>
      <c r="BK35" s="1" t="s">
        <v>1370</v>
      </c>
      <c r="BL35" s="1" t="s">
        <v>1370</v>
      </c>
      <c r="CK35" s="1">
        <v>19</v>
      </c>
      <c r="CS35" s="284" t="str">
        <f t="shared" si="4"/>
        <v/>
      </c>
      <c r="CT35" s="365" t="str">
        <f t="shared" si="17"/>
        <v/>
      </c>
    </row>
    <row r="36" spans="1:98" s="1" customFormat="1" ht="13.5" customHeight="1" x14ac:dyDescent="0.2">
      <c r="A36" s="17">
        <v>21</v>
      </c>
      <c r="B36" s="370"/>
      <c r="C36" s="370"/>
      <c r="D36" s="370"/>
      <c r="E36" s="370"/>
      <c r="F36" s="370"/>
      <c r="G36" s="370"/>
      <c r="H36" s="370"/>
      <c r="I36" s="370"/>
      <c r="J36" s="370"/>
      <c r="K36" s="370"/>
      <c r="L36" s="371"/>
      <c r="M36" s="370"/>
      <c r="N36" s="69"/>
      <c r="O36" s="70"/>
      <c r="P36" s="62"/>
      <c r="Q36" s="62"/>
      <c r="R36" s="103"/>
      <c r="S36" s="103"/>
      <c r="T36" s="104"/>
      <c r="U36" s="105"/>
      <c r="V36" s="106"/>
      <c r="W36" s="106"/>
      <c r="X36" s="107"/>
      <c r="Y36" s="25"/>
      <c r="Z36" s="21" t="str">
        <f t="shared" si="0"/>
        <v/>
      </c>
      <c r="AA36" s="6" t="e">
        <f t="shared" si="5"/>
        <v>#N/A</v>
      </c>
      <c r="AB36" s="6" t="e">
        <f t="shared" si="6"/>
        <v>#N/A</v>
      </c>
      <c r="AC36" s="6" t="e">
        <f t="shared" si="7"/>
        <v>#N/A</v>
      </c>
      <c r="AD36" s="6" t="str">
        <f t="shared" si="1"/>
        <v/>
      </c>
      <c r="AE36" s="6">
        <f t="shared" si="2"/>
        <v>1</v>
      </c>
      <c r="AF36" s="6" t="e">
        <f t="shared" si="8"/>
        <v>#N/A</v>
      </c>
      <c r="AG36" s="6" t="e">
        <f t="shared" si="9"/>
        <v>#N/A</v>
      </c>
      <c r="AH36" s="6" t="e">
        <f t="shared" si="10"/>
        <v>#N/A</v>
      </c>
      <c r="AI36" s="6" t="e">
        <f t="shared" si="11"/>
        <v>#N/A</v>
      </c>
      <c r="AJ36" s="7" t="str">
        <f t="shared" si="12"/>
        <v xml:space="preserve"> </v>
      </c>
      <c r="AK36" s="6" t="e">
        <f t="shared" si="13"/>
        <v>#N/A</v>
      </c>
      <c r="AL36" s="6"/>
      <c r="AM36" s="6"/>
      <c r="AN36" s="6"/>
      <c r="AO36" s="6"/>
      <c r="AP36" s="6"/>
      <c r="AQ36" s="6"/>
      <c r="AR36" s="6"/>
      <c r="AS36" s="6"/>
      <c r="AT36" s="6">
        <f t="shared" si="14"/>
        <v>0</v>
      </c>
      <c r="AU36" s="6"/>
      <c r="AV36" s="6" t="str">
        <f t="shared" si="15"/>
        <v/>
      </c>
      <c r="AW36" s="6" t="str">
        <f t="shared" si="16"/>
        <v/>
      </c>
      <c r="AX36" s="6" t="str">
        <f t="shared" si="3"/>
        <v/>
      </c>
      <c r="AY36" s="58"/>
      <c r="BE36" s="191" t="s">
        <v>686</v>
      </c>
      <c r="BG36" s="9"/>
      <c r="BH36" s="9"/>
      <c r="BI36" s="9"/>
      <c r="CK36" s="1">
        <v>20</v>
      </c>
      <c r="CS36" s="284" t="str">
        <f t="shared" si="4"/>
        <v/>
      </c>
      <c r="CT36" s="365" t="str">
        <f t="shared" si="17"/>
        <v/>
      </c>
    </row>
    <row r="37" spans="1:98" s="1" customFormat="1" ht="13.5" customHeight="1" x14ac:dyDescent="0.2">
      <c r="A37" s="17">
        <v>22</v>
      </c>
      <c r="B37" s="370"/>
      <c r="C37" s="370"/>
      <c r="D37" s="370"/>
      <c r="E37" s="370"/>
      <c r="F37" s="370"/>
      <c r="G37" s="370"/>
      <c r="H37" s="370"/>
      <c r="I37" s="370"/>
      <c r="J37" s="370"/>
      <c r="K37" s="370"/>
      <c r="L37" s="371"/>
      <c r="M37" s="370"/>
      <c r="N37" s="69"/>
      <c r="O37" s="70"/>
      <c r="P37" s="62"/>
      <c r="Q37" s="62"/>
      <c r="R37" s="103"/>
      <c r="S37" s="103"/>
      <c r="T37" s="104"/>
      <c r="U37" s="105"/>
      <c r="V37" s="106"/>
      <c r="W37" s="106"/>
      <c r="X37" s="107"/>
      <c r="Y37" s="25"/>
      <c r="Z37" s="21" t="str">
        <f t="shared" si="0"/>
        <v/>
      </c>
      <c r="AA37" s="6" t="e">
        <f t="shared" si="5"/>
        <v>#N/A</v>
      </c>
      <c r="AB37" s="6" t="e">
        <f t="shared" si="6"/>
        <v>#N/A</v>
      </c>
      <c r="AC37" s="6" t="e">
        <f t="shared" si="7"/>
        <v>#N/A</v>
      </c>
      <c r="AD37" s="6" t="str">
        <f t="shared" si="1"/>
        <v/>
      </c>
      <c r="AE37" s="6">
        <f t="shared" si="2"/>
        <v>1</v>
      </c>
      <c r="AF37" s="6" t="e">
        <f t="shared" si="8"/>
        <v>#N/A</v>
      </c>
      <c r="AG37" s="6" t="e">
        <f t="shared" si="9"/>
        <v>#N/A</v>
      </c>
      <c r="AH37" s="6" t="e">
        <f t="shared" si="10"/>
        <v>#N/A</v>
      </c>
      <c r="AI37" s="6" t="e">
        <f t="shared" si="11"/>
        <v>#N/A</v>
      </c>
      <c r="AJ37" s="7" t="str">
        <f t="shared" si="12"/>
        <v xml:space="preserve"> </v>
      </c>
      <c r="AK37" s="6" t="e">
        <f t="shared" si="13"/>
        <v>#N/A</v>
      </c>
      <c r="AL37" s="6"/>
      <c r="AM37" s="6"/>
      <c r="AN37" s="6"/>
      <c r="AO37" s="6"/>
      <c r="AP37" s="6"/>
      <c r="AQ37" s="6"/>
      <c r="AR37" s="6"/>
      <c r="AS37" s="6"/>
      <c r="AT37" s="6">
        <f t="shared" si="14"/>
        <v>0</v>
      </c>
      <c r="AU37" s="6"/>
      <c r="AV37" s="6" t="str">
        <f t="shared" si="15"/>
        <v/>
      </c>
      <c r="AW37" s="6" t="str">
        <f t="shared" si="16"/>
        <v/>
      </c>
      <c r="AX37" s="6" t="str">
        <f t="shared" si="3"/>
        <v/>
      </c>
      <c r="AY37" s="58"/>
      <c r="BE37" s="191" t="s">
        <v>528</v>
      </c>
      <c r="BG37" s="9"/>
      <c r="BH37" s="9"/>
      <c r="BI37" s="9"/>
      <c r="BJ37" s="11"/>
      <c r="CK37" s="1">
        <v>21</v>
      </c>
      <c r="CS37" s="284" t="str">
        <f t="shared" si="4"/>
        <v/>
      </c>
      <c r="CT37" s="365" t="str">
        <f t="shared" si="17"/>
        <v/>
      </c>
    </row>
    <row r="38" spans="1:98" s="1" customFormat="1" ht="13.5" customHeight="1" x14ac:dyDescent="0.2">
      <c r="A38" s="17">
        <v>23</v>
      </c>
      <c r="B38" s="370"/>
      <c r="C38" s="370"/>
      <c r="D38" s="370"/>
      <c r="E38" s="370"/>
      <c r="F38" s="370"/>
      <c r="G38" s="370"/>
      <c r="H38" s="370"/>
      <c r="I38" s="370"/>
      <c r="J38" s="370"/>
      <c r="K38" s="370"/>
      <c r="L38" s="371"/>
      <c r="M38" s="370"/>
      <c r="N38" s="69"/>
      <c r="O38" s="70"/>
      <c r="P38" s="62"/>
      <c r="Q38" s="62"/>
      <c r="R38" s="103"/>
      <c r="S38" s="103"/>
      <c r="T38" s="104"/>
      <c r="U38" s="105"/>
      <c r="V38" s="106"/>
      <c r="W38" s="106"/>
      <c r="X38" s="107"/>
      <c r="Y38" s="25"/>
      <c r="Z38" s="21" t="str">
        <f t="shared" si="0"/>
        <v/>
      </c>
      <c r="AA38" s="6" t="e">
        <f t="shared" si="5"/>
        <v>#N/A</v>
      </c>
      <c r="AB38" s="6" t="e">
        <f t="shared" si="6"/>
        <v>#N/A</v>
      </c>
      <c r="AC38" s="6" t="e">
        <f t="shared" si="7"/>
        <v>#N/A</v>
      </c>
      <c r="AD38" s="6" t="str">
        <f t="shared" si="1"/>
        <v/>
      </c>
      <c r="AE38" s="6">
        <f t="shared" si="2"/>
        <v>1</v>
      </c>
      <c r="AF38" s="6" t="e">
        <f t="shared" si="8"/>
        <v>#N/A</v>
      </c>
      <c r="AG38" s="6" t="e">
        <f t="shared" si="9"/>
        <v>#N/A</v>
      </c>
      <c r="AH38" s="6" t="e">
        <f t="shared" si="10"/>
        <v>#N/A</v>
      </c>
      <c r="AI38" s="6" t="e">
        <f t="shared" si="11"/>
        <v>#N/A</v>
      </c>
      <c r="AJ38" s="7" t="str">
        <f t="shared" si="12"/>
        <v xml:space="preserve"> </v>
      </c>
      <c r="AK38" s="6" t="e">
        <f t="shared" si="13"/>
        <v>#N/A</v>
      </c>
      <c r="AL38" s="6"/>
      <c r="AM38" s="6"/>
      <c r="AN38" s="6"/>
      <c r="AO38" s="6"/>
      <c r="AP38" s="6"/>
      <c r="AQ38" s="6"/>
      <c r="AR38" s="6"/>
      <c r="AS38" s="6"/>
      <c r="AT38" s="6">
        <f t="shared" si="14"/>
        <v>0</v>
      </c>
      <c r="AU38" s="6"/>
      <c r="AV38" s="6" t="str">
        <f t="shared" si="15"/>
        <v/>
      </c>
      <c r="AW38" s="6" t="str">
        <f t="shared" si="16"/>
        <v/>
      </c>
      <c r="AX38" s="6" t="str">
        <f t="shared" si="3"/>
        <v/>
      </c>
      <c r="AY38" s="58"/>
      <c r="BE38" s="192" t="s">
        <v>1260</v>
      </c>
      <c r="BG38" s="9"/>
      <c r="BH38" s="9"/>
      <c r="BI38" s="9"/>
      <c r="BJ38" s="12"/>
      <c r="CK38" s="1">
        <v>22</v>
      </c>
      <c r="CS38" s="284" t="str">
        <f t="shared" si="4"/>
        <v/>
      </c>
      <c r="CT38" s="365" t="str">
        <f t="shared" si="17"/>
        <v/>
      </c>
    </row>
    <row r="39" spans="1:98" s="1" customFormat="1" ht="13.5" customHeight="1" x14ac:dyDescent="0.2">
      <c r="A39" s="17">
        <v>24</v>
      </c>
      <c r="B39" s="370"/>
      <c r="C39" s="370"/>
      <c r="D39" s="370"/>
      <c r="E39" s="370"/>
      <c r="F39" s="370"/>
      <c r="G39" s="370"/>
      <c r="H39" s="370"/>
      <c r="I39" s="370"/>
      <c r="J39" s="370"/>
      <c r="K39" s="370"/>
      <c r="L39" s="371"/>
      <c r="M39" s="370"/>
      <c r="N39" s="69"/>
      <c r="O39" s="70"/>
      <c r="P39" s="62"/>
      <c r="Q39" s="62"/>
      <c r="R39" s="103"/>
      <c r="S39" s="103"/>
      <c r="T39" s="104"/>
      <c r="U39" s="105"/>
      <c r="V39" s="106"/>
      <c r="W39" s="106"/>
      <c r="X39" s="107"/>
      <c r="Y39" s="25"/>
      <c r="Z39" s="21" t="str">
        <f t="shared" si="0"/>
        <v/>
      </c>
      <c r="AA39" s="6" t="e">
        <f t="shared" si="5"/>
        <v>#N/A</v>
      </c>
      <c r="AB39" s="6" t="e">
        <f t="shared" si="6"/>
        <v>#N/A</v>
      </c>
      <c r="AC39" s="6" t="e">
        <f t="shared" si="7"/>
        <v>#N/A</v>
      </c>
      <c r="AD39" s="6" t="str">
        <f t="shared" si="1"/>
        <v/>
      </c>
      <c r="AE39" s="6">
        <f t="shared" si="2"/>
        <v>1</v>
      </c>
      <c r="AF39" s="6" t="e">
        <f t="shared" si="8"/>
        <v>#N/A</v>
      </c>
      <c r="AG39" s="6" t="e">
        <f t="shared" si="9"/>
        <v>#N/A</v>
      </c>
      <c r="AH39" s="6" t="e">
        <f t="shared" si="10"/>
        <v>#N/A</v>
      </c>
      <c r="AI39" s="6" t="e">
        <f t="shared" si="11"/>
        <v>#N/A</v>
      </c>
      <c r="AJ39" s="7" t="str">
        <f t="shared" si="12"/>
        <v xml:space="preserve"> </v>
      </c>
      <c r="AK39" s="6" t="e">
        <f t="shared" si="13"/>
        <v>#N/A</v>
      </c>
      <c r="AL39" s="6"/>
      <c r="AM39" s="6"/>
      <c r="AN39" s="6"/>
      <c r="AO39" s="6"/>
      <c r="AP39" s="6"/>
      <c r="AQ39" s="6"/>
      <c r="AR39" s="6"/>
      <c r="AS39" s="6"/>
      <c r="AT39" s="6">
        <f t="shared" si="14"/>
        <v>0</v>
      </c>
      <c r="AU39" s="6"/>
      <c r="AV39" s="6" t="str">
        <f t="shared" si="15"/>
        <v/>
      </c>
      <c r="AW39" s="6" t="str">
        <f t="shared" si="16"/>
        <v/>
      </c>
      <c r="AX39" s="6" t="str">
        <f t="shared" si="3"/>
        <v/>
      </c>
      <c r="AY39" s="58"/>
      <c r="BE39" s="191" t="s">
        <v>1262</v>
      </c>
      <c r="BG39" s="9"/>
      <c r="BH39" s="9"/>
      <c r="BI39" s="9"/>
      <c r="BJ39" s="12"/>
      <c r="CK39" s="1">
        <v>23</v>
      </c>
      <c r="CS39" s="284" t="str">
        <f t="shared" si="4"/>
        <v/>
      </c>
      <c r="CT39" s="365" t="str">
        <f t="shared" si="17"/>
        <v/>
      </c>
    </row>
    <row r="40" spans="1:98" s="1" customFormat="1" ht="13.5" customHeight="1" x14ac:dyDescent="0.2">
      <c r="A40" s="17">
        <v>25</v>
      </c>
      <c r="B40" s="370"/>
      <c r="C40" s="370"/>
      <c r="D40" s="370"/>
      <c r="E40" s="370"/>
      <c r="F40" s="370"/>
      <c r="G40" s="370"/>
      <c r="H40" s="370"/>
      <c r="I40" s="370"/>
      <c r="J40" s="370"/>
      <c r="K40" s="370"/>
      <c r="L40" s="371"/>
      <c r="M40" s="370"/>
      <c r="N40" s="69"/>
      <c r="O40" s="70"/>
      <c r="P40" s="62"/>
      <c r="Q40" s="62"/>
      <c r="R40" s="103"/>
      <c r="S40" s="103"/>
      <c r="T40" s="104"/>
      <c r="U40" s="105"/>
      <c r="V40" s="106"/>
      <c r="W40" s="106"/>
      <c r="X40" s="107"/>
      <c r="Y40" s="25"/>
      <c r="Z40" s="21" t="str">
        <f t="shared" si="0"/>
        <v/>
      </c>
      <c r="AA40" s="6" t="e">
        <f t="shared" si="5"/>
        <v>#N/A</v>
      </c>
      <c r="AB40" s="6" t="e">
        <f t="shared" si="6"/>
        <v>#N/A</v>
      </c>
      <c r="AC40" s="6" t="e">
        <f t="shared" si="7"/>
        <v>#N/A</v>
      </c>
      <c r="AD40" s="6" t="str">
        <f t="shared" si="1"/>
        <v/>
      </c>
      <c r="AE40" s="6">
        <f t="shared" si="2"/>
        <v>1</v>
      </c>
      <c r="AF40" s="6" t="e">
        <f t="shared" si="8"/>
        <v>#N/A</v>
      </c>
      <c r="AG40" s="6" t="e">
        <f t="shared" si="9"/>
        <v>#N/A</v>
      </c>
      <c r="AH40" s="6" t="e">
        <f t="shared" si="10"/>
        <v>#N/A</v>
      </c>
      <c r="AI40" s="6" t="e">
        <f t="shared" si="11"/>
        <v>#N/A</v>
      </c>
      <c r="AJ40" s="7" t="str">
        <f t="shared" si="12"/>
        <v xml:space="preserve"> </v>
      </c>
      <c r="AK40" s="6" t="e">
        <f t="shared" si="13"/>
        <v>#N/A</v>
      </c>
      <c r="AL40" s="6"/>
      <c r="AM40" s="6"/>
      <c r="AN40" s="6"/>
      <c r="AO40" s="6"/>
      <c r="AP40" s="6"/>
      <c r="AQ40" s="6"/>
      <c r="AR40" s="6"/>
      <c r="AS40" s="6"/>
      <c r="AT40" s="6">
        <f t="shared" si="14"/>
        <v>0</v>
      </c>
      <c r="AU40" s="6"/>
      <c r="AV40" s="6" t="str">
        <f t="shared" si="15"/>
        <v/>
      </c>
      <c r="AW40" s="6" t="str">
        <f t="shared" si="16"/>
        <v/>
      </c>
      <c r="AX40" s="6" t="str">
        <f t="shared" si="3"/>
        <v/>
      </c>
      <c r="AY40" s="58"/>
      <c r="BE40" s="191" t="s">
        <v>1264</v>
      </c>
      <c r="BG40" s="9"/>
      <c r="BH40" s="9"/>
      <c r="BI40" s="9"/>
      <c r="BJ40" s="12"/>
      <c r="CK40" s="187">
        <v>24</v>
      </c>
      <c r="CS40" s="284" t="str">
        <f t="shared" si="4"/>
        <v/>
      </c>
      <c r="CT40" s="365" t="str">
        <f t="shared" si="17"/>
        <v/>
      </c>
    </row>
    <row r="41" spans="1:98" s="1" customFormat="1" ht="13.5" customHeight="1" x14ac:dyDescent="0.2">
      <c r="A41" s="17">
        <v>26</v>
      </c>
      <c r="B41" s="370"/>
      <c r="C41" s="370"/>
      <c r="D41" s="370"/>
      <c r="E41" s="370"/>
      <c r="F41" s="370"/>
      <c r="G41" s="370"/>
      <c r="H41" s="370"/>
      <c r="I41" s="370"/>
      <c r="J41" s="370"/>
      <c r="K41" s="370"/>
      <c r="L41" s="371"/>
      <c r="M41" s="370"/>
      <c r="N41" s="69"/>
      <c r="O41" s="70"/>
      <c r="P41" s="62"/>
      <c r="Q41" s="62"/>
      <c r="R41" s="103"/>
      <c r="S41" s="103"/>
      <c r="T41" s="104"/>
      <c r="U41" s="105"/>
      <c r="V41" s="106"/>
      <c r="W41" s="106"/>
      <c r="X41" s="107"/>
      <c r="Y41" s="25"/>
      <c r="Z41" s="21" t="str">
        <f t="shared" si="0"/>
        <v/>
      </c>
      <c r="AA41" s="6" t="e">
        <f t="shared" si="5"/>
        <v>#N/A</v>
      </c>
      <c r="AB41" s="6" t="e">
        <f t="shared" si="6"/>
        <v>#N/A</v>
      </c>
      <c r="AC41" s="6" t="e">
        <f t="shared" si="7"/>
        <v>#N/A</v>
      </c>
      <c r="AD41" s="6" t="str">
        <f t="shared" si="1"/>
        <v/>
      </c>
      <c r="AE41" s="6">
        <f t="shared" si="2"/>
        <v>1</v>
      </c>
      <c r="AF41" s="6" t="e">
        <f t="shared" si="8"/>
        <v>#N/A</v>
      </c>
      <c r="AG41" s="6" t="e">
        <f t="shared" si="9"/>
        <v>#N/A</v>
      </c>
      <c r="AH41" s="6" t="e">
        <f t="shared" si="10"/>
        <v>#N/A</v>
      </c>
      <c r="AI41" s="6" t="e">
        <f t="shared" si="11"/>
        <v>#N/A</v>
      </c>
      <c r="AJ41" s="7" t="str">
        <f t="shared" si="12"/>
        <v xml:space="preserve"> </v>
      </c>
      <c r="AK41" s="6" t="e">
        <f t="shared" si="13"/>
        <v>#N/A</v>
      </c>
      <c r="AL41" s="6"/>
      <c r="AM41" s="6"/>
      <c r="AN41" s="6"/>
      <c r="AO41" s="6"/>
      <c r="AP41" s="6"/>
      <c r="AQ41" s="6"/>
      <c r="AR41" s="6"/>
      <c r="AS41" s="6"/>
      <c r="AT41" s="6">
        <f t="shared" si="14"/>
        <v>0</v>
      </c>
      <c r="AU41" s="6"/>
      <c r="AV41" s="6" t="str">
        <f t="shared" si="15"/>
        <v/>
      </c>
      <c r="AW41" s="6" t="str">
        <f t="shared" si="16"/>
        <v/>
      </c>
      <c r="AX41" s="6" t="str">
        <f t="shared" si="3"/>
        <v/>
      </c>
      <c r="AY41" s="58"/>
      <c r="BE41" s="191" t="s">
        <v>952</v>
      </c>
      <c r="BG41" s="9"/>
      <c r="BH41" s="9"/>
      <c r="BI41" s="9"/>
      <c r="BJ41" s="12"/>
      <c r="CK41" s="187">
        <v>25</v>
      </c>
      <c r="CS41" s="284" t="str">
        <f t="shared" si="4"/>
        <v/>
      </c>
      <c r="CT41" s="365" t="str">
        <f t="shared" si="17"/>
        <v/>
      </c>
    </row>
    <row r="42" spans="1:98" s="1" customFormat="1" ht="13.5" customHeight="1" x14ac:dyDescent="0.2">
      <c r="A42" s="17">
        <v>27</v>
      </c>
      <c r="B42" s="370"/>
      <c r="C42" s="370"/>
      <c r="D42" s="370"/>
      <c r="E42" s="370"/>
      <c r="F42" s="370"/>
      <c r="G42" s="370"/>
      <c r="H42" s="370"/>
      <c r="I42" s="370"/>
      <c r="J42" s="370"/>
      <c r="K42" s="370"/>
      <c r="L42" s="371"/>
      <c r="M42" s="370"/>
      <c r="N42" s="69"/>
      <c r="O42" s="70"/>
      <c r="P42" s="62"/>
      <c r="Q42" s="62"/>
      <c r="R42" s="103"/>
      <c r="S42" s="103"/>
      <c r="T42" s="104"/>
      <c r="U42" s="105"/>
      <c r="V42" s="106"/>
      <c r="W42" s="106"/>
      <c r="X42" s="107"/>
      <c r="Y42" s="25"/>
      <c r="Z42" s="21" t="str">
        <f t="shared" si="0"/>
        <v/>
      </c>
      <c r="AA42" s="6" t="e">
        <f t="shared" si="5"/>
        <v>#N/A</v>
      </c>
      <c r="AB42" s="6" t="e">
        <f t="shared" si="6"/>
        <v>#N/A</v>
      </c>
      <c r="AC42" s="6" t="e">
        <f t="shared" si="7"/>
        <v>#N/A</v>
      </c>
      <c r="AD42" s="6" t="str">
        <f t="shared" si="1"/>
        <v/>
      </c>
      <c r="AE42" s="6">
        <f t="shared" si="2"/>
        <v>1</v>
      </c>
      <c r="AF42" s="6" t="e">
        <f t="shared" si="8"/>
        <v>#N/A</v>
      </c>
      <c r="AG42" s="6" t="e">
        <f t="shared" si="9"/>
        <v>#N/A</v>
      </c>
      <c r="AH42" s="6" t="e">
        <f t="shared" si="10"/>
        <v>#N/A</v>
      </c>
      <c r="AI42" s="6" t="e">
        <f t="shared" si="11"/>
        <v>#N/A</v>
      </c>
      <c r="AJ42" s="7" t="str">
        <f t="shared" si="12"/>
        <v xml:space="preserve"> </v>
      </c>
      <c r="AK42" s="6" t="e">
        <f t="shared" si="13"/>
        <v>#N/A</v>
      </c>
      <c r="AL42" s="6"/>
      <c r="AM42" s="6"/>
      <c r="AN42" s="6"/>
      <c r="AO42" s="6"/>
      <c r="AP42" s="6"/>
      <c r="AQ42" s="6"/>
      <c r="AR42" s="6"/>
      <c r="AS42" s="6"/>
      <c r="AT42" s="6">
        <f t="shared" si="14"/>
        <v>0</v>
      </c>
      <c r="AU42" s="6"/>
      <c r="AV42" s="6" t="str">
        <f t="shared" si="15"/>
        <v/>
      </c>
      <c r="AW42" s="6" t="str">
        <f t="shared" si="16"/>
        <v/>
      </c>
      <c r="AX42" s="6" t="str">
        <f t="shared" si="3"/>
        <v/>
      </c>
      <c r="AY42" s="58"/>
      <c r="BE42" s="191" t="s">
        <v>954</v>
      </c>
      <c r="BG42" s="9"/>
      <c r="BH42" s="9"/>
      <c r="BI42" s="9"/>
      <c r="BJ42" s="12"/>
      <c r="CK42" s="187">
        <v>26</v>
      </c>
      <c r="CS42" s="284" t="str">
        <f t="shared" si="4"/>
        <v/>
      </c>
      <c r="CT42" s="365" t="str">
        <f t="shared" si="17"/>
        <v/>
      </c>
    </row>
    <row r="43" spans="1:98" s="1" customFormat="1" ht="13.5" customHeight="1" x14ac:dyDescent="0.2">
      <c r="A43" s="17">
        <v>28</v>
      </c>
      <c r="B43" s="370"/>
      <c r="C43" s="370"/>
      <c r="D43" s="370"/>
      <c r="E43" s="370"/>
      <c r="F43" s="370"/>
      <c r="G43" s="370"/>
      <c r="H43" s="370"/>
      <c r="I43" s="370"/>
      <c r="J43" s="370"/>
      <c r="K43" s="370"/>
      <c r="L43" s="371"/>
      <c r="M43" s="370"/>
      <c r="N43" s="69"/>
      <c r="O43" s="70"/>
      <c r="P43" s="62"/>
      <c r="Q43" s="62"/>
      <c r="R43" s="103"/>
      <c r="S43" s="103"/>
      <c r="T43" s="104"/>
      <c r="U43" s="105"/>
      <c r="V43" s="106"/>
      <c r="W43" s="106"/>
      <c r="X43" s="107"/>
      <c r="Y43" s="25"/>
      <c r="Z43" s="21" t="str">
        <f t="shared" si="0"/>
        <v/>
      </c>
      <c r="AA43" s="6" t="e">
        <f t="shared" si="5"/>
        <v>#N/A</v>
      </c>
      <c r="AB43" s="6" t="e">
        <f t="shared" si="6"/>
        <v>#N/A</v>
      </c>
      <c r="AC43" s="6" t="e">
        <f t="shared" si="7"/>
        <v>#N/A</v>
      </c>
      <c r="AD43" s="6" t="str">
        <f t="shared" si="1"/>
        <v/>
      </c>
      <c r="AE43" s="6">
        <f t="shared" si="2"/>
        <v>1</v>
      </c>
      <c r="AF43" s="6" t="e">
        <f t="shared" si="8"/>
        <v>#N/A</v>
      </c>
      <c r="AG43" s="6" t="e">
        <f t="shared" si="9"/>
        <v>#N/A</v>
      </c>
      <c r="AH43" s="6" t="e">
        <f t="shared" si="10"/>
        <v>#N/A</v>
      </c>
      <c r="AI43" s="6" t="e">
        <f t="shared" si="11"/>
        <v>#N/A</v>
      </c>
      <c r="AJ43" s="7" t="str">
        <f t="shared" si="12"/>
        <v xml:space="preserve"> </v>
      </c>
      <c r="AK43" s="6" t="e">
        <f t="shared" si="13"/>
        <v>#N/A</v>
      </c>
      <c r="AL43" s="6"/>
      <c r="AM43" s="6"/>
      <c r="AN43" s="6"/>
      <c r="AO43" s="6"/>
      <c r="AP43" s="6"/>
      <c r="AQ43" s="6"/>
      <c r="AR43" s="6"/>
      <c r="AS43" s="6"/>
      <c r="AT43" s="6">
        <f t="shared" si="14"/>
        <v>0</v>
      </c>
      <c r="AU43" s="6"/>
      <c r="AV43" s="6" t="str">
        <f t="shared" si="15"/>
        <v/>
      </c>
      <c r="AW43" s="6" t="str">
        <f t="shared" si="16"/>
        <v/>
      </c>
      <c r="AX43" s="6" t="str">
        <f t="shared" si="3"/>
        <v/>
      </c>
      <c r="AY43" s="58"/>
      <c r="BE43" s="192" t="s">
        <v>956</v>
      </c>
      <c r="BG43" s="9"/>
      <c r="BH43" s="9"/>
      <c r="BI43" s="9"/>
      <c r="BJ43" s="12"/>
      <c r="CK43" s="187">
        <v>27</v>
      </c>
      <c r="CS43" s="284" t="str">
        <f t="shared" si="4"/>
        <v/>
      </c>
      <c r="CT43" s="365" t="str">
        <f t="shared" si="17"/>
        <v/>
      </c>
    </row>
    <row r="44" spans="1:98" s="1" customFormat="1" ht="13.5" customHeight="1" x14ac:dyDescent="0.2">
      <c r="A44" s="17">
        <v>29</v>
      </c>
      <c r="B44" s="370"/>
      <c r="C44" s="370"/>
      <c r="D44" s="370"/>
      <c r="E44" s="370"/>
      <c r="F44" s="370"/>
      <c r="G44" s="370"/>
      <c r="H44" s="370"/>
      <c r="I44" s="370"/>
      <c r="J44" s="370"/>
      <c r="K44" s="370"/>
      <c r="L44" s="371"/>
      <c r="M44" s="370"/>
      <c r="N44" s="69"/>
      <c r="O44" s="70"/>
      <c r="P44" s="62"/>
      <c r="Q44" s="62"/>
      <c r="R44" s="103"/>
      <c r="S44" s="103"/>
      <c r="T44" s="104"/>
      <c r="U44" s="105"/>
      <c r="V44" s="106"/>
      <c r="W44" s="106"/>
      <c r="X44" s="107"/>
      <c r="Y44" s="25"/>
      <c r="Z44" s="21" t="str">
        <f t="shared" si="0"/>
        <v/>
      </c>
      <c r="AA44" s="6" t="e">
        <f t="shared" si="5"/>
        <v>#N/A</v>
      </c>
      <c r="AB44" s="6" t="e">
        <f t="shared" si="6"/>
        <v>#N/A</v>
      </c>
      <c r="AC44" s="6" t="e">
        <f t="shared" si="7"/>
        <v>#N/A</v>
      </c>
      <c r="AD44" s="6" t="str">
        <f t="shared" si="1"/>
        <v/>
      </c>
      <c r="AE44" s="6">
        <f t="shared" si="2"/>
        <v>1</v>
      </c>
      <c r="AF44" s="6" t="e">
        <f t="shared" si="8"/>
        <v>#N/A</v>
      </c>
      <c r="AG44" s="6" t="e">
        <f t="shared" si="9"/>
        <v>#N/A</v>
      </c>
      <c r="AH44" s="6" t="e">
        <f t="shared" si="10"/>
        <v>#N/A</v>
      </c>
      <c r="AI44" s="6" t="e">
        <f t="shared" si="11"/>
        <v>#N/A</v>
      </c>
      <c r="AJ44" s="7" t="str">
        <f t="shared" si="12"/>
        <v xml:space="preserve"> </v>
      </c>
      <c r="AK44" s="6" t="e">
        <f t="shared" si="13"/>
        <v>#N/A</v>
      </c>
      <c r="AL44" s="6"/>
      <c r="AM44" s="6"/>
      <c r="AN44" s="6"/>
      <c r="AO44" s="6"/>
      <c r="AP44" s="6"/>
      <c r="AQ44" s="6"/>
      <c r="AR44" s="6"/>
      <c r="AS44" s="6"/>
      <c r="AT44" s="6">
        <f t="shared" si="14"/>
        <v>0</v>
      </c>
      <c r="AU44" s="6"/>
      <c r="AV44" s="6" t="str">
        <f t="shared" si="15"/>
        <v/>
      </c>
      <c r="AW44" s="6" t="str">
        <f t="shared" si="16"/>
        <v/>
      </c>
      <c r="AX44" s="6" t="str">
        <f t="shared" si="3"/>
        <v/>
      </c>
      <c r="AY44" s="58"/>
      <c r="BE44" s="191" t="s">
        <v>985</v>
      </c>
      <c r="BG44" s="9"/>
      <c r="BH44" s="9"/>
      <c r="BI44" s="9"/>
      <c r="BJ44" s="12"/>
      <c r="CK44" s="187">
        <v>28</v>
      </c>
      <c r="CS44" s="284" t="str">
        <f t="shared" si="4"/>
        <v/>
      </c>
      <c r="CT44" s="365" t="str">
        <f t="shared" si="17"/>
        <v/>
      </c>
    </row>
    <row r="45" spans="1:98" s="1" customFormat="1" ht="13.5" customHeight="1" x14ac:dyDescent="0.2">
      <c r="A45" s="17">
        <v>30</v>
      </c>
      <c r="B45" s="370"/>
      <c r="C45" s="370"/>
      <c r="D45" s="370"/>
      <c r="E45" s="370"/>
      <c r="F45" s="370"/>
      <c r="G45" s="370"/>
      <c r="H45" s="370"/>
      <c r="I45" s="370"/>
      <c r="J45" s="370"/>
      <c r="K45" s="370"/>
      <c r="L45" s="371"/>
      <c r="M45" s="370"/>
      <c r="N45" s="69"/>
      <c r="O45" s="70"/>
      <c r="P45" s="62"/>
      <c r="Q45" s="62"/>
      <c r="R45" s="103"/>
      <c r="S45" s="103"/>
      <c r="T45" s="104"/>
      <c r="U45" s="105"/>
      <c r="V45" s="106"/>
      <c r="W45" s="106"/>
      <c r="X45" s="107"/>
      <c r="Y45" s="25"/>
      <c r="Z45" s="21" t="str">
        <f t="shared" si="0"/>
        <v/>
      </c>
      <c r="AA45" s="6" t="e">
        <f t="shared" si="5"/>
        <v>#N/A</v>
      </c>
      <c r="AB45" s="6" t="e">
        <f t="shared" si="6"/>
        <v>#N/A</v>
      </c>
      <c r="AC45" s="6" t="e">
        <f t="shared" si="7"/>
        <v>#N/A</v>
      </c>
      <c r="AD45" s="6" t="str">
        <f t="shared" si="1"/>
        <v/>
      </c>
      <c r="AE45" s="6">
        <f t="shared" si="2"/>
        <v>1</v>
      </c>
      <c r="AF45" s="6" t="e">
        <f t="shared" si="8"/>
        <v>#N/A</v>
      </c>
      <c r="AG45" s="6" t="e">
        <f t="shared" si="9"/>
        <v>#N/A</v>
      </c>
      <c r="AH45" s="6" t="e">
        <f t="shared" si="10"/>
        <v>#N/A</v>
      </c>
      <c r="AI45" s="6" t="e">
        <f t="shared" si="11"/>
        <v>#N/A</v>
      </c>
      <c r="AJ45" s="7" t="str">
        <f t="shared" si="12"/>
        <v xml:space="preserve"> </v>
      </c>
      <c r="AK45" s="6" t="e">
        <f t="shared" si="13"/>
        <v>#N/A</v>
      </c>
      <c r="AL45" s="6"/>
      <c r="AM45" s="6"/>
      <c r="AN45" s="6"/>
      <c r="AO45" s="6"/>
      <c r="AP45" s="6"/>
      <c r="AQ45" s="6"/>
      <c r="AR45" s="6"/>
      <c r="AS45" s="6"/>
      <c r="AT45" s="6">
        <f t="shared" si="14"/>
        <v>0</v>
      </c>
      <c r="AU45" s="6"/>
      <c r="AV45" s="6" t="str">
        <f t="shared" si="15"/>
        <v/>
      </c>
      <c r="AW45" s="6" t="str">
        <f t="shared" si="16"/>
        <v/>
      </c>
      <c r="AX45" s="6" t="str">
        <f t="shared" si="3"/>
        <v/>
      </c>
      <c r="AY45" s="58"/>
      <c r="BE45" s="191" t="s">
        <v>987</v>
      </c>
      <c r="BG45" s="9"/>
      <c r="BH45" s="9"/>
      <c r="BI45" s="9"/>
      <c r="BJ45" s="9"/>
      <c r="BK45" s="9"/>
      <c r="BL45" s="9"/>
      <c r="CK45" s="1">
        <v>29</v>
      </c>
      <c r="CS45" s="284" t="str">
        <f t="shared" si="4"/>
        <v/>
      </c>
      <c r="CT45" s="365" t="str">
        <f t="shared" si="17"/>
        <v/>
      </c>
    </row>
    <row r="46" spans="1:98" s="1" customFormat="1" ht="13.5" customHeight="1" x14ac:dyDescent="0.2">
      <c r="A46" s="17">
        <v>31</v>
      </c>
      <c r="B46" s="370"/>
      <c r="C46" s="370"/>
      <c r="D46" s="370"/>
      <c r="E46" s="370"/>
      <c r="F46" s="370"/>
      <c r="G46" s="370"/>
      <c r="H46" s="370"/>
      <c r="I46" s="370"/>
      <c r="J46" s="370"/>
      <c r="K46" s="370"/>
      <c r="L46" s="371"/>
      <c r="M46" s="370"/>
      <c r="N46" s="69"/>
      <c r="O46" s="70"/>
      <c r="P46" s="62"/>
      <c r="Q46" s="62"/>
      <c r="R46" s="103"/>
      <c r="S46" s="103"/>
      <c r="T46" s="104"/>
      <c r="U46" s="105"/>
      <c r="V46" s="106"/>
      <c r="W46" s="106"/>
      <c r="X46" s="107"/>
      <c r="Y46" s="25"/>
      <c r="Z46" s="21" t="str">
        <f t="shared" si="0"/>
        <v/>
      </c>
      <c r="AA46" s="6" t="e">
        <f t="shared" si="5"/>
        <v>#N/A</v>
      </c>
      <c r="AB46" s="6" t="e">
        <f t="shared" si="6"/>
        <v>#N/A</v>
      </c>
      <c r="AC46" s="6" t="e">
        <f t="shared" si="7"/>
        <v>#N/A</v>
      </c>
      <c r="AD46" s="6" t="str">
        <f t="shared" si="1"/>
        <v/>
      </c>
      <c r="AE46" s="6">
        <f t="shared" si="2"/>
        <v>1</v>
      </c>
      <c r="AF46" s="6" t="e">
        <f t="shared" si="8"/>
        <v>#N/A</v>
      </c>
      <c r="AG46" s="6" t="e">
        <f t="shared" si="9"/>
        <v>#N/A</v>
      </c>
      <c r="AH46" s="6" t="e">
        <f t="shared" si="10"/>
        <v>#N/A</v>
      </c>
      <c r="AI46" s="6" t="e">
        <f t="shared" si="11"/>
        <v>#N/A</v>
      </c>
      <c r="AJ46" s="7" t="str">
        <f t="shared" si="12"/>
        <v xml:space="preserve"> </v>
      </c>
      <c r="AK46" s="6" t="e">
        <f t="shared" si="13"/>
        <v>#N/A</v>
      </c>
      <c r="AL46" s="6"/>
      <c r="AM46" s="6"/>
      <c r="AN46" s="6"/>
      <c r="AO46" s="6"/>
      <c r="AP46" s="6"/>
      <c r="AQ46" s="6"/>
      <c r="AR46" s="6"/>
      <c r="AS46" s="6"/>
      <c r="AT46" s="6">
        <f t="shared" si="14"/>
        <v>0</v>
      </c>
      <c r="AU46" s="6"/>
      <c r="AV46" s="6" t="str">
        <f t="shared" si="15"/>
        <v/>
      </c>
      <c r="AW46" s="6" t="str">
        <f t="shared" si="16"/>
        <v/>
      </c>
      <c r="AX46" s="6" t="str">
        <f t="shared" si="3"/>
        <v/>
      </c>
      <c r="AY46" s="58"/>
      <c r="BE46" s="191" t="s">
        <v>989</v>
      </c>
      <c r="BG46" s="9"/>
      <c r="BH46" s="9"/>
      <c r="BI46" s="9"/>
      <c r="BJ46" s="9"/>
      <c r="BK46" s="9"/>
      <c r="BL46" s="9"/>
      <c r="CK46" s="1">
        <v>30</v>
      </c>
      <c r="CS46" s="284" t="str">
        <f t="shared" si="4"/>
        <v/>
      </c>
      <c r="CT46" s="365" t="str">
        <f t="shared" si="17"/>
        <v/>
      </c>
    </row>
    <row r="47" spans="1:98" s="1" customFormat="1" ht="13.2" customHeight="1" x14ac:dyDescent="0.2">
      <c r="A47" s="17">
        <v>32</v>
      </c>
      <c r="B47" s="370"/>
      <c r="C47" s="370"/>
      <c r="D47" s="370"/>
      <c r="E47" s="370"/>
      <c r="F47" s="370"/>
      <c r="G47" s="370"/>
      <c r="H47" s="370"/>
      <c r="I47" s="370"/>
      <c r="J47" s="370"/>
      <c r="K47" s="370"/>
      <c r="L47" s="371"/>
      <c r="M47" s="370"/>
      <c r="N47" s="69"/>
      <c r="O47" s="70"/>
      <c r="P47" s="62"/>
      <c r="Q47" s="62"/>
      <c r="R47" s="103"/>
      <c r="S47" s="103"/>
      <c r="T47" s="104"/>
      <c r="U47" s="105"/>
      <c r="V47" s="106"/>
      <c r="W47" s="106"/>
      <c r="X47" s="107"/>
      <c r="Y47" s="25"/>
      <c r="Z47" s="21" t="str">
        <f t="shared" si="0"/>
        <v/>
      </c>
      <c r="AA47" s="6" t="e">
        <f t="shared" si="5"/>
        <v>#N/A</v>
      </c>
      <c r="AB47" s="6" t="e">
        <f t="shared" si="6"/>
        <v>#N/A</v>
      </c>
      <c r="AC47" s="6" t="e">
        <f t="shared" si="7"/>
        <v>#N/A</v>
      </c>
      <c r="AD47" s="6" t="str">
        <f t="shared" si="1"/>
        <v/>
      </c>
      <c r="AE47" s="6">
        <f t="shared" si="2"/>
        <v>1</v>
      </c>
      <c r="AF47" s="6" t="e">
        <f t="shared" si="8"/>
        <v>#N/A</v>
      </c>
      <c r="AG47" s="6" t="e">
        <f t="shared" si="9"/>
        <v>#N/A</v>
      </c>
      <c r="AH47" s="6" t="e">
        <f t="shared" si="10"/>
        <v>#N/A</v>
      </c>
      <c r="AI47" s="6" t="e">
        <f t="shared" si="11"/>
        <v>#N/A</v>
      </c>
      <c r="AJ47" s="7" t="str">
        <f t="shared" si="12"/>
        <v xml:space="preserve"> </v>
      </c>
      <c r="AK47" s="6" t="e">
        <f t="shared" si="13"/>
        <v>#N/A</v>
      </c>
      <c r="AL47" s="6"/>
      <c r="AM47" s="6"/>
      <c r="AN47" s="6"/>
      <c r="AO47" s="6"/>
      <c r="AP47" s="6"/>
      <c r="AQ47" s="6"/>
      <c r="AR47" s="6"/>
      <c r="AS47" s="6"/>
      <c r="AT47" s="6">
        <f t="shared" si="14"/>
        <v>0</v>
      </c>
      <c r="AU47" s="6"/>
      <c r="AV47" s="6" t="str">
        <f t="shared" si="15"/>
        <v/>
      </c>
      <c r="AW47" s="6" t="str">
        <f t="shared" si="16"/>
        <v/>
      </c>
      <c r="AX47" s="6" t="str">
        <f t="shared" si="3"/>
        <v/>
      </c>
      <c r="AY47" s="58"/>
      <c r="BE47" s="191" t="s">
        <v>1266</v>
      </c>
      <c r="BG47" s="9"/>
      <c r="BH47" s="9"/>
      <c r="BI47" s="9"/>
      <c r="BJ47" s="9"/>
      <c r="BK47" s="9"/>
      <c r="BL47" s="9"/>
      <c r="CK47" s="1">
        <v>31</v>
      </c>
      <c r="CS47" s="284" t="str">
        <f t="shared" si="4"/>
        <v/>
      </c>
      <c r="CT47" s="365" t="str">
        <f t="shared" si="17"/>
        <v/>
      </c>
    </row>
    <row r="48" spans="1:98" s="1" customFormat="1" ht="13.5" customHeight="1" x14ac:dyDescent="0.2">
      <c r="A48" s="17">
        <v>33</v>
      </c>
      <c r="B48" s="370"/>
      <c r="C48" s="370"/>
      <c r="D48" s="370"/>
      <c r="E48" s="370"/>
      <c r="F48" s="370"/>
      <c r="G48" s="370"/>
      <c r="H48" s="370"/>
      <c r="I48" s="370"/>
      <c r="J48" s="370"/>
      <c r="K48" s="370"/>
      <c r="L48" s="371"/>
      <c r="M48" s="370"/>
      <c r="N48" s="69"/>
      <c r="O48" s="70"/>
      <c r="P48" s="62"/>
      <c r="Q48" s="62"/>
      <c r="R48" s="103"/>
      <c r="S48" s="103"/>
      <c r="T48" s="104"/>
      <c r="U48" s="105"/>
      <c r="V48" s="106"/>
      <c r="W48" s="106"/>
      <c r="X48" s="107"/>
      <c r="Y48" s="25"/>
      <c r="Z48" s="21" t="str">
        <f t="shared" ref="Z48:Z64" si="18">IF(ISBLANK(J48)=TRUE,"",IF(OR(ISBLANK(B48)=TRUE),1,""))</f>
        <v/>
      </c>
      <c r="AA48" s="6" t="e">
        <f t="shared" si="5"/>
        <v>#N/A</v>
      </c>
      <c r="AB48" s="6" t="e">
        <f t="shared" si="6"/>
        <v>#N/A</v>
      </c>
      <c r="AC48" s="6" t="e">
        <f t="shared" si="7"/>
        <v>#N/A</v>
      </c>
      <c r="AD48" s="6" t="str">
        <f t="shared" ref="AD48:AD64" si="19">IF(ISERROR(SEARCH("-",K48,1))=TRUE,ASC(UPPER(K48)),ASC(UPPER(LEFT(K48,SEARCH("-",K48,1)-1))))</f>
        <v/>
      </c>
      <c r="AE48" s="6">
        <f t="shared" ref="AE48:AE64" si="20">IF(L48&gt;3500,L48/1000,1)</f>
        <v>1</v>
      </c>
      <c r="AF48" s="6" t="e">
        <f t="shared" si="8"/>
        <v>#N/A</v>
      </c>
      <c r="AG48" s="6" t="e">
        <f t="shared" si="9"/>
        <v>#N/A</v>
      </c>
      <c r="AH48" s="6" t="e">
        <f t="shared" si="10"/>
        <v>#N/A</v>
      </c>
      <c r="AI48" s="6" t="e">
        <f t="shared" si="11"/>
        <v>#N/A</v>
      </c>
      <c r="AJ48" s="7" t="str">
        <f t="shared" si="12"/>
        <v xml:space="preserve"> </v>
      </c>
      <c r="AK48" s="6" t="e">
        <f t="shared" si="13"/>
        <v>#N/A</v>
      </c>
      <c r="AL48" s="6"/>
      <c r="AM48" s="6"/>
      <c r="AN48" s="6"/>
      <c r="AO48" s="6"/>
      <c r="AP48" s="6"/>
      <c r="AQ48" s="6"/>
      <c r="AR48" s="6"/>
      <c r="AS48" s="6"/>
      <c r="AT48" s="6">
        <f t="shared" si="14"/>
        <v>0</v>
      </c>
      <c r="AU48" s="6"/>
      <c r="AV48" s="6" t="str">
        <f t="shared" ref="AV48:AV64" si="21">IF(J48="","",VLOOKUP(J48,$AZ$17:$BD$25,5,FALSE))</f>
        <v/>
      </c>
      <c r="AW48" s="6" t="str">
        <f t="shared" ref="AW48:AW64" si="22">IF(D48="","",VLOOKUP(CONCATENATE("A",LEFT(D48)),$BS$17:$BT$26,2,FALSE))</f>
        <v/>
      </c>
      <c r="AX48" s="6" t="str">
        <f t="shared" ref="AX48:AX64" si="23">IF(AV48=AW48,"",1)</f>
        <v/>
      </c>
      <c r="AY48" s="58"/>
      <c r="BE48" s="191" t="s">
        <v>1268</v>
      </c>
      <c r="BG48" s="9"/>
      <c r="BH48" s="9"/>
      <c r="BI48" s="9"/>
      <c r="BJ48" s="9"/>
      <c r="BK48" s="9"/>
      <c r="BL48" s="9"/>
      <c r="CK48" s="1">
        <v>32</v>
      </c>
      <c r="CS48" s="284" t="str">
        <f t="shared" si="4"/>
        <v/>
      </c>
      <c r="CT48" s="365" t="str">
        <f t="shared" si="17"/>
        <v/>
      </c>
    </row>
    <row r="49" spans="1:98" s="1" customFormat="1" ht="13.5" customHeight="1" x14ac:dyDescent="0.2">
      <c r="A49" s="17">
        <v>34</v>
      </c>
      <c r="B49" s="370"/>
      <c r="C49" s="370"/>
      <c r="D49" s="370"/>
      <c r="E49" s="370"/>
      <c r="F49" s="370"/>
      <c r="G49" s="370"/>
      <c r="H49" s="370"/>
      <c r="I49" s="370"/>
      <c r="J49" s="370"/>
      <c r="K49" s="370"/>
      <c r="L49" s="371"/>
      <c r="M49" s="370"/>
      <c r="N49" s="69"/>
      <c r="O49" s="70"/>
      <c r="P49" s="62"/>
      <c r="Q49" s="62"/>
      <c r="R49" s="103"/>
      <c r="S49" s="103"/>
      <c r="T49" s="104"/>
      <c r="U49" s="105"/>
      <c r="V49" s="106"/>
      <c r="W49" s="106"/>
      <c r="X49" s="107"/>
      <c r="Y49" s="25"/>
      <c r="Z49" s="21" t="str">
        <f t="shared" si="18"/>
        <v/>
      </c>
      <c r="AA49" s="6" t="e">
        <f t="shared" si="5"/>
        <v>#N/A</v>
      </c>
      <c r="AB49" s="6" t="e">
        <f t="shared" si="6"/>
        <v>#N/A</v>
      </c>
      <c r="AC49" s="6" t="e">
        <f t="shared" si="7"/>
        <v>#N/A</v>
      </c>
      <c r="AD49" s="6" t="str">
        <f t="shared" si="19"/>
        <v/>
      </c>
      <c r="AE49" s="6">
        <f t="shared" si="20"/>
        <v>1</v>
      </c>
      <c r="AF49" s="6" t="e">
        <f t="shared" si="8"/>
        <v>#N/A</v>
      </c>
      <c r="AG49" s="6" t="e">
        <f t="shared" si="9"/>
        <v>#N/A</v>
      </c>
      <c r="AH49" s="6" t="e">
        <f t="shared" si="10"/>
        <v>#N/A</v>
      </c>
      <c r="AI49" s="6" t="e">
        <f t="shared" si="11"/>
        <v>#N/A</v>
      </c>
      <c r="AJ49" s="7" t="str">
        <f t="shared" si="12"/>
        <v xml:space="preserve"> </v>
      </c>
      <c r="AK49" s="6" t="e">
        <f t="shared" si="13"/>
        <v>#N/A</v>
      </c>
      <c r="AL49" s="6"/>
      <c r="AM49" s="6"/>
      <c r="AN49" s="6"/>
      <c r="AO49" s="6"/>
      <c r="AP49" s="6"/>
      <c r="AQ49" s="6"/>
      <c r="AR49" s="6"/>
      <c r="AS49" s="6"/>
      <c r="AT49" s="6">
        <f t="shared" si="14"/>
        <v>0</v>
      </c>
      <c r="AU49" s="6"/>
      <c r="AV49" s="6" t="str">
        <f t="shared" si="21"/>
        <v/>
      </c>
      <c r="AW49" s="6" t="str">
        <f t="shared" si="22"/>
        <v/>
      </c>
      <c r="AX49" s="6" t="str">
        <f t="shared" si="23"/>
        <v/>
      </c>
      <c r="AY49" s="58"/>
      <c r="BE49" s="191" t="s">
        <v>1270</v>
      </c>
      <c r="CK49" s="1">
        <v>33</v>
      </c>
      <c r="CS49" s="284" t="str">
        <f t="shared" si="4"/>
        <v/>
      </c>
      <c r="CT49" s="365" t="str">
        <f t="shared" si="17"/>
        <v/>
      </c>
    </row>
    <row r="50" spans="1:98" s="1" customFormat="1" ht="13.5" customHeight="1" x14ac:dyDescent="0.2">
      <c r="A50" s="17">
        <v>35</v>
      </c>
      <c r="B50" s="370"/>
      <c r="C50" s="370"/>
      <c r="D50" s="370"/>
      <c r="E50" s="370"/>
      <c r="F50" s="370"/>
      <c r="G50" s="370"/>
      <c r="H50" s="370"/>
      <c r="I50" s="370"/>
      <c r="J50" s="370"/>
      <c r="K50" s="370"/>
      <c r="L50" s="371"/>
      <c r="M50" s="370"/>
      <c r="N50" s="69"/>
      <c r="O50" s="70"/>
      <c r="P50" s="62"/>
      <c r="Q50" s="62"/>
      <c r="R50" s="103"/>
      <c r="S50" s="103"/>
      <c r="T50" s="104"/>
      <c r="U50" s="105"/>
      <c r="V50" s="106"/>
      <c r="W50" s="106"/>
      <c r="X50" s="107"/>
      <c r="Y50" s="25"/>
      <c r="Z50" s="21" t="str">
        <f t="shared" si="18"/>
        <v/>
      </c>
      <c r="AA50" s="6" t="e">
        <f t="shared" si="5"/>
        <v>#N/A</v>
      </c>
      <c r="AB50" s="6" t="e">
        <f t="shared" si="6"/>
        <v>#N/A</v>
      </c>
      <c r="AC50" s="6" t="e">
        <f t="shared" si="7"/>
        <v>#N/A</v>
      </c>
      <c r="AD50" s="6" t="str">
        <f t="shared" si="19"/>
        <v/>
      </c>
      <c r="AE50" s="6">
        <f t="shared" si="20"/>
        <v>1</v>
      </c>
      <c r="AF50" s="6" t="e">
        <f t="shared" si="8"/>
        <v>#N/A</v>
      </c>
      <c r="AG50" s="6" t="e">
        <f t="shared" si="9"/>
        <v>#N/A</v>
      </c>
      <c r="AH50" s="6" t="e">
        <f t="shared" si="10"/>
        <v>#N/A</v>
      </c>
      <c r="AI50" s="6" t="e">
        <f t="shared" si="11"/>
        <v>#N/A</v>
      </c>
      <c r="AJ50" s="7" t="str">
        <f t="shared" si="12"/>
        <v xml:space="preserve"> </v>
      </c>
      <c r="AK50" s="6" t="e">
        <f t="shared" si="13"/>
        <v>#N/A</v>
      </c>
      <c r="AL50" s="6"/>
      <c r="AM50" s="6"/>
      <c r="AN50" s="6"/>
      <c r="AO50" s="6"/>
      <c r="AP50" s="6"/>
      <c r="AQ50" s="6"/>
      <c r="AR50" s="6"/>
      <c r="AS50" s="6"/>
      <c r="AT50" s="6">
        <f t="shared" si="14"/>
        <v>0</v>
      </c>
      <c r="AU50" s="6"/>
      <c r="AV50" s="6" t="str">
        <f t="shared" si="21"/>
        <v/>
      </c>
      <c r="AW50" s="6" t="str">
        <f t="shared" si="22"/>
        <v/>
      </c>
      <c r="AX50" s="6" t="str">
        <f t="shared" si="23"/>
        <v/>
      </c>
      <c r="AY50" s="58"/>
      <c r="BE50" s="191" t="s">
        <v>958</v>
      </c>
      <c r="CK50" s="1">
        <v>55</v>
      </c>
      <c r="CS50" s="284" t="str">
        <f t="shared" si="4"/>
        <v/>
      </c>
      <c r="CT50" s="365" t="str">
        <f t="shared" si="17"/>
        <v/>
      </c>
    </row>
    <row r="51" spans="1:98" s="1" customFormat="1" ht="13.5" customHeight="1" x14ac:dyDescent="0.2">
      <c r="A51" s="17">
        <v>36</v>
      </c>
      <c r="B51" s="370"/>
      <c r="C51" s="370"/>
      <c r="D51" s="370"/>
      <c r="E51" s="370"/>
      <c r="F51" s="370"/>
      <c r="G51" s="370"/>
      <c r="H51" s="370"/>
      <c r="I51" s="370"/>
      <c r="J51" s="370"/>
      <c r="K51" s="370"/>
      <c r="L51" s="371"/>
      <c r="M51" s="370"/>
      <c r="N51" s="69"/>
      <c r="O51" s="70"/>
      <c r="P51" s="62"/>
      <c r="Q51" s="62"/>
      <c r="R51" s="103"/>
      <c r="S51" s="103"/>
      <c r="T51" s="104"/>
      <c r="U51" s="105"/>
      <c r="V51" s="106"/>
      <c r="W51" s="106"/>
      <c r="X51" s="107"/>
      <c r="Y51" s="25"/>
      <c r="Z51" s="21" t="str">
        <f t="shared" si="18"/>
        <v/>
      </c>
      <c r="AA51" s="6" t="e">
        <f t="shared" si="5"/>
        <v>#N/A</v>
      </c>
      <c r="AB51" s="6" t="e">
        <f t="shared" si="6"/>
        <v>#N/A</v>
      </c>
      <c r="AC51" s="6" t="e">
        <f t="shared" si="7"/>
        <v>#N/A</v>
      </c>
      <c r="AD51" s="6" t="str">
        <f t="shared" si="19"/>
        <v/>
      </c>
      <c r="AE51" s="6">
        <f t="shared" si="20"/>
        <v>1</v>
      </c>
      <c r="AF51" s="6" t="e">
        <f t="shared" si="8"/>
        <v>#N/A</v>
      </c>
      <c r="AG51" s="6" t="e">
        <f t="shared" si="9"/>
        <v>#N/A</v>
      </c>
      <c r="AH51" s="6" t="e">
        <f t="shared" si="10"/>
        <v>#N/A</v>
      </c>
      <c r="AI51" s="6" t="e">
        <f t="shared" si="11"/>
        <v>#N/A</v>
      </c>
      <c r="AJ51" s="7" t="str">
        <f t="shared" si="12"/>
        <v xml:space="preserve"> </v>
      </c>
      <c r="AK51" s="6" t="e">
        <f t="shared" si="13"/>
        <v>#N/A</v>
      </c>
      <c r="AL51" s="6"/>
      <c r="AM51" s="6"/>
      <c r="AN51" s="6"/>
      <c r="AO51" s="6"/>
      <c r="AP51" s="6"/>
      <c r="AQ51" s="6"/>
      <c r="AR51" s="6"/>
      <c r="AS51" s="6"/>
      <c r="AT51" s="6">
        <f t="shared" si="14"/>
        <v>0</v>
      </c>
      <c r="AU51" s="6"/>
      <c r="AV51" s="6" t="str">
        <f t="shared" si="21"/>
        <v/>
      </c>
      <c r="AW51" s="6" t="str">
        <f t="shared" si="22"/>
        <v/>
      </c>
      <c r="AX51" s="6" t="str">
        <f t="shared" si="23"/>
        <v/>
      </c>
      <c r="AY51" s="58"/>
      <c r="BE51" s="191" t="s">
        <v>960</v>
      </c>
      <c r="CK51" s="1">
        <v>56</v>
      </c>
      <c r="CS51" s="284" t="str">
        <f t="shared" si="4"/>
        <v/>
      </c>
      <c r="CT51" s="365" t="str">
        <f t="shared" si="17"/>
        <v/>
      </c>
    </row>
    <row r="52" spans="1:98" s="1" customFormat="1" ht="13.5" customHeight="1" x14ac:dyDescent="0.2">
      <c r="A52" s="17">
        <v>37</v>
      </c>
      <c r="B52" s="370"/>
      <c r="C52" s="370"/>
      <c r="D52" s="370"/>
      <c r="E52" s="370"/>
      <c r="F52" s="370"/>
      <c r="G52" s="370"/>
      <c r="H52" s="370"/>
      <c r="I52" s="370"/>
      <c r="J52" s="370"/>
      <c r="K52" s="370"/>
      <c r="L52" s="371"/>
      <c r="M52" s="370"/>
      <c r="N52" s="69"/>
      <c r="O52" s="70"/>
      <c r="P52" s="62"/>
      <c r="Q52" s="62"/>
      <c r="R52" s="103"/>
      <c r="S52" s="103"/>
      <c r="T52" s="104"/>
      <c r="U52" s="105"/>
      <c r="V52" s="106"/>
      <c r="W52" s="106"/>
      <c r="X52" s="107"/>
      <c r="Y52" s="25"/>
      <c r="Z52" s="21" t="str">
        <f t="shared" si="18"/>
        <v/>
      </c>
      <c r="AA52" s="6" t="e">
        <f t="shared" si="5"/>
        <v>#N/A</v>
      </c>
      <c r="AB52" s="6" t="e">
        <f t="shared" si="6"/>
        <v>#N/A</v>
      </c>
      <c r="AC52" s="6" t="e">
        <f t="shared" si="7"/>
        <v>#N/A</v>
      </c>
      <c r="AD52" s="6" t="str">
        <f t="shared" si="19"/>
        <v/>
      </c>
      <c r="AE52" s="6">
        <f t="shared" si="20"/>
        <v>1</v>
      </c>
      <c r="AF52" s="6" t="e">
        <f t="shared" si="8"/>
        <v>#N/A</v>
      </c>
      <c r="AG52" s="6" t="e">
        <f t="shared" si="9"/>
        <v>#N/A</v>
      </c>
      <c r="AH52" s="6" t="e">
        <f t="shared" si="10"/>
        <v>#N/A</v>
      </c>
      <c r="AI52" s="6" t="e">
        <f t="shared" si="11"/>
        <v>#N/A</v>
      </c>
      <c r="AJ52" s="7" t="str">
        <f t="shared" si="12"/>
        <v xml:space="preserve"> </v>
      </c>
      <c r="AK52" s="6" t="e">
        <f t="shared" si="13"/>
        <v>#N/A</v>
      </c>
      <c r="AL52" s="6"/>
      <c r="AM52" s="6"/>
      <c r="AN52" s="6"/>
      <c r="AO52" s="6"/>
      <c r="AP52" s="6"/>
      <c r="AQ52" s="6"/>
      <c r="AR52" s="6"/>
      <c r="AS52" s="6"/>
      <c r="AT52" s="6">
        <f t="shared" si="14"/>
        <v>0</v>
      </c>
      <c r="AU52" s="6"/>
      <c r="AV52" s="6" t="str">
        <f t="shared" si="21"/>
        <v/>
      </c>
      <c r="AW52" s="6" t="str">
        <f t="shared" si="22"/>
        <v/>
      </c>
      <c r="AX52" s="6" t="str">
        <f t="shared" si="23"/>
        <v/>
      </c>
      <c r="AY52" s="58"/>
      <c r="BE52" s="191" t="s">
        <v>962</v>
      </c>
      <c r="CK52" s="1">
        <v>57</v>
      </c>
      <c r="CS52" s="284" t="str">
        <f t="shared" si="4"/>
        <v/>
      </c>
      <c r="CT52" s="365" t="str">
        <f t="shared" si="17"/>
        <v/>
      </c>
    </row>
    <row r="53" spans="1:98" s="1" customFormat="1" ht="13.5" customHeight="1" x14ac:dyDescent="0.2">
      <c r="A53" s="17">
        <v>38</v>
      </c>
      <c r="B53" s="370"/>
      <c r="C53" s="370"/>
      <c r="D53" s="370"/>
      <c r="E53" s="370"/>
      <c r="F53" s="370"/>
      <c r="G53" s="370"/>
      <c r="H53" s="370"/>
      <c r="I53" s="370"/>
      <c r="J53" s="370"/>
      <c r="K53" s="370"/>
      <c r="L53" s="371"/>
      <c r="M53" s="370"/>
      <c r="N53" s="69"/>
      <c r="O53" s="70"/>
      <c r="P53" s="62"/>
      <c r="Q53" s="62"/>
      <c r="R53" s="103"/>
      <c r="S53" s="103"/>
      <c r="T53" s="104"/>
      <c r="U53" s="105"/>
      <c r="V53" s="106"/>
      <c r="W53" s="106"/>
      <c r="X53" s="107"/>
      <c r="Y53" s="25"/>
      <c r="Z53" s="21" t="str">
        <f t="shared" si="18"/>
        <v/>
      </c>
      <c r="AA53" s="6" t="e">
        <f t="shared" si="5"/>
        <v>#N/A</v>
      </c>
      <c r="AB53" s="6" t="e">
        <f t="shared" si="6"/>
        <v>#N/A</v>
      </c>
      <c r="AC53" s="6" t="e">
        <f t="shared" si="7"/>
        <v>#N/A</v>
      </c>
      <c r="AD53" s="6" t="str">
        <f t="shared" si="19"/>
        <v/>
      </c>
      <c r="AE53" s="6">
        <f t="shared" si="20"/>
        <v>1</v>
      </c>
      <c r="AF53" s="6" t="e">
        <f t="shared" si="8"/>
        <v>#N/A</v>
      </c>
      <c r="AG53" s="6" t="e">
        <f t="shared" si="9"/>
        <v>#N/A</v>
      </c>
      <c r="AH53" s="6" t="e">
        <f t="shared" si="10"/>
        <v>#N/A</v>
      </c>
      <c r="AI53" s="6" t="e">
        <f t="shared" si="11"/>
        <v>#N/A</v>
      </c>
      <c r="AJ53" s="7" t="str">
        <f t="shared" si="12"/>
        <v xml:space="preserve"> </v>
      </c>
      <c r="AK53" s="6" t="e">
        <f t="shared" si="13"/>
        <v>#N/A</v>
      </c>
      <c r="AL53" s="6"/>
      <c r="AM53" s="6"/>
      <c r="AN53" s="6"/>
      <c r="AO53" s="6"/>
      <c r="AP53" s="6"/>
      <c r="AQ53" s="6"/>
      <c r="AR53" s="6"/>
      <c r="AS53" s="6"/>
      <c r="AT53" s="6">
        <f t="shared" si="14"/>
        <v>0</v>
      </c>
      <c r="AU53" s="6"/>
      <c r="AV53" s="6" t="str">
        <f t="shared" si="21"/>
        <v/>
      </c>
      <c r="AW53" s="6" t="str">
        <f t="shared" si="22"/>
        <v/>
      </c>
      <c r="AX53" s="6" t="str">
        <f t="shared" si="23"/>
        <v/>
      </c>
      <c r="AY53" s="58"/>
      <c r="BE53" s="191" t="s">
        <v>1002</v>
      </c>
      <c r="CK53" s="1">
        <v>58</v>
      </c>
      <c r="CS53" s="284" t="str">
        <f t="shared" si="4"/>
        <v/>
      </c>
      <c r="CT53" s="365" t="str">
        <f t="shared" si="17"/>
        <v/>
      </c>
    </row>
    <row r="54" spans="1:98" s="1" customFormat="1" ht="13.5" customHeight="1" x14ac:dyDescent="0.2">
      <c r="A54" s="17">
        <v>39</v>
      </c>
      <c r="B54" s="370"/>
      <c r="C54" s="370"/>
      <c r="D54" s="370"/>
      <c r="E54" s="370"/>
      <c r="F54" s="370"/>
      <c r="G54" s="370"/>
      <c r="H54" s="370"/>
      <c r="I54" s="370"/>
      <c r="J54" s="370"/>
      <c r="K54" s="370"/>
      <c r="L54" s="371"/>
      <c r="M54" s="370"/>
      <c r="N54" s="69"/>
      <c r="O54" s="70"/>
      <c r="P54" s="62"/>
      <c r="Q54" s="62"/>
      <c r="R54" s="103"/>
      <c r="S54" s="103"/>
      <c r="T54" s="104"/>
      <c r="U54" s="105"/>
      <c r="V54" s="106"/>
      <c r="W54" s="106"/>
      <c r="X54" s="107"/>
      <c r="Y54" s="25"/>
      <c r="Z54" s="21" t="str">
        <f t="shared" si="18"/>
        <v/>
      </c>
      <c r="AA54" s="6" t="e">
        <f t="shared" si="5"/>
        <v>#N/A</v>
      </c>
      <c r="AB54" s="6" t="e">
        <f t="shared" si="6"/>
        <v>#N/A</v>
      </c>
      <c r="AC54" s="6" t="e">
        <f t="shared" si="7"/>
        <v>#N/A</v>
      </c>
      <c r="AD54" s="6" t="str">
        <f t="shared" si="19"/>
        <v/>
      </c>
      <c r="AE54" s="6">
        <f t="shared" si="20"/>
        <v>1</v>
      </c>
      <c r="AF54" s="6" t="e">
        <f t="shared" si="8"/>
        <v>#N/A</v>
      </c>
      <c r="AG54" s="6" t="e">
        <f t="shared" si="9"/>
        <v>#N/A</v>
      </c>
      <c r="AH54" s="6" t="e">
        <f t="shared" si="10"/>
        <v>#N/A</v>
      </c>
      <c r="AI54" s="6" t="e">
        <f t="shared" si="11"/>
        <v>#N/A</v>
      </c>
      <c r="AJ54" s="7" t="str">
        <f t="shared" si="12"/>
        <v xml:space="preserve"> </v>
      </c>
      <c r="AK54" s="6" t="e">
        <f t="shared" si="13"/>
        <v>#N/A</v>
      </c>
      <c r="AL54" s="6"/>
      <c r="AM54" s="6"/>
      <c r="AN54" s="6"/>
      <c r="AO54" s="6"/>
      <c r="AP54" s="6"/>
      <c r="AQ54" s="6"/>
      <c r="AR54" s="6"/>
      <c r="AS54" s="6"/>
      <c r="AT54" s="6">
        <f t="shared" si="14"/>
        <v>0</v>
      </c>
      <c r="AU54" s="6"/>
      <c r="AV54" s="6" t="str">
        <f t="shared" si="21"/>
        <v/>
      </c>
      <c r="AW54" s="6" t="str">
        <f t="shared" si="22"/>
        <v/>
      </c>
      <c r="AX54" s="6" t="str">
        <f t="shared" si="23"/>
        <v/>
      </c>
      <c r="AY54" s="58"/>
      <c r="BE54" s="191" t="s">
        <v>1004</v>
      </c>
      <c r="CK54" s="1">
        <v>59</v>
      </c>
      <c r="CS54" s="284" t="str">
        <f t="shared" si="4"/>
        <v/>
      </c>
      <c r="CT54" s="365" t="str">
        <f t="shared" si="17"/>
        <v/>
      </c>
    </row>
    <row r="55" spans="1:98" s="1" customFormat="1" ht="13.5" customHeight="1" x14ac:dyDescent="0.2">
      <c r="A55" s="17">
        <v>40</v>
      </c>
      <c r="B55" s="370"/>
      <c r="C55" s="370"/>
      <c r="D55" s="370"/>
      <c r="E55" s="370"/>
      <c r="F55" s="370"/>
      <c r="G55" s="370"/>
      <c r="H55" s="370"/>
      <c r="I55" s="370"/>
      <c r="J55" s="370"/>
      <c r="K55" s="370"/>
      <c r="L55" s="371"/>
      <c r="M55" s="370"/>
      <c r="N55" s="69"/>
      <c r="O55" s="70"/>
      <c r="P55" s="62"/>
      <c r="Q55" s="62"/>
      <c r="R55" s="103"/>
      <c r="S55" s="103"/>
      <c r="T55" s="104"/>
      <c r="U55" s="105"/>
      <c r="V55" s="106"/>
      <c r="W55" s="106"/>
      <c r="X55" s="107"/>
      <c r="Y55" s="25"/>
      <c r="Z55" s="21" t="str">
        <f t="shared" si="18"/>
        <v/>
      </c>
      <c r="AA55" s="6" t="e">
        <f t="shared" si="5"/>
        <v>#N/A</v>
      </c>
      <c r="AB55" s="6" t="e">
        <f t="shared" si="6"/>
        <v>#N/A</v>
      </c>
      <c r="AC55" s="6" t="e">
        <f t="shared" si="7"/>
        <v>#N/A</v>
      </c>
      <c r="AD55" s="6" t="str">
        <f t="shared" si="19"/>
        <v/>
      </c>
      <c r="AE55" s="6">
        <f t="shared" si="20"/>
        <v>1</v>
      </c>
      <c r="AF55" s="6" t="e">
        <f t="shared" si="8"/>
        <v>#N/A</v>
      </c>
      <c r="AG55" s="6" t="e">
        <f t="shared" si="9"/>
        <v>#N/A</v>
      </c>
      <c r="AH55" s="6" t="e">
        <f t="shared" si="10"/>
        <v>#N/A</v>
      </c>
      <c r="AI55" s="6" t="e">
        <f t="shared" si="11"/>
        <v>#N/A</v>
      </c>
      <c r="AJ55" s="7" t="str">
        <f t="shared" si="12"/>
        <v xml:space="preserve"> </v>
      </c>
      <c r="AK55" s="6" t="e">
        <f t="shared" si="13"/>
        <v>#N/A</v>
      </c>
      <c r="AL55" s="6"/>
      <c r="AM55" s="6"/>
      <c r="AN55" s="6"/>
      <c r="AO55" s="6"/>
      <c r="AP55" s="6"/>
      <c r="AQ55" s="6"/>
      <c r="AR55" s="6"/>
      <c r="AS55" s="6"/>
      <c r="AT55" s="6">
        <f t="shared" si="14"/>
        <v>0</v>
      </c>
      <c r="AU55" s="6"/>
      <c r="AV55" s="6" t="str">
        <f t="shared" si="21"/>
        <v/>
      </c>
      <c r="AW55" s="6" t="str">
        <f t="shared" si="22"/>
        <v/>
      </c>
      <c r="AX55" s="6" t="str">
        <f t="shared" si="23"/>
        <v/>
      </c>
      <c r="AY55" s="58"/>
      <c r="BE55" s="192" t="s">
        <v>1006</v>
      </c>
      <c r="CK55" s="1">
        <v>60</v>
      </c>
      <c r="CS55" s="284" t="str">
        <f t="shared" si="4"/>
        <v/>
      </c>
      <c r="CT55" s="365" t="str">
        <f t="shared" si="17"/>
        <v/>
      </c>
    </row>
    <row r="56" spans="1:98" s="1" customFormat="1" ht="13.5" customHeight="1" x14ac:dyDescent="0.2">
      <c r="A56" s="17">
        <v>41</v>
      </c>
      <c r="B56" s="370"/>
      <c r="C56" s="370"/>
      <c r="D56" s="370"/>
      <c r="E56" s="370"/>
      <c r="F56" s="370"/>
      <c r="G56" s="370"/>
      <c r="H56" s="370"/>
      <c r="I56" s="370"/>
      <c r="J56" s="370"/>
      <c r="K56" s="370"/>
      <c r="L56" s="371"/>
      <c r="M56" s="370"/>
      <c r="N56" s="69"/>
      <c r="O56" s="70"/>
      <c r="P56" s="62"/>
      <c r="Q56" s="62"/>
      <c r="R56" s="103"/>
      <c r="S56" s="103"/>
      <c r="T56" s="104"/>
      <c r="U56" s="105"/>
      <c r="V56" s="106"/>
      <c r="W56" s="106"/>
      <c r="X56" s="107"/>
      <c r="Y56" s="25"/>
      <c r="Z56" s="21" t="str">
        <f t="shared" si="18"/>
        <v/>
      </c>
      <c r="AA56" s="6" t="e">
        <f t="shared" si="5"/>
        <v>#N/A</v>
      </c>
      <c r="AB56" s="6" t="e">
        <f t="shared" si="6"/>
        <v>#N/A</v>
      </c>
      <c r="AC56" s="6" t="e">
        <f t="shared" si="7"/>
        <v>#N/A</v>
      </c>
      <c r="AD56" s="6" t="str">
        <f t="shared" si="19"/>
        <v/>
      </c>
      <c r="AE56" s="6">
        <f t="shared" si="20"/>
        <v>1</v>
      </c>
      <c r="AF56" s="6" t="e">
        <f t="shared" si="8"/>
        <v>#N/A</v>
      </c>
      <c r="AG56" s="6" t="e">
        <f t="shared" si="9"/>
        <v>#N/A</v>
      </c>
      <c r="AH56" s="6" t="e">
        <f t="shared" si="10"/>
        <v>#N/A</v>
      </c>
      <c r="AI56" s="6" t="e">
        <f t="shared" si="11"/>
        <v>#N/A</v>
      </c>
      <c r="AJ56" s="7" t="str">
        <f t="shared" si="12"/>
        <v xml:space="preserve"> </v>
      </c>
      <c r="AK56" s="6" t="e">
        <f t="shared" si="13"/>
        <v>#N/A</v>
      </c>
      <c r="AL56" s="6"/>
      <c r="AM56" s="6"/>
      <c r="AN56" s="6"/>
      <c r="AO56" s="6"/>
      <c r="AP56" s="6"/>
      <c r="AQ56" s="6"/>
      <c r="AR56" s="6"/>
      <c r="AS56" s="6"/>
      <c r="AT56" s="6">
        <f t="shared" si="14"/>
        <v>0</v>
      </c>
      <c r="AU56" s="6"/>
      <c r="AV56" s="6" t="str">
        <f t="shared" si="21"/>
        <v/>
      </c>
      <c r="AW56" s="6" t="str">
        <f t="shared" si="22"/>
        <v/>
      </c>
      <c r="AX56" s="6" t="str">
        <f t="shared" si="23"/>
        <v/>
      </c>
      <c r="AY56" s="58"/>
      <c r="BE56" s="192" t="s">
        <v>1009</v>
      </c>
      <c r="CK56" s="1">
        <v>61</v>
      </c>
      <c r="CS56" s="284" t="str">
        <f t="shared" si="4"/>
        <v/>
      </c>
      <c r="CT56" s="365" t="str">
        <f t="shared" si="17"/>
        <v/>
      </c>
    </row>
    <row r="57" spans="1:98" s="1" customFormat="1" ht="13.5" customHeight="1" x14ac:dyDescent="0.2">
      <c r="A57" s="17">
        <v>42</v>
      </c>
      <c r="B57" s="370"/>
      <c r="C57" s="370"/>
      <c r="D57" s="370"/>
      <c r="E57" s="370"/>
      <c r="F57" s="370"/>
      <c r="G57" s="370"/>
      <c r="H57" s="370"/>
      <c r="I57" s="370"/>
      <c r="J57" s="370"/>
      <c r="K57" s="370"/>
      <c r="L57" s="371"/>
      <c r="M57" s="370"/>
      <c r="N57" s="69"/>
      <c r="O57" s="70"/>
      <c r="P57" s="62"/>
      <c r="Q57" s="62"/>
      <c r="R57" s="103"/>
      <c r="S57" s="103"/>
      <c r="T57" s="104"/>
      <c r="U57" s="105"/>
      <c r="V57" s="106"/>
      <c r="W57" s="106"/>
      <c r="X57" s="107"/>
      <c r="Y57" s="25"/>
      <c r="Z57" s="21" t="str">
        <f t="shared" si="18"/>
        <v/>
      </c>
      <c r="AA57" s="6" t="e">
        <f t="shared" si="5"/>
        <v>#N/A</v>
      </c>
      <c r="AB57" s="6" t="e">
        <f t="shared" si="6"/>
        <v>#N/A</v>
      </c>
      <c r="AC57" s="6" t="e">
        <f t="shared" si="7"/>
        <v>#N/A</v>
      </c>
      <c r="AD57" s="6" t="str">
        <f t="shared" si="19"/>
        <v/>
      </c>
      <c r="AE57" s="6">
        <f t="shared" si="20"/>
        <v>1</v>
      </c>
      <c r="AF57" s="6" t="e">
        <f t="shared" si="8"/>
        <v>#N/A</v>
      </c>
      <c r="AG57" s="6" t="e">
        <f t="shared" si="9"/>
        <v>#N/A</v>
      </c>
      <c r="AH57" s="6" t="e">
        <f t="shared" si="10"/>
        <v>#N/A</v>
      </c>
      <c r="AI57" s="6" t="e">
        <f t="shared" si="11"/>
        <v>#N/A</v>
      </c>
      <c r="AJ57" s="7" t="str">
        <f t="shared" si="12"/>
        <v xml:space="preserve"> </v>
      </c>
      <c r="AK57" s="6" t="e">
        <f t="shared" si="13"/>
        <v>#N/A</v>
      </c>
      <c r="AL57" s="6"/>
      <c r="AM57" s="6"/>
      <c r="AN57" s="6"/>
      <c r="AO57" s="6"/>
      <c r="AP57" s="6"/>
      <c r="AQ57" s="6"/>
      <c r="AR57" s="6"/>
      <c r="AS57" s="6"/>
      <c r="AT57" s="6">
        <f t="shared" si="14"/>
        <v>0</v>
      </c>
      <c r="AU57" s="6"/>
      <c r="AV57" s="6" t="str">
        <f t="shared" si="21"/>
        <v/>
      </c>
      <c r="AW57" s="6" t="str">
        <f t="shared" si="22"/>
        <v/>
      </c>
      <c r="AX57" s="6" t="str">
        <f t="shared" si="23"/>
        <v/>
      </c>
      <c r="AY57" s="58"/>
      <c r="BE57" s="192" t="s">
        <v>1011</v>
      </c>
      <c r="CK57" s="1">
        <v>62</v>
      </c>
      <c r="CS57" s="284" t="str">
        <f t="shared" si="4"/>
        <v/>
      </c>
      <c r="CT57" s="365" t="str">
        <f t="shared" si="17"/>
        <v/>
      </c>
    </row>
    <row r="58" spans="1:98" s="1" customFormat="1" ht="13.5" customHeight="1" x14ac:dyDescent="0.2">
      <c r="A58" s="17">
        <v>43</v>
      </c>
      <c r="B58" s="370"/>
      <c r="C58" s="370"/>
      <c r="D58" s="370"/>
      <c r="E58" s="370"/>
      <c r="F58" s="370"/>
      <c r="G58" s="370"/>
      <c r="H58" s="370"/>
      <c r="I58" s="370"/>
      <c r="J58" s="370"/>
      <c r="K58" s="370"/>
      <c r="L58" s="371"/>
      <c r="M58" s="370"/>
      <c r="N58" s="69"/>
      <c r="O58" s="70"/>
      <c r="P58" s="62"/>
      <c r="Q58" s="62"/>
      <c r="R58" s="103"/>
      <c r="S58" s="103"/>
      <c r="T58" s="104"/>
      <c r="U58" s="105"/>
      <c r="V58" s="106"/>
      <c r="W58" s="106"/>
      <c r="X58" s="107"/>
      <c r="Y58" s="25"/>
      <c r="Z58" s="21" t="str">
        <f t="shared" si="18"/>
        <v/>
      </c>
      <c r="AA58" s="6" t="e">
        <f t="shared" si="5"/>
        <v>#N/A</v>
      </c>
      <c r="AB58" s="6" t="e">
        <f t="shared" si="6"/>
        <v>#N/A</v>
      </c>
      <c r="AC58" s="6" t="e">
        <f t="shared" si="7"/>
        <v>#N/A</v>
      </c>
      <c r="AD58" s="6" t="str">
        <f t="shared" si="19"/>
        <v/>
      </c>
      <c r="AE58" s="6">
        <f t="shared" si="20"/>
        <v>1</v>
      </c>
      <c r="AF58" s="6" t="e">
        <f t="shared" si="8"/>
        <v>#N/A</v>
      </c>
      <c r="AG58" s="6" t="e">
        <f t="shared" si="9"/>
        <v>#N/A</v>
      </c>
      <c r="AH58" s="6" t="e">
        <f t="shared" si="10"/>
        <v>#N/A</v>
      </c>
      <c r="AI58" s="6" t="e">
        <f t="shared" si="11"/>
        <v>#N/A</v>
      </c>
      <c r="AJ58" s="7" t="str">
        <f t="shared" si="12"/>
        <v xml:space="preserve"> </v>
      </c>
      <c r="AK58" s="6" t="e">
        <f t="shared" si="13"/>
        <v>#N/A</v>
      </c>
      <c r="AL58" s="6"/>
      <c r="AM58" s="6"/>
      <c r="AN58" s="6"/>
      <c r="AO58" s="6"/>
      <c r="AP58" s="6"/>
      <c r="AQ58" s="6"/>
      <c r="AR58" s="6"/>
      <c r="AS58" s="6"/>
      <c r="AT58" s="6">
        <f t="shared" si="14"/>
        <v>0</v>
      </c>
      <c r="AU58" s="6"/>
      <c r="AV58" s="6" t="str">
        <f t="shared" si="21"/>
        <v/>
      </c>
      <c r="AW58" s="6" t="str">
        <f t="shared" si="22"/>
        <v/>
      </c>
      <c r="AX58" s="6" t="str">
        <f t="shared" si="23"/>
        <v/>
      </c>
      <c r="AY58" s="58"/>
      <c r="BE58" s="192" t="s">
        <v>1013</v>
      </c>
      <c r="CK58" s="1">
        <v>63</v>
      </c>
      <c r="CS58" s="284" t="str">
        <f t="shared" si="4"/>
        <v/>
      </c>
      <c r="CT58" s="365" t="str">
        <f t="shared" si="17"/>
        <v/>
      </c>
    </row>
    <row r="59" spans="1:98" s="1" customFormat="1" ht="13.5" customHeight="1" x14ac:dyDescent="0.2">
      <c r="A59" s="17">
        <v>44</v>
      </c>
      <c r="B59" s="370"/>
      <c r="C59" s="370"/>
      <c r="D59" s="370"/>
      <c r="E59" s="370"/>
      <c r="F59" s="370"/>
      <c r="G59" s="370"/>
      <c r="H59" s="370"/>
      <c r="I59" s="370"/>
      <c r="J59" s="370"/>
      <c r="K59" s="370"/>
      <c r="L59" s="371"/>
      <c r="M59" s="370"/>
      <c r="N59" s="69"/>
      <c r="O59" s="70"/>
      <c r="P59" s="62"/>
      <c r="Q59" s="62"/>
      <c r="R59" s="103"/>
      <c r="S59" s="103"/>
      <c r="T59" s="104"/>
      <c r="U59" s="105"/>
      <c r="V59" s="106"/>
      <c r="W59" s="106"/>
      <c r="X59" s="107"/>
      <c r="Y59" s="25"/>
      <c r="Z59" s="21" t="str">
        <f t="shared" si="18"/>
        <v/>
      </c>
      <c r="AA59" s="6" t="e">
        <f t="shared" si="5"/>
        <v>#N/A</v>
      </c>
      <c r="AB59" s="6" t="e">
        <f t="shared" si="6"/>
        <v>#N/A</v>
      </c>
      <c r="AC59" s="6" t="e">
        <f t="shared" si="7"/>
        <v>#N/A</v>
      </c>
      <c r="AD59" s="6" t="str">
        <f t="shared" si="19"/>
        <v/>
      </c>
      <c r="AE59" s="6">
        <f t="shared" si="20"/>
        <v>1</v>
      </c>
      <c r="AF59" s="6" t="e">
        <f t="shared" si="8"/>
        <v>#N/A</v>
      </c>
      <c r="AG59" s="6" t="e">
        <f t="shared" si="9"/>
        <v>#N/A</v>
      </c>
      <c r="AH59" s="6" t="e">
        <f t="shared" si="10"/>
        <v>#N/A</v>
      </c>
      <c r="AI59" s="6" t="e">
        <f t="shared" si="11"/>
        <v>#N/A</v>
      </c>
      <c r="AJ59" s="7" t="str">
        <f t="shared" si="12"/>
        <v xml:space="preserve"> </v>
      </c>
      <c r="AK59" s="6" t="e">
        <f t="shared" si="13"/>
        <v>#N/A</v>
      </c>
      <c r="AL59" s="6"/>
      <c r="AM59" s="6"/>
      <c r="AN59" s="6"/>
      <c r="AO59" s="6"/>
      <c r="AP59" s="6"/>
      <c r="AQ59" s="6"/>
      <c r="AR59" s="6"/>
      <c r="AS59" s="6"/>
      <c r="AT59" s="6">
        <f t="shared" si="14"/>
        <v>0</v>
      </c>
      <c r="AU59" s="6"/>
      <c r="AV59" s="6" t="str">
        <f t="shared" si="21"/>
        <v/>
      </c>
      <c r="AW59" s="6" t="str">
        <f t="shared" si="22"/>
        <v/>
      </c>
      <c r="AX59" s="6" t="str">
        <f t="shared" si="23"/>
        <v/>
      </c>
      <c r="AY59" s="58"/>
      <c r="BE59" s="192" t="s">
        <v>1364</v>
      </c>
      <c r="CK59" s="1">
        <v>64</v>
      </c>
      <c r="CS59" s="284" t="str">
        <f t="shared" si="4"/>
        <v/>
      </c>
      <c r="CT59" s="365" t="str">
        <f t="shared" si="17"/>
        <v/>
      </c>
    </row>
    <row r="60" spans="1:98" s="1" customFormat="1" ht="13.5" customHeight="1" x14ac:dyDescent="0.2">
      <c r="A60" s="17">
        <v>45</v>
      </c>
      <c r="B60" s="370"/>
      <c r="C60" s="370"/>
      <c r="D60" s="370"/>
      <c r="E60" s="370"/>
      <c r="F60" s="370"/>
      <c r="G60" s="370"/>
      <c r="H60" s="370"/>
      <c r="I60" s="370"/>
      <c r="J60" s="370"/>
      <c r="K60" s="370"/>
      <c r="L60" s="371"/>
      <c r="M60" s="370"/>
      <c r="N60" s="69"/>
      <c r="O60" s="70"/>
      <c r="P60" s="62"/>
      <c r="Q60" s="62"/>
      <c r="R60" s="103"/>
      <c r="S60" s="103"/>
      <c r="T60" s="104"/>
      <c r="U60" s="105"/>
      <c r="V60" s="106"/>
      <c r="W60" s="106"/>
      <c r="X60" s="107"/>
      <c r="Y60" s="25"/>
      <c r="Z60" s="21" t="str">
        <f t="shared" si="18"/>
        <v/>
      </c>
      <c r="AA60" s="6" t="e">
        <f t="shared" si="5"/>
        <v>#N/A</v>
      </c>
      <c r="AB60" s="6" t="e">
        <f t="shared" si="6"/>
        <v>#N/A</v>
      </c>
      <c r="AC60" s="6" t="e">
        <f t="shared" si="7"/>
        <v>#N/A</v>
      </c>
      <c r="AD60" s="6" t="str">
        <f t="shared" si="19"/>
        <v/>
      </c>
      <c r="AE60" s="6">
        <f t="shared" si="20"/>
        <v>1</v>
      </c>
      <c r="AF60" s="6" t="e">
        <f t="shared" si="8"/>
        <v>#N/A</v>
      </c>
      <c r="AG60" s="6" t="e">
        <f t="shared" si="9"/>
        <v>#N/A</v>
      </c>
      <c r="AH60" s="6" t="e">
        <f t="shared" si="10"/>
        <v>#N/A</v>
      </c>
      <c r="AI60" s="6" t="e">
        <f t="shared" si="11"/>
        <v>#N/A</v>
      </c>
      <c r="AJ60" s="7" t="str">
        <f t="shared" si="12"/>
        <v xml:space="preserve"> </v>
      </c>
      <c r="AK60" s="6" t="e">
        <f t="shared" si="13"/>
        <v>#N/A</v>
      </c>
      <c r="AL60" s="6"/>
      <c r="AM60" s="6"/>
      <c r="AN60" s="6"/>
      <c r="AO60" s="6"/>
      <c r="AP60" s="6"/>
      <c r="AQ60" s="6"/>
      <c r="AR60" s="6"/>
      <c r="AS60" s="6"/>
      <c r="AT60" s="6">
        <f t="shared" si="14"/>
        <v>0</v>
      </c>
      <c r="AU60" s="6"/>
      <c r="AV60" s="6" t="str">
        <f t="shared" si="21"/>
        <v/>
      </c>
      <c r="AW60" s="6" t="str">
        <f t="shared" si="22"/>
        <v/>
      </c>
      <c r="AX60" s="6" t="str">
        <f t="shared" si="23"/>
        <v/>
      </c>
      <c r="AY60" s="58"/>
      <c r="BE60" s="192" t="s">
        <v>1367</v>
      </c>
      <c r="CS60" s="284" t="str">
        <f t="shared" si="4"/>
        <v/>
      </c>
      <c r="CT60" s="365" t="str">
        <f t="shared" si="17"/>
        <v/>
      </c>
    </row>
    <row r="61" spans="1:98" s="1" customFormat="1" ht="13.5" customHeight="1" x14ac:dyDescent="0.2">
      <c r="A61" s="17">
        <v>46</v>
      </c>
      <c r="B61" s="370"/>
      <c r="C61" s="370"/>
      <c r="D61" s="370"/>
      <c r="E61" s="370"/>
      <c r="F61" s="370"/>
      <c r="G61" s="370"/>
      <c r="H61" s="370"/>
      <c r="I61" s="370"/>
      <c r="J61" s="370"/>
      <c r="K61" s="370"/>
      <c r="L61" s="371"/>
      <c r="M61" s="370"/>
      <c r="N61" s="69"/>
      <c r="O61" s="70"/>
      <c r="P61" s="62"/>
      <c r="Q61" s="62"/>
      <c r="R61" s="103"/>
      <c r="S61" s="103"/>
      <c r="T61" s="104"/>
      <c r="U61" s="105"/>
      <c r="V61" s="106"/>
      <c r="W61" s="106"/>
      <c r="X61" s="107"/>
      <c r="Y61" s="25"/>
      <c r="Z61" s="21" t="str">
        <f t="shared" si="18"/>
        <v/>
      </c>
      <c r="AA61" s="6" t="e">
        <f t="shared" si="5"/>
        <v>#N/A</v>
      </c>
      <c r="AB61" s="6" t="e">
        <f t="shared" si="6"/>
        <v>#N/A</v>
      </c>
      <c r="AC61" s="6" t="e">
        <f t="shared" si="7"/>
        <v>#N/A</v>
      </c>
      <c r="AD61" s="6" t="str">
        <f t="shared" si="19"/>
        <v/>
      </c>
      <c r="AE61" s="6">
        <f t="shared" si="20"/>
        <v>1</v>
      </c>
      <c r="AF61" s="6" t="e">
        <f t="shared" si="8"/>
        <v>#N/A</v>
      </c>
      <c r="AG61" s="6" t="e">
        <f t="shared" si="9"/>
        <v>#N/A</v>
      </c>
      <c r="AH61" s="6" t="e">
        <f t="shared" si="10"/>
        <v>#N/A</v>
      </c>
      <c r="AI61" s="6" t="e">
        <f t="shared" si="11"/>
        <v>#N/A</v>
      </c>
      <c r="AJ61" s="7" t="str">
        <f t="shared" si="12"/>
        <v xml:space="preserve"> </v>
      </c>
      <c r="AK61" s="6" t="e">
        <f t="shared" si="13"/>
        <v>#N/A</v>
      </c>
      <c r="AL61" s="6"/>
      <c r="AM61" s="6"/>
      <c r="AN61" s="6"/>
      <c r="AO61" s="6"/>
      <c r="AP61" s="6"/>
      <c r="AQ61" s="6"/>
      <c r="AR61" s="6"/>
      <c r="AS61" s="6"/>
      <c r="AT61" s="6">
        <f t="shared" si="14"/>
        <v>0</v>
      </c>
      <c r="AU61" s="6"/>
      <c r="AV61" s="6" t="str">
        <f t="shared" si="21"/>
        <v/>
      </c>
      <c r="AW61" s="6" t="str">
        <f t="shared" si="22"/>
        <v/>
      </c>
      <c r="AX61" s="6" t="str">
        <f t="shared" si="23"/>
        <v/>
      </c>
      <c r="AY61" s="58"/>
      <c r="BE61" s="192" t="s">
        <v>1368</v>
      </c>
      <c r="CS61" s="284" t="str">
        <f t="shared" si="4"/>
        <v/>
      </c>
      <c r="CT61" s="365" t="str">
        <f t="shared" si="17"/>
        <v/>
      </c>
    </row>
    <row r="62" spans="1:98" s="1" customFormat="1" ht="13.5" customHeight="1" x14ac:dyDescent="0.2">
      <c r="A62" s="17">
        <v>47</v>
      </c>
      <c r="B62" s="370"/>
      <c r="C62" s="370"/>
      <c r="D62" s="370"/>
      <c r="E62" s="370"/>
      <c r="F62" s="370"/>
      <c r="G62" s="370"/>
      <c r="H62" s="370"/>
      <c r="I62" s="370"/>
      <c r="J62" s="370"/>
      <c r="K62" s="370"/>
      <c r="L62" s="371"/>
      <c r="M62" s="370"/>
      <c r="N62" s="69"/>
      <c r="O62" s="70"/>
      <c r="P62" s="62"/>
      <c r="Q62" s="62"/>
      <c r="R62" s="103"/>
      <c r="S62" s="103"/>
      <c r="T62" s="104"/>
      <c r="U62" s="105"/>
      <c r="V62" s="106"/>
      <c r="W62" s="106"/>
      <c r="X62" s="107"/>
      <c r="Y62" s="25"/>
      <c r="Z62" s="21" t="str">
        <f t="shared" si="18"/>
        <v/>
      </c>
      <c r="AA62" s="6" t="e">
        <f t="shared" si="5"/>
        <v>#N/A</v>
      </c>
      <c r="AB62" s="6" t="e">
        <f t="shared" si="6"/>
        <v>#N/A</v>
      </c>
      <c r="AC62" s="6" t="e">
        <f t="shared" si="7"/>
        <v>#N/A</v>
      </c>
      <c r="AD62" s="6" t="str">
        <f t="shared" si="19"/>
        <v/>
      </c>
      <c r="AE62" s="6">
        <f t="shared" si="20"/>
        <v>1</v>
      </c>
      <c r="AF62" s="6" t="e">
        <f t="shared" si="8"/>
        <v>#N/A</v>
      </c>
      <c r="AG62" s="6" t="e">
        <f t="shared" si="9"/>
        <v>#N/A</v>
      </c>
      <c r="AH62" s="6" t="e">
        <f t="shared" si="10"/>
        <v>#N/A</v>
      </c>
      <c r="AI62" s="6" t="e">
        <f t="shared" si="11"/>
        <v>#N/A</v>
      </c>
      <c r="AJ62" s="7" t="str">
        <f t="shared" si="12"/>
        <v xml:space="preserve"> </v>
      </c>
      <c r="AK62" s="6" t="e">
        <f t="shared" si="13"/>
        <v>#N/A</v>
      </c>
      <c r="AL62" s="6"/>
      <c r="AM62" s="6"/>
      <c r="AN62" s="6"/>
      <c r="AO62" s="6"/>
      <c r="AP62" s="6"/>
      <c r="AQ62" s="6"/>
      <c r="AR62" s="6"/>
      <c r="AS62" s="6"/>
      <c r="AT62" s="6">
        <f t="shared" si="14"/>
        <v>0</v>
      </c>
      <c r="AU62" s="6"/>
      <c r="AV62" s="6" t="str">
        <f t="shared" si="21"/>
        <v/>
      </c>
      <c r="AW62" s="6" t="str">
        <f t="shared" si="22"/>
        <v/>
      </c>
      <c r="AX62" s="6" t="str">
        <f t="shared" si="23"/>
        <v/>
      </c>
      <c r="AY62" s="58"/>
      <c r="BE62" s="192" t="s">
        <v>384</v>
      </c>
      <c r="CS62" s="284" t="str">
        <f t="shared" si="4"/>
        <v/>
      </c>
      <c r="CT62" s="365" t="str">
        <f t="shared" si="17"/>
        <v/>
      </c>
    </row>
    <row r="63" spans="1:98" s="1" customFormat="1" ht="13.5" customHeight="1" x14ac:dyDescent="0.2">
      <c r="A63" s="17">
        <v>48</v>
      </c>
      <c r="B63" s="370"/>
      <c r="C63" s="370"/>
      <c r="D63" s="370"/>
      <c r="E63" s="370"/>
      <c r="F63" s="370"/>
      <c r="G63" s="370"/>
      <c r="H63" s="370"/>
      <c r="I63" s="370"/>
      <c r="J63" s="370"/>
      <c r="K63" s="370"/>
      <c r="L63" s="371"/>
      <c r="M63" s="370"/>
      <c r="N63" s="69"/>
      <c r="O63" s="70"/>
      <c r="P63" s="62"/>
      <c r="Q63" s="62"/>
      <c r="R63" s="103"/>
      <c r="S63" s="103"/>
      <c r="T63" s="104"/>
      <c r="U63" s="105"/>
      <c r="V63" s="106"/>
      <c r="W63" s="106"/>
      <c r="X63" s="107"/>
      <c r="Y63" s="25"/>
      <c r="Z63" s="21" t="str">
        <f t="shared" si="18"/>
        <v/>
      </c>
      <c r="AA63" s="6" t="e">
        <f t="shared" si="5"/>
        <v>#N/A</v>
      </c>
      <c r="AB63" s="6" t="e">
        <f t="shared" si="6"/>
        <v>#N/A</v>
      </c>
      <c r="AC63" s="6" t="e">
        <f t="shared" si="7"/>
        <v>#N/A</v>
      </c>
      <c r="AD63" s="6" t="str">
        <f t="shared" si="19"/>
        <v/>
      </c>
      <c r="AE63" s="6">
        <f t="shared" si="20"/>
        <v>1</v>
      </c>
      <c r="AF63" s="6" t="e">
        <f t="shared" si="8"/>
        <v>#N/A</v>
      </c>
      <c r="AG63" s="6" t="e">
        <f t="shared" si="9"/>
        <v>#N/A</v>
      </c>
      <c r="AH63" s="6" t="e">
        <f t="shared" si="10"/>
        <v>#N/A</v>
      </c>
      <c r="AI63" s="6" t="e">
        <f t="shared" si="11"/>
        <v>#N/A</v>
      </c>
      <c r="AJ63" s="7" t="str">
        <f t="shared" si="12"/>
        <v xml:space="preserve"> </v>
      </c>
      <c r="AK63" s="6" t="e">
        <f t="shared" si="13"/>
        <v>#N/A</v>
      </c>
      <c r="AL63" s="6"/>
      <c r="AM63" s="6"/>
      <c r="AN63" s="6"/>
      <c r="AO63" s="6"/>
      <c r="AP63" s="6"/>
      <c r="AQ63" s="6"/>
      <c r="AR63" s="6"/>
      <c r="AS63" s="6"/>
      <c r="AT63" s="6">
        <f t="shared" si="14"/>
        <v>0</v>
      </c>
      <c r="AU63" s="6"/>
      <c r="AV63" s="6" t="str">
        <f t="shared" si="21"/>
        <v/>
      </c>
      <c r="AW63" s="6" t="str">
        <f t="shared" si="22"/>
        <v/>
      </c>
      <c r="AX63" s="6" t="str">
        <f t="shared" si="23"/>
        <v/>
      </c>
      <c r="AY63" s="58"/>
      <c r="BE63" s="192" t="s">
        <v>549</v>
      </c>
      <c r="CS63" s="284" t="str">
        <f t="shared" si="4"/>
        <v/>
      </c>
      <c r="CT63" s="365" t="str">
        <f t="shared" si="17"/>
        <v/>
      </c>
    </row>
    <row r="64" spans="1:98" s="1" customFormat="1" ht="13.5" customHeight="1" x14ac:dyDescent="0.2">
      <c r="A64" s="17">
        <v>49</v>
      </c>
      <c r="B64" s="370"/>
      <c r="C64" s="370"/>
      <c r="D64" s="370"/>
      <c r="E64" s="370"/>
      <c r="F64" s="370"/>
      <c r="G64" s="370"/>
      <c r="H64" s="370"/>
      <c r="I64" s="370"/>
      <c r="J64" s="370"/>
      <c r="K64" s="370"/>
      <c r="L64" s="371"/>
      <c r="M64" s="370"/>
      <c r="N64" s="69"/>
      <c r="O64" s="70"/>
      <c r="P64" s="62"/>
      <c r="Q64" s="62"/>
      <c r="R64" s="103"/>
      <c r="S64" s="103"/>
      <c r="T64" s="104"/>
      <c r="U64" s="105"/>
      <c r="V64" s="106"/>
      <c r="W64" s="106"/>
      <c r="X64" s="107"/>
      <c r="Y64" s="25"/>
      <c r="Z64" s="21" t="str">
        <f t="shared" si="18"/>
        <v/>
      </c>
      <c r="AA64" s="6" t="e">
        <f t="shared" si="5"/>
        <v>#N/A</v>
      </c>
      <c r="AB64" s="6" t="e">
        <f t="shared" si="6"/>
        <v>#N/A</v>
      </c>
      <c r="AC64" s="6" t="e">
        <f t="shared" si="7"/>
        <v>#N/A</v>
      </c>
      <c r="AD64" s="6" t="str">
        <f t="shared" si="19"/>
        <v/>
      </c>
      <c r="AE64" s="6">
        <f t="shared" si="20"/>
        <v>1</v>
      </c>
      <c r="AF64" s="6" t="e">
        <f t="shared" si="8"/>
        <v>#N/A</v>
      </c>
      <c r="AG64" s="6" t="e">
        <f t="shared" si="9"/>
        <v>#N/A</v>
      </c>
      <c r="AH64" s="6" t="e">
        <f t="shared" si="10"/>
        <v>#N/A</v>
      </c>
      <c r="AI64" s="6" t="e">
        <f t="shared" si="11"/>
        <v>#N/A</v>
      </c>
      <c r="AJ64" s="7" t="str">
        <f t="shared" si="12"/>
        <v xml:space="preserve"> </v>
      </c>
      <c r="AK64" s="6" t="e">
        <f t="shared" si="13"/>
        <v>#N/A</v>
      </c>
      <c r="AL64" s="6"/>
      <c r="AM64" s="6"/>
      <c r="AN64" s="6"/>
      <c r="AO64" s="6"/>
      <c r="AP64" s="6"/>
      <c r="AQ64" s="6"/>
      <c r="AR64" s="6"/>
      <c r="AS64" s="6"/>
      <c r="AT64" s="6">
        <f t="shared" si="14"/>
        <v>0</v>
      </c>
      <c r="AU64" s="6"/>
      <c r="AV64" s="6" t="str">
        <f t="shared" si="21"/>
        <v/>
      </c>
      <c r="AW64" s="6" t="str">
        <f t="shared" si="22"/>
        <v/>
      </c>
      <c r="AX64" s="6" t="str">
        <f t="shared" si="23"/>
        <v/>
      </c>
      <c r="AY64" s="58"/>
      <c r="BE64" s="191" t="s">
        <v>550</v>
      </c>
      <c r="CS64" s="284" t="str">
        <f t="shared" si="4"/>
        <v/>
      </c>
      <c r="CT64" s="365" t="str">
        <f t="shared" si="17"/>
        <v/>
      </c>
    </row>
    <row r="65" spans="1:98" s="1" customFormat="1" ht="13.5" customHeight="1" x14ac:dyDescent="0.2">
      <c r="A65" s="17">
        <v>50</v>
      </c>
      <c r="B65" s="370"/>
      <c r="C65" s="370"/>
      <c r="D65" s="370"/>
      <c r="E65" s="370"/>
      <c r="F65" s="370"/>
      <c r="G65" s="370"/>
      <c r="H65" s="370"/>
      <c r="I65" s="370"/>
      <c r="J65" s="370"/>
      <c r="K65" s="370"/>
      <c r="L65" s="371"/>
      <c r="M65" s="370"/>
      <c r="N65" s="69"/>
      <c r="O65" s="70"/>
      <c r="P65" s="62"/>
      <c r="Q65" s="62"/>
      <c r="R65" s="103"/>
      <c r="S65" s="103"/>
      <c r="T65" s="104"/>
      <c r="U65" s="105"/>
      <c r="V65" s="106"/>
      <c r="W65" s="106"/>
      <c r="X65" s="107"/>
      <c r="Y65" s="25"/>
      <c r="Z65" s="21" t="str">
        <f t="shared" ref="Z65:Z128" si="24">IF(ISBLANK(J65)=TRUE,"",IF(OR(ISBLANK(B65)=TRUE),1,""))</f>
        <v/>
      </c>
      <c r="AA65" s="6" t="e">
        <f t="shared" ref="AA65:AA128" si="25">VLOOKUP(J65,$AZ$17:$BC$23,2,FALSE)</f>
        <v>#N/A</v>
      </c>
      <c r="AB65" s="6" t="e">
        <f t="shared" ref="AB65:AB128" si="26">VLOOKUP(J65,$AZ$17:$BC$23,3,FALSE)</f>
        <v>#N/A</v>
      </c>
      <c r="AC65" s="6" t="e">
        <f t="shared" ref="AC65:AC128" si="27">VLOOKUP(J65,$AZ$17:$BC$23,4,FALSE)</f>
        <v>#N/A</v>
      </c>
      <c r="AD65" s="6" t="str">
        <f t="shared" ref="AD65:AD128" si="28">IF(ISERROR(SEARCH("-",K65,1))=TRUE,ASC(UPPER(K65)),ASC(UPPER(LEFT(K65,SEARCH("-",K65,1)-1))))</f>
        <v/>
      </c>
      <c r="AE65" s="6">
        <f t="shared" ref="AE65:AE128" si="29">IF(L65&gt;3500,L65/1000,1)</f>
        <v>1</v>
      </c>
      <c r="AF65" s="6" t="e">
        <f t="shared" si="8"/>
        <v>#N/A</v>
      </c>
      <c r="AG65" s="6" t="e">
        <f t="shared" si="9"/>
        <v>#N/A</v>
      </c>
      <c r="AH65" s="6" t="e">
        <f t="shared" si="10"/>
        <v>#N/A</v>
      </c>
      <c r="AI65" s="6" t="e">
        <f t="shared" si="11"/>
        <v>#N/A</v>
      </c>
      <c r="AJ65" s="7" t="str">
        <f t="shared" si="12"/>
        <v xml:space="preserve"> </v>
      </c>
      <c r="AK65" s="6" t="e">
        <f t="shared" si="13"/>
        <v>#N/A</v>
      </c>
      <c r="AL65" s="6"/>
      <c r="AM65" s="6"/>
      <c r="AN65" s="6"/>
      <c r="AO65" s="6"/>
      <c r="AP65" s="6"/>
      <c r="AQ65" s="6"/>
      <c r="AR65" s="6"/>
      <c r="AS65" s="6"/>
      <c r="AT65" s="6">
        <f t="shared" si="14"/>
        <v>0</v>
      </c>
      <c r="AU65" s="6"/>
      <c r="AV65" s="6" t="str">
        <f t="shared" ref="AV65:AV128" si="30">IF(J65="","",VLOOKUP(J65,$AZ$17:$BD$25,5,FALSE))</f>
        <v/>
      </c>
      <c r="AW65" s="6" t="str">
        <f t="shared" ref="AW65:AW128" si="31">IF(D65="","",VLOOKUP(CONCATENATE("A",LEFT(D65)),$BS$17:$BT$26,2,FALSE))</f>
        <v/>
      </c>
      <c r="AX65" s="6" t="str">
        <f t="shared" ref="AX65:AX128" si="32">IF(AV65=AW65,"",1)</f>
        <v/>
      </c>
      <c r="AY65" s="58"/>
      <c r="BE65" s="191" t="s">
        <v>551</v>
      </c>
      <c r="CS65" s="284" t="str">
        <f t="shared" si="4"/>
        <v/>
      </c>
      <c r="CT65" s="365" t="str">
        <f t="shared" si="17"/>
        <v/>
      </c>
    </row>
    <row r="66" spans="1:98" s="1" customFormat="1" ht="13.5" customHeight="1" x14ac:dyDescent="0.2">
      <c r="A66" s="17">
        <v>51</v>
      </c>
      <c r="B66" s="370"/>
      <c r="C66" s="370"/>
      <c r="D66" s="370"/>
      <c r="E66" s="370"/>
      <c r="F66" s="370"/>
      <c r="G66" s="370"/>
      <c r="H66" s="370"/>
      <c r="I66" s="370"/>
      <c r="J66" s="370"/>
      <c r="K66" s="370"/>
      <c r="L66" s="371"/>
      <c r="M66" s="370"/>
      <c r="N66" s="69"/>
      <c r="O66" s="70"/>
      <c r="P66" s="62"/>
      <c r="Q66" s="62"/>
      <c r="R66" s="103"/>
      <c r="S66" s="103"/>
      <c r="T66" s="104"/>
      <c r="U66" s="105"/>
      <c r="V66" s="106"/>
      <c r="W66" s="106"/>
      <c r="X66" s="107"/>
      <c r="Y66" s="25"/>
      <c r="Z66" s="21" t="str">
        <f t="shared" si="24"/>
        <v/>
      </c>
      <c r="AA66" s="6" t="e">
        <f t="shared" si="25"/>
        <v>#N/A</v>
      </c>
      <c r="AB66" s="6" t="e">
        <f t="shared" si="26"/>
        <v>#N/A</v>
      </c>
      <c r="AC66" s="6" t="e">
        <f t="shared" si="27"/>
        <v>#N/A</v>
      </c>
      <c r="AD66" s="6" t="str">
        <f t="shared" si="28"/>
        <v/>
      </c>
      <c r="AE66" s="6">
        <f t="shared" si="29"/>
        <v>1</v>
      </c>
      <c r="AF66" s="6" t="e">
        <f t="shared" si="8"/>
        <v>#N/A</v>
      </c>
      <c r="AG66" s="6" t="e">
        <f t="shared" si="9"/>
        <v>#N/A</v>
      </c>
      <c r="AH66" s="6" t="e">
        <f t="shared" si="10"/>
        <v>#N/A</v>
      </c>
      <c r="AI66" s="6" t="e">
        <f t="shared" si="11"/>
        <v>#N/A</v>
      </c>
      <c r="AJ66" s="7" t="str">
        <f t="shared" si="12"/>
        <v xml:space="preserve"> </v>
      </c>
      <c r="AK66" s="6" t="e">
        <f t="shared" si="13"/>
        <v>#N/A</v>
      </c>
      <c r="AL66" s="6"/>
      <c r="AM66" s="6"/>
      <c r="AN66" s="6"/>
      <c r="AO66" s="6"/>
      <c r="AP66" s="6"/>
      <c r="AQ66" s="6"/>
      <c r="AR66" s="6"/>
      <c r="AS66" s="6"/>
      <c r="AT66" s="6">
        <f t="shared" si="14"/>
        <v>0</v>
      </c>
      <c r="AU66" s="6"/>
      <c r="AV66" s="6" t="str">
        <f t="shared" si="30"/>
        <v/>
      </c>
      <c r="AW66" s="6" t="str">
        <f t="shared" si="31"/>
        <v/>
      </c>
      <c r="AX66" s="6" t="str">
        <f t="shared" si="32"/>
        <v/>
      </c>
      <c r="AY66" s="58"/>
      <c r="BE66" s="191" t="s">
        <v>552</v>
      </c>
      <c r="CS66" s="284" t="str">
        <f t="shared" si="4"/>
        <v/>
      </c>
      <c r="CT66" s="365" t="str">
        <f t="shared" si="17"/>
        <v/>
      </c>
    </row>
    <row r="67" spans="1:98" s="1" customFormat="1" ht="13.5" customHeight="1" x14ac:dyDescent="0.2">
      <c r="A67" s="17">
        <v>52</v>
      </c>
      <c r="B67" s="370"/>
      <c r="C67" s="370"/>
      <c r="D67" s="370"/>
      <c r="E67" s="370"/>
      <c r="F67" s="370"/>
      <c r="G67" s="370"/>
      <c r="H67" s="370"/>
      <c r="I67" s="370"/>
      <c r="J67" s="370"/>
      <c r="K67" s="370"/>
      <c r="L67" s="371"/>
      <c r="M67" s="370"/>
      <c r="N67" s="69"/>
      <c r="O67" s="70"/>
      <c r="P67" s="62"/>
      <c r="Q67" s="62"/>
      <c r="R67" s="103"/>
      <c r="S67" s="103"/>
      <c r="T67" s="104"/>
      <c r="U67" s="105"/>
      <c r="V67" s="106"/>
      <c r="W67" s="106"/>
      <c r="X67" s="107"/>
      <c r="Y67" s="25"/>
      <c r="Z67" s="21" t="str">
        <f t="shared" si="24"/>
        <v/>
      </c>
      <c r="AA67" s="6" t="e">
        <f t="shared" si="25"/>
        <v>#N/A</v>
      </c>
      <c r="AB67" s="6" t="e">
        <f t="shared" si="26"/>
        <v>#N/A</v>
      </c>
      <c r="AC67" s="6" t="e">
        <f t="shared" si="27"/>
        <v>#N/A</v>
      </c>
      <c r="AD67" s="6" t="str">
        <f t="shared" si="28"/>
        <v/>
      </c>
      <c r="AE67" s="6">
        <f t="shared" si="29"/>
        <v>1</v>
      </c>
      <c r="AF67" s="6" t="e">
        <f t="shared" si="8"/>
        <v>#N/A</v>
      </c>
      <c r="AG67" s="6" t="e">
        <f t="shared" si="9"/>
        <v>#N/A</v>
      </c>
      <c r="AH67" s="6" t="e">
        <f t="shared" si="10"/>
        <v>#N/A</v>
      </c>
      <c r="AI67" s="6" t="e">
        <f t="shared" si="11"/>
        <v>#N/A</v>
      </c>
      <c r="AJ67" s="7" t="str">
        <f t="shared" si="12"/>
        <v xml:space="preserve"> </v>
      </c>
      <c r="AK67" s="6" t="e">
        <f t="shared" si="13"/>
        <v>#N/A</v>
      </c>
      <c r="AL67" s="6"/>
      <c r="AM67" s="6"/>
      <c r="AN67" s="6"/>
      <c r="AO67" s="6"/>
      <c r="AP67" s="6"/>
      <c r="AQ67" s="6"/>
      <c r="AR67" s="6"/>
      <c r="AS67" s="6"/>
      <c r="AT67" s="6">
        <f t="shared" si="14"/>
        <v>0</v>
      </c>
      <c r="AU67" s="6"/>
      <c r="AV67" s="6" t="str">
        <f t="shared" si="30"/>
        <v/>
      </c>
      <c r="AW67" s="6" t="str">
        <f t="shared" si="31"/>
        <v/>
      </c>
      <c r="AX67" s="6" t="str">
        <f t="shared" si="32"/>
        <v/>
      </c>
      <c r="AY67" s="58"/>
      <c r="BE67" s="191" t="s">
        <v>553</v>
      </c>
      <c r="CS67" s="284" t="str">
        <f t="shared" si="4"/>
        <v/>
      </c>
      <c r="CT67" s="365" t="str">
        <f t="shared" si="17"/>
        <v/>
      </c>
    </row>
    <row r="68" spans="1:98" s="1" customFormat="1" ht="13.5" customHeight="1" x14ac:dyDescent="0.2">
      <c r="A68" s="17">
        <v>53</v>
      </c>
      <c r="B68" s="370"/>
      <c r="C68" s="370"/>
      <c r="D68" s="370"/>
      <c r="E68" s="370"/>
      <c r="F68" s="370"/>
      <c r="G68" s="370"/>
      <c r="H68" s="370"/>
      <c r="I68" s="370"/>
      <c r="J68" s="370"/>
      <c r="K68" s="370"/>
      <c r="L68" s="371"/>
      <c r="M68" s="370"/>
      <c r="N68" s="69"/>
      <c r="O68" s="70"/>
      <c r="P68" s="62"/>
      <c r="Q68" s="62"/>
      <c r="R68" s="103"/>
      <c r="S68" s="103"/>
      <c r="T68" s="104"/>
      <c r="U68" s="105"/>
      <c r="V68" s="106"/>
      <c r="W68" s="106"/>
      <c r="X68" s="107"/>
      <c r="Y68" s="25"/>
      <c r="Z68" s="21" t="str">
        <f t="shared" si="24"/>
        <v/>
      </c>
      <c r="AA68" s="6" t="e">
        <f t="shared" si="25"/>
        <v>#N/A</v>
      </c>
      <c r="AB68" s="6" t="e">
        <f t="shared" si="26"/>
        <v>#N/A</v>
      </c>
      <c r="AC68" s="6" t="e">
        <f t="shared" si="27"/>
        <v>#N/A</v>
      </c>
      <c r="AD68" s="6" t="str">
        <f t="shared" si="28"/>
        <v/>
      </c>
      <c r="AE68" s="6">
        <f t="shared" si="29"/>
        <v>1</v>
      </c>
      <c r="AF68" s="6" t="e">
        <f t="shared" si="8"/>
        <v>#N/A</v>
      </c>
      <c r="AG68" s="6" t="e">
        <f t="shared" si="9"/>
        <v>#N/A</v>
      </c>
      <c r="AH68" s="6" t="e">
        <f t="shared" si="10"/>
        <v>#N/A</v>
      </c>
      <c r="AI68" s="6" t="e">
        <f t="shared" si="11"/>
        <v>#N/A</v>
      </c>
      <c r="AJ68" s="7" t="str">
        <f t="shared" si="12"/>
        <v xml:space="preserve"> </v>
      </c>
      <c r="AK68" s="6" t="e">
        <f t="shared" si="13"/>
        <v>#N/A</v>
      </c>
      <c r="AL68" s="6"/>
      <c r="AM68" s="6"/>
      <c r="AN68" s="6"/>
      <c r="AO68" s="6"/>
      <c r="AP68" s="6"/>
      <c r="AQ68" s="6"/>
      <c r="AR68" s="6"/>
      <c r="AS68" s="6"/>
      <c r="AT68" s="6">
        <f t="shared" si="14"/>
        <v>0</v>
      </c>
      <c r="AU68" s="6"/>
      <c r="AV68" s="6" t="str">
        <f t="shared" si="30"/>
        <v/>
      </c>
      <c r="AW68" s="6" t="str">
        <f t="shared" si="31"/>
        <v/>
      </c>
      <c r="AX68" s="6" t="str">
        <f t="shared" si="32"/>
        <v/>
      </c>
      <c r="AY68" s="58"/>
      <c r="BE68" s="191" t="s">
        <v>554</v>
      </c>
      <c r="CS68" s="284" t="str">
        <f t="shared" si="4"/>
        <v/>
      </c>
      <c r="CT68" s="365" t="str">
        <f t="shared" si="17"/>
        <v/>
      </c>
    </row>
    <row r="69" spans="1:98" s="1" customFormat="1" ht="13.5" customHeight="1" x14ac:dyDescent="0.2">
      <c r="A69" s="17">
        <v>54</v>
      </c>
      <c r="B69" s="370"/>
      <c r="C69" s="370"/>
      <c r="D69" s="370"/>
      <c r="E69" s="370"/>
      <c r="F69" s="370"/>
      <c r="G69" s="370"/>
      <c r="H69" s="370"/>
      <c r="I69" s="370"/>
      <c r="J69" s="370"/>
      <c r="K69" s="370"/>
      <c r="L69" s="371"/>
      <c r="M69" s="370"/>
      <c r="N69" s="69"/>
      <c r="O69" s="70"/>
      <c r="P69" s="62"/>
      <c r="Q69" s="62"/>
      <c r="R69" s="103"/>
      <c r="S69" s="103"/>
      <c r="T69" s="104"/>
      <c r="U69" s="105"/>
      <c r="V69" s="106"/>
      <c r="W69" s="106"/>
      <c r="X69" s="107"/>
      <c r="Y69" s="25"/>
      <c r="Z69" s="21" t="str">
        <f t="shared" si="24"/>
        <v/>
      </c>
      <c r="AA69" s="6" t="e">
        <f t="shared" si="25"/>
        <v>#N/A</v>
      </c>
      <c r="AB69" s="6" t="e">
        <f t="shared" si="26"/>
        <v>#N/A</v>
      </c>
      <c r="AC69" s="6" t="e">
        <f t="shared" si="27"/>
        <v>#N/A</v>
      </c>
      <c r="AD69" s="6" t="str">
        <f t="shared" si="28"/>
        <v/>
      </c>
      <c r="AE69" s="6">
        <f t="shared" si="29"/>
        <v>1</v>
      </c>
      <c r="AF69" s="6" t="e">
        <f t="shared" si="8"/>
        <v>#N/A</v>
      </c>
      <c r="AG69" s="6" t="e">
        <f t="shared" si="9"/>
        <v>#N/A</v>
      </c>
      <c r="AH69" s="6" t="e">
        <f t="shared" si="10"/>
        <v>#N/A</v>
      </c>
      <c r="AI69" s="6" t="e">
        <f t="shared" si="11"/>
        <v>#N/A</v>
      </c>
      <c r="AJ69" s="7" t="str">
        <f t="shared" si="12"/>
        <v xml:space="preserve"> </v>
      </c>
      <c r="AK69" s="6" t="e">
        <f t="shared" si="13"/>
        <v>#N/A</v>
      </c>
      <c r="AL69" s="6"/>
      <c r="AM69" s="6"/>
      <c r="AN69" s="6"/>
      <c r="AO69" s="6"/>
      <c r="AP69" s="6"/>
      <c r="AQ69" s="6"/>
      <c r="AR69" s="6"/>
      <c r="AS69" s="6"/>
      <c r="AT69" s="6">
        <f t="shared" si="14"/>
        <v>0</v>
      </c>
      <c r="AU69" s="6"/>
      <c r="AV69" s="6" t="str">
        <f t="shared" si="30"/>
        <v/>
      </c>
      <c r="AW69" s="6" t="str">
        <f t="shared" si="31"/>
        <v/>
      </c>
      <c r="AX69" s="6" t="str">
        <f t="shared" si="32"/>
        <v/>
      </c>
      <c r="AY69" s="58"/>
      <c r="BE69" s="191" t="s">
        <v>555</v>
      </c>
      <c r="CS69" s="284" t="str">
        <f t="shared" si="4"/>
        <v/>
      </c>
      <c r="CT69" s="365" t="str">
        <f t="shared" si="17"/>
        <v/>
      </c>
    </row>
    <row r="70" spans="1:98" s="1" customFormat="1" ht="13.5" customHeight="1" x14ac:dyDescent="0.2">
      <c r="A70" s="17">
        <v>55</v>
      </c>
      <c r="B70" s="370"/>
      <c r="C70" s="370"/>
      <c r="D70" s="370"/>
      <c r="E70" s="370"/>
      <c r="F70" s="370"/>
      <c r="G70" s="370"/>
      <c r="H70" s="370"/>
      <c r="I70" s="370"/>
      <c r="J70" s="370"/>
      <c r="K70" s="370"/>
      <c r="L70" s="371"/>
      <c r="M70" s="370"/>
      <c r="N70" s="69"/>
      <c r="O70" s="70"/>
      <c r="P70" s="62"/>
      <c r="Q70" s="62"/>
      <c r="R70" s="103"/>
      <c r="S70" s="103"/>
      <c r="T70" s="104"/>
      <c r="U70" s="105"/>
      <c r="V70" s="106"/>
      <c r="W70" s="106"/>
      <c r="X70" s="107"/>
      <c r="Y70" s="25"/>
      <c r="Z70" s="21" t="str">
        <f t="shared" si="24"/>
        <v/>
      </c>
      <c r="AA70" s="6" t="e">
        <f t="shared" si="25"/>
        <v>#N/A</v>
      </c>
      <c r="AB70" s="6" t="e">
        <f t="shared" si="26"/>
        <v>#N/A</v>
      </c>
      <c r="AC70" s="6" t="e">
        <f t="shared" si="27"/>
        <v>#N/A</v>
      </c>
      <c r="AD70" s="6" t="str">
        <f t="shared" si="28"/>
        <v/>
      </c>
      <c r="AE70" s="6">
        <f t="shared" si="29"/>
        <v>1</v>
      </c>
      <c r="AF70" s="6" t="e">
        <f t="shared" si="8"/>
        <v>#N/A</v>
      </c>
      <c r="AG70" s="6" t="e">
        <f t="shared" si="9"/>
        <v>#N/A</v>
      </c>
      <c r="AH70" s="6" t="e">
        <f t="shared" si="10"/>
        <v>#N/A</v>
      </c>
      <c r="AI70" s="6" t="e">
        <f t="shared" si="11"/>
        <v>#N/A</v>
      </c>
      <c r="AJ70" s="7" t="str">
        <f t="shared" si="12"/>
        <v xml:space="preserve"> </v>
      </c>
      <c r="AK70" s="6" t="e">
        <f t="shared" si="13"/>
        <v>#N/A</v>
      </c>
      <c r="AL70" s="6"/>
      <c r="AM70" s="6"/>
      <c r="AN70" s="6"/>
      <c r="AO70" s="6"/>
      <c r="AP70" s="6"/>
      <c r="AQ70" s="6"/>
      <c r="AR70" s="6"/>
      <c r="AS70" s="6"/>
      <c r="AT70" s="6">
        <f t="shared" si="14"/>
        <v>0</v>
      </c>
      <c r="AU70" s="6"/>
      <c r="AV70" s="6" t="str">
        <f t="shared" si="30"/>
        <v/>
      </c>
      <c r="AW70" s="6" t="str">
        <f t="shared" si="31"/>
        <v/>
      </c>
      <c r="AX70" s="6" t="str">
        <f t="shared" si="32"/>
        <v/>
      </c>
      <c r="AY70" s="58"/>
      <c r="BE70" s="191" t="s">
        <v>556</v>
      </c>
      <c r="CS70" s="284" t="str">
        <f t="shared" si="4"/>
        <v/>
      </c>
      <c r="CT70" s="365" t="str">
        <f t="shared" si="17"/>
        <v/>
      </c>
    </row>
    <row r="71" spans="1:98" s="1" customFormat="1" ht="13.5" customHeight="1" x14ac:dyDescent="0.2">
      <c r="A71" s="17">
        <v>56</v>
      </c>
      <c r="B71" s="370"/>
      <c r="C71" s="370"/>
      <c r="D71" s="370"/>
      <c r="E71" s="370"/>
      <c r="F71" s="370"/>
      <c r="G71" s="370"/>
      <c r="H71" s="370"/>
      <c r="I71" s="370"/>
      <c r="J71" s="370"/>
      <c r="K71" s="370"/>
      <c r="L71" s="371"/>
      <c r="M71" s="370"/>
      <c r="N71" s="69"/>
      <c r="O71" s="70"/>
      <c r="P71" s="62"/>
      <c r="Q71" s="62"/>
      <c r="R71" s="103"/>
      <c r="S71" s="103"/>
      <c r="T71" s="104"/>
      <c r="U71" s="105"/>
      <c r="V71" s="106"/>
      <c r="W71" s="106"/>
      <c r="X71" s="107"/>
      <c r="Y71" s="25"/>
      <c r="Z71" s="21" t="str">
        <f t="shared" si="24"/>
        <v/>
      </c>
      <c r="AA71" s="6" t="e">
        <f t="shared" si="25"/>
        <v>#N/A</v>
      </c>
      <c r="AB71" s="6" t="e">
        <f t="shared" si="26"/>
        <v>#N/A</v>
      </c>
      <c r="AC71" s="6" t="e">
        <f t="shared" si="27"/>
        <v>#N/A</v>
      </c>
      <c r="AD71" s="6" t="str">
        <f t="shared" si="28"/>
        <v/>
      </c>
      <c r="AE71" s="6">
        <f t="shared" si="29"/>
        <v>1</v>
      </c>
      <c r="AF71" s="6" t="e">
        <f t="shared" si="8"/>
        <v>#N/A</v>
      </c>
      <c r="AG71" s="6" t="e">
        <f t="shared" si="9"/>
        <v>#N/A</v>
      </c>
      <c r="AH71" s="6" t="e">
        <f t="shared" si="10"/>
        <v>#N/A</v>
      </c>
      <c r="AI71" s="6" t="e">
        <f t="shared" si="11"/>
        <v>#N/A</v>
      </c>
      <c r="AJ71" s="7" t="str">
        <f t="shared" si="12"/>
        <v xml:space="preserve"> </v>
      </c>
      <c r="AK71" s="6" t="e">
        <f t="shared" si="13"/>
        <v>#N/A</v>
      </c>
      <c r="AL71" s="6"/>
      <c r="AM71" s="6"/>
      <c r="AN71" s="6"/>
      <c r="AO71" s="6"/>
      <c r="AP71" s="6"/>
      <c r="AQ71" s="6"/>
      <c r="AR71" s="6"/>
      <c r="AS71" s="6"/>
      <c r="AT71" s="6">
        <f t="shared" si="14"/>
        <v>0</v>
      </c>
      <c r="AU71" s="6"/>
      <c r="AV71" s="6" t="str">
        <f t="shared" si="30"/>
        <v/>
      </c>
      <c r="AW71" s="6" t="str">
        <f t="shared" si="31"/>
        <v/>
      </c>
      <c r="AX71" s="6" t="str">
        <f t="shared" si="32"/>
        <v/>
      </c>
      <c r="AY71" s="58"/>
      <c r="BE71" s="191" t="s">
        <v>557</v>
      </c>
      <c r="CS71" s="284" t="str">
        <f t="shared" si="4"/>
        <v/>
      </c>
      <c r="CT71" s="365" t="str">
        <f t="shared" si="17"/>
        <v/>
      </c>
    </row>
    <row r="72" spans="1:98" s="1" customFormat="1" ht="13.5" customHeight="1" x14ac:dyDescent="0.2">
      <c r="A72" s="17">
        <v>57</v>
      </c>
      <c r="B72" s="370"/>
      <c r="C72" s="370"/>
      <c r="D72" s="370"/>
      <c r="E72" s="370"/>
      <c r="F72" s="370"/>
      <c r="G72" s="370"/>
      <c r="H72" s="370"/>
      <c r="I72" s="370"/>
      <c r="J72" s="370"/>
      <c r="K72" s="370"/>
      <c r="L72" s="371"/>
      <c r="M72" s="370"/>
      <c r="N72" s="69"/>
      <c r="O72" s="70"/>
      <c r="P72" s="62"/>
      <c r="Q72" s="62"/>
      <c r="R72" s="103"/>
      <c r="S72" s="103"/>
      <c r="T72" s="104"/>
      <c r="U72" s="105"/>
      <c r="V72" s="106"/>
      <c r="W72" s="106"/>
      <c r="X72" s="107"/>
      <c r="Y72" s="25"/>
      <c r="Z72" s="21" t="str">
        <f t="shared" si="24"/>
        <v/>
      </c>
      <c r="AA72" s="6" t="e">
        <f t="shared" si="25"/>
        <v>#N/A</v>
      </c>
      <c r="AB72" s="6" t="e">
        <f t="shared" si="26"/>
        <v>#N/A</v>
      </c>
      <c r="AC72" s="6" t="e">
        <f t="shared" si="27"/>
        <v>#N/A</v>
      </c>
      <c r="AD72" s="6" t="str">
        <f t="shared" si="28"/>
        <v/>
      </c>
      <c r="AE72" s="6">
        <f t="shared" si="29"/>
        <v>1</v>
      </c>
      <c r="AF72" s="6" t="e">
        <f t="shared" si="8"/>
        <v>#N/A</v>
      </c>
      <c r="AG72" s="6" t="e">
        <f t="shared" si="9"/>
        <v>#N/A</v>
      </c>
      <c r="AH72" s="6" t="e">
        <f t="shared" si="10"/>
        <v>#N/A</v>
      </c>
      <c r="AI72" s="6" t="e">
        <f t="shared" si="11"/>
        <v>#N/A</v>
      </c>
      <c r="AJ72" s="7" t="str">
        <f t="shared" si="12"/>
        <v xml:space="preserve"> </v>
      </c>
      <c r="AK72" s="6" t="e">
        <f t="shared" si="13"/>
        <v>#N/A</v>
      </c>
      <c r="AL72" s="6"/>
      <c r="AM72" s="6"/>
      <c r="AN72" s="6"/>
      <c r="AO72" s="6"/>
      <c r="AP72" s="6"/>
      <c r="AQ72" s="6"/>
      <c r="AR72" s="6"/>
      <c r="AS72" s="6"/>
      <c r="AT72" s="6">
        <f t="shared" si="14"/>
        <v>0</v>
      </c>
      <c r="AU72" s="6"/>
      <c r="AV72" s="6" t="str">
        <f t="shared" si="30"/>
        <v/>
      </c>
      <c r="AW72" s="6" t="str">
        <f t="shared" si="31"/>
        <v/>
      </c>
      <c r="AX72" s="6" t="str">
        <f t="shared" si="32"/>
        <v/>
      </c>
      <c r="AY72" s="58"/>
      <c r="BE72" s="191" t="s">
        <v>558</v>
      </c>
      <c r="CS72" s="284" t="str">
        <f t="shared" si="4"/>
        <v/>
      </c>
      <c r="CT72" s="365" t="str">
        <f t="shared" si="17"/>
        <v/>
      </c>
    </row>
    <row r="73" spans="1:98" s="1" customFormat="1" ht="13.5" customHeight="1" x14ac:dyDescent="0.2">
      <c r="A73" s="17">
        <v>58</v>
      </c>
      <c r="B73" s="370"/>
      <c r="C73" s="370"/>
      <c r="D73" s="370"/>
      <c r="E73" s="370"/>
      <c r="F73" s="370"/>
      <c r="G73" s="370"/>
      <c r="H73" s="370"/>
      <c r="I73" s="370"/>
      <c r="J73" s="370"/>
      <c r="K73" s="370"/>
      <c r="L73" s="371"/>
      <c r="M73" s="370"/>
      <c r="N73" s="69"/>
      <c r="O73" s="70"/>
      <c r="P73" s="62"/>
      <c r="Q73" s="62"/>
      <c r="R73" s="103"/>
      <c r="S73" s="103"/>
      <c r="T73" s="104"/>
      <c r="U73" s="105"/>
      <c r="V73" s="106"/>
      <c r="W73" s="106"/>
      <c r="X73" s="107"/>
      <c r="Y73" s="25"/>
      <c r="Z73" s="21" t="str">
        <f t="shared" si="24"/>
        <v/>
      </c>
      <c r="AA73" s="6" t="e">
        <f t="shared" si="25"/>
        <v>#N/A</v>
      </c>
      <c r="AB73" s="6" t="e">
        <f t="shared" si="26"/>
        <v>#N/A</v>
      </c>
      <c r="AC73" s="6" t="e">
        <f t="shared" si="27"/>
        <v>#N/A</v>
      </c>
      <c r="AD73" s="6" t="str">
        <f t="shared" si="28"/>
        <v/>
      </c>
      <c r="AE73" s="6">
        <f t="shared" si="29"/>
        <v>1</v>
      </c>
      <c r="AF73" s="6" t="e">
        <f t="shared" si="8"/>
        <v>#N/A</v>
      </c>
      <c r="AG73" s="6" t="e">
        <f t="shared" si="9"/>
        <v>#N/A</v>
      </c>
      <c r="AH73" s="6" t="e">
        <f t="shared" si="10"/>
        <v>#N/A</v>
      </c>
      <c r="AI73" s="6" t="e">
        <f t="shared" si="11"/>
        <v>#N/A</v>
      </c>
      <c r="AJ73" s="7" t="str">
        <f t="shared" si="12"/>
        <v xml:space="preserve"> </v>
      </c>
      <c r="AK73" s="6" t="e">
        <f t="shared" si="13"/>
        <v>#N/A</v>
      </c>
      <c r="AL73" s="6"/>
      <c r="AM73" s="6"/>
      <c r="AN73" s="6"/>
      <c r="AO73" s="6"/>
      <c r="AP73" s="6"/>
      <c r="AQ73" s="6"/>
      <c r="AR73" s="6"/>
      <c r="AS73" s="6"/>
      <c r="AT73" s="6">
        <f t="shared" si="14"/>
        <v>0</v>
      </c>
      <c r="AU73" s="6"/>
      <c r="AV73" s="6" t="str">
        <f t="shared" si="30"/>
        <v/>
      </c>
      <c r="AW73" s="6" t="str">
        <f t="shared" si="31"/>
        <v/>
      </c>
      <c r="AX73" s="6" t="str">
        <f t="shared" si="32"/>
        <v/>
      </c>
      <c r="AY73" s="58"/>
      <c r="BE73" s="191" t="s">
        <v>603</v>
      </c>
      <c r="CS73" s="284" t="str">
        <f t="shared" si="4"/>
        <v/>
      </c>
      <c r="CT73" s="365" t="str">
        <f t="shared" si="17"/>
        <v/>
      </c>
    </row>
    <row r="74" spans="1:98" s="1" customFormat="1" ht="13.5" customHeight="1" x14ac:dyDescent="0.2">
      <c r="A74" s="17">
        <v>59</v>
      </c>
      <c r="B74" s="370"/>
      <c r="C74" s="370"/>
      <c r="D74" s="370"/>
      <c r="E74" s="370"/>
      <c r="F74" s="370"/>
      <c r="G74" s="370"/>
      <c r="H74" s="370"/>
      <c r="I74" s="370"/>
      <c r="J74" s="370"/>
      <c r="K74" s="370"/>
      <c r="L74" s="371"/>
      <c r="M74" s="370"/>
      <c r="N74" s="69"/>
      <c r="O74" s="70"/>
      <c r="P74" s="62"/>
      <c r="Q74" s="62"/>
      <c r="R74" s="103"/>
      <c r="S74" s="103"/>
      <c r="T74" s="104"/>
      <c r="U74" s="105"/>
      <c r="V74" s="106"/>
      <c r="W74" s="106"/>
      <c r="X74" s="107"/>
      <c r="Y74" s="25"/>
      <c r="Z74" s="21" t="str">
        <f t="shared" si="24"/>
        <v/>
      </c>
      <c r="AA74" s="6" t="e">
        <f t="shared" si="25"/>
        <v>#N/A</v>
      </c>
      <c r="AB74" s="6" t="e">
        <f t="shared" si="26"/>
        <v>#N/A</v>
      </c>
      <c r="AC74" s="6" t="e">
        <f t="shared" si="27"/>
        <v>#N/A</v>
      </c>
      <c r="AD74" s="6" t="str">
        <f t="shared" si="28"/>
        <v/>
      </c>
      <c r="AE74" s="6">
        <f t="shared" si="29"/>
        <v>1</v>
      </c>
      <c r="AF74" s="6" t="e">
        <f t="shared" si="8"/>
        <v>#N/A</v>
      </c>
      <c r="AG74" s="6" t="e">
        <f t="shared" si="9"/>
        <v>#N/A</v>
      </c>
      <c r="AH74" s="6" t="e">
        <f t="shared" si="10"/>
        <v>#N/A</v>
      </c>
      <c r="AI74" s="6" t="e">
        <f t="shared" si="11"/>
        <v>#N/A</v>
      </c>
      <c r="AJ74" s="7" t="str">
        <f t="shared" si="12"/>
        <v xml:space="preserve"> </v>
      </c>
      <c r="AK74" s="6" t="e">
        <f t="shared" si="13"/>
        <v>#N/A</v>
      </c>
      <c r="AL74" s="6"/>
      <c r="AM74" s="6"/>
      <c r="AN74" s="6"/>
      <c r="AO74" s="6"/>
      <c r="AP74" s="6"/>
      <c r="AQ74" s="6"/>
      <c r="AR74" s="6"/>
      <c r="AS74" s="6"/>
      <c r="AT74" s="6">
        <f t="shared" si="14"/>
        <v>0</v>
      </c>
      <c r="AU74" s="6"/>
      <c r="AV74" s="6" t="str">
        <f t="shared" si="30"/>
        <v/>
      </c>
      <c r="AW74" s="6" t="str">
        <f t="shared" si="31"/>
        <v/>
      </c>
      <c r="AX74" s="6" t="str">
        <f t="shared" si="32"/>
        <v/>
      </c>
      <c r="AY74" s="58"/>
      <c r="BE74" s="191" t="s">
        <v>604</v>
      </c>
      <c r="CS74" s="284" t="str">
        <f t="shared" si="4"/>
        <v/>
      </c>
      <c r="CT74" s="365" t="str">
        <f t="shared" si="17"/>
        <v/>
      </c>
    </row>
    <row r="75" spans="1:98" s="1" customFormat="1" ht="13.5" customHeight="1" x14ac:dyDescent="0.2">
      <c r="A75" s="17">
        <v>60</v>
      </c>
      <c r="B75" s="370"/>
      <c r="C75" s="370"/>
      <c r="D75" s="370"/>
      <c r="E75" s="370"/>
      <c r="F75" s="370"/>
      <c r="G75" s="370"/>
      <c r="H75" s="370"/>
      <c r="I75" s="370"/>
      <c r="J75" s="370"/>
      <c r="K75" s="370"/>
      <c r="L75" s="371"/>
      <c r="M75" s="370"/>
      <c r="N75" s="69"/>
      <c r="O75" s="70"/>
      <c r="P75" s="62"/>
      <c r="Q75" s="62"/>
      <c r="R75" s="103"/>
      <c r="S75" s="103"/>
      <c r="T75" s="104"/>
      <c r="U75" s="105"/>
      <c r="V75" s="106"/>
      <c r="W75" s="106"/>
      <c r="X75" s="107"/>
      <c r="Y75" s="25"/>
      <c r="Z75" s="21" t="str">
        <f t="shared" si="24"/>
        <v/>
      </c>
      <c r="AA75" s="6" t="e">
        <f t="shared" si="25"/>
        <v>#N/A</v>
      </c>
      <c r="AB75" s="6" t="e">
        <f t="shared" si="26"/>
        <v>#N/A</v>
      </c>
      <c r="AC75" s="6" t="e">
        <f t="shared" si="27"/>
        <v>#N/A</v>
      </c>
      <c r="AD75" s="6" t="str">
        <f t="shared" si="28"/>
        <v/>
      </c>
      <c r="AE75" s="6">
        <f t="shared" si="29"/>
        <v>1</v>
      </c>
      <c r="AF75" s="6" t="e">
        <f t="shared" si="8"/>
        <v>#N/A</v>
      </c>
      <c r="AG75" s="6" t="e">
        <f t="shared" si="9"/>
        <v>#N/A</v>
      </c>
      <c r="AH75" s="6" t="e">
        <f t="shared" si="10"/>
        <v>#N/A</v>
      </c>
      <c r="AI75" s="6" t="e">
        <f t="shared" si="11"/>
        <v>#N/A</v>
      </c>
      <c r="AJ75" s="7" t="str">
        <f t="shared" si="12"/>
        <v xml:space="preserve"> </v>
      </c>
      <c r="AK75" s="6" t="e">
        <f t="shared" si="13"/>
        <v>#N/A</v>
      </c>
      <c r="AL75" s="6"/>
      <c r="AM75" s="6"/>
      <c r="AN75" s="6"/>
      <c r="AO75" s="6"/>
      <c r="AP75" s="6"/>
      <c r="AQ75" s="6"/>
      <c r="AR75" s="6"/>
      <c r="AS75" s="6"/>
      <c r="AT75" s="6">
        <f t="shared" si="14"/>
        <v>0</v>
      </c>
      <c r="AU75" s="6"/>
      <c r="AV75" s="6" t="str">
        <f t="shared" si="30"/>
        <v/>
      </c>
      <c r="AW75" s="6" t="str">
        <f t="shared" si="31"/>
        <v/>
      </c>
      <c r="AX75" s="6" t="str">
        <f t="shared" si="32"/>
        <v/>
      </c>
      <c r="AY75" s="58"/>
      <c r="BE75" s="191" t="s">
        <v>605</v>
      </c>
      <c r="CS75" s="284" t="str">
        <f t="shared" si="4"/>
        <v/>
      </c>
      <c r="CT75" s="365" t="str">
        <f t="shared" si="17"/>
        <v/>
      </c>
    </row>
    <row r="76" spans="1:98" s="1" customFormat="1" ht="13.5" customHeight="1" x14ac:dyDescent="0.2">
      <c r="A76" s="17">
        <v>61</v>
      </c>
      <c r="B76" s="370"/>
      <c r="C76" s="370"/>
      <c r="D76" s="370"/>
      <c r="E76" s="370"/>
      <c r="F76" s="370"/>
      <c r="G76" s="370"/>
      <c r="H76" s="370"/>
      <c r="I76" s="370"/>
      <c r="J76" s="370"/>
      <c r="K76" s="370"/>
      <c r="L76" s="371"/>
      <c r="M76" s="370"/>
      <c r="N76" s="69"/>
      <c r="O76" s="70"/>
      <c r="P76" s="62"/>
      <c r="Q76" s="62"/>
      <c r="R76" s="103"/>
      <c r="S76" s="103"/>
      <c r="T76" s="104"/>
      <c r="U76" s="105"/>
      <c r="V76" s="106"/>
      <c r="W76" s="106"/>
      <c r="X76" s="107"/>
      <c r="Y76" s="25"/>
      <c r="Z76" s="21" t="str">
        <f t="shared" si="24"/>
        <v/>
      </c>
      <c r="AA76" s="6" t="e">
        <f t="shared" si="25"/>
        <v>#N/A</v>
      </c>
      <c r="AB76" s="6" t="e">
        <f t="shared" si="26"/>
        <v>#N/A</v>
      </c>
      <c r="AC76" s="6" t="e">
        <f t="shared" si="27"/>
        <v>#N/A</v>
      </c>
      <c r="AD76" s="6" t="str">
        <f t="shared" si="28"/>
        <v/>
      </c>
      <c r="AE76" s="6">
        <f t="shared" si="29"/>
        <v>1</v>
      </c>
      <c r="AF76" s="6" t="e">
        <f t="shared" si="8"/>
        <v>#N/A</v>
      </c>
      <c r="AG76" s="6" t="e">
        <f t="shared" si="9"/>
        <v>#N/A</v>
      </c>
      <c r="AH76" s="6" t="e">
        <f t="shared" si="10"/>
        <v>#N/A</v>
      </c>
      <c r="AI76" s="6" t="e">
        <f t="shared" si="11"/>
        <v>#N/A</v>
      </c>
      <c r="AJ76" s="7" t="str">
        <f t="shared" si="12"/>
        <v xml:space="preserve"> </v>
      </c>
      <c r="AK76" s="6" t="e">
        <f t="shared" si="13"/>
        <v>#N/A</v>
      </c>
      <c r="AL76" s="6"/>
      <c r="AM76" s="6"/>
      <c r="AN76" s="6"/>
      <c r="AO76" s="6"/>
      <c r="AP76" s="6"/>
      <c r="AQ76" s="6"/>
      <c r="AR76" s="6"/>
      <c r="AS76" s="6"/>
      <c r="AT76" s="6">
        <f t="shared" si="14"/>
        <v>0</v>
      </c>
      <c r="AU76" s="6"/>
      <c r="AV76" s="6" t="str">
        <f t="shared" si="30"/>
        <v/>
      </c>
      <c r="AW76" s="6" t="str">
        <f t="shared" si="31"/>
        <v/>
      </c>
      <c r="AX76" s="6" t="str">
        <f t="shared" si="32"/>
        <v/>
      </c>
      <c r="AY76" s="58"/>
      <c r="BE76" s="191" t="s">
        <v>606</v>
      </c>
      <c r="CS76" s="284" t="str">
        <f t="shared" si="4"/>
        <v/>
      </c>
      <c r="CT76" s="365" t="str">
        <f t="shared" si="17"/>
        <v/>
      </c>
    </row>
    <row r="77" spans="1:98" s="1" customFormat="1" ht="13.5" customHeight="1" x14ac:dyDescent="0.2">
      <c r="A77" s="17">
        <v>62</v>
      </c>
      <c r="B77" s="370"/>
      <c r="C77" s="370"/>
      <c r="D77" s="370"/>
      <c r="E77" s="370"/>
      <c r="F77" s="370"/>
      <c r="G77" s="370"/>
      <c r="H77" s="370"/>
      <c r="I77" s="370"/>
      <c r="J77" s="370"/>
      <c r="K77" s="370"/>
      <c r="L77" s="371"/>
      <c r="M77" s="370"/>
      <c r="N77" s="69"/>
      <c r="O77" s="70"/>
      <c r="P77" s="62"/>
      <c r="Q77" s="62"/>
      <c r="R77" s="103"/>
      <c r="S77" s="103"/>
      <c r="T77" s="104"/>
      <c r="U77" s="105"/>
      <c r="V77" s="106"/>
      <c r="W77" s="106"/>
      <c r="X77" s="107"/>
      <c r="Y77" s="25"/>
      <c r="Z77" s="21" t="str">
        <f t="shared" si="24"/>
        <v/>
      </c>
      <c r="AA77" s="6" t="e">
        <f t="shared" si="25"/>
        <v>#N/A</v>
      </c>
      <c r="AB77" s="6" t="e">
        <f t="shared" si="26"/>
        <v>#N/A</v>
      </c>
      <c r="AC77" s="6" t="e">
        <f t="shared" si="27"/>
        <v>#N/A</v>
      </c>
      <c r="AD77" s="6" t="str">
        <f t="shared" si="28"/>
        <v/>
      </c>
      <c r="AE77" s="6">
        <f t="shared" si="29"/>
        <v>1</v>
      </c>
      <c r="AF77" s="6" t="e">
        <f t="shared" si="8"/>
        <v>#N/A</v>
      </c>
      <c r="AG77" s="6" t="e">
        <f t="shared" si="9"/>
        <v>#N/A</v>
      </c>
      <c r="AH77" s="6" t="e">
        <f t="shared" si="10"/>
        <v>#N/A</v>
      </c>
      <c r="AI77" s="6" t="e">
        <f t="shared" si="11"/>
        <v>#N/A</v>
      </c>
      <c r="AJ77" s="7" t="str">
        <f t="shared" si="12"/>
        <v xml:space="preserve"> </v>
      </c>
      <c r="AK77" s="6" t="e">
        <f t="shared" si="13"/>
        <v>#N/A</v>
      </c>
      <c r="AL77" s="6"/>
      <c r="AM77" s="6"/>
      <c r="AN77" s="6"/>
      <c r="AO77" s="6"/>
      <c r="AP77" s="6"/>
      <c r="AQ77" s="6"/>
      <c r="AR77" s="6"/>
      <c r="AS77" s="6"/>
      <c r="AT77" s="6">
        <f t="shared" si="14"/>
        <v>0</v>
      </c>
      <c r="AU77" s="6"/>
      <c r="AV77" s="6" t="str">
        <f t="shared" si="30"/>
        <v/>
      </c>
      <c r="AW77" s="6" t="str">
        <f t="shared" si="31"/>
        <v/>
      </c>
      <c r="AX77" s="6" t="str">
        <f t="shared" si="32"/>
        <v/>
      </c>
      <c r="AY77" s="58"/>
      <c r="BE77" s="191" t="s">
        <v>607</v>
      </c>
      <c r="CS77" s="284" t="str">
        <f t="shared" si="4"/>
        <v/>
      </c>
      <c r="CT77" s="365" t="str">
        <f t="shared" si="17"/>
        <v/>
      </c>
    </row>
    <row r="78" spans="1:98" s="1" customFormat="1" ht="13.5" customHeight="1" x14ac:dyDescent="0.2">
      <c r="A78" s="17">
        <v>63</v>
      </c>
      <c r="B78" s="370"/>
      <c r="C78" s="370"/>
      <c r="D78" s="370"/>
      <c r="E78" s="370"/>
      <c r="F78" s="370"/>
      <c r="G78" s="370"/>
      <c r="H78" s="370"/>
      <c r="I78" s="370"/>
      <c r="J78" s="370"/>
      <c r="K78" s="370"/>
      <c r="L78" s="371"/>
      <c r="M78" s="370"/>
      <c r="N78" s="69"/>
      <c r="O78" s="70"/>
      <c r="P78" s="62"/>
      <c r="Q78" s="62"/>
      <c r="R78" s="103"/>
      <c r="S78" s="103"/>
      <c r="T78" s="104"/>
      <c r="U78" s="105"/>
      <c r="V78" s="106"/>
      <c r="W78" s="106"/>
      <c r="X78" s="107"/>
      <c r="Y78" s="25"/>
      <c r="Z78" s="21" t="str">
        <f t="shared" si="24"/>
        <v/>
      </c>
      <c r="AA78" s="6" t="e">
        <f t="shared" si="25"/>
        <v>#N/A</v>
      </c>
      <c r="AB78" s="6" t="e">
        <f t="shared" si="26"/>
        <v>#N/A</v>
      </c>
      <c r="AC78" s="6" t="e">
        <f t="shared" si="27"/>
        <v>#N/A</v>
      </c>
      <c r="AD78" s="6" t="str">
        <f t="shared" si="28"/>
        <v/>
      </c>
      <c r="AE78" s="6">
        <f t="shared" si="29"/>
        <v>1</v>
      </c>
      <c r="AF78" s="6" t="e">
        <f t="shared" si="8"/>
        <v>#N/A</v>
      </c>
      <c r="AG78" s="6" t="e">
        <f t="shared" si="9"/>
        <v>#N/A</v>
      </c>
      <c r="AH78" s="6" t="e">
        <f t="shared" si="10"/>
        <v>#N/A</v>
      </c>
      <c r="AI78" s="6" t="e">
        <f t="shared" si="11"/>
        <v>#N/A</v>
      </c>
      <c r="AJ78" s="7" t="str">
        <f t="shared" si="12"/>
        <v xml:space="preserve"> </v>
      </c>
      <c r="AK78" s="6" t="e">
        <f t="shared" si="13"/>
        <v>#N/A</v>
      </c>
      <c r="AL78" s="6"/>
      <c r="AM78" s="6"/>
      <c r="AN78" s="6"/>
      <c r="AO78" s="6"/>
      <c r="AP78" s="6"/>
      <c r="AQ78" s="6"/>
      <c r="AR78" s="6"/>
      <c r="AS78" s="6"/>
      <c r="AT78" s="6">
        <f t="shared" si="14"/>
        <v>0</v>
      </c>
      <c r="AU78" s="6"/>
      <c r="AV78" s="6" t="str">
        <f t="shared" si="30"/>
        <v/>
      </c>
      <c r="AW78" s="6" t="str">
        <f t="shared" si="31"/>
        <v/>
      </c>
      <c r="AX78" s="6" t="str">
        <f t="shared" si="32"/>
        <v/>
      </c>
      <c r="AY78" s="58"/>
      <c r="BE78" s="191" t="s">
        <v>608</v>
      </c>
      <c r="CS78" s="284" t="str">
        <f t="shared" si="4"/>
        <v/>
      </c>
      <c r="CT78" s="365" t="str">
        <f t="shared" si="17"/>
        <v/>
      </c>
    </row>
    <row r="79" spans="1:98" s="1" customFormat="1" ht="13.5" customHeight="1" x14ac:dyDescent="0.2">
      <c r="A79" s="17">
        <v>64</v>
      </c>
      <c r="B79" s="370"/>
      <c r="C79" s="370"/>
      <c r="D79" s="370"/>
      <c r="E79" s="370"/>
      <c r="F79" s="370"/>
      <c r="G79" s="370"/>
      <c r="H79" s="370"/>
      <c r="I79" s="370"/>
      <c r="J79" s="370"/>
      <c r="K79" s="370"/>
      <c r="L79" s="371"/>
      <c r="M79" s="370"/>
      <c r="N79" s="69"/>
      <c r="O79" s="70"/>
      <c r="P79" s="62"/>
      <c r="Q79" s="62"/>
      <c r="R79" s="103"/>
      <c r="S79" s="103"/>
      <c r="T79" s="104"/>
      <c r="U79" s="105"/>
      <c r="V79" s="106"/>
      <c r="W79" s="106"/>
      <c r="X79" s="107"/>
      <c r="Y79" s="25"/>
      <c r="Z79" s="21" t="str">
        <f t="shared" si="24"/>
        <v/>
      </c>
      <c r="AA79" s="6" t="e">
        <f t="shared" si="25"/>
        <v>#N/A</v>
      </c>
      <c r="AB79" s="6" t="e">
        <f t="shared" si="26"/>
        <v>#N/A</v>
      </c>
      <c r="AC79" s="6" t="e">
        <f t="shared" si="27"/>
        <v>#N/A</v>
      </c>
      <c r="AD79" s="6" t="str">
        <f t="shared" si="28"/>
        <v/>
      </c>
      <c r="AE79" s="6">
        <f t="shared" si="29"/>
        <v>1</v>
      </c>
      <c r="AF79" s="6" t="e">
        <f t="shared" si="8"/>
        <v>#N/A</v>
      </c>
      <c r="AG79" s="6" t="e">
        <f t="shared" si="9"/>
        <v>#N/A</v>
      </c>
      <c r="AH79" s="6" t="e">
        <f t="shared" si="10"/>
        <v>#N/A</v>
      </c>
      <c r="AI79" s="6" t="e">
        <f t="shared" si="11"/>
        <v>#N/A</v>
      </c>
      <c r="AJ79" s="7" t="str">
        <f t="shared" si="12"/>
        <v xml:space="preserve"> </v>
      </c>
      <c r="AK79" s="6" t="e">
        <f t="shared" si="13"/>
        <v>#N/A</v>
      </c>
      <c r="AL79" s="6"/>
      <c r="AM79" s="6"/>
      <c r="AN79" s="6"/>
      <c r="AO79" s="6"/>
      <c r="AP79" s="6"/>
      <c r="AQ79" s="6"/>
      <c r="AR79" s="6"/>
      <c r="AS79" s="6"/>
      <c r="AT79" s="6">
        <f t="shared" si="14"/>
        <v>0</v>
      </c>
      <c r="AU79" s="6"/>
      <c r="AV79" s="6" t="str">
        <f t="shared" si="30"/>
        <v/>
      </c>
      <c r="AW79" s="6" t="str">
        <f t="shared" si="31"/>
        <v/>
      </c>
      <c r="AX79" s="6" t="str">
        <f t="shared" si="32"/>
        <v/>
      </c>
      <c r="AY79" s="58"/>
      <c r="BE79" s="191" t="s">
        <v>559</v>
      </c>
      <c r="CS79" s="284" t="str">
        <f t="shared" si="4"/>
        <v/>
      </c>
      <c r="CT79" s="365" t="str">
        <f t="shared" si="17"/>
        <v/>
      </c>
    </row>
    <row r="80" spans="1:98" s="1" customFormat="1" ht="13.5" customHeight="1" x14ac:dyDescent="0.2">
      <c r="A80" s="17">
        <v>65</v>
      </c>
      <c r="B80" s="370"/>
      <c r="C80" s="370"/>
      <c r="D80" s="370"/>
      <c r="E80" s="370"/>
      <c r="F80" s="370"/>
      <c r="G80" s="370"/>
      <c r="H80" s="370"/>
      <c r="I80" s="370"/>
      <c r="J80" s="370"/>
      <c r="K80" s="370"/>
      <c r="L80" s="371"/>
      <c r="M80" s="370"/>
      <c r="N80" s="69"/>
      <c r="O80" s="70"/>
      <c r="P80" s="62"/>
      <c r="Q80" s="62"/>
      <c r="R80" s="103"/>
      <c r="S80" s="103"/>
      <c r="T80" s="104"/>
      <c r="U80" s="105"/>
      <c r="V80" s="106"/>
      <c r="W80" s="106"/>
      <c r="X80" s="107"/>
      <c r="Y80" s="25"/>
      <c r="Z80" s="21" t="str">
        <f t="shared" si="24"/>
        <v/>
      </c>
      <c r="AA80" s="6" t="e">
        <f t="shared" si="25"/>
        <v>#N/A</v>
      </c>
      <c r="AB80" s="6" t="e">
        <f t="shared" si="26"/>
        <v>#N/A</v>
      </c>
      <c r="AC80" s="6" t="e">
        <f t="shared" si="27"/>
        <v>#N/A</v>
      </c>
      <c r="AD80" s="6" t="str">
        <f t="shared" si="28"/>
        <v/>
      </c>
      <c r="AE80" s="6">
        <f t="shared" si="29"/>
        <v>1</v>
      </c>
      <c r="AF80" s="6" t="e">
        <f t="shared" si="8"/>
        <v>#N/A</v>
      </c>
      <c r="AG80" s="6" t="e">
        <f t="shared" si="9"/>
        <v>#N/A</v>
      </c>
      <c r="AH80" s="6" t="e">
        <f t="shared" si="10"/>
        <v>#N/A</v>
      </c>
      <c r="AI80" s="6" t="e">
        <f t="shared" si="11"/>
        <v>#N/A</v>
      </c>
      <c r="AJ80" s="7" t="str">
        <f t="shared" si="12"/>
        <v xml:space="preserve"> </v>
      </c>
      <c r="AK80" s="6" t="e">
        <f t="shared" si="13"/>
        <v>#N/A</v>
      </c>
      <c r="AL80" s="6"/>
      <c r="AM80" s="6"/>
      <c r="AN80" s="6"/>
      <c r="AO80" s="6"/>
      <c r="AP80" s="6"/>
      <c r="AQ80" s="6"/>
      <c r="AR80" s="6"/>
      <c r="AS80" s="6"/>
      <c r="AT80" s="6">
        <f t="shared" si="14"/>
        <v>0</v>
      </c>
      <c r="AU80" s="6"/>
      <c r="AV80" s="6" t="str">
        <f t="shared" si="30"/>
        <v/>
      </c>
      <c r="AW80" s="6" t="str">
        <f t="shared" si="31"/>
        <v/>
      </c>
      <c r="AX80" s="6" t="str">
        <f t="shared" si="32"/>
        <v/>
      </c>
      <c r="AY80" s="58"/>
      <c r="BE80" s="191" t="s">
        <v>560</v>
      </c>
      <c r="CS80" s="284" t="str">
        <f t="shared" ref="CS80:CS143" si="33">IFERROR(VLOOKUP(AI80,$CQ$17:$CR$33,2,0),"")</f>
        <v/>
      </c>
      <c r="CT80" s="365" t="str">
        <f t="shared" si="17"/>
        <v/>
      </c>
    </row>
    <row r="81" spans="1:98" s="1" customFormat="1" ht="13.5" customHeight="1" x14ac:dyDescent="0.2">
      <c r="A81" s="17">
        <v>66</v>
      </c>
      <c r="B81" s="370"/>
      <c r="C81" s="370"/>
      <c r="D81" s="370"/>
      <c r="E81" s="370"/>
      <c r="F81" s="370"/>
      <c r="G81" s="370"/>
      <c r="H81" s="370"/>
      <c r="I81" s="370"/>
      <c r="J81" s="370"/>
      <c r="K81" s="370"/>
      <c r="L81" s="371"/>
      <c r="M81" s="370"/>
      <c r="N81" s="69"/>
      <c r="O81" s="70"/>
      <c r="P81" s="62"/>
      <c r="Q81" s="62"/>
      <c r="R81" s="103"/>
      <c r="S81" s="103"/>
      <c r="T81" s="104"/>
      <c r="U81" s="105"/>
      <c r="V81" s="106"/>
      <c r="W81" s="106"/>
      <c r="X81" s="107"/>
      <c r="Y81" s="25"/>
      <c r="Z81" s="21" t="str">
        <f t="shared" si="24"/>
        <v/>
      </c>
      <c r="AA81" s="6" t="e">
        <f t="shared" si="25"/>
        <v>#N/A</v>
      </c>
      <c r="AB81" s="6" t="e">
        <f t="shared" si="26"/>
        <v>#N/A</v>
      </c>
      <c r="AC81" s="6" t="e">
        <f t="shared" si="27"/>
        <v>#N/A</v>
      </c>
      <c r="AD81" s="6" t="str">
        <f t="shared" si="28"/>
        <v/>
      </c>
      <c r="AE81" s="6">
        <f t="shared" si="29"/>
        <v>1</v>
      </c>
      <c r="AF81" s="6" t="e">
        <f t="shared" ref="AF81:AF144" si="34">IF(AC81=9,0,IF(L81&lt;=1700,1,IF(L81&lt;=2500,2,IF(L81&lt;=3500,3,4))))</f>
        <v>#N/A</v>
      </c>
      <c r="AG81" s="6" t="e">
        <f t="shared" ref="AG81:AG144" si="35">IF(AC81=5,0,IF(AC81=9,0,IF(L81&lt;=1700,1,IF(L81&lt;=2500,2,IF(L81&lt;=3500,3,4)))))</f>
        <v>#N/A</v>
      </c>
      <c r="AH81" s="6" t="e">
        <f t="shared" ref="AH81:AH144" si="36">VLOOKUP(M81,$BH$17:$BI$27,2,FALSE)</f>
        <v>#N/A</v>
      </c>
      <c r="AI81" s="6" t="e">
        <f t="shared" ref="AI81:AI144" si="37">VLOOKUP(AK81,排出係数表,9,FALSE)</f>
        <v>#N/A</v>
      </c>
      <c r="AJ81" s="7" t="str">
        <f t="shared" ref="AJ81:AJ144" si="38">IF(OR(ISBLANK(M81)=TRUE,ISBLANK(B81)=TRUE)," ",CONCATENATE(B81,AC81,AF81))</f>
        <v xml:space="preserve"> </v>
      </c>
      <c r="AK81" s="6" t="e">
        <f t="shared" ref="AK81:AK144" si="39">CONCATENATE(AA81,AG81,AH81,AD81)</f>
        <v>#N/A</v>
      </c>
      <c r="AL81" s="6"/>
      <c r="AM81" s="6"/>
      <c r="AN81" s="6"/>
      <c r="AO81" s="6"/>
      <c r="AP81" s="6"/>
      <c r="AQ81" s="6"/>
      <c r="AR81" s="6"/>
      <c r="AS81" s="6"/>
      <c r="AT81" s="6">
        <f t="shared" ref="AT81:AT144" si="40">IF(AND(N81="なし",O81="なし"),0,IF(AND(N81="",O81=""),0,IF(AND(N81="",O81="なし"),0,IF(AND(N81="なし",O81=""),0,1))))</f>
        <v>0</v>
      </c>
      <c r="AU81" s="6"/>
      <c r="AV81" s="6" t="str">
        <f t="shared" si="30"/>
        <v/>
      </c>
      <c r="AW81" s="6" t="str">
        <f t="shared" si="31"/>
        <v/>
      </c>
      <c r="AX81" s="6" t="str">
        <f t="shared" si="32"/>
        <v/>
      </c>
      <c r="AY81" s="58"/>
      <c r="BE81" s="191" t="s">
        <v>561</v>
      </c>
      <c r="CS81" s="284" t="str">
        <f t="shared" si="33"/>
        <v/>
      </c>
      <c r="CT81" s="365" t="str">
        <f t="shared" ref="CT81:CT144" si="41">IF(
  OR(
    AND(D81&gt;=480, D81&lt;=498),
    AND(D81&gt;=580, D81&lt;=598),
    AND(D81&gt;=680, D81&lt;=698),
    AND(D81&gt;=780, D81&lt;=798)
  ),
  "※軽自動車は報告の対象外です。",
  ""
)</f>
        <v/>
      </c>
    </row>
    <row r="82" spans="1:98" s="1" customFormat="1" ht="13.5" customHeight="1" x14ac:dyDescent="0.2">
      <c r="A82" s="17">
        <v>67</v>
      </c>
      <c r="B82" s="370"/>
      <c r="C82" s="370"/>
      <c r="D82" s="370"/>
      <c r="E82" s="370"/>
      <c r="F82" s="370"/>
      <c r="G82" s="370"/>
      <c r="H82" s="370"/>
      <c r="I82" s="370"/>
      <c r="J82" s="370"/>
      <c r="K82" s="370"/>
      <c r="L82" s="371"/>
      <c r="M82" s="370"/>
      <c r="N82" s="69"/>
      <c r="O82" s="70"/>
      <c r="P82" s="62"/>
      <c r="Q82" s="62"/>
      <c r="R82" s="103"/>
      <c r="S82" s="103"/>
      <c r="T82" s="104"/>
      <c r="U82" s="105"/>
      <c r="V82" s="106"/>
      <c r="W82" s="106"/>
      <c r="X82" s="107"/>
      <c r="Y82" s="25"/>
      <c r="Z82" s="21" t="str">
        <f t="shared" si="24"/>
        <v/>
      </c>
      <c r="AA82" s="6" t="e">
        <f t="shared" si="25"/>
        <v>#N/A</v>
      </c>
      <c r="AB82" s="6" t="e">
        <f t="shared" si="26"/>
        <v>#N/A</v>
      </c>
      <c r="AC82" s="6" t="e">
        <f t="shared" si="27"/>
        <v>#N/A</v>
      </c>
      <c r="AD82" s="6" t="str">
        <f t="shared" si="28"/>
        <v/>
      </c>
      <c r="AE82" s="6">
        <f t="shared" si="29"/>
        <v>1</v>
      </c>
      <c r="AF82" s="6" t="e">
        <f t="shared" si="34"/>
        <v>#N/A</v>
      </c>
      <c r="AG82" s="6" t="e">
        <f t="shared" si="35"/>
        <v>#N/A</v>
      </c>
      <c r="AH82" s="6" t="e">
        <f t="shared" si="36"/>
        <v>#N/A</v>
      </c>
      <c r="AI82" s="6" t="e">
        <f t="shared" si="37"/>
        <v>#N/A</v>
      </c>
      <c r="AJ82" s="7" t="str">
        <f t="shared" si="38"/>
        <v xml:space="preserve"> </v>
      </c>
      <c r="AK82" s="6" t="e">
        <f t="shared" si="39"/>
        <v>#N/A</v>
      </c>
      <c r="AL82" s="6"/>
      <c r="AM82" s="6"/>
      <c r="AN82" s="6"/>
      <c r="AO82" s="6"/>
      <c r="AP82" s="6"/>
      <c r="AQ82" s="6"/>
      <c r="AR82" s="6"/>
      <c r="AS82" s="6"/>
      <c r="AT82" s="6">
        <f t="shared" si="40"/>
        <v>0</v>
      </c>
      <c r="AU82" s="6"/>
      <c r="AV82" s="6" t="str">
        <f t="shared" si="30"/>
        <v/>
      </c>
      <c r="AW82" s="6" t="str">
        <f t="shared" si="31"/>
        <v/>
      </c>
      <c r="AX82" s="6" t="str">
        <f t="shared" si="32"/>
        <v/>
      </c>
      <c r="AY82" s="58"/>
      <c r="BE82" s="191" t="s">
        <v>562</v>
      </c>
      <c r="CS82" s="284" t="str">
        <f t="shared" si="33"/>
        <v/>
      </c>
      <c r="CT82" s="365" t="str">
        <f t="shared" si="41"/>
        <v/>
      </c>
    </row>
    <row r="83" spans="1:98" s="1" customFormat="1" ht="13.5" customHeight="1" x14ac:dyDescent="0.2">
      <c r="A83" s="17">
        <v>68</v>
      </c>
      <c r="B83" s="370"/>
      <c r="C83" s="370"/>
      <c r="D83" s="370"/>
      <c r="E83" s="370"/>
      <c r="F83" s="370"/>
      <c r="G83" s="370"/>
      <c r="H83" s="370"/>
      <c r="I83" s="370"/>
      <c r="J83" s="370"/>
      <c r="K83" s="370"/>
      <c r="L83" s="371"/>
      <c r="M83" s="370"/>
      <c r="N83" s="69"/>
      <c r="O83" s="70"/>
      <c r="P83" s="62"/>
      <c r="Q83" s="62"/>
      <c r="R83" s="103"/>
      <c r="S83" s="103"/>
      <c r="T83" s="104"/>
      <c r="U83" s="105"/>
      <c r="V83" s="106"/>
      <c r="W83" s="106"/>
      <c r="X83" s="107"/>
      <c r="Y83" s="25"/>
      <c r="Z83" s="21" t="str">
        <f t="shared" si="24"/>
        <v/>
      </c>
      <c r="AA83" s="6" t="e">
        <f t="shared" si="25"/>
        <v>#N/A</v>
      </c>
      <c r="AB83" s="6" t="e">
        <f t="shared" si="26"/>
        <v>#N/A</v>
      </c>
      <c r="AC83" s="6" t="e">
        <f t="shared" si="27"/>
        <v>#N/A</v>
      </c>
      <c r="AD83" s="6" t="str">
        <f t="shared" si="28"/>
        <v/>
      </c>
      <c r="AE83" s="6">
        <f t="shared" si="29"/>
        <v>1</v>
      </c>
      <c r="AF83" s="6" t="e">
        <f t="shared" si="34"/>
        <v>#N/A</v>
      </c>
      <c r="AG83" s="6" t="e">
        <f t="shared" si="35"/>
        <v>#N/A</v>
      </c>
      <c r="AH83" s="6" t="e">
        <f t="shared" si="36"/>
        <v>#N/A</v>
      </c>
      <c r="AI83" s="6" t="e">
        <f t="shared" si="37"/>
        <v>#N/A</v>
      </c>
      <c r="AJ83" s="7" t="str">
        <f t="shared" si="38"/>
        <v xml:space="preserve"> </v>
      </c>
      <c r="AK83" s="6" t="e">
        <f t="shared" si="39"/>
        <v>#N/A</v>
      </c>
      <c r="AL83" s="6"/>
      <c r="AM83" s="6"/>
      <c r="AN83" s="6"/>
      <c r="AO83" s="6"/>
      <c r="AP83" s="6"/>
      <c r="AQ83" s="6"/>
      <c r="AR83" s="6"/>
      <c r="AS83" s="6"/>
      <c r="AT83" s="6">
        <f t="shared" si="40"/>
        <v>0</v>
      </c>
      <c r="AU83" s="6"/>
      <c r="AV83" s="6" t="str">
        <f t="shared" si="30"/>
        <v/>
      </c>
      <c r="AW83" s="6" t="str">
        <f t="shared" si="31"/>
        <v/>
      </c>
      <c r="AX83" s="6" t="str">
        <f t="shared" si="32"/>
        <v/>
      </c>
      <c r="AY83" s="58"/>
      <c r="BE83" s="191" t="s">
        <v>609</v>
      </c>
      <c r="CS83" s="284" t="str">
        <f t="shared" si="33"/>
        <v/>
      </c>
      <c r="CT83" s="365" t="str">
        <f t="shared" si="41"/>
        <v/>
      </c>
    </row>
    <row r="84" spans="1:98" s="1" customFormat="1" ht="13.5" customHeight="1" x14ac:dyDescent="0.2">
      <c r="A84" s="17">
        <v>69</v>
      </c>
      <c r="B84" s="370"/>
      <c r="C84" s="370"/>
      <c r="D84" s="370"/>
      <c r="E84" s="370"/>
      <c r="F84" s="370"/>
      <c r="G84" s="370"/>
      <c r="H84" s="370"/>
      <c r="I84" s="370"/>
      <c r="J84" s="370"/>
      <c r="K84" s="370"/>
      <c r="L84" s="371"/>
      <c r="M84" s="370"/>
      <c r="N84" s="69"/>
      <c r="O84" s="70"/>
      <c r="P84" s="62"/>
      <c r="Q84" s="62"/>
      <c r="R84" s="103"/>
      <c r="S84" s="103"/>
      <c r="T84" s="104"/>
      <c r="U84" s="105"/>
      <c r="V84" s="106"/>
      <c r="W84" s="106"/>
      <c r="X84" s="107"/>
      <c r="Y84" s="25"/>
      <c r="Z84" s="21" t="str">
        <f t="shared" si="24"/>
        <v/>
      </c>
      <c r="AA84" s="6" t="e">
        <f t="shared" si="25"/>
        <v>#N/A</v>
      </c>
      <c r="AB84" s="6" t="e">
        <f t="shared" si="26"/>
        <v>#N/A</v>
      </c>
      <c r="AC84" s="6" t="e">
        <f t="shared" si="27"/>
        <v>#N/A</v>
      </c>
      <c r="AD84" s="6" t="str">
        <f t="shared" si="28"/>
        <v/>
      </c>
      <c r="AE84" s="6">
        <f t="shared" si="29"/>
        <v>1</v>
      </c>
      <c r="AF84" s="6" t="e">
        <f t="shared" si="34"/>
        <v>#N/A</v>
      </c>
      <c r="AG84" s="6" t="e">
        <f t="shared" si="35"/>
        <v>#N/A</v>
      </c>
      <c r="AH84" s="6" t="e">
        <f t="shared" si="36"/>
        <v>#N/A</v>
      </c>
      <c r="AI84" s="6" t="e">
        <f t="shared" si="37"/>
        <v>#N/A</v>
      </c>
      <c r="AJ84" s="7" t="str">
        <f t="shared" si="38"/>
        <v xml:space="preserve"> </v>
      </c>
      <c r="AK84" s="6" t="e">
        <f t="shared" si="39"/>
        <v>#N/A</v>
      </c>
      <c r="AL84" s="6"/>
      <c r="AM84" s="6"/>
      <c r="AN84" s="6"/>
      <c r="AO84" s="6"/>
      <c r="AP84" s="6"/>
      <c r="AQ84" s="6"/>
      <c r="AR84" s="6"/>
      <c r="AS84" s="6"/>
      <c r="AT84" s="6">
        <f t="shared" si="40"/>
        <v>0</v>
      </c>
      <c r="AU84" s="6"/>
      <c r="AV84" s="6" t="str">
        <f t="shared" si="30"/>
        <v/>
      </c>
      <c r="AW84" s="6" t="str">
        <f t="shared" si="31"/>
        <v/>
      </c>
      <c r="AX84" s="6" t="str">
        <f t="shared" si="32"/>
        <v/>
      </c>
      <c r="AY84" s="58"/>
      <c r="BE84" s="191" t="s">
        <v>563</v>
      </c>
      <c r="CS84" s="284" t="str">
        <f t="shared" si="33"/>
        <v/>
      </c>
      <c r="CT84" s="365" t="str">
        <f t="shared" si="41"/>
        <v/>
      </c>
    </row>
    <row r="85" spans="1:98" s="1" customFormat="1" ht="13.5" customHeight="1" x14ac:dyDescent="0.2">
      <c r="A85" s="17">
        <v>70</v>
      </c>
      <c r="B85" s="370"/>
      <c r="C85" s="370"/>
      <c r="D85" s="370"/>
      <c r="E85" s="370"/>
      <c r="F85" s="370"/>
      <c r="G85" s="370"/>
      <c r="H85" s="370"/>
      <c r="I85" s="370"/>
      <c r="J85" s="370"/>
      <c r="K85" s="370"/>
      <c r="L85" s="371"/>
      <c r="M85" s="370"/>
      <c r="N85" s="69"/>
      <c r="O85" s="70"/>
      <c r="P85" s="62"/>
      <c r="Q85" s="62"/>
      <c r="R85" s="103"/>
      <c r="S85" s="103"/>
      <c r="T85" s="104"/>
      <c r="U85" s="105"/>
      <c r="V85" s="106"/>
      <c r="W85" s="106"/>
      <c r="X85" s="107"/>
      <c r="Y85" s="25"/>
      <c r="Z85" s="21" t="str">
        <f t="shared" si="24"/>
        <v/>
      </c>
      <c r="AA85" s="6" t="e">
        <f t="shared" si="25"/>
        <v>#N/A</v>
      </c>
      <c r="AB85" s="6" t="e">
        <f t="shared" si="26"/>
        <v>#N/A</v>
      </c>
      <c r="AC85" s="6" t="e">
        <f t="shared" si="27"/>
        <v>#N/A</v>
      </c>
      <c r="AD85" s="6" t="str">
        <f t="shared" si="28"/>
        <v/>
      </c>
      <c r="AE85" s="6">
        <f t="shared" si="29"/>
        <v>1</v>
      </c>
      <c r="AF85" s="6" t="e">
        <f t="shared" si="34"/>
        <v>#N/A</v>
      </c>
      <c r="AG85" s="6" t="e">
        <f t="shared" si="35"/>
        <v>#N/A</v>
      </c>
      <c r="AH85" s="6" t="e">
        <f t="shared" si="36"/>
        <v>#N/A</v>
      </c>
      <c r="AI85" s="6" t="e">
        <f t="shared" si="37"/>
        <v>#N/A</v>
      </c>
      <c r="AJ85" s="7" t="str">
        <f t="shared" si="38"/>
        <v xml:space="preserve"> </v>
      </c>
      <c r="AK85" s="6" t="e">
        <f t="shared" si="39"/>
        <v>#N/A</v>
      </c>
      <c r="AL85" s="6"/>
      <c r="AM85" s="6"/>
      <c r="AN85" s="6"/>
      <c r="AO85" s="6"/>
      <c r="AP85" s="6"/>
      <c r="AQ85" s="6"/>
      <c r="AR85" s="6"/>
      <c r="AS85" s="6"/>
      <c r="AT85" s="6">
        <f t="shared" si="40"/>
        <v>0</v>
      </c>
      <c r="AU85" s="6"/>
      <c r="AV85" s="6" t="str">
        <f t="shared" si="30"/>
        <v/>
      </c>
      <c r="AW85" s="6" t="str">
        <f t="shared" si="31"/>
        <v/>
      </c>
      <c r="AX85" s="6" t="str">
        <f t="shared" si="32"/>
        <v/>
      </c>
      <c r="AY85" s="58"/>
      <c r="BE85" s="191" t="s">
        <v>564</v>
      </c>
      <c r="CS85" s="284" t="str">
        <f t="shared" si="33"/>
        <v/>
      </c>
      <c r="CT85" s="365" t="str">
        <f t="shared" si="41"/>
        <v/>
      </c>
    </row>
    <row r="86" spans="1:98" s="1" customFormat="1" ht="13.5" customHeight="1" x14ac:dyDescent="0.2">
      <c r="A86" s="17">
        <v>71</v>
      </c>
      <c r="B86" s="370"/>
      <c r="C86" s="370"/>
      <c r="D86" s="370"/>
      <c r="E86" s="370"/>
      <c r="F86" s="370"/>
      <c r="G86" s="370"/>
      <c r="H86" s="370"/>
      <c r="I86" s="370"/>
      <c r="J86" s="370"/>
      <c r="K86" s="370"/>
      <c r="L86" s="371"/>
      <c r="M86" s="370"/>
      <c r="N86" s="69"/>
      <c r="O86" s="70"/>
      <c r="P86" s="62"/>
      <c r="Q86" s="62"/>
      <c r="R86" s="103"/>
      <c r="S86" s="103"/>
      <c r="T86" s="104"/>
      <c r="U86" s="105"/>
      <c r="V86" s="106"/>
      <c r="W86" s="106"/>
      <c r="X86" s="107"/>
      <c r="Y86" s="25"/>
      <c r="Z86" s="21" t="str">
        <f t="shared" si="24"/>
        <v/>
      </c>
      <c r="AA86" s="6" t="e">
        <f t="shared" si="25"/>
        <v>#N/A</v>
      </c>
      <c r="AB86" s="6" t="e">
        <f t="shared" si="26"/>
        <v>#N/A</v>
      </c>
      <c r="AC86" s="6" t="e">
        <f t="shared" si="27"/>
        <v>#N/A</v>
      </c>
      <c r="AD86" s="6" t="str">
        <f t="shared" si="28"/>
        <v/>
      </c>
      <c r="AE86" s="6">
        <f t="shared" si="29"/>
        <v>1</v>
      </c>
      <c r="AF86" s="6" t="e">
        <f t="shared" si="34"/>
        <v>#N/A</v>
      </c>
      <c r="AG86" s="6" t="e">
        <f t="shared" si="35"/>
        <v>#N/A</v>
      </c>
      <c r="AH86" s="6" t="e">
        <f t="shared" si="36"/>
        <v>#N/A</v>
      </c>
      <c r="AI86" s="6" t="e">
        <f t="shared" si="37"/>
        <v>#N/A</v>
      </c>
      <c r="AJ86" s="7" t="str">
        <f t="shared" si="38"/>
        <v xml:space="preserve"> </v>
      </c>
      <c r="AK86" s="6" t="e">
        <f t="shared" si="39"/>
        <v>#N/A</v>
      </c>
      <c r="AL86" s="6"/>
      <c r="AM86" s="6"/>
      <c r="AN86" s="6"/>
      <c r="AO86" s="6"/>
      <c r="AP86" s="6"/>
      <c r="AQ86" s="6"/>
      <c r="AR86" s="6"/>
      <c r="AS86" s="6"/>
      <c r="AT86" s="6">
        <f t="shared" si="40"/>
        <v>0</v>
      </c>
      <c r="AU86" s="6"/>
      <c r="AV86" s="6" t="str">
        <f t="shared" si="30"/>
        <v/>
      </c>
      <c r="AW86" s="6" t="str">
        <f t="shared" si="31"/>
        <v/>
      </c>
      <c r="AX86" s="6" t="str">
        <f t="shared" si="32"/>
        <v/>
      </c>
      <c r="AY86" s="58"/>
      <c r="BE86" s="191" t="s">
        <v>567</v>
      </c>
      <c r="CS86" s="284" t="str">
        <f t="shared" si="33"/>
        <v/>
      </c>
      <c r="CT86" s="365" t="str">
        <f t="shared" si="41"/>
        <v/>
      </c>
    </row>
    <row r="87" spans="1:98" s="1" customFormat="1" ht="13.5" customHeight="1" x14ac:dyDescent="0.2">
      <c r="A87" s="17">
        <v>72</v>
      </c>
      <c r="B87" s="370"/>
      <c r="C87" s="370"/>
      <c r="D87" s="370"/>
      <c r="E87" s="370"/>
      <c r="F87" s="370"/>
      <c r="G87" s="370"/>
      <c r="H87" s="370"/>
      <c r="I87" s="370"/>
      <c r="J87" s="370"/>
      <c r="K87" s="370"/>
      <c r="L87" s="371"/>
      <c r="M87" s="370"/>
      <c r="N87" s="69"/>
      <c r="O87" s="70"/>
      <c r="P87" s="62"/>
      <c r="Q87" s="62"/>
      <c r="R87" s="103"/>
      <c r="S87" s="103"/>
      <c r="T87" s="104"/>
      <c r="U87" s="105"/>
      <c r="V87" s="106"/>
      <c r="W87" s="106"/>
      <c r="X87" s="107"/>
      <c r="Y87" s="25"/>
      <c r="Z87" s="21" t="str">
        <f t="shared" si="24"/>
        <v/>
      </c>
      <c r="AA87" s="6" t="e">
        <f t="shared" si="25"/>
        <v>#N/A</v>
      </c>
      <c r="AB87" s="6" t="e">
        <f t="shared" si="26"/>
        <v>#N/A</v>
      </c>
      <c r="AC87" s="6" t="e">
        <f t="shared" si="27"/>
        <v>#N/A</v>
      </c>
      <c r="AD87" s="6" t="str">
        <f t="shared" si="28"/>
        <v/>
      </c>
      <c r="AE87" s="6">
        <f t="shared" si="29"/>
        <v>1</v>
      </c>
      <c r="AF87" s="6" t="e">
        <f t="shared" si="34"/>
        <v>#N/A</v>
      </c>
      <c r="AG87" s="6" t="e">
        <f t="shared" si="35"/>
        <v>#N/A</v>
      </c>
      <c r="AH87" s="6" t="e">
        <f t="shared" si="36"/>
        <v>#N/A</v>
      </c>
      <c r="AI87" s="6" t="e">
        <f t="shared" si="37"/>
        <v>#N/A</v>
      </c>
      <c r="AJ87" s="7" t="str">
        <f t="shared" si="38"/>
        <v xml:space="preserve"> </v>
      </c>
      <c r="AK87" s="6" t="e">
        <f t="shared" si="39"/>
        <v>#N/A</v>
      </c>
      <c r="AL87" s="6"/>
      <c r="AM87" s="6"/>
      <c r="AN87" s="6"/>
      <c r="AO87" s="6"/>
      <c r="AP87" s="6"/>
      <c r="AQ87" s="6"/>
      <c r="AR87" s="6"/>
      <c r="AS87" s="6"/>
      <c r="AT87" s="6">
        <f t="shared" si="40"/>
        <v>0</v>
      </c>
      <c r="AU87" s="6"/>
      <c r="AV87" s="6" t="str">
        <f t="shared" si="30"/>
        <v/>
      </c>
      <c r="AW87" s="6" t="str">
        <f t="shared" si="31"/>
        <v/>
      </c>
      <c r="AX87" s="6" t="str">
        <f t="shared" si="32"/>
        <v/>
      </c>
      <c r="AY87" s="58"/>
      <c r="BE87" s="191" t="s">
        <v>568</v>
      </c>
      <c r="CS87" s="284" t="str">
        <f t="shared" si="33"/>
        <v/>
      </c>
      <c r="CT87" s="365" t="str">
        <f t="shared" si="41"/>
        <v/>
      </c>
    </row>
    <row r="88" spans="1:98" s="1" customFormat="1" ht="13.5" customHeight="1" x14ac:dyDescent="0.2">
      <c r="A88" s="17">
        <v>73</v>
      </c>
      <c r="B88" s="370"/>
      <c r="C88" s="370"/>
      <c r="D88" s="370"/>
      <c r="E88" s="370"/>
      <c r="F88" s="370"/>
      <c r="G88" s="370"/>
      <c r="H88" s="370"/>
      <c r="I88" s="370"/>
      <c r="J88" s="370"/>
      <c r="K88" s="370"/>
      <c r="L88" s="371"/>
      <c r="M88" s="370"/>
      <c r="N88" s="69"/>
      <c r="O88" s="70"/>
      <c r="P88" s="62"/>
      <c r="Q88" s="62"/>
      <c r="R88" s="103"/>
      <c r="S88" s="103"/>
      <c r="T88" s="104"/>
      <c r="U88" s="105"/>
      <c r="V88" s="106"/>
      <c r="W88" s="106"/>
      <c r="X88" s="107"/>
      <c r="Y88" s="25"/>
      <c r="Z88" s="21" t="str">
        <f t="shared" si="24"/>
        <v/>
      </c>
      <c r="AA88" s="6" t="e">
        <f t="shared" si="25"/>
        <v>#N/A</v>
      </c>
      <c r="AB88" s="6" t="e">
        <f t="shared" si="26"/>
        <v>#N/A</v>
      </c>
      <c r="AC88" s="6" t="e">
        <f t="shared" si="27"/>
        <v>#N/A</v>
      </c>
      <c r="AD88" s="6" t="str">
        <f t="shared" si="28"/>
        <v/>
      </c>
      <c r="AE88" s="6">
        <f t="shared" si="29"/>
        <v>1</v>
      </c>
      <c r="AF88" s="6" t="e">
        <f t="shared" si="34"/>
        <v>#N/A</v>
      </c>
      <c r="AG88" s="6" t="e">
        <f t="shared" si="35"/>
        <v>#N/A</v>
      </c>
      <c r="AH88" s="6" t="e">
        <f t="shared" si="36"/>
        <v>#N/A</v>
      </c>
      <c r="AI88" s="6" t="e">
        <f t="shared" si="37"/>
        <v>#N/A</v>
      </c>
      <c r="AJ88" s="7" t="str">
        <f t="shared" si="38"/>
        <v xml:space="preserve"> </v>
      </c>
      <c r="AK88" s="6" t="e">
        <f t="shared" si="39"/>
        <v>#N/A</v>
      </c>
      <c r="AL88" s="6"/>
      <c r="AM88" s="6"/>
      <c r="AN88" s="6"/>
      <c r="AO88" s="6"/>
      <c r="AP88" s="6"/>
      <c r="AQ88" s="6"/>
      <c r="AR88" s="6"/>
      <c r="AS88" s="6"/>
      <c r="AT88" s="6">
        <f t="shared" si="40"/>
        <v>0</v>
      </c>
      <c r="AU88" s="6"/>
      <c r="AV88" s="6" t="str">
        <f t="shared" si="30"/>
        <v/>
      </c>
      <c r="AW88" s="6" t="str">
        <f t="shared" si="31"/>
        <v/>
      </c>
      <c r="AX88" s="6" t="str">
        <f t="shared" si="32"/>
        <v/>
      </c>
      <c r="AY88" s="58"/>
      <c r="BE88" s="191" t="s">
        <v>610</v>
      </c>
      <c r="CS88" s="284" t="str">
        <f t="shared" si="33"/>
        <v/>
      </c>
      <c r="CT88" s="365" t="str">
        <f t="shared" si="41"/>
        <v/>
      </c>
    </row>
    <row r="89" spans="1:98" s="1" customFormat="1" ht="13.5" customHeight="1" x14ac:dyDescent="0.2">
      <c r="A89" s="17">
        <v>74</v>
      </c>
      <c r="B89" s="370"/>
      <c r="C89" s="370"/>
      <c r="D89" s="370"/>
      <c r="E89" s="370"/>
      <c r="F89" s="370"/>
      <c r="G89" s="370"/>
      <c r="H89" s="370"/>
      <c r="I89" s="370"/>
      <c r="J89" s="370"/>
      <c r="K89" s="370"/>
      <c r="L89" s="371"/>
      <c r="M89" s="370"/>
      <c r="N89" s="69"/>
      <c r="O89" s="70"/>
      <c r="P89" s="62"/>
      <c r="Q89" s="62"/>
      <c r="R89" s="103"/>
      <c r="S89" s="103"/>
      <c r="T89" s="104"/>
      <c r="U89" s="105"/>
      <c r="V89" s="106"/>
      <c r="W89" s="106"/>
      <c r="X89" s="107"/>
      <c r="Y89" s="25"/>
      <c r="Z89" s="21" t="str">
        <f t="shared" si="24"/>
        <v/>
      </c>
      <c r="AA89" s="6" t="e">
        <f t="shared" si="25"/>
        <v>#N/A</v>
      </c>
      <c r="AB89" s="6" t="e">
        <f t="shared" si="26"/>
        <v>#N/A</v>
      </c>
      <c r="AC89" s="6" t="e">
        <f t="shared" si="27"/>
        <v>#N/A</v>
      </c>
      <c r="AD89" s="6" t="str">
        <f t="shared" si="28"/>
        <v/>
      </c>
      <c r="AE89" s="6">
        <f t="shared" si="29"/>
        <v>1</v>
      </c>
      <c r="AF89" s="6" t="e">
        <f t="shared" si="34"/>
        <v>#N/A</v>
      </c>
      <c r="AG89" s="6" t="e">
        <f t="shared" si="35"/>
        <v>#N/A</v>
      </c>
      <c r="AH89" s="6" t="e">
        <f t="shared" si="36"/>
        <v>#N/A</v>
      </c>
      <c r="AI89" s="6" t="e">
        <f t="shared" si="37"/>
        <v>#N/A</v>
      </c>
      <c r="AJ89" s="7" t="str">
        <f t="shared" si="38"/>
        <v xml:space="preserve"> </v>
      </c>
      <c r="AK89" s="6" t="e">
        <f t="shared" si="39"/>
        <v>#N/A</v>
      </c>
      <c r="AL89" s="6"/>
      <c r="AM89" s="6"/>
      <c r="AN89" s="6"/>
      <c r="AO89" s="6"/>
      <c r="AP89" s="6"/>
      <c r="AQ89" s="6"/>
      <c r="AR89" s="6"/>
      <c r="AS89" s="6"/>
      <c r="AT89" s="6">
        <f t="shared" si="40"/>
        <v>0</v>
      </c>
      <c r="AU89" s="6"/>
      <c r="AV89" s="6" t="str">
        <f t="shared" si="30"/>
        <v/>
      </c>
      <c r="AW89" s="6" t="str">
        <f t="shared" si="31"/>
        <v/>
      </c>
      <c r="AX89" s="6" t="str">
        <f t="shared" si="32"/>
        <v/>
      </c>
      <c r="AY89" s="58"/>
      <c r="BE89" s="192" t="s">
        <v>611</v>
      </c>
      <c r="CS89" s="284" t="str">
        <f t="shared" si="33"/>
        <v/>
      </c>
      <c r="CT89" s="365" t="str">
        <f t="shared" si="41"/>
        <v/>
      </c>
    </row>
    <row r="90" spans="1:98" s="1" customFormat="1" ht="13.5" customHeight="1" x14ac:dyDescent="0.2">
      <c r="A90" s="17">
        <v>75</v>
      </c>
      <c r="B90" s="370"/>
      <c r="C90" s="370"/>
      <c r="D90" s="370"/>
      <c r="E90" s="370"/>
      <c r="F90" s="370"/>
      <c r="G90" s="370"/>
      <c r="H90" s="370"/>
      <c r="I90" s="370"/>
      <c r="J90" s="370"/>
      <c r="K90" s="370"/>
      <c r="L90" s="371"/>
      <c r="M90" s="370"/>
      <c r="N90" s="69"/>
      <c r="O90" s="70"/>
      <c r="P90" s="62"/>
      <c r="Q90" s="62"/>
      <c r="R90" s="103"/>
      <c r="S90" s="103"/>
      <c r="T90" s="104"/>
      <c r="U90" s="105"/>
      <c r="V90" s="106"/>
      <c r="W90" s="106"/>
      <c r="X90" s="107"/>
      <c r="Y90" s="25"/>
      <c r="Z90" s="21" t="str">
        <f t="shared" si="24"/>
        <v/>
      </c>
      <c r="AA90" s="6" t="e">
        <f t="shared" si="25"/>
        <v>#N/A</v>
      </c>
      <c r="AB90" s="6" t="e">
        <f t="shared" si="26"/>
        <v>#N/A</v>
      </c>
      <c r="AC90" s="6" t="e">
        <f t="shared" si="27"/>
        <v>#N/A</v>
      </c>
      <c r="AD90" s="6" t="str">
        <f t="shared" si="28"/>
        <v/>
      </c>
      <c r="AE90" s="6">
        <f t="shared" si="29"/>
        <v>1</v>
      </c>
      <c r="AF90" s="6" t="e">
        <f t="shared" si="34"/>
        <v>#N/A</v>
      </c>
      <c r="AG90" s="6" t="e">
        <f t="shared" si="35"/>
        <v>#N/A</v>
      </c>
      <c r="AH90" s="6" t="e">
        <f t="shared" si="36"/>
        <v>#N/A</v>
      </c>
      <c r="AI90" s="6" t="e">
        <f t="shared" si="37"/>
        <v>#N/A</v>
      </c>
      <c r="AJ90" s="7" t="str">
        <f t="shared" si="38"/>
        <v xml:space="preserve"> </v>
      </c>
      <c r="AK90" s="6" t="e">
        <f t="shared" si="39"/>
        <v>#N/A</v>
      </c>
      <c r="AL90" s="6"/>
      <c r="AM90" s="6"/>
      <c r="AN90" s="6"/>
      <c r="AO90" s="6"/>
      <c r="AP90" s="6"/>
      <c r="AQ90" s="6"/>
      <c r="AR90" s="6"/>
      <c r="AS90" s="6"/>
      <c r="AT90" s="6">
        <f t="shared" si="40"/>
        <v>0</v>
      </c>
      <c r="AU90" s="6"/>
      <c r="AV90" s="6" t="str">
        <f t="shared" si="30"/>
        <v/>
      </c>
      <c r="AW90" s="6" t="str">
        <f t="shared" si="31"/>
        <v/>
      </c>
      <c r="AX90" s="6" t="str">
        <f t="shared" si="32"/>
        <v/>
      </c>
      <c r="AY90" s="58"/>
      <c r="BE90" s="192" t="s">
        <v>612</v>
      </c>
      <c r="CS90" s="284" t="str">
        <f t="shared" si="33"/>
        <v/>
      </c>
      <c r="CT90" s="365" t="str">
        <f t="shared" si="41"/>
        <v/>
      </c>
    </row>
    <row r="91" spans="1:98" s="1" customFormat="1" ht="13.5" customHeight="1" x14ac:dyDescent="0.2">
      <c r="A91" s="17">
        <v>76</v>
      </c>
      <c r="B91" s="370"/>
      <c r="C91" s="370"/>
      <c r="D91" s="370"/>
      <c r="E91" s="370"/>
      <c r="F91" s="370"/>
      <c r="G91" s="370"/>
      <c r="H91" s="370"/>
      <c r="I91" s="370"/>
      <c r="J91" s="370"/>
      <c r="K91" s="370"/>
      <c r="L91" s="371"/>
      <c r="M91" s="370"/>
      <c r="N91" s="69"/>
      <c r="O91" s="70"/>
      <c r="P91" s="62"/>
      <c r="Q91" s="62"/>
      <c r="R91" s="103"/>
      <c r="S91" s="103"/>
      <c r="T91" s="104"/>
      <c r="U91" s="105"/>
      <c r="V91" s="106"/>
      <c r="W91" s="106"/>
      <c r="X91" s="107"/>
      <c r="Y91" s="25"/>
      <c r="Z91" s="21" t="str">
        <f t="shared" si="24"/>
        <v/>
      </c>
      <c r="AA91" s="6" t="e">
        <f t="shared" si="25"/>
        <v>#N/A</v>
      </c>
      <c r="AB91" s="6" t="e">
        <f t="shared" si="26"/>
        <v>#N/A</v>
      </c>
      <c r="AC91" s="6" t="e">
        <f t="shared" si="27"/>
        <v>#N/A</v>
      </c>
      <c r="AD91" s="6" t="str">
        <f t="shared" si="28"/>
        <v/>
      </c>
      <c r="AE91" s="6">
        <f t="shared" si="29"/>
        <v>1</v>
      </c>
      <c r="AF91" s="6" t="e">
        <f t="shared" si="34"/>
        <v>#N/A</v>
      </c>
      <c r="AG91" s="6" t="e">
        <f t="shared" si="35"/>
        <v>#N/A</v>
      </c>
      <c r="AH91" s="6" t="e">
        <f t="shared" si="36"/>
        <v>#N/A</v>
      </c>
      <c r="AI91" s="6" t="e">
        <f t="shared" si="37"/>
        <v>#N/A</v>
      </c>
      <c r="AJ91" s="7" t="str">
        <f t="shared" si="38"/>
        <v xml:space="preserve"> </v>
      </c>
      <c r="AK91" s="6" t="e">
        <f t="shared" si="39"/>
        <v>#N/A</v>
      </c>
      <c r="AL91" s="6"/>
      <c r="AM91" s="6"/>
      <c r="AN91" s="6"/>
      <c r="AO91" s="6"/>
      <c r="AP91" s="6"/>
      <c r="AQ91" s="6"/>
      <c r="AR91" s="6"/>
      <c r="AS91" s="6"/>
      <c r="AT91" s="6">
        <f t="shared" si="40"/>
        <v>0</v>
      </c>
      <c r="AU91" s="6"/>
      <c r="AV91" s="6" t="str">
        <f t="shared" si="30"/>
        <v/>
      </c>
      <c r="AW91" s="6" t="str">
        <f t="shared" si="31"/>
        <v/>
      </c>
      <c r="AX91" s="6" t="str">
        <f t="shared" si="32"/>
        <v/>
      </c>
      <c r="AY91" s="58"/>
      <c r="BE91" s="192" t="s">
        <v>613</v>
      </c>
      <c r="CS91" s="284" t="str">
        <f t="shared" si="33"/>
        <v/>
      </c>
      <c r="CT91" s="365" t="str">
        <f t="shared" si="41"/>
        <v/>
      </c>
    </row>
    <row r="92" spans="1:98" s="1" customFormat="1" ht="13.5" customHeight="1" x14ac:dyDescent="0.2">
      <c r="A92" s="17">
        <v>77</v>
      </c>
      <c r="B92" s="370"/>
      <c r="C92" s="370"/>
      <c r="D92" s="370"/>
      <c r="E92" s="370"/>
      <c r="F92" s="370"/>
      <c r="G92" s="370"/>
      <c r="H92" s="370"/>
      <c r="I92" s="370"/>
      <c r="J92" s="370"/>
      <c r="K92" s="370"/>
      <c r="L92" s="371"/>
      <c r="M92" s="370"/>
      <c r="N92" s="69"/>
      <c r="O92" s="70"/>
      <c r="P92" s="62"/>
      <c r="Q92" s="62"/>
      <c r="R92" s="103"/>
      <c r="S92" s="103"/>
      <c r="T92" s="104"/>
      <c r="U92" s="105"/>
      <c r="V92" s="106"/>
      <c r="W92" s="106"/>
      <c r="X92" s="107"/>
      <c r="Y92" s="25"/>
      <c r="Z92" s="21" t="str">
        <f t="shared" si="24"/>
        <v/>
      </c>
      <c r="AA92" s="6" t="e">
        <f t="shared" si="25"/>
        <v>#N/A</v>
      </c>
      <c r="AB92" s="6" t="e">
        <f t="shared" si="26"/>
        <v>#N/A</v>
      </c>
      <c r="AC92" s="6" t="e">
        <f t="shared" si="27"/>
        <v>#N/A</v>
      </c>
      <c r="AD92" s="6" t="str">
        <f t="shared" si="28"/>
        <v/>
      </c>
      <c r="AE92" s="6">
        <f t="shared" si="29"/>
        <v>1</v>
      </c>
      <c r="AF92" s="6" t="e">
        <f t="shared" si="34"/>
        <v>#N/A</v>
      </c>
      <c r="AG92" s="6" t="e">
        <f t="shared" si="35"/>
        <v>#N/A</v>
      </c>
      <c r="AH92" s="6" t="e">
        <f t="shared" si="36"/>
        <v>#N/A</v>
      </c>
      <c r="AI92" s="6" t="e">
        <f t="shared" si="37"/>
        <v>#N/A</v>
      </c>
      <c r="AJ92" s="7" t="str">
        <f t="shared" si="38"/>
        <v xml:space="preserve"> </v>
      </c>
      <c r="AK92" s="6" t="e">
        <f t="shared" si="39"/>
        <v>#N/A</v>
      </c>
      <c r="AL92" s="6"/>
      <c r="AM92" s="6"/>
      <c r="AN92" s="6"/>
      <c r="AO92" s="6"/>
      <c r="AP92" s="6"/>
      <c r="AQ92" s="6"/>
      <c r="AR92" s="6"/>
      <c r="AS92" s="6"/>
      <c r="AT92" s="6">
        <f t="shared" si="40"/>
        <v>0</v>
      </c>
      <c r="AU92" s="6"/>
      <c r="AV92" s="6" t="str">
        <f t="shared" si="30"/>
        <v/>
      </c>
      <c r="AW92" s="6" t="str">
        <f t="shared" si="31"/>
        <v/>
      </c>
      <c r="AX92" s="6" t="str">
        <f t="shared" si="32"/>
        <v/>
      </c>
      <c r="AY92" s="58"/>
      <c r="BE92" s="192" t="s">
        <v>614</v>
      </c>
      <c r="CS92" s="284" t="str">
        <f t="shared" si="33"/>
        <v/>
      </c>
      <c r="CT92" s="365" t="str">
        <f t="shared" si="41"/>
        <v/>
      </c>
    </row>
    <row r="93" spans="1:98" s="1" customFormat="1" ht="13.5" customHeight="1" x14ac:dyDescent="0.2">
      <c r="A93" s="17">
        <v>78</v>
      </c>
      <c r="B93" s="370"/>
      <c r="C93" s="370"/>
      <c r="D93" s="370"/>
      <c r="E93" s="370"/>
      <c r="F93" s="370"/>
      <c r="G93" s="370"/>
      <c r="H93" s="370"/>
      <c r="I93" s="370"/>
      <c r="J93" s="370"/>
      <c r="K93" s="370"/>
      <c r="L93" s="371"/>
      <c r="M93" s="370"/>
      <c r="N93" s="69"/>
      <c r="O93" s="70"/>
      <c r="P93" s="62"/>
      <c r="Q93" s="62"/>
      <c r="R93" s="103"/>
      <c r="S93" s="103"/>
      <c r="T93" s="104"/>
      <c r="U93" s="105"/>
      <c r="V93" s="106"/>
      <c r="W93" s="106"/>
      <c r="X93" s="107"/>
      <c r="Y93" s="25"/>
      <c r="Z93" s="21" t="str">
        <f t="shared" si="24"/>
        <v/>
      </c>
      <c r="AA93" s="6" t="e">
        <f t="shared" si="25"/>
        <v>#N/A</v>
      </c>
      <c r="AB93" s="6" t="e">
        <f t="shared" si="26"/>
        <v>#N/A</v>
      </c>
      <c r="AC93" s="6" t="e">
        <f t="shared" si="27"/>
        <v>#N/A</v>
      </c>
      <c r="AD93" s="6" t="str">
        <f t="shared" si="28"/>
        <v/>
      </c>
      <c r="AE93" s="6">
        <f t="shared" si="29"/>
        <v>1</v>
      </c>
      <c r="AF93" s="6" t="e">
        <f t="shared" si="34"/>
        <v>#N/A</v>
      </c>
      <c r="AG93" s="6" t="e">
        <f t="shared" si="35"/>
        <v>#N/A</v>
      </c>
      <c r="AH93" s="6" t="e">
        <f t="shared" si="36"/>
        <v>#N/A</v>
      </c>
      <c r="AI93" s="6" t="e">
        <f t="shared" si="37"/>
        <v>#N/A</v>
      </c>
      <c r="AJ93" s="7" t="str">
        <f t="shared" si="38"/>
        <v xml:space="preserve"> </v>
      </c>
      <c r="AK93" s="6" t="e">
        <f t="shared" si="39"/>
        <v>#N/A</v>
      </c>
      <c r="AL93" s="6"/>
      <c r="AM93" s="6"/>
      <c r="AN93" s="6"/>
      <c r="AO93" s="6"/>
      <c r="AP93" s="6"/>
      <c r="AQ93" s="6"/>
      <c r="AR93" s="6"/>
      <c r="AS93" s="6"/>
      <c r="AT93" s="6">
        <f t="shared" si="40"/>
        <v>0</v>
      </c>
      <c r="AU93" s="6"/>
      <c r="AV93" s="6" t="str">
        <f t="shared" si="30"/>
        <v/>
      </c>
      <c r="AW93" s="6" t="str">
        <f t="shared" si="31"/>
        <v/>
      </c>
      <c r="AX93" s="6" t="str">
        <f t="shared" si="32"/>
        <v/>
      </c>
      <c r="AY93" s="58"/>
      <c r="BE93" s="192" t="s">
        <v>615</v>
      </c>
      <c r="CS93" s="284" t="str">
        <f t="shared" si="33"/>
        <v/>
      </c>
      <c r="CT93" s="365" t="str">
        <f t="shared" si="41"/>
        <v/>
      </c>
    </row>
    <row r="94" spans="1:98" s="1" customFormat="1" ht="13.5" customHeight="1" x14ac:dyDescent="0.2">
      <c r="A94" s="17">
        <v>79</v>
      </c>
      <c r="B94" s="370"/>
      <c r="C94" s="370"/>
      <c r="D94" s="370"/>
      <c r="E94" s="370"/>
      <c r="F94" s="370"/>
      <c r="G94" s="370"/>
      <c r="H94" s="370"/>
      <c r="I94" s="370"/>
      <c r="J94" s="370"/>
      <c r="K94" s="370"/>
      <c r="L94" s="371"/>
      <c r="M94" s="370"/>
      <c r="N94" s="69"/>
      <c r="O94" s="70"/>
      <c r="P94" s="62"/>
      <c r="Q94" s="62"/>
      <c r="R94" s="103"/>
      <c r="S94" s="103"/>
      <c r="T94" s="104"/>
      <c r="U94" s="105"/>
      <c r="V94" s="106"/>
      <c r="W94" s="106"/>
      <c r="X94" s="107"/>
      <c r="Y94" s="25"/>
      <c r="Z94" s="21" t="str">
        <f t="shared" si="24"/>
        <v/>
      </c>
      <c r="AA94" s="6" t="e">
        <f t="shared" si="25"/>
        <v>#N/A</v>
      </c>
      <c r="AB94" s="6" t="e">
        <f t="shared" si="26"/>
        <v>#N/A</v>
      </c>
      <c r="AC94" s="6" t="e">
        <f t="shared" si="27"/>
        <v>#N/A</v>
      </c>
      <c r="AD94" s="6" t="str">
        <f t="shared" si="28"/>
        <v/>
      </c>
      <c r="AE94" s="6">
        <f t="shared" si="29"/>
        <v>1</v>
      </c>
      <c r="AF94" s="6" t="e">
        <f t="shared" si="34"/>
        <v>#N/A</v>
      </c>
      <c r="AG94" s="6" t="e">
        <f t="shared" si="35"/>
        <v>#N/A</v>
      </c>
      <c r="AH94" s="6" t="e">
        <f t="shared" si="36"/>
        <v>#N/A</v>
      </c>
      <c r="AI94" s="6" t="e">
        <f t="shared" si="37"/>
        <v>#N/A</v>
      </c>
      <c r="AJ94" s="7" t="str">
        <f t="shared" si="38"/>
        <v xml:space="preserve"> </v>
      </c>
      <c r="AK94" s="6" t="e">
        <f t="shared" si="39"/>
        <v>#N/A</v>
      </c>
      <c r="AL94" s="6"/>
      <c r="AM94" s="6"/>
      <c r="AN94" s="6"/>
      <c r="AO94" s="6"/>
      <c r="AP94" s="6"/>
      <c r="AQ94" s="6"/>
      <c r="AR94" s="6"/>
      <c r="AS94" s="6"/>
      <c r="AT94" s="6">
        <f t="shared" si="40"/>
        <v>0</v>
      </c>
      <c r="AU94" s="6"/>
      <c r="AV94" s="6" t="str">
        <f t="shared" si="30"/>
        <v/>
      </c>
      <c r="AW94" s="6" t="str">
        <f t="shared" si="31"/>
        <v/>
      </c>
      <c r="AX94" s="6" t="str">
        <f t="shared" si="32"/>
        <v/>
      </c>
      <c r="AY94" s="58"/>
      <c r="BE94" s="192" t="s">
        <v>516</v>
      </c>
      <c r="CS94" s="284" t="str">
        <f t="shared" si="33"/>
        <v/>
      </c>
      <c r="CT94" s="365" t="str">
        <f t="shared" si="41"/>
        <v/>
      </c>
    </row>
    <row r="95" spans="1:98" s="1" customFormat="1" ht="13.5" customHeight="1" x14ac:dyDescent="0.2">
      <c r="A95" s="17">
        <v>80</v>
      </c>
      <c r="B95" s="370"/>
      <c r="C95" s="370"/>
      <c r="D95" s="370"/>
      <c r="E95" s="370"/>
      <c r="F95" s="370"/>
      <c r="G95" s="370"/>
      <c r="H95" s="370"/>
      <c r="I95" s="370"/>
      <c r="J95" s="370"/>
      <c r="K95" s="370"/>
      <c r="L95" s="371"/>
      <c r="M95" s="370"/>
      <c r="N95" s="69"/>
      <c r="O95" s="70"/>
      <c r="P95" s="62"/>
      <c r="Q95" s="62"/>
      <c r="R95" s="103"/>
      <c r="S95" s="103"/>
      <c r="T95" s="104"/>
      <c r="U95" s="105"/>
      <c r="V95" s="106"/>
      <c r="W95" s="106"/>
      <c r="X95" s="107"/>
      <c r="Y95" s="25"/>
      <c r="Z95" s="21" t="str">
        <f t="shared" si="24"/>
        <v/>
      </c>
      <c r="AA95" s="6" t="e">
        <f t="shared" si="25"/>
        <v>#N/A</v>
      </c>
      <c r="AB95" s="6" t="e">
        <f t="shared" si="26"/>
        <v>#N/A</v>
      </c>
      <c r="AC95" s="6" t="e">
        <f t="shared" si="27"/>
        <v>#N/A</v>
      </c>
      <c r="AD95" s="6" t="str">
        <f t="shared" si="28"/>
        <v/>
      </c>
      <c r="AE95" s="6">
        <f t="shared" si="29"/>
        <v>1</v>
      </c>
      <c r="AF95" s="6" t="e">
        <f t="shared" si="34"/>
        <v>#N/A</v>
      </c>
      <c r="AG95" s="6" t="e">
        <f t="shared" si="35"/>
        <v>#N/A</v>
      </c>
      <c r="AH95" s="6" t="e">
        <f t="shared" si="36"/>
        <v>#N/A</v>
      </c>
      <c r="AI95" s="6" t="e">
        <f t="shared" si="37"/>
        <v>#N/A</v>
      </c>
      <c r="AJ95" s="7" t="str">
        <f t="shared" si="38"/>
        <v xml:space="preserve"> </v>
      </c>
      <c r="AK95" s="6" t="e">
        <f t="shared" si="39"/>
        <v>#N/A</v>
      </c>
      <c r="AL95" s="6"/>
      <c r="AM95" s="6"/>
      <c r="AN95" s="6"/>
      <c r="AO95" s="6"/>
      <c r="AP95" s="6"/>
      <c r="AQ95" s="6"/>
      <c r="AR95" s="6"/>
      <c r="AS95" s="6"/>
      <c r="AT95" s="6">
        <f t="shared" si="40"/>
        <v>0</v>
      </c>
      <c r="AU95" s="6"/>
      <c r="AV95" s="6" t="str">
        <f t="shared" si="30"/>
        <v/>
      </c>
      <c r="AW95" s="6" t="str">
        <f t="shared" si="31"/>
        <v/>
      </c>
      <c r="AX95" s="6" t="str">
        <f t="shared" si="32"/>
        <v/>
      </c>
      <c r="AY95" s="58"/>
      <c r="BE95" s="191" t="s">
        <v>519</v>
      </c>
      <c r="CS95" s="284" t="str">
        <f t="shared" si="33"/>
        <v/>
      </c>
      <c r="CT95" s="365" t="str">
        <f t="shared" si="41"/>
        <v/>
      </c>
    </row>
    <row r="96" spans="1:98" s="1" customFormat="1" ht="13.5" customHeight="1" x14ac:dyDescent="0.2">
      <c r="A96" s="17">
        <v>81</v>
      </c>
      <c r="B96" s="370"/>
      <c r="C96" s="370"/>
      <c r="D96" s="370"/>
      <c r="E96" s="370"/>
      <c r="F96" s="370"/>
      <c r="G96" s="370"/>
      <c r="H96" s="370"/>
      <c r="I96" s="370"/>
      <c r="J96" s="370"/>
      <c r="K96" s="370"/>
      <c r="L96" s="371"/>
      <c r="M96" s="370"/>
      <c r="N96" s="69"/>
      <c r="O96" s="70"/>
      <c r="P96" s="62"/>
      <c r="Q96" s="62"/>
      <c r="R96" s="103"/>
      <c r="S96" s="103"/>
      <c r="T96" s="104"/>
      <c r="U96" s="105"/>
      <c r="V96" s="106"/>
      <c r="W96" s="106"/>
      <c r="X96" s="107"/>
      <c r="Y96" s="25"/>
      <c r="Z96" s="21" t="str">
        <f t="shared" si="24"/>
        <v/>
      </c>
      <c r="AA96" s="6" t="e">
        <f t="shared" si="25"/>
        <v>#N/A</v>
      </c>
      <c r="AB96" s="6" t="e">
        <f t="shared" si="26"/>
        <v>#N/A</v>
      </c>
      <c r="AC96" s="6" t="e">
        <f t="shared" si="27"/>
        <v>#N/A</v>
      </c>
      <c r="AD96" s="6" t="str">
        <f t="shared" si="28"/>
        <v/>
      </c>
      <c r="AE96" s="6">
        <f t="shared" si="29"/>
        <v>1</v>
      </c>
      <c r="AF96" s="6" t="e">
        <f t="shared" si="34"/>
        <v>#N/A</v>
      </c>
      <c r="AG96" s="6" t="e">
        <f t="shared" si="35"/>
        <v>#N/A</v>
      </c>
      <c r="AH96" s="6" t="e">
        <f t="shared" si="36"/>
        <v>#N/A</v>
      </c>
      <c r="AI96" s="6" t="e">
        <f t="shared" si="37"/>
        <v>#N/A</v>
      </c>
      <c r="AJ96" s="7" t="str">
        <f t="shared" si="38"/>
        <v xml:space="preserve"> </v>
      </c>
      <c r="AK96" s="6" t="e">
        <f t="shared" si="39"/>
        <v>#N/A</v>
      </c>
      <c r="AL96" s="6"/>
      <c r="AM96" s="6"/>
      <c r="AN96" s="6"/>
      <c r="AO96" s="6"/>
      <c r="AP96" s="6"/>
      <c r="AQ96" s="6"/>
      <c r="AR96" s="6"/>
      <c r="AS96" s="6"/>
      <c r="AT96" s="6">
        <f t="shared" si="40"/>
        <v>0</v>
      </c>
      <c r="AU96" s="6"/>
      <c r="AV96" s="6" t="str">
        <f t="shared" si="30"/>
        <v/>
      </c>
      <c r="AW96" s="6" t="str">
        <f t="shared" si="31"/>
        <v/>
      </c>
      <c r="AX96" s="6" t="str">
        <f t="shared" si="32"/>
        <v/>
      </c>
      <c r="AY96" s="58"/>
      <c r="BE96" s="191" t="s">
        <v>525</v>
      </c>
      <c r="CS96" s="284" t="str">
        <f t="shared" si="33"/>
        <v/>
      </c>
      <c r="CT96" s="365" t="str">
        <f t="shared" si="41"/>
        <v/>
      </c>
    </row>
    <row r="97" spans="1:98" s="1" customFormat="1" ht="13.5" customHeight="1" x14ac:dyDescent="0.2">
      <c r="A97" s="17">
        <v>82</v>
      </c>
      <c r="B97" s="370"/>
      <c r="C97" s="370"/>
      <c r="D97" s="370"/>
      <c r="E97" s="370"/>
      <c r="F97" s="370"/>
      <c r="G97" s="370"/>
      <c r="H97" s="370"/>
      <c r="I97" s="370"/>
      <c r="J97" s="370"/>
      <c r="K97" s="370"/>
      <c r="L97" s="371"/>
      <c r="M97" s="370"/>
      <c r="N97" s="69"/>
      <c r="O97" s="70"/>
      <c r="P97" s="62"/>
      <c r="Q97" s="62"/>
      <c r="R97" s="103"/>
      <c r="S97" s="103"/>
      <c r="T97" s="104"/>
      <c r="U97" s="105"/>
      <c r="V97" s="106"/>
      <c r="W97" s="106"/>
      <c r="X97" s="107"/>
      <c r="Y97" s="25"/>
      <c r="Z97" s="21" t="str">
        <f t="shared" si="24"/>
        <v/>
      </c>
      <c r="AA97" s="6" t="e">
        <f t="shared" si="25"/>
        <v>#N/A</v>
      </c>
      <c r="AB97" s="6" t="e">
        <f t="shared" si="26"/>
        <v>#N/A</v>
      </c>
      <c r="AC97" s="6" t="e">
        <f t="shared" si="27"/>
        <v>#N/A</v>
      </c>
      <c r="AD97" s="6" t="str">
        <f t="shared" si="28"/>
        <v/>
      </c>
      <c r="AE97" s="6">
        <f t="shared" si="29"/>
        <v>1</v>
      </c>
      <c r="AF97" s="6" t="e">
        <f t="shared" si="34"/>
        <v>#N/A</v>
      </c>
      <c r="AG97" s="6" t="e">
        <f t="shared" si="35"/>
        <v>#N/A</v>
      </c>
      <c r="AH97" s="6" t="e">
        <f t="shared" si="36"/>
        <v>#N/A</v>
      </c>
      <c r="AI97" s="6" t="e">
        <f t="shared" si="37"/>
        <v>#N/A</v>
      </c>
      <c r="AJ97" s="7" t="str">
        <f t="shared" si="38"/>
        <v xml:space="preserve"> </v>
      </c>
      <c r="AK97" s="6" t="e">
        <f t="shared" si="39"/>
        <v>#N/A</v>
      </c>
      <c r="AL97" s="6"/>
      <c r="AM97" s="6"/>
      <c r="AN97" s="6"/>
      <c r="AO97" s="6"/>
      <c r="AP97" s="6"/>
      <c r="AQ97" s="6"/>
      <c r="AR97" s="6"/>
      <c r="AS97" s="6"/>
      <c r="AT97" s="6">
        <f t="shared" si="40"/>
        <v>0</v>
      </c>
      <c r="AU97" s="6"/>
      <c r="AV97" s="6" t="str">
        <f t="shared" si="30"/>
        <v/>
      </c>
      <c r="AW97" s="6" t="str">
        <f t="shared" si="31"/>
        <v/>
      </c>
      <c r="AX97" s="6" t="str">
        <f t="shared" si="32"/>
        <v/>
      </c>
      <c r="AY97" s="58"/>
      <c r="BE97" s="191" t="s">
        <v>536</v>
      </c>
      <c r="CS97" s="284" t="str">
        <f t="shared" si="33"/>
        <v/>
      </c>
      <c r="CT97" s="365" t="str">
        <f t="shared" si="41"/>
        <v/>
      </c>
    </row>
    <row r="98" spans="1:98" s="1" customFormat="1" ht="13.5" customHeight="1" x14ac:dyDescent="0.2">
      <c r="A98" s="17">
        <v>83</v>
      </c>
      <c r="B98" s="370"/>
      <c r="C98" s="370"/>
      <c r="D98" s="370"/>
      <c r="E98" s="370"/>
      <c r="F98" s="370"/>
      <c r="G98" s="370"/>
      <c r="H98" s="370"/>
      <c r="I98" s="370"/>
      <c r="J98" s="370"/>
      <c r="K98" s="370"/>
      <c r="L98" s="371"/>
      <c r="M98" s="370"/>
      <c r="N98" s="69"/>
      <c r="O98" s="70"/>
      <c r="P98" s="62"/>
      <c r="Q98" s="62"/>
      <c r="R98" s="103"/>
      <c r="S98" s="103"/>
      <c r="T98" s="104"/>
      <c r="U98" s="105"/>
      <c r="V98" s="106"/>
      <c r="W98" s="106"/>
      <c r="X98" s="107"/>
      <c r="Y98" s="25"/>
      <c r="Z98" s="21" t="str">
        <f t="shared" si="24"/>
        <v/>
      </c>
      <c r="AA98" s="6" t="e">
        <f t="shared" si="25"/>
        <v>#N/A</v>
      </c>
      <c r="AB98" s="6" t="e">
        <f t="shared" si="26"/>
        <v>#N/A</v>
      </c>
      <c r="AC98" s="6" t="e">
        <f t="shared" si="27"/>
        <v>#N/A</v>
      </c>
      <c r="AD98" s="6" t="str">
        <f t="shared" si="28"/>
        <v/>
      </c>
      <c r="AE98" s="6">
        <f t="shared" si="29"/>
        <v>1</v>
      </c>
      <c r="AF98" s="6" t="e">
        <f t="shared" si="34"/>
        <v>#N/A</v>
      </c>
      <c r="AG98" s="6" t="e">
        <f t="shared" si="35"/>
        <v>#N/A</v>
      </c>
      <c r="AH98" s="6" t="e">
        <f t="shared" si="36"/>
        <v>#N/A</v>
      </c>
      <c r="AI98" s="6" t="e">
        <f t="shared" si="37"/>
        <v>#N/A</v>
      </c>
      <c r="AJ98" s="7" t="str">
        <f t="shared" si="38"/>
        <v xml:space="preserve"> </v>
      </c>
      <c r="AK98" s="6" t="e">
        <f t="shared" si="39"/>
        <v>#N/A</v>
      </c>
      <c r="AL98" s="6"/>
      <c r="AM98" s="6"/>
      <c r="AN98" s="6"/>
      <c r="AO98" s="6"/>
      <c r="AP98" s="6"/>
      <c r="AQ98" s="6"/>
      <c r="AR98" s="6"/>
      <c r="AS98" s="6"/>
      <c r="AT98" s="6">
        <f t="shared" si="40"/>
        <v>0</v>
      </c>
      <c r="AU98" s="6"/>
      <c r="AV98" s="6" t="str">
        <f t="shared" si="30"/>
        <v/>
      </c>
      <c r="AW98" s="6" t="str">
        <f t="shared" si="31"/>
        <v/>
      </c>
      <c r="AX98" s="6" t="str">
        <f t="shared" si="32"/>
        <v/>
      </c>
      <c r="AY98" s="58"/>
      <c r="BE98" s="191" t="s">
        <v>616</v>
      </c>
      <c r="CS98" s="284" t="str">
        <f t="shared" si="33"/>
        <v/>
      </c>
      <c r="CT98" s="365" t="str">
        <f t="shared" si="41"/>
        <v/>
      </c>
    </row>
    <row r="99" spans="1:98" s="1" customFormat="1" ht="13.5" customHeight="1" x14ac:dyDescent="0.2">
      <c r="A99" s="17">
        <v>84</v>
      </c>
      <c r="B99" s="370"/>
      <c r="C99" s="370"/>
      <c r="D99" s="370"/>
      <c r="E99" s="370"/>
      <c r="F99" s="370"/>
      <c r="G99" s="370"/>
      <c r="H99" s="370"/>
      <c r="I99" s="370"/>
      <c r="J99" s="370"/>
      <c r="K99" s="370"/>
      <c r="L99" s="371"/>
      <c r="M99" s="370"/>
      <c r="N99" s="69"/>
      <c r="O99" s="70"/>
      <c r="P99" s="62"/>
      <c r="Q99" s="62"/>
      <c r="R99" s="103"/>
      <c r="S99" s="103"/>
      <c r="T99" s="104"/>
      <c r="U99" s="105"/>
      <c r="V99" s="106"/>
      <c r="W99" s="106"/>
      <c r="X99" s="107"/>
      <c r="Y99" s="25"/>
      <c r="Z99" s="21" t="str">
        <f t="shared" si="24"/>
        <v/>
      </c>
      <c r="AA99" s="6" t="e">
        <f t="shared" si="25"/>
        <v>#N/A</v>
      </c>
      <c r="AB99" s="6" t="e">
        <f t="shared" si="26"/>
        <v>#N/A</v>
      </c>
      <c r="AC99" s="6" t="e">
        <f t="shared" si="27"/>
        <v>#N/A</v>
      </c>
      <c r="AD99" s="6" t="str">
        <f t="shared" si="28"/>
        <v/>
      </c>
      <c r="AE99" s="6">
        <f t="shared" si="29"/>
        <v>1</v>
      </c>
      <c r="AF99" s="6" t="e">
        <f t="shared" si="34"/>
        <v>#N/A</v>
      </c>
      <c r="AG99" s="6" t="e">
        <f t="shared" si="35"/>
        <v>#N/A</v>
      </c>
      <c r="AH99" s="6" t="e">
        <f t="shared" si="36"/>
        <v>#N/A</v>
      </c>
      <c r="AI99" s="6" t="e">
        <f t="shared" si="37"/>
        <v>#N/A</v>
      </c>
      <c r="AJ99" s="7" t="str">
        <f t="shared" si="38"/>
        <v xml:space="preserve"> </v>
      </c>
      <c r="AK99" s="6" t="e">
        <f t="shared" si="39"/>
        <v>#N/A</v>
      </c>
      <c r="AL99" s="6"/>
      <c r="AM99" s="6"/>
      <c r="AN99" s="6"/>
      <c r="AO99" s="6"/>
      <c r="AP99" s="6"/>
      <c r="AQ99" s="6"/>
      <c r="AR99" s="6"/>
      <c r="AS99" s="6"/>
      <c r="AT99" s="6">
        <f t="shared" si="40"/>
        <v>0</v>
      </c>
      <c r="AU99" s="6"/>
      <c r="AV99" s="6" t="str">
        <f t="shared" si="30"/>
        <v/>
      </c>
      <c r="AW99" s="6" t="str">
        <f t="shared" si="31"/>
        <v/>
      </c>
      <c r="AX99" s="6" t="str">
        <f t="shared" si="32"/>
        <v/>
      </c>
      <c r="AY99" s="58"/>
      <c r="BE99" s="191" t="s">
        <v>617</v>
      </c>
      <c r="CS99" s="284" t="str">
        <f t="shared" si="33"/>
        <v/>
      </c>
      <c r="CT99" s="365" t="str">
        <f t="shared" si="41"/>
        <v/>
      </c>
    </row>
    <row r="100" spans="1:98" s="1" customFormat="1" ht="13.5" customHeight="1" x14ac:dyDescent="0.2">
      <c r="A100" s="17">
        <v>85</v>
      </c>
      <c r="B100" s="370"/>
      <c r="C100" s="370"/>
      <c r="D100" s="370"/>
      <c r="E100" s="370"/>
      <c r="F100" s="370"/>
      <c r="G100" s="370"/>
      <c r="H100" s="370"/>
      <c r="I100" s="370"/>
      <c r="J100" s="370"/>
      <c r="K100" s="370"/>
      <c r="L100" s="371"/>
      <c r="M100" s="370"/>
      <c r="N100" s="69"/>
      <c r="O100" s="70"/>
      <c r="P100" s="62"/>
      <c r="Q100" s="62"/>
      <c r="R100" s="103"/>
      <c r="S100" s="103"/>
      <c r="T100" s="104"/>
      <c r="U100" s="105"/>
      <c r="V100" s="106"/>
      <c r="W100" s="106"/>
      <c r="X100" s="107"/>
      <c r="Y100" s="25"/>
      <c r="Z100" s="21" t="str">
        <f t="shared" si="24"/>
        <v/>
      </c>
      <c r="AA100" s="6" t="e">
        <f t="shared" si="25"/>
        <v>#N/A</v>
      </c>
      <c r="AB100" s="6" t="e">
        <f t="shared" si="26"/>
        <v>#N/A</v>
      </c>
      <c r="AC100" s="6" t="e">
        <f t="shared" si="27"/>
        <v>#N/A</v>
      </c>
      <c r="AD100" s="6" t="str">
        <f t="shared" si="28"/>
        <v/>
      </c>
      <c r="AE100" s="6">
        <f t="shared" si="29"/>
        <v>1</v>
      </c>
      <c r="AF100" s="6" t="e">
        <f t="shared" si="34"/>
        <v>#N/A</v>
      </c>
      <c r="AG100" s="6" t="e">
        <f t="shared" si="35"/>
        <v>#N/A</v>
      </c>
      <c r="AH100" s="6" t="e">
        <f t="shared" si="36"/>
        <v>#N/A</v>
      </c>
      <c r="AI100" s="6" t="e">
        <f t="shared" si="37"/>
        <v>#N/A</v>
      </c>
      <c r="AJ100" s="7" t="str">
        <f t="shared" si="38"/>
        <v xml:space="preserve"> </v>
      </c>
      <c r="AK100" s="6" t="e">
        <f t="shared" si="39"/>
        <v>#N/A</v>
      </c>
      <c r="AL100" s="6"/>
      <c r="AM100" s="6"/>
      <c r="AN100" s="6"/>
      <c r="AO100" s="6"/>
      <c r="AP100" s="6"/>
      <c r="AQ100" s="6"/>
      <c r="AR100" s="6"/>
      <c r="AS100" s="6"/>
      <c r="AT100" s="6">
        <f t="shared" si="40"/>
        <v>0</v>
      </c>
      <c r="AU100" s="6"/>
      <c r="AV100" s="6" t="str">
        <f t="shared" si="30"/>
        <v/>
      </c>
      <c r="AW100" s="6" t="str">
        <f t="shared" si="31"/>
        <v/>
      </c>
      <c r="AX100" s="6" t="str">
        <f t="shared" si="32"/>
        <v/>
      </c>
      <c r="AY100" s="58"/>
      <c r="BE100" s="191" t="s">
        <v>618</v>
      </c>
      <c r="CS100" s="284" t="str">
        <f t="shared" si="33"/>
        <v/>
      </c>
      <c r="CT100" s="365" t="str">
        <f t="shared" si="41"/>
        <v/>
      </c>
    </row>
    <row r="101" spans="1:98" s="1" customFormat="1" ht="13.5" customHeight="1" x14ac:dyDescent="0.2">
      <c r="A101" s="17">
        <v>86</v>
      </c>
      <c r="B101" s="370"/>
      <c r="C101" s="370"/>
      <c r="D101" s="370"/>
      <c r="E101" s="370"/>
      <c r="F101" s="370"/>
      <c r="G101" s="370"/>
      <c r="H101" s="370"/>
      <c r="I101" s="370"/>
      <c r="J101" s="370"/>
      <c r="K101" s="370"/>
      <c r="L101" s="371"/>
      <c r="M101" s="370"/>
      <c r="N101" s="69"/>
      <c r="O101" s="70"/>
      <c r="P101" s="62"/>
      <c r="Q101" s="62"/>
      <c r="R101" s="103"/>
      <c r="S101" s="103"/>
      <c r="T101" s="104"/>
      <c r="U101" s="105"/>
      <c r="V101" s="106"/>
      <c r="W101" s="106"/>
      <c r="X101" s="107"/>
      <c r="Y101" s="25"/>
      <c r="Z101" s="21" t="str">
        <f t="shared" si="24"/>
        <v/>
      </c>
      <c r="AA101" s="6" t="e">
        <f t="shared" si="25"/>
        <v>#N/A</v>
      </c>
      <c r="AB101" s="6" t="e">
        <f t="shared" si="26"/>
        <v>#N/A</v>
      </c>
      <c r="AC101" s="6" t="e">
        <f t="shared" si="27"/>
        <v>#N/A</v>
      </c>
      <c r="AD101" s="6" t="str">
        <f t="shared" si="28"/>
        <v/>
      </c>
      <c r="AE101" s="6">
        <f t="shared" si="29"/>
        <v>1</v>
      </c>
      <c r="AF101" s="6" t="e">
        <f t="shared" si="34"/>
        <v>#N/A</v>
      </c>
      <c r="AG101" s="6" t="e">
        <f t="shared" si="35"/>
        <v>#N/A</v>
      </c>
      <c r="AH101" s="6" t="e">
        <f t="shared" si="36"/>
        <v>#N/A</v>
      </c>
      <c r="AI101" s="6" t="e">
        <f t="shared" si="37"/>
        <v>#N/A</v>
      </c>
      <c r="AJ101" s="7" t="str">
        <f t="shared" si="38"/>
        <v xml:space="preserve"> </v>
      </c>
      <c r="AK101" s="6" t="e">
        <f t="shared" si="39"/>
        <v>#N/A</v>
      </c>
      <c r="AL101" s="6"/>
      <c r="AM101" s="6"/>
      <c r="AN101" s="6"/>
      <c r="AO101" s="6"/>
      <c r="AP101" s="6"/>
      <c r="AQ101" s="6"/>
      <c r="AR101" s="6"/>
      <c r="AS101" s="6"/>
      <c r="AT101" s="6">
        <f t="shared" si="40"/>
        <v>0</v>
      </c>
      <c r="AU101" s="6"/>
      <c r="AV101" s="6" t="str">
        <f t="shared" si="30"/>
        <v/>
      </c>
      <c r="AW101" s="6" t="str">
        <f t="shared" si="31"/>
        <v/>
      </c>
      <c r="AX101" s="6" t="str">
        <f t="shared" si="32"/>
        <v/>
      </c>
      <c r="AY101" s="58"/>
      <c r="BE101" s="191" t="s">
        <v>619</v>
      </c>
      <c r="CS101" s="284" t="str">
        <f t="shared" si="33"/>
        <v/>
      </c>
      <c r="CT101" s="365" t="str">
        <f t="shared" si="41"/>
        <v/>
      </c>
    </row>
    <row r="102" spans="1:98" s="1" customFormat="1" ht="13.5" customHeight="1" x14ac:dyDescent="0.2">
      <c r="A102" s="17">
        <v>87</v>
      </c>
      <c r="B102" s="370"/>
      <c r="C102" s="370"/>
      <c r="D102" s="370"/>
      <c r="E102" s="370"/>
      <c r="F102" s="370"/>
      <c r="G102" s="370"/>
      <c r="H102" s="370"/>
      <c r="I102" s="370"/>
      <c r="J102" s="370"/>
      <c r="K102" s="370"/>
      <c r="L102" s="371"/>
      <c r="M102" s="370"/>
      <c r="N102" s="69"/>
      <c r="O102" s="70"/>
      <c r="P102" s="62"/>
      <c r="Q102" s="62"/>
      <c r="R102" s="103"/>
      <c r="S102" s="103"/>
      <c r="T102" s="104"/>
      <c r="U102" s="105"/>
      <c r="V102" s="106"/>
      <c r="W102" s="106"/>
      <c r="X102" s="107"/>
      <c r="Y102" s="25"/>
      <c r="Z102" s="21" t="str">
        <f t="shared" si="24"/>
        <v/>
      </c>
      <c r="AA102" s="6" t="e">
        <f t="shared" si="25"/>
        <v>#N/A</v>
      </c>
      <c r="AB102" s="6" t="e">
        <f t="shared" si="26"/>
        <v>#N/A</v>
      </c>
      <c r="AC102" s="6" t="e">
        <f t="shared" si="27"/>
        <v>#N/A</v>
      </c>
      <c r="AD102" s="6" t="str">
        <f t="shared" si="28"/>
        <v/>
      </c>
      <c r="AE102" s="6">
        <f t="shared" si="29"/>
        <v>1</v>
      </c>
      <c r="AF102" s="6" t="e">
        <f t="shared" si="34"/>
        <v>#N/A</v>
      </c>
      <c r="AG102" s="6" t="e">
        <f t="shared" si="35"/>
        <v>#N/A</v>
      </c>
      <c r="AH102" s="6" t="e">
        <f t="shared" si="36"/>
        <v>#N/A</v>
      </c>
      <c r="AI102" s="6" t="e">
        <f t="shared" si="37"/>
        <v>#N/A</v>
      </c>
      <c r="AJ102" s="7" t="str">
        <f t="shared" si="38"/>
        <v xml:space="preserve"> </v>
      </c>
      <c r="AK102" s="6" t="e">
        <f t="shared" si="39"/>
        <v>#N/A</v>
      </c>
      <c r="AL102" s="6"/>
      <c r="AM102" s="6"/>
      <c r="AN102" s="6"/>
      <c r="AO102" s="6"/>
      <c r="AP102" s="6"/>
      <c r="AQ102" s="6"/>
      <c r="AR102" s="6"/>
      <c r="AS102" s="6"/>
      <c r="AT102" s="6">
        <f t="shared" si="40"/>
        <v>0</v>
      </c>
      <c r="AU102" s="6"/>
      <c r="AV102" s="6" t="str">
        <f t="shared" si="30"/>
        <v/>
      </c>
      <c r="AW102" s="6" t="str">
        <f t="shared" si="31"/>
        <v/>
      </c>
      <c r="AX102" s="6" t="str">
        <f t="shared" si="32"/>
        <v/>
      </c>
      <c r="AY102" s="58"/>
      <c r="BE102" s="191" t="s">
        <v>620</v>
      </c>
      <c r="CS102" s="284" t="str">
        <f t="shared" si="33"/>
        <v/>
      </c>
      <c r="CT102" s="365" t="str">
        <f t="shared" si="41"/>
        <v/>
      </c>
    </row>
    <row r="103" spans="1:98" s="1" customFormat="1" ht="13.5" customHeight="1" x14ac:dyDescent="0.2">
      <c r="A103" s="17">
        <v>88</v>
      </c>
      <c r="B103" s="370"/>
      <c r="C103" s="370"/>
      <c r="D103" s="370"/>
      <c r="E103" s="370"/>
      <c r="F103" s="370"/>
      <c r="G103" s="370"/>
      <c r="H103" s="370"/>
      <c r="I103" s="370"/>
      <c r="J103" s="370"/>
      <c r="K103" s="370"/>
      <c r="L103" s="371"/>
      <c r="M103" s="370"/>
      <c r="N103" s="69"/>
      <c r="O103" s="70"/>
      <c r="P103" s="62"/>
      <c r="Q103" s="62"/>
      <c r="R103" s="103"/>
      <c r="S103" s="103"/>
      <c r="T103" s="104"/>
      <c r="U103" s="105"/>
      <c r="V103" s="106"/>
      <c r="W103" s="106"/>
      <c r="X103" s="107"/>
      <c r="Y103" s="25"/>
      <c r="Z103" s="21" t="str">
        <f t="shared" si="24"/>
        <v/>
      </c>
      <c r="AA103" s="6" t="e">
        <f t="shared" si="25"/>
        <v>#N/A</v>
      </c>
      <c r="AB103" s="6" t="e">
        <f t="shared" si="26"/>
        <v>#N/A</v>
      </c>
      <c r="AC103" s="6" t="e">
        <f t="shared" si="27"/>
        <v>#N/A</v>
      </c>
      <c r="AD103" s="6" t="str">
        <f t="shared" si="28"/>
        <v/>
      </c>
      <c r="AE103" s="6">
        <f t="shared" si="29"/>
        <v>1</v>
      </c>
      <c r="AF103" s="6" t="e">
        <f t="shared" si="34"/>
        <v>#N/A</v>
      </c>
      <c r="AG103" s="6" t="e">
        <f t="shared" si="35"/>
        <v>#N/A</v>
      </c>
      <c r="AH103" s="6" t="e">
        <f t="shared" si="36"/>
        <v>#N/A</v>
      </c>
      <c r="AI103" s="6" t="e">
        <f t="shared" si="37"/>
        <v>#N/A</v>
      </c>
      <c r="AJ103" s="7" t="str">
        <f t="shared" si="38"/>
        <v xml:space="preserve"> </v>
      </c>
      <c r="AK103" s="6" t="e">
        <f t="shared" si="39"/>
        <v>#N/A</v>
      </c>
      <c r="AL103" s="6"/>
      <c r="AM103" s="6"/>
      <c r="AN103" s="6"/>
      <c r="AO103" s="6"/>
      <c r="AP103" s="6"/>
      <c r="AQ103" s="6"/>
      <c r="AR103" s="6"/>
      <c r="AS103" s="6"/>
      <c r="AT103" s="6">
        <f t="shared" si="40"/>
        <v>0</v>
      </c>
      <c r="AU103" s="6"/>
      <c r="AV103" s="6" t="str">
        <f t="shared" si="30"/>
        <v/>
      </c>
      <c r="AW103" s="6" t="str">
        <f t="shared" si="31"/>
        <v/>
      </c>
      <c r="AX103" s="6" t="str">
        <f t="shared" si="32"/>
        <v/>
      </c>
      <c r="AY103" s="58"/>
      <c r="BE103" s="191" t="s">
        <v>621</v>
      </c>
      <c r="CS103" s="284" t="str">
        <f t="shared" si="33"/>
        <v/>
      </c>
      <c r="CT103" s="365" t="str">
        <f t="shared" si="41"/>
        <v/>
      </c>
    </row>
    <row r="104" spans="1:98" s="1" customFormat="1" ht="13.5" customHeight="1" x14ac:dyDescent="0.2">
      <c r="A104" s="17">
        <v>89</v>
      </c>
      <c r="B104" s="370"/>
      <c r="C104" s="370"/>
      <c r="D104" s="370"/>
      <c r="E104" s="370"/>
      <c r="F104" s="370"/>
      <c r="G104" s="370"/>
      <c r="H104" s="370"/>
      <c r="I104" s="370"/>
      <c r="J104" s="370"/>
      <c r="K104" s="370"/>
      <c r="L104" s="371"/>
      <c r="M104" s="370"/>
      <c r="N104" s="69"/>
      <c r="O104" s="70"/>
      <c r="P104" s="62"/>
      <c r="Q104" s="62"/>
      <c r="R104" s="103"/>
      <c r="S104" s="103"/>
      <c r="T104" s="104"/>
      <c r="U104" s="105"/>
      <c r="V104" s="106"/>
      <c r="W104" s="106"/>
      <c r="X104" s="107"/>
      <c r="Y104" s="25"/>
      <c r="Z104" s="21" t="str">
        <f t="shared" si="24"/>
        <v/>
      </c>
      <c r="AA104" s="6" t="e">
        <f t="shared" si="25"/>
        <v>#N/A</v>
      </c>
      <c r="AB104" s="6" t="e">
        <f t="shared" si="26"/>
        <v>#N/A</v>
      </c>
      <c r="AC104" s="6" t="e">
        <f t="shared" si="27"/>
        <v>#N/A</v>
      </c>
      <c r="AD104" s="6" t="str">
        <f t="shared" si="28"/>
        <v/>
      </c>
      <c r="AE104" s="6">
        <f t="shared" si="29"/>
        <v>1</v>
      </c>
      <c r="AF104" s="6" t="e">
        <f t="shared" si="34"/>
        <v>#N/A</v>
      </c>
      <c r="AG104" s="6" t="e">
        <f t="shared" si="35"/>
        <v>#N/A</v>
      </c>
      <c r="AH104" s="6" t="e">
        <f t="shared" si="36"/>
        <v>#N/A</v>
      </c>
      <c r="AI104" s="6" t="e">
        <f t="shared" si="37"/>
        <v>#N/A</v>
      </c>
      <c r="AJ104" s="7" t="str">
        <f t="shared" si="38"/>
        <v xml:space="preserve"> </v>
      </c>
      <c r="AK104" s="6" t="e">
        <f t="shared" si="39"/>
        <v>#N/A</v>
      </c>
      <c r="AL104" s="6"/>
      <c r="AM104" s="6"/>
      <c r="AN104" s="6"/>
      <c r="AO104" s="6"/>
      <c r="AP104" s="6"/>
      <c r="AQ104" s="6"/>
      <c r="AR104" s="6"/>
      <c r="AS104" s="6"/>
      <c r="AT104" s="6">
        <f t="shared" si="40"/>
        <v>0</v>
      </c>
      <c r="AU104" s="6"/>
      <c r="AV104" s="6" t="str">
        <f t="shared" si="30"/>
        <v/>
      </c>
      <c r="AW104" s="6" t="str">
        <f t="shared" si="31"/>
        <v/>
      </c>
      <c r="AX104" s="6" t="str">
        <f t="shared" si="32"/>
        <v/>
      </c>
      <c r="AY104" s="58"/>
      <c r="BE104" s="191" t="s">
        <v>622</v>
      </c>
      <c r="CS104" s="284" t="str">
        <f t="shared" si="33"/>
        <v/>
      </c>
      <c r="CT104" s="365" t="str">
        <f t="shared" si="41"/>
        <v/>
      </c>
    </row>
    <row r="105" spans="1:98" s="1" customFormat="1" ht="13.5" customHeight="1" x14ac:dyDescent="0.2">
      <c r="A105" s="17">
        <v>90</v>
      </c>
      <c r="B105" s="370"/>
      <c r="C105" s="370"/>
      <c r="D105" s="370"/>
      <c r="E105" s="370"/>
      <c r="F105" s="370"/>
      <c r="G105" s="370"/>
      <c r="H105" s="370"/>
      <c r="I105" s="370"/>
      <c r="J105" s="370"/>
      <c r="K105" s="370"/>
      <c r="L105" s="371"/>
      <c r="M105" s="370"/>
      <c r="N105" s="69"/>
      <c r="O105" s="70"/>
      <c r="P105" s="62"/>
      <c r="Q105" s="62"/>
      <c r="R105" s="103"/>
      <c r="S105" s="103"/>
      <c r="T105" s="104"/>
      <c r="U105" s="105"/>
      <c r="V105" s="106"/>
      <c r="W105" s="106"/>
      <c r="X105" s="107"/>
      <c r="Y105" s="25"/>
      <c r="Z105" s="21" t="str">
        <f t="shared" si="24"/>
        <v/>
      </c>
      <c r="AA105" s="6" t="e">
        <f t="shared" si="25"/>
        <v>#N/A</v>
      </c>
      <c r="AB105" s="6" t="e">
        <f t="shared" si="26"/>
        <v>#N/A</v>
      </c>
      <c r="AC105" s="6" t="e">
        <f t="shared" si="27"/>
        <v>#N/A</v>
      </c>
      <c r="AD105" s="6" t="str">
        <f t="shared" si="28"/>
        <v/>
      </c>
      <c r="AE105" s="6">
        <f t="shared" si="29"/>
        <v>1</v>
      </c>
      <c r="AF105" s="6" t="e">
        <f t="shared" si="34"/>
        <v>#N/A</v>
      </c>
      <c r="AG105" s="6" t="e">
        <f t="shared" si="35"/>
        <v>#N/A</v>
      </c>
      <c r="AH105" s="6" t="e">
        <f t="shared" si="36"/>
        <v>#N/A</v>
      </c>
      <c r="AI105" s="6" t="e">
        <f t="shared" si="37"/>
        <v>#N/A</v>
      </c>
      <c r="AJ105" s="7" t="str">
        <f t="shared" si="38"/>
        <v xml:space="preserve"> </v>
      </c>
      <c r="AK105" s="6" t="e">
        <f t="shared" si="39"/>
        <v>#N/A</v>
      </c>
      <c r="AL105" s="6"/>
      <c r="AM105" s="6"/>
      <c r="AN105" s="6"/>
      <c r="AO105" s="6"/>
      <c r="AP105" s="6"/>
      <c r="AQ105" s="6"/>
      <c r="AR105" s="6"/>
      <c r="AS105" s="6"/>
      <c r="AT105" s="6">
        <f t="shared" si="40"/>
        <v>0</v>
      </c>
      <c r="AU105" s="6"/>
      <c r="AV105" s="6" t="str">
        <f t="shared" si="30"/>
        <v/>
      </c>
      <c r="AW105" s="6" t="str">
        <f t="shared" si="31"/>
        <v/>
      </c>
      <c r="AX105" s="6" t="str">
        <f t="shared" si="32"/>
        <v/>
      </c>
      <c r="AY105" s="58"/>
      <c r="BE105" s="191" t="s">
        <v>623</v>
      </c>
      <c r="CS105" s="284" t="str">
        <f t="shared" si="33"/>
        <v/>
      </c>
      <c r="CT105" s="365" t="str">
        <f t="shared" si="41"/>
        <v/>
      </c>
    </row>
    <row r="106" spans="1:98" s="1" customFormat="1" ht="13.5" customHeight="1" x14ac:dyDescent="0.2">
      <c r="A106" s="17">
        <v>91</v>
      </c>
      <c r="B106" s="370"/>
      <c r="C106" s="370"/>
      <c r="D106" s="370"/>
      <c r="E106" s="370"/>
      <c r="F106" s="370"/>
      <c r="G106" s="370"/>
      <c r="H106" s="370"/>
      <c r="I106" s="370"/>
      <c r="J106" s="370"/>
      <c r="K106" s="370"/>
      <c r="L106" s="371"/>
      <c r="M106" s="370"/>
      <c r="N106" s="69"/>
      <c r="O106" s="70"/>
      <c r="P106" s="62"/>
      <c r="Q106" s="62"/>
      <c r="R106" s="103"/>
      <c r="S106" s="103"/>
      <c r="T106" s="104"/>
      <c r="U106" s="105"/>
      <c r="V106" s="106"/>
      <c r="W106" s="106"/>
      <c r="X106" s="107"/>
      <c r="Y106" s="25"/>
      <c r="Z106" s="21" t="str">
        <f t="shared" si="24"/>
        <v/>
      </c>
      <c r="AA106" s="6" t="e">
        <f t="shared" si="25"/>
        <v>#N/A</v>
      </c>
      <c r="AB106" s="6" t="e">
        <f t="shared" si="26"/>
        <v>#N/A</v>
      </c>
      <c r="AC106" s="6" t="e">
        <f t="shared" si="27"/>
        <v>#N/A</v>
      </c>
      <c r="AD106" s="6" t="str">
        <f t="shared" si="28"/>
        <v/>
      </c>
      <c r="AE106" s="6">
        <f t="shared" si="29"/>
        <v>1</v>
      </c>
      <c r="AF106" s="6" t="e">
        <f t="shared" si="34"/>
        <v>#N/A</v>
      </c>
      <c r="AG106" s="6" t="e">
        <f t="shared" si="35"/>
        <v>#N/A</v>
      </c>
      <c r="AH106" s="6" t="e">
        <f t="shared" si="36"/>
        <v>#N/A</v>
      </c>
      <c r="AI106" s="6" t="e">
        <f t="shared" si="37"/>
        <v>#N/A</v>
      </c>
      <c r="AJ106" s="7" t="str">
        <f t="shared" si="38"/>
        <v xml:space="preserve"> </v>
      </c>
      <c r="AK106" s="6" t="e">
        <f t="shared" si="39"/>
        <v>#N/A</v>
      </c>
      <c r="AL106" s="6"/>
      <c r="AM106" s="6"/>
      <c r="AN106" s="6"/>
      <c r="AO106" s="6"/>
      <c r="AP106" s="6"/>
      <c r="AQ106" s="6"/>
      <c r="AR106" s="6"/>
      <c r="AS106" s="6"/>
      <c r="AT106" s="6">
        <f t="shared" si="40"/>
        <v>0</v>
      </c>
      <c r="AU106" s="6"/>
      <c r="AV106" s="6" t="str">
        <f t="shared" si="30"/>
        <v/>
      </c>
      <c r="AW106" s="6" t="str">
        <f t="shared" si="31"/>
        <v/>
      </c>
      <c r="AX106" s="6" t="str">
        <f t="shared" si="32"/>
        <v/>
      </c>
      <c r="AY106" s="58"/>
      <c r="BE106" s="191" t="s">
        <v>624</v>
      </c>
      <c r="CS106" s="284" t="str">
        <f t="shared" si="33"/>
        <v/>
      </c>
      <c r="CT106" s="365" t="str">
        <f t="shared" si="41"/>
        <v/>
      </c>
    </row>
    <row r="107" spans="1:98" s="1" customFormat="1" ht="13.5" customHeight="1" x14ac:dyDescent="0.2">
      <c r="A107" s="17">
        <v>92</v>
      </c>
      <c r="B107" s="370"/>
      <c r="C107" s="370"/>
      <c r="D107" s="370"/>
      <c r="E107" s="370"/>
      <c r="F107" s="370"/>
      <c r="G107" s="370"/>
      <c r="H107" s="370"/>
      <c r="I107" s="370"/>
      <c r="J107" s="370"/>
      <c r="K107" s="370"/>
      <c r="L107" s="371"/>
      <c r="M107" s="370"/>
      <c r="N107" s="69"/>
      <c r="O107" s="70"/>
      <c r="P107" s="62"/>
      <c r="Q107" s="62"/>
      <c r="R107" s="103"/>
      <c r="S107" s="103"/>
      <c r="T107" s="104"/>
      <c r="U107" s="105"/>
      <c r="V107" s="106"/>
      <c r="W107" s="106"/>
      <c r="X107" s="107"/>
      <c r="Y107" s="25"/>
      <c r="Z107" s="21" t="str">
        <f t="shared" si="24"/>
        <v/>
      </c>
      <c r="AA107" s="6" t="e">
        <f t="shared" si="25"/>
        <v>#N/A</v>
      </c>
      <c r="AB107" s="6" t="e">
        <f t="shared" si="26"/>
        <v>#N/A</v>
      </c>
      <c r="AC107" s="6" t="e">
        <f t="shared" si="27"/>
        <v>#N/A</v>
      </c>
      <c r="AD107" s="6" t="str">
        <f t="shared" si="28"/>
        <v/>
      </c>
      <c r="AE107" s="6">
        <f t="shared" si="29"/>
        <v>1</v>
      </c>
      <c r="AF107" s="6" t="e">
        <f t="shared" si="34"/>
        <v>#N/A</v>
      </c>
      <c r="AG107" s="6" t="e">
        <f t="shared" si="35"/>
        <v>#N/A</v>
      </c>
      <c r="AH107" s="6" t="e">
        <f t="shared" si="36"/>
        <v>#N/A</v>
      </c>
      <c r="AI107" s="6" t="e">
        <f t="shared" si="37"/>
        <v>#N/A</v>
      </c>
      <c r="AJ107" s="7" t="str">
        <f t="shared" si="38"/>
        <v xml:space="preserve"> </v>
      </c>
      <c r="AK107" s="6" t="e">
        <f t="shared" si="39"/>
        <v>#N/A</v>
      </c>
      <c r="AL107" s="6"/>
      <c r="AM107" s="6"/>
      <c r="AN107" s="6"/>
      <c r="AO107" s="6"/>
      <c r="AP107" s="6"/>
      <c r="AQ107" s="6"/>
      <c r="AR107" s="6"/>
      <c r="AS107" s="6"/>
      <c r="AT107" s="6">
        <f t="shared" si="40"/>
        <v>0</v>
      </c>
      <c r="AU107" s="6"/>
      <c r="AV107" s="6" t="str">
        <f t="shared" si="30"/>
        <v/>
      </c>
      <c r="AW107" s="6" t="str">
        <f t="shared" si="31"/>
        <v/>
      </c>
      <c r="AX107" s="6" t="str">
        <f t="shared" si="32"/>
        <v/>
      </c>
      <c r="AY107" s="58"/>
      <c r="BE107" s="191" t="s">
        <v>625</v>
      </c>
      <c r="CS107" s="284" t="str">
        <f t="shared" si="33"/>
        <v/>
      </c>
      <c r="CT107" s="365" t="str">
        <f t="shared" si="41"/>
        <v/>
      </c>
    </row>
    <row r="108" spans="1:98" s="1" customFormat="1" ht="13.5" customHeight="1" x14ac:dyDescent="0.2">
      <c r="A108" s="17">
        <v>93</v>
      </c>
      <c r="B108" s="370"/>
      <c r="C108" s="370"/>
      <c r="D108" s="370"/>
      <c r="E108" s="370"/>
      <c r="F108" s="370"/>
      <c r="G108" s="370"/>
      <c r="H108" s="370"/>
      <c r="I108" s="370"/>
      <c r="J108" s="370"/>
      <c r="K108" s="370"/>
      <c r="L108" s="371"/>
      <c r="M108" s="370"/>
      <c r="N108" s="69"/>
      <c r="O108" s="70"/>
      <c r="P108" s="62"/>
      <c r="Q108" s="62"/>
      <c r="R108" s="103"/>
      <c r="S108" s="103"/>
      <c r="T108" s="104"/>
      <c r="U108" s="105"/>
      <c r="V108" s="106"/>
      <c r="W108" s="106"/>
      <c r="X108" s="107"/>
      <c r="Y108" s="25"/>
      <c r="Z108" s="21" t="str">
        <f t="shared" si="24"/>
        <v/>
      </c>
      <c r="AA108" s="6" t="e">
        <f t="shared" si="25"/>
        <v>#N/A</v>
      </c>
      <c r="AB108" s="6" t="e">
        <f t="shared" si="26"/>
        <v>#N/A</v>
      </c>
      <c r="AC108" s="6" t="e">
        <f t="shared" si="27"/>
        <v>#N/A</v>
      </c>
      <c r="AD108" s="6" t="str">
        <f t="shared" si="28"/>
        <v/>
      </c>
      <c r="AE108" s="6">
        <f t="shared" si="29"/>
        <v>1</v>
      </c>
      <c r="AF108" s="6" t="e">
        <f t="shared" si="34"/>
        <v>#N/A</v>
      </c>
      <c r="AG108" s="6" t="e">
        <f t="shared" si="35"/>
        <v>#N/A</v>
      </c>
      <c r="AH108" s="6" t="e">
        <f t="shared" si="36"/>
        <v>#N/A</v>
      </c>
      <c r="AI108" s="6" t="e">
        <f t="shared" si="37"/>
        <v>#N/A</v>
      </c>
      <c r="AJ108" s="7" t="str">
        <f t="shared" si="38"/>
        <v xml:space="preserve"> </v>
      </c>
      <c r="AK108" s="6" t="e">
        <f t="shared" si="39"/>
        <v>#N/A</v>
      </c>
      <c r="AL108" s="6"/>
      <c r="AM108" s="6"/>
      <c r="AN108" s="6"/>
      <c r="AO108" s="6"/>
      <c r="AP108" s="6"/>
      <c r="AQ108" s="6"/>
      <c r="AR108" s="6"/>
      <c r="AS108" s="6"/>
      <c r="AT108" s="6">
        <f t="shared" si="40"/>
        <v>0</v>
      </c>
      <c r="AU108" s="6"/>
      <c r="AV108" s="6" t="str">
        <f t="shared" si="30"/>
        <v/>
      </c>
      <c r="AW108" s="6" t="str">
        <f t="shared" si="31"/>
        <v/>
      </c>
      <c r="AX108" s="6" t="str">
        <f t="shared" si="32"/>
        <v/>
      </c>
      <c r="AY108" s="58"/>
      <c r="BE108" s="191" t="s">
        <v>626</v>
      </c>
      <c r="CS108" s="284" t="str">
        <f t="shared" si="33"/>
        <v/>
      </c>
      <c r="CT108" s="365" t="str">
        <f t="shared" si="41"/>
        <v/>
      </c>
    </row>
    <row r="109" spans="1:98" s="1" customFormat="1" ht="13.5" customHeight="1" x14ac:dyDescent="0.2">
      <c r="A109" s="17">
        <v>94</v>
      </c>
      <c r="B109" s="370"/>
      <c r="C109" s="370"/>
      <c r="D109" s="370"/>
      <c r="E109" s="370"/>
      <c r="F109" s="370"/>
      <c r="G109" s="370"/>
      <c r="H109" s="370"/>
      <c r="I109" s="370"/>
      <c r="J109" s="370"/>
      <c r="K109" s="370"/>
      <c r="L109" s="371"/>
      <c r="M109" s="370"/>
      <c r="N109" s="69"/>
      <c r="O109" s="70"/>
      <c r="P109" s="62"/>
      <c r="Q109" s="62"/>
      <c r="R109" s="103"/>
      <c r="S109" s="103"/>
      <c r="T109" s="104"/>
      <c r="U109" s="105"/>
      <c r="V109" s="106"/>
      <c r="W109" s="106"/>
      <c r="X109" s="107"/>
      <c r="Y109" s="25"/>
      <c r="Z109" s="21" t="str">
        <f t="shared" si="24"/>
        <v/>
      </c>
      <c r="AA109" s="6" t="e">
        <f t="shared" si="25"/>
        <v>#N/A</v>
      </c>
      <c r="AB109" s="6" t="e">
        <f t="shared" si="26"/>
        <v>#N/A</v>
      </c>
      <c r="AC109" s="6" t="e">
        <f t="shared" si="27"/>
        <v>#N/A</v>
      </c>
      <c r="AD109" s="6" t="str">
        <f t="shared" si="28"/>
        <v/>
      </c>
      <c r="AE109" s="6">
        <f t="shared" si="29"/>
        <v>1</v>
      </c>
      <c r="AF109" s="6" t="e">
        <f t="shared" si="34"/>
        <v>#N/A</v>
      </c>
      <c r="AG109" s="6" t="e">
        <f t="shared" si="35"/>
        <v>#N/A</v>
      </c>
      <c r="AH109" s="6" t="e">
        <f t="shared" si="36"/>
        <v>#N/A</v>
      </c>
      <c r="AI109" s="6" t="e">
        <f t="shared" si="37"/>
        <v>#N/A</v>
      </c>
      <c r="AJ109" s="7" t="str">
        <f t="shared" si="38"/>
        <v xml:space="preserve"> </v>
      </c>
      <c r="AK109" s="6" t="e">
        <f t="shared" si="39"/>
        <v>#N/A</v>
      </c>
      <c r="AL109" s="6"/>
      <c r="AM109" s="6"/>
      <c r="AN109" s="6"/>
      <c r="AO109" s="6"/>
      <c r="AP109" s="6"/>
      <c r="AQ109" s="6"/>
      <c r="AR109" s="6"/>
      <c r="AS109" s="6"/>
      <c r="AT109" s="6">
        <f t="shared" si="40"/>
        <v>0</v>
      </c>
      <c r="AU109" s="6"/>
      <c r="AV109" s="6" t="str">
        <f t="shared" si="30"/>
        <v/>
      </c>
      <c r="AW109" s="6" t="str">
        <f t="shared" si="31"/>
        <v/>
      </c>
      <c r="AX109" s="6" t="str">
        <f t="shared" si="32"/>
        <v/>
      </c>
      <c r="AY109" s="58"/>
      <c r="BE109" s="191" t="s">
        <v>627</v>
      </c>
      <c r="CS109" s="284" t="str">
        <f t="shared" si="33"/>
        <v/>
      </c>
      <c r="CT109" s="365" t="str">
        <f t="shared" si="41"/>
        <v/>
      </c>
    </row>
    <row r="110" spans="1:98" s="1" customFormat="1" ht="13.5" customHeight="1" x14ac:dyDescent="0.2">
      <c r="A110" s="17">
        <v>95</v>
      </c>
      <c r="B110" s="370"/>
      <c r="C110" s="370"/>
      <c r="D110" s="370"/>
      <c r="E110" s="370"/>
      <c r="F110" s="370"/>
      <c r="G110" s="370"/>
      <c r="H110" s="370"/>
      <c r="I110" s="370"/>
      <c r="J110" s="370"/>
      <c r="K110" s="370"/>
      <c r="L110" s="371"/>
      <c r="M110" s="370"/>
      <c r="N110" s="69"/>
      <c r="O110" s="70"/>
      <c r="P110" s="62"/>
      <c r="Q110" s="62"/>
      <c r="R110" s="103"/>
      <c r="S110" s="103"/>
      <c r="T110" s="104"/>
      <c r="U110" s="105"/>
      <c r="V110" s="106"/>
      <c r="W110" s="106"/>
      <c r="X110" s="107"/>
      <c r="Y110" s="25"/>
      <c r="Z110" s="21" t="str">
        <f t="shared" si="24"/>
        <v/>
      </c>
      <c r="AA110" s="6" t="e">
        <f t="shared" si="25"/>
        <v>#N/A</v>
      </c>
      <c r="AB110" s="6" t="e">
        <f t="shared" si="26"/>
        <v>#N/A</v>
      </c>
      <c r="AC110" s="6" t="e">
        <f t="shared" si="27"/>
        <v>#N/A</v>
      </c>
      <c r="AD110" s="6" t="str">
        <f t="shared" si="28"/>
        <v/>
      </c>
      <c r="AE110" s="6">
        <f t="shared" si="29"/>
        <v>1</v>
      </c>
      <c r="AF110" s="6" t="e">
        <f t="shared" si="34"/>
        <v>#N/A</v>
      </c>
      <c r="AG110" s="6" t="e">
        <f t="shared" si="35"/>
        <v>#N/A</v>
      </c>
      <c r="AH110" s="6" t="e">
        <f t="shared" si="36"/>
        <v>#N/A</v>
      </c>
      <c r="AI110" s="6" t="e">
        <f t="shared" si="37"/>
        <v>#N/A</v>
      </c>
      <c r="AJ110" s="7" t="str">
        <f t="shared" si="38"/>
        <v xml:space="preserve"> </v>
      </c>
      <c r="AK110" s="6" t="e">
        <f t="shared" si="39"/>
        <v>#N/A</v>
      </c>
      <c r="AL110" s="6"/>
      <c r="AM110" s="6"/>
      <c r="AN110" s="6"/>
      <c r="AO110" s="6"/>
      <c r="AP110" s="6"/>
      <c r="AQ110" s="6"/>
      <c r="AR110" s="6"/>
      <c r="AS110" s="6"/>
      <c r="AT110" s="6">
        <f t="shared" si="40"/>
        <v>0</v>
      </c>
      <c r="AU110" s="6"/>
      <c r="AV110" s="6" t="str">
        <f t="shared" si="30"/>
        <v/>
      </c>
      <c r="AW110" s="6" t="str">
        <f t="shared" si="31"/>
        <v/>
      </c>
      <c r="AX110" s="6" t="str">
        <f t="shared" si="32"/>
        <v/>
      </c>
      <c r="AY110" s="58"/>
      <c r="BE110" s="191" t="s">
        <v>628</v>
      </c>
      <c r="CS110" s="284" t="str">
        <f t="shared" si="33"/>
        <v/>
      </c>
      <c r="CT110" s="365" t="str">
        <f t="shared" si="41"/>
        <v/>
      </c>
    </row>
    <row r="111" spans="1:98" s="1" customFormat="1" ht="13.5" customHeight="1" x14ac:dyDescent="0.2">
      <c r="A111" s="17">
        <v>96</v>
      </c>
      <c r="B111" s="370"/>
      <c r="C111" s="370"/>
      <c r="D111" s="370"/>
      <c r="E111" s="370"/>
      <c r="F111" s="370"/>
      <c r="G111" s="370"/>
      <c r="H111" s="370"/>
      <c r="I111" s="370"/>
      <c r="J111" s="370"/>
      <c r="K111" s="370"/>
      <c r="L111" s="371"/>
      <c r="M111" s="370"/>
      <c r="N111" s="69"/>
      <c r="O111" s="70"/>
      <c r="P111" s="62"/>
      <c r="Q111" s="62"/>
      <c r="R111" s="103"/>
      <c r="S111" s="103"/>
      <c r="T111" s="104"/>
      <c r="U111" s="105"/>
      <c r="V111" s="106"/>
      <c r="W111" s="106"/>
      <c r="X111" s="107"/>
      <c r="Y111" s="25"/>
      <c r="Z111" s="21" t="str">
        <f t="shared" si="24"/>
        <v/>
      </c>
      <c r="AA111" s="6" t="e">
        <f t="shared" si="25"/>
        <v>#N/A</v>
      </c>
      <c r="AB111" s="6" t="e">
        <f t="shared" si="26"/>
        <v>#N/A</v>
      </c>
      <c r="AC111" s="6" t="e">
        <f t="shared" si="27"/>
        <v>#N/A</v>
      </c>
      <c r="AD111" s="6" t="str">
        <f t="shared" si="28"/>
        <v/>
      </c>
      <c r="AE111" s="6">
        <f t="shared" si="29"/>
        <v>1</v>
      </c>
      <c r="AF111" s="6" t="e">
        <f t="shared" si="34"/>
        <v>#N/A</v>
      </c>
      <c r="AG111" s="6" t="e">
        <f t="shared" si="35"/>
        <v>#N/A</v>
      </c>
      <c r="AH111" s="6" t="e">
        <f t="shared" si="36"/>
        <v>#N/A</v>
      </c>
      <c r="AI111" s="6" t="e">
        <f t="shared" si="37"/>
        <v>#N/A</v>
      </c>
      <c r="AJ111" s="7" t="str">
        <f t="shared" si="38"/>
        <v xml:space="preserve"> </v>
      </c>
      <c r="AK111" s="6" t="e">
        <f t="shared" si="39"/>
        <v>#N/A</v>
      </c>
      <c r="AL111" s="6"/>
      <c r="AM111" s="6"/>
      <c r="AN111" s="6"/>
      <c r="AO111" s="6"/>
      <c r="AP111" s="6"/>
      <c r="AQ111" s="6"/>
      <c r="AR111" s="6"/>
      <c r="AS111" s="6"/>
      <c r="AT111" s="6">
        <f t="shared" si="40"/>
        <v>0</v>
      </c>
      <c r="AU111" s="6"/>
      <c r="AV111" s="6" t="str">
        <f t="shared" si="30"/>
        <v/>
      </c>
      <c r="AW111" s="6" t="str">
        <f t="shared" si="31"/>
        <v/>
      </c>
      <c r="AX111" s="6" t="str">
        <f t="shared" si="32"/>
        <v/>
      </c>
      <c r="AY111" s="58"/>
      <c r="BE111" s="191" t="s">
        <v>569</v>
      </c>
      <c r="CS111" s="284" t="str">
        <f t="shared" si="33"/>
        <v/>
      </c>
      <c r="CT111" s="365" t="str">
        <f t="shared" si="41"/>
        <v/>
      </c>
    </row>
    <row r="112" spans="1:98" s="1" customFormat="1" ht="13.5" customHeight="1" x14ac:dyDescent="0.2">
      <c r="A112" s="17">
        <v>97</v>
      </c>
      <c r="B112" s="370"/>
      <c r="C112" s="370"/>
      <c r="D112" s="370"/>
      <c r="E112" s="370"/>
      <c r="F112" s="370"/>
      <c r="G112" s="370"/>
      <c r="H112" s="370"/>
      <c r="I112" s="370"/>
      <c r="J112" s="370"/>
      <c r="K112" s="370"/>
      <c r="L112" s="371"/>
      <c r="M112" s="370"/>
      <c r="N112" s="69"/>
      <c r="O112" s="70"/>
      <c r="P112" s="62"/>
      <c r="Q112" s="62"/>
      <c r="R112" s="103"/>
      <c r="S112" s="103"/>
      <c r="T112" s="104"/>
      <c r="U112" s="105"/>
      <c r="V112" s="106"/>
      <c r="W112" s="106"/>
      <c r="X112" s="107"/>
      <c r="Y112" s="25"/>
      <c r="Z112" s="21" t="str">
        <f t="shared" si="24"/>
        <v/>
      </c>
      <c r="AA112" s="6" t="e">
        <f t="shared" si="25"/>
        <v>#N/A</v>
      </c>
      <c r="AB112" s="6" t="e">
        <f t="shared" si="26"/>
        <v>#N/A</v>
      </c>
      <c r="AC112" s="6" t="e">
        <f t="shared" si="27"/>
        <v>#N/A</v>
      </c>
      <c r="AD112" s="6" t="str">
        <f t="shared" si="28"/>
        <v/>
      </c>
      <c r="AE112" s="6">
        <f t="shared" si="29"/>
        <v>1</v>
      </c>
      <c r="AF112" s="6" t="e">
        <f t="shared" si="34"/>
        <v>#N/A</v>
      </c>
      <c r="AG112" s="6" t="e">
        <f t="shared" si="35"/>
        <v>#N/A</v>
      </c>
      <c r="AH112" s="6" t="e">
        <f t="shared" si="36"/>
        <v>#N/A</v>
      </c>
      <c r="AI112" s="6" t="e">
        <f t="shared" si="37"/>
        <v>#N/A</v>
      </c>
      <c r="AJ112" s="7" t="str">
        <f t="shared" si="38"/>
        <v xml:space="preserve"> </v>
      </c>
      <c r="AK112" s="6" t="e">
        <f t="shared" si="39"/>
        <v>#N/A</v>
      </c>
      <c r="AL112" s="6"/>
      <c r="AM112" s="6"/>
      <c r="AN112" s="6"/>
      <c r="AO112" s="6"/>
      <c r="AP112" s="6"/>
      <c r="AQ112" s="6"/>
      <c r="AR112" s="6"/>
      <c r="AS112" s="6"/>
      <c r="AT112" s="6">
        <f t="shared" si="40"/>
        <v>0</v>
      </c>
      <c r="AU112" s="6"/>
      <c r="AV112" s="6" t="str">
        <f t="shared" si="30"/>
        <v/>
      </c>
      <c r="AW112" s="6" t="str">
        <f t="shared" si="31"/>
        <v/>
      </c>
      <c r="AX112" s="6" t="str">
        <f t="shared" si="32"/>
        <v/>
      </c>
      <c r="AY112" s="58"/>
      <c r="BE112" s="191" t="s">
        <v>570</v>
      </c>
      <c r="CS112" s="284" t="str">
        <f t="shared" si="33"/>
        <v/>
      </c>
      <c r="CT112" s="365" t="str">
        <f t="shared" si="41"/>
        <v/>
      </c>
    </row>
    <row r="113" spans="1:98" s="1" customFormat="1" ht="13.5" customHeight="1" x14ac:dyDescent="0.2">
      <c r="A113" s="17">
        <v>98</v>
      </c>
      <c r="B113" s="370"/>
      <c r="C113" s="370"/>
      <c r="D113" s="370"/>
      <c r="E113" s="370"/>
      <c r="F113" s="370"/>
      <c r="G113" s="370"/>
      <c r="H113" s="370"/>
      <c r="I113" s="370"/>
      <c r="J113" s="370"/>
      <c r="K113" s="370"/>
      <c r="L113" s="371"/>
      <c r="M113" s="370"/>
      <c r="N113" s="69"/>
      <c r="O113" s="70"/>
      <c r="P113" s="62"/>
      <c r="Q113" s="62"/>
      <c r="R113" s="103"/>
      <c r="S113" s="103"/>
      <c r="T113" s="104"/>
      <c r="U113" s="105"/>
      <c r="V113" s="106"/>
      <c r="W113" s="106"/>
      <c r="X113" s="107"/>
      <c r="Y113" s="25"/>
      <c r="Z113" s="21" t="str">
        <f t="shared" si="24"/>
        <v/>
      </c>
      <c r="AA113" s="6" t="e">
        <f t="shared" si="25"/>
        <v>#N/A</v>
      </c>
      <c r="AB113" s="6" t="e">
        <f t="shared" si="26"/>
        <v>#N/A</v>
      </c>
      <c r="AC113" s="6" t="e">
        <f t="shared" si="27"/>
        <v>#N/A</v>
      </c>
      <c r="AD113" s="6" t="str">
        <f t="shared" si="28"/>
        <v/>
      </c>
      <c r="AE113" s="6">
        <f t="shared" si="29"/>
        <v>1</v>
      </c>
      <c r="AF113" s="6" t="e">
        <f t="shared" si="34"/>
        <v>#N/A</v>
      </c>
      <c r="AG113" s="6" t="e">
        <f t="shared" si="35"/>
        <v>#N/A</v>
      </c>
      <c r="AH113" s="6" t="e">
        <f t="shared" si="36"/>
        <v>#N/A</v>
      </c>
      <c r="AI113" s="6" t="e">
        <f t="shared" si="37"/>
        <v>#N/A</v>
      </c>
      <c r="AJ113" s="7" t="str">
        <f t="shared" si="38"/>
        <v xml:space="preserve"> </v>
      </c>
      <c r="AK113" s="6" t="e">
        <f t="shared" si="39"/>
        <v>#N/A</v>
      </c>
      <c r="AL113" s="6"/>
      <c r="AM113" s="6"/>
      <c r="AN113" s="6"/>
      <c r="AO113" s="6"/>
      <c r="AP113" s="6"/>
      <c r="AQ113" s="6"/>
      <c r="AR113" s="6"/>
      <c r="AS113" s="6"/>
      <c r="AT113" s="6">
        <f t="shared" si="40"/>
        <v>0</v>
      </c>
      <c r="AU113" s="6"/>
      <c r="AV113" s="6" t="str">
        <f t="shared" si="30"/>
        <v/>
      </c>
      <c r="AW113" s="6" t="str">
        <f t="shared" si="31"/>
        <v/>
      </c>
      <c r="AX113" s="6" t="str">
        <f t="shared" si="32"/>
        <v/>
      </c>
      <c r="AY113" s="58"/>
      <c r="BE113" s="191" t="s">
        <v>571</v>
      </c>
      <c r="CS113" s="284" t="str">
        <f t="shared" si="33"/>
        <v/>
      </c>
      <c r="CT113" s="365" t="str">
        <f t="shared" si="41"/>
        <v/>
      </c>
    </row>
    <row r="114" spans="1:98" s="1" customFormat="1" ht="13.5" customHeight="1" x14ac:dyDescent="0.2">
      <c r="A114" s="17">
        <v>99</v>
      </c>
      <c r="B114" s="370"/>
      <c r="C114" s="370"/>
      <c r="D114" s="370"/>
      <c r="E114" s="370"/>
      <c r="F114" s="370"/>
      <c r="G114" s="370"/>
      <c r="H114" s="370"/>
      <c r="I114" s="370"/>
      <c r="J114" s="370"/>
      <c r="K114" s="370"/>
      <c r="L114" s="371"/>
      <c r="M114" s="370"/>
      <c r="N114" s="69"/>
      <c r="O114" s="70"/>
      <c r="P114" s="62"/>
      <c r="Q114" s="62"/>
      <c r="R114" s="103"/>
      <c r="S114" s="103"/>
      <c r="T114" s="104"/>
      <c r="U114" s="105"/>
      <c r="V114" s="106"/>
      <c r="W114" s="106"/>
      <c r="X114" s="107"/>
      <c r="Y114" s="25"/>
      <c r="Z114" s="21" t="str">
        <f t="shared" si="24"/>
        <v/>
      </c>
      <c r="AA114" s="6" t="e">
        <f t="shared" si="25"/>
        <v>#N/A</v>
      </c>
      <c r="AB114" s="6" t="e">
        <f t="shared" si="26"/>
        <v>#N/A</v>
      </c>
      <c r="AC114" s="6" t="e">
        <f t="shared" si="27"/>
        <v>#N/A</v>
      </c>
      <c r="AD114" s="6" t="str">
        <f t="shared" si="28"/>
        <v/>
      </c>
      <c r="AE114" s="6">
        <f t="shared" si="29"/>
        <v>1</v>
      </c>
      <c r="AF114" s="6" t="e">
        <f t="shared" si="34"/>
        <v>#N/A</v>
      </c>
      <c r="AG114" s="6" t="e">
        <f t="shared" si="35"/>
        <v>#N/A</v>
      </c>
      <c r="AH114" s="6" t="e">
        <f t="shared" si="36"/>
        <v>#N/A</v>
      </c>
      <c r="AI114" s="6" t="e">
        <f t="shared" si="37"/>
        <v>#N/A</v>
      </c>
      <c r="AJ114" s="7" t="str">
        <f t="shared" si="38"/>
        <v xml:space="preserve"> </v>
      </c>
      <c r="AK114" s="6" t="e">
        <f t="shared" si="39"/>
        <v>#N/A</v>
      </c>
      <c r="AL114" s="6"/>
      <c r="AM114" s="6"/>
      <c r="AN114" s="6"/>
      <c r="AO114" s="6"/>
      <c r="AP114" s="6"/>
      <c r="AQ114" s="6"/>
      <c r="AR114" s="6"/>
      <c r="AS114" s="6"/>
      <c r="AT114" s="6">
        <f t="shared" si="40"/>
        <v>0</v>
      </c>
      <c r="AU114" s="6"/>
      <c r="AV114" s="6" t="str">
        <f t="shared" si="30"/>
        <v/>
      </c>
      <c r="AW114" s="6" t="str">
        <f t="shared" si="31"/>
        <v/>
      </c>
      <c r="AX114" s="6" t="str">
        <f t="shared" si="32"/>
        <v/>
      </c>
      <c r="AY114" s="58"/>
      <c r="BE114" s="191" t="s">
        <v>572</v>
      </c>
      <c r="CS114" s="284" t="str">
        <f t="shared" si="33"/>
        <v/>
      </c>
      <c r="CT114" s="365" t="str">
        <f t="shared" si="41"/>
        <v/>
      </c>
    </row>
    <row r="115" spans="1:98" s="1" customFormat="1" ht="13.5" customHeight="1" x14ac:dyDescent="0.2">
      <c r="A115" s="17">
        <v>100</v>
      </c>
      <c r="B115" s="370"/>
      <c r="C115" s="370"/>
      <c r="D115" s="370"/>
      <c r="E115" s="370"/>
      <c r="F115" s="370"/>
      <c r="G115" s="370"/>
      <c r="H115" s="370"/>
      <c r="I115" s="370"/>
      <c r="J115" s="370"/>
      <c r="K115" s="370"/>
      <c r="L115" s="371"/>
      <c r="M115" s="370"/>
      <c r="N115" s="69"/>
      <c r="O115" s="70"/>
      <c r="P115" s="62"/>
      <c r="Q115" s="62"/>
      <c r="R115" s="103"/>
      <c r="S115" s="103"/>
      <c r="T115" s="104"/>
      <c r="U115" s="105"/>
      <c r="V115" s="106"/>
      <c r="W115" s="106"/>
      <c r="X115" s="107"/>
      <c r="Y115" s="25"/>
      <c r="Z115" s="21" t="str">
        <f t="shared" si="24"/>
        <v/>
      </c>
      <c r="AA115" s="6" t="e">
        <f t="shared" si="25"/>
        <v>#N/A</v>
      </c>
      <c r="AB115" s="6" t="e">
        <f t="shared" si="26"/>
        <v>#N/A</v>
      </c>
      <c r="AC115" s="6" t="e">
        <f t="shared" si="27"/>
        <v>#N/A</v>
      </c>
      <c r="AD115" s="6" t="str">
        <f t="shared" si="28"/>
        <v/>
      </c>
      <c r="AE115" s="6">
        <f t="shared" si="29"/>
        <v>1</v>
      </c>
      <c r="AF115" s="6" t="e">
        <f t="shared" si="34"/>
        <v>#N/A</v>
      </c>
      <c r="AG115" s="6" t="e">
        <f t="shared" si="35"/>
        <v>#N/A</v>
      </c>
      <c r="AH115" s="6" t="e">
        <f t="shared" si="36"/>
        <v>#N/A</v>
      </c>
      <c r="AI115" s="6" t="e">
        <f t="shared" si="37"/>
        <v>#N/A</v>
      </c>
      <c r="AJ115" s="7" t="str">
        <f t="shared" si="38"/>
        <v xml:space="preserve"> </v>
      </c>
      <c r="AK115" s="6" t="e">
        <f t="shared" si="39"/>
        <v>#N/A</v>
      </c>
      <c r="AL115" s="6"/>
      <c r="AM115" s="6"/>
      <c r="AN115" s="6"/>
      <c r="AO115" s="6"/>
      <c r="AP115" s="6"/>
      <c r="AQ115" s="6"/>
      <c r="AR115" s="6"/>
      <c r="AS115" s="6"/>
      <c r="AT115" s="6">
        <f t="shared" si="40"/>
        <v>0</v>
      </c>
      <c r="AU115" s="6"/>
      <c r="AV115" s="6" t="str">
        <f t="shared" si="30"/>
        <v/>
      </c>
      <c r="AW115" s="6" t="str">
        <f t="shared" si="31"/>
        <v/>
      </c>
      <c r="AX115" s="6" t="str">
        <f t="shared" si="32"/>
        <v/>
      </c>
      <c r="AY115" s="58"/>
      <c r="BE115" s="191" t="s">
        <v>1276</v>
      </c>
      <c r="CS115" s="284" t="str">
        <f t="shared" si="33"/>
        <v/>
      </c>
      <c r="CT115" s="365" t="str">
        <f t="shared" si="41"/>
        <v/>
      </c>
    </row>
    <row r="116" spans="1:98" s="1" customFormat="1" ht="13.5" customHeight="1" x14ac:dyDescent="0.2">
      <c r="A116" s="17">
        <v>101</v>
      </c>
      <c r="B116" s="370"/>
      <c r="C116" s="370"/>
      <c r="D116" s="370"/>
      <c r="E116" s="370"/>
      <c r="F116" s="370"/>
      <c r="G116" s="370"/>
      <c r="H116" s="370"/>
      <c r="I116" s="370"/>
      <c r="J116" s="370"/>
      <c r="K116" s="370"/>
      <c r="L116" s="371"/>
      <c r="M116" s="370"/>
      <c r="N116" s="69"/>
      <c r="O116" s="70"/>
      <c r="P116" s="62"/>
      <c r="Q116" s="62"/>
      <c r="R116" s="103"/>
      <c r="S116" s="103"/>
      <c r="T116" s="104"/>
      <c r="U116" s="105"/>
      <c r="V116" s="106"/>
      <c r="W116" s="106"/>
      <c r="X116" s="107"/>
      <c r="Y116" s="25"/>
      <c r="Z116" s="21" t="str">
        <f t="shared" si="24"/>
        <v/>
      </c>
      <c r="AA116" s="6" t="e">
        <f t="shared" si="25"/>
        <v>#N/A</v>
      </c>
      <c r="AB116" s="6" t="e">
        <f t="shared" si="26"/>
        <v>#N/A</v>
      </c>
      <c r="AC116" s="6" t="e">
        <f t="shared" si="27"/>
        <v>#N/A</v>
      </c>
      <c r="AD116" s="6" t="str">
        <f t="shared" si="28"/>
        <v/>
      </c>
      <c r="AE116" s="6">
        <f t="shared" si="29"/>
        <v>1</v>
      </c>
      <c r="AF116" s="6" t="e">
        <f t="shared" si="34"/>
        <v>#N/A</v>
      </c>
      <c r="AG116" s="6" t="e">
        <f t="shared" si="35"/>
        <v>#N/A</v>
      </c>
      <c r="AH116" s="6" t="e">
        <f t="shared" si="36"/>
        <v>#N/A</v>
      </c>
      <c r="AI116" s="6" t="e">
        <f t="shared" si="37"/>
        <v>#N/A</v>
      </c>
      <c r="AJ116" s="7" t="str">
        <f t="shared" si="38"/>
        <v xml:space="preserve"> </v>
      </c>
      <c r="AK116" s="6" t="e">
        <f t="shared" si="39"/>
        <v>#N/A</v>
      </c>
      <c r="AL116" s="6"/>
      <c r="AM116" s="6"/>
      <c r="AN116" s="6"/>
      <c r="AO116" s="6"/>
      <c r="AP116" s="6"/>
      <c r="AQ116" s="6"/>
      <c r="AR116" s="6"/>
      <c r="AS116" s="6"/>
      <c r="AT116" s="6">
        <f t="shared" si="40"/>
        <v>0</v>
      </c>
      <c r="AU116" s="6"/>
      <c r="AV116" s="6" t="str">
        <f t="shared" si="30"/>
        <v/>
      </c>
      <c r="AW116" s="6" t="str">
        <f t="shared" si="31"/>
        <v/>
      </c>
      <c r="AX116" s="6" t="str">
        <f t="shared" si="32"/>
        <v/>
      </c>
      <c r="AY116" s="58"/>
      <c r="BE116" s="191" t="s">
        <v>1278</v>
      </c>
      <c r="CS116" s="284" t="str">
        <f t="shared" si="33"/>
        <v/>
      </c>
      <c r="CT116" s="365" t="str">
        <f t="shared" si="41"/>
        <v/>
      </c>
    </row>
    <row r="117" spans="1:98" s="1" customFormat="1" ht="13.5" customHeight="1" x14ac:dyDescent="0.2">
      <c r="A117" s="17">
        <v>102</v>
      </c>
      <c r="B117" s="370"/>
      <c r="C117" s="370"/>
      <c r="D117" s="370"/>
      <c r="E117" s="370"/>
      <c r="F117" s="370"/>
      <c r="G117" s="370"/>
      <c r="H117" s="370"/>
      <c r="I117" s="370"/>
      <c r="J117" s="370"/>
      <c r="K117" s="370"/>
      <c r="L117" s="371"/>
      <c r="M117" s="370"/>
      <c r="N117" s="69"/>
      <c r="O117" s="70"/>
      <c r="P117" s="62"/>
      <c r="Q117" s="62"/>
      <c r="R117" s="103"/>
      <c r="S117" s="103"/>
      <c r="T117" s="104"/>
      <c r="U117" s="105"/>
      <c r="V117" s="106"/>
      <c r="W117" s="106"/>
      <c r="X117" s="107"/>
      <c r="Y117" s="25"/>
      <c r="Z117" s="21" t="str">
        <f t="shared" si="24"/>
        <v/>
      </c>
      <c r="AA117" s="6" t="e">
        <f t="shared" si="25"/>
        <v>#N/A</v>
      </c>
      <c r="AB117" s="6" t="e">
        <f t="shared" si="26"/>
        <v>#N/A</v>
      </c>
      <c r="AC117" s="6" t="e">
        <f t="shared" si="27"/>
        <v>#N/A</v>
      </c>
      <c r="AD117" s="6" t="str">
        <f t="shared" si="28"/>
        <v/>
      </c>
      <c r="AE117" s="6">
        <f t="shared" si="29"/>
        <v>1</v>
      </c>
      <c r="AF117" s="6" t="e">
        <f t="shared" si="34"/>
        <v>#N/A</v>
      </c>
      <c r="AG117" s="6" t="e">
        <f t="shared" si="35"/>
        <v>#N/A</v>
      </c>
      <c r="AH117" s="6" t="e">
        <f t="shared" si="36"/>
        <v>#N/A</v>
      </c>
      <c r="AI117" s="6" t="e">
        <f t="shared" si="37"/>
        <v>#N/A</v>
      </c>
      <c r="AJ117" s="7" t="str">
        <f t="shared" si="38"/>
        <v xml:space="preserve"> </v>
      </c>
      <c r="AK117" s="6" t="e">
        <f t="shared" si="39"/>
        <v>#N/A</v>
      </c>
      <c r="AL117" s="6"/>
      <c r="AM117" s="6"/>
      <c r="AN117" s="6"/>
      <c r="AO117" s="6"/>
      <c r="AP117" s="6"/>
      <c r="AQ117" s="6"/>
      <c r="AR117" s="6"/>
      <c r="AS117" s="6"/>
      <c r="AT117" s="6">
        <f t="shared" si="40"/>
        <v>0</v>
      </c>
      <c r="AU117" s="6"/>
      <c r="AV117" s="6" t="str">
        <f t="shared" si="30"/>
        <v/>
      </c>
      <c r="AW117" s="6" t="str">
        <f t="shared" si="31"/>
        <v/>
      </c>
      <c r="AX117" s="6" t="str">
        <f t="shared" si="32"/>
        <v/>
      </c>
      <c r="AY117" s="58"/>
      <c r="BE117" s="191" t="s">
        <v>629</v>
      </c>
      <c r="CS117" s="284" t="str">
        <f t="shared" si="33"/>
        <v/>
      </c>
      <c r="CT117" s="365" t="str">
        <f t="shared" si="41"/>
        <v/>
      </c>
    </row>
    <row r="118" spans="1:98" s="1" customFormat="1" ht="13.5" customHeight="1" x14ac:dyDescent="0.2">
      <c r="A118" s="17">
        <v>103</v>
      </c>
      <c r="B118" s="370"/>
      <c r="C118" s="370"/>
      <c r="D118" s="370"/>
      <c r="E118" s="370"/>
      <c r="F118" s="370"/>
      <c r="G118" s="370"/>
      <c r="H118" s="370"/>
      <c r="I118" s="370"/>
      <c r="J118" s="370"/>
      <c r="K118" s="370"/>
      <c r="L118" s="371"/>
      <c r="M118" s="370"/>
      <c r="N118" s="69"/>
      <c r="O118" s="70"/>
      <c r="P118" s="62"/>
      <c r="Q118" s="62"/>
      <c r="R118" s="103"/>
      <c r="S118" s="103"/>
      <c r="T118" s="104"/>
      <c r="U118" s="105"/>
      <c r="V118" s="106"/>
      <c r="W118" s="106"/>
      <c r="X118" s="107"/>
      <c r="Y118" s="25"/>
      <c r="Z118" s="21" t="str">
        <f t="shared" si="24"/>
        <v/>
      </c>
      <c r="AA118" s="6" t="e">
        <f t="shared" si="25"/>
        <v>#N/A</v>
      </c>
      <c r="AB118" s="6" t="e">
        <f t="shared" si="26"/>
        <v>#N/A</v>
      </c>
      <c r="AC118" s="6" t="e">
        <f t="shared" si="27"/>
        <v>#N/A</v>
      </c>
      <c r="AD118" s="6" t="str">
        <f t="shared" si="28"/>
        <v/>
      </c>
      <c r="AE118" s="6">
        <f t="shared" si="29"/>
        <v>1</v>
      </c>
      <c r="AF118" s="6" t="e">
        <f t="shared" si="34"/>
        <v>#N/A</v>
      </c>
      <c r="AG118" s="6" t="e">
        <f t="shared" si="35"/>
        <v>#N/A</v>
      </c>
      <c r="AH118" s="6" t="e">
        <f t="shared" si="36"/>
        <v>#N/A</v>
      </c>
      <c r="AI118" s="6" t="e">
        <f t="shared" si="37"/>
        <v>#N/A</v>
      </c>
      <c r="AJ118" s="7" t="str">
        <f t="shared" si="38"/>
        <v xml:space="preserve"> </v>
      </c>
      <c r="AK118" s="6" t="e">
        <f t="shared" si="39"/>
        <v>#N/A</v>
      </c>
      <c r="AL118" s="6"/>
      <c r="AM118" s="6"/>
      <c r="AN118" s="6"/>
      <c r="AO118" s="6"/>
      <c r="AP118" s="6"/>
      <c r="AQ118" s="6"/>
      <c r="AR118" s="6"/>
      <c r="AS118" s="6"/>
      <c r="AT118" s="6">
        <f t="shared" si="40"/>
        <v>0</v>
      </c>
      <c r="AU118" s="6"/>
      <c r="AV118" s="6" t="str">
        <f t="shared" si="30"/>
        <v/>
      </c>
      <c r="AW118" s="6" t="str">
        <f t="shared" si="31"/>
        <v/>
      </c>
      <c r="AX118" s="6" t="str">
        <f t="shared" si="32"/>
        <v/>
      </c>
      <c r="AY118" s="58"/>
      <c r="BE118" s="191" t="s">
        <v>630</v>
      </c>
      <c r="CS118" s="284" t="str">
        <f t="shared" si="33"/>
        <v/>
      </c>
      <c r="CT118" s="365" t="str">
        <f t="shared" si="41"/>
        <v/>
      </c>
    </row>
    <row r="119" spans="1:98" s="1" customFormat="1" ht="13.5" customHeight="1" x14ac:dyDescent="0.2">
      <c r="A119" s="17">
        <v>104</v>
      </c>
      <c r="B119" s="370"/>
      <c r="C119" s="370"/>
      <c r="D119" s="370"/>
      <c r="E119" s="370"/>
      <c r="F119" s="370"/>
      <c r="G119" s="370"/>
      <c r="H119" s="370"/>
      <c r="I119" s="370"/>
      <c r="J119" s="370"/>
      <c r="K119" s="370"/>
      <c r="L119" s="371"/>
      <c r="M119" s="370"/>
      <c r="N119" s="69"/>
      <c r="O119" s="70"/>
      <c r="P119" s="62"/>
      <c r="Q119" s="62"/>
      <c r="R119" s="103"/>
      <c r="S119" s="103"/>
      <c r="T119" s="104"/>
      <c r="U119" s="105"/>
      <c r="V119" s="106"/>
      <c r="W119" s="106"/>
      <c r="X119" s="107"/>
      <c r="Y119" s="25"/>
      <c r="Z119" s="21" t="str">
        <f t="shared" si="24"/>
        <v/>
      </c>
      <c r="AA119" s="6" t="e">
        <f t="shared" si="25"/>
        <v>#N/A</v>
      </c>
      <c r="AB119" s="6" t="e">
        <f t="shared" si="26"/>
        <v>#N/A</v>
      </c>
      <c r="AC119" s="6" t="e">
        <f t="shared" si="27"/>
        <v>#N/A</v>
      </c>
      <c r="AD119" s="6" t="str">
        <f t="shared" si="28"/>
        <v/>
      </c>
      <c r="AE119" s="6">
        <f t="shared" si="29"/>
        <v>1</v>
      </c>
      <c r="AF119" s="6" t="e">
        <f t="shared" si="34"/>
        <v>#N/A</v>
      </c>
      <c r="AG119" s="6" t="e">
        <f t="shared" si="35"/>
        <v>#N/A</v>
      </c>
      <c r="AH119" s="6" t="e">
        <f t="shared" si="36"/>
        <v>#N/A</v>
      </c>
      <c r="AI119" s="6" t="e">
        <f t="shared" si="37"/>
        <v>#N/A</v>
      </c>
      <c r="AJ119" s="7" t="str">
        <f t="shared" si="38"/>
        <v xml:space="preserve"> </v>
      </c>
      <c r="AK119" s="6" t="e">
        <f t="shared" si="39"/>
        <v>#N/A</v>
      </c>
      <c r="AL119" s="6"/>
      <c r="AM119" s="6"/>
      <c r="AN119" s="6"/>
      <c r="AO119" s="6"/>
      <c r="AP119" s="6"/>
      <c r="AQ119" s="6"/>
      <c r="AR119" s="6"/>
      <c r="AS119" s="6"/>
      <c r="AT119" s="6">
        <f t="shared" si="40"/>
        <v>0</v>
      </c>
      <c r="AU119" s="6"/>
      <c r="AV119" s="6" t="str">
        <f t="shared" si="30"/>
        <v/>
      </c>
      <c r="AW119" s="6" t="str">
        <f t="shared" si="31"/>
        <v/>
      </c>
      <c r="AX119" s="6" t="str">
        <f t="shared" si="32"/>
        <v/>
      </c>
      <c r="AY119" s="58"/>
      <c r="BE119" s="191" t="s">
        <v>631</v>
      </c>
      <c r="CS119" s="284" t="str">
        <f t="shared" si="33"/>
        <v/>
      </c>
      <c r="CT119" s="365" t="str">
        <f t="shared" si="41"/>
        <v/>
      </c>
    </row>
    <row r="120" spans="1:98" s="1" customFormat="1" ht="13.5" customHeight="1" x14ac:dyDescent="0.2">
      <c r="A120" s="17">
        <v>105</v>
      </c>
      <c r="B120" s="370"/>
      <c r="C120" s="370"/>
      <c r="D120" s="370"/>
      <c r="E120" s="370"/>
      <c r="F120" s="370"/>
      <c r="G120" s="370"/>
      <c r="H120" s="370"/>
      <c r="I120" s="370"/>
      <c r="J120" s="370"/>
      <c r="K120" s="370"/>
      <c r="L120" s="371"/>
      <c r="M120" s="370"/>
      <c r="N120" s="69"/>
      <c r="O120" s="70"/>
      <c r="P120" s="62"/>
      <c r="Q120" s="62"/>
      <c r="R120" s="103"/>
      <c r="S120" s="103"/>
      <c r="T120" s="104"/>
      <c r="U120" s="105"/>
      <c r="V120" s="106"/>
      <c r="W120" s="106"/>
      <c r="X120" s="107"/>
      <c r="Y120" s="25"/>
      <c r="Z120" s="21" t="str">
        <f t="shared" si="24"/>
        <v/>
      </c>
      <c r="AA120" s="6" t="e">
        <f t="shared" si="25"/>
        <v>#N/A</v>
      </c>
      <c r="AB120" s="6" t="e">
        <f t="shared" si="26"/>
        <v>#N/A</v>
      </c>
      <c r="AC120" s="6" t="e">
        <f t="shared" si="27"/>
        <v>#N/A</v>
      </c>
      <c r="AD120" s="6" t="str">
        <f t="shared" si="28"/>
        <v/>
      </c>
      <c r="AE120" s="6">
        <f t="shared" si="29"/>
        <v>1</v>
      </c>
      <c r="AF120" s="6" t="e">
        <f t="shared" si="34"/>
        <v>#N/A</v>
      </c>
      <c r="AG120" s="6" t="e">
        <f t="shared" si="35"/>
        <v>#N/A</v>
      </c>
      <c r="AH120" s="6" t="e">
        <f t="shared" si="36"/>
        <v>#N/A</v>
      </c>
      <c r="AI120" s="6" t="e">
        <f t="shared" si="37"/>
        <v>#N/A</v>
      </c>
      <c r="AJ120" s="7" t="str">
        <f t="shared" si="38"/>
        <v xml:space="preserve"> </v>
      </c>
      <c r="AK120" s="6" t="e">
        <f t="shared" si="39"/>
        <v>#N/A</v>
      </c>
      <c r="AL120" s="6"/>
      <c r="AM120" s="6"/>
      <c r="AN120" s="6"/>
      <c r="AO120" s="6"/>
      <c r="AP120" s="6"/>
      <c r="AQ120" s="6"/>
      <c r="AR120" s="6"/>
      <c r="AS120" s="6"/>
      <c r="AT120" s="6">
        <f t="shared" si="40"/>
        <v>0</v>
      </c>
      <c r="AU120" s="6"/>
      <c r="AV120" s="6" t="str">
        <f t="shared" si="30"/>
        <v/>
      </c>
      <c r="AW120" s="6" t="str">
        <f t="shared" si="31"/>
        <v/>
      </c>
      <c r="AX120" s="6" t="str">
        <f t="shared" si="32"/>
        <v/>
      </c>
      <c r="AY120" s="58"/>
      <c r="BE120" s="191" t="s">
        <v>632</v>
      </c>
      <c r="CS120" s="284" t="str">
        <f t="shared" si="33"/>
        <v/>
      </c>
      <c r="CT120" s="365" t="str">
        <f t="shared" si="41"/>
        <v/>
      </c>
    </row>
    <row r="121" spans="1:98" s="1" customFormat="1" ht="13.5" customHeight="1" x14ac:dyDescent="0.2">
      <c r="A121" s="17">
        <v>106</v>
      </c>
      <c r="B121" s="370"/>
      <c r="C121" s="370"/>
      <c r="D121" s="370"/>
      <c r="E121" s="370"/>
      <c r="F121" s="370"/>
      <c r="G121" s="370"/>
      <c r="H121" s="370"/>
      <c r="I121" s="370"/>
      <c r="J121" s="370"/>
      <c r="K121" s="370"/>
      <c r="L121" s="371"/>
      <c r="M121" s="370"/>
      <c r="N121" s="69"/>
      <c r="O121" s="70"/>
      <c r="P121" s="62"/>
      <c r="Q121" s="62"/>
      <c r="R121" s="103"/>
      <c r="S121" s="103"/>
      <c r="T121" s="104"/>
      <c r="U121" s="105"/>
      <c r="V121" s="106"/>
      <c r="W121" s="106"/>
      <c r="X121" s="107"/>
      <c r="Y121" s="25"/>
      <c r="Z121" s="21" t="str">
        <f t="shared" si="24"/>
        <v/>
      </c>
      <c r="AA121" s="6" t="e">
        <f t="shared" si="25"/>
        <v>#N/A</v>
      </c>
      <c r="AB121" s="6" t="e">
        <f t="shared" si="26"/>
        <v>#N/A</v>
      </c>
      <c r="AC121" s="6" t="e">
        <f t="shared" si="27"/>
        <v>#N/A</v>
      </c>
      <c r="AD121" s="6" t="str">
        <f t="shared" si="28"/>
        <v/>
      </c>
      <c r="AE121" s="6">
        <f t="shared" si="29"/>
        <v>1</v>
      </c>
      <c r="AF121" s="6" t="e">
        <f t="shared" si="34"/>
        <v>#N/A</v>
      </c>
      <c r="AG121" s="6" t="e">
        <f t="shared" si="35"/>
        <v>#N/A</v>
      </c>
      <c r="AH121" s="6" t="e">
        <f t="shared" si="36"/>
        <v>#N/A</v>
      </c>
      <c r="AI121" s="6" t="e">
        <f t="shared" si="37"/>
        <v>#N/A</v>
      </c>
      <c r="AJ121" s="7" t="str">
        <f t="shared" si="38"/>
        <v xml:space="preserve"> </v>
      </c>
      <c r="AK121" s="6" t="e">
        <f t="shared" si="39"/>
        <v>#N/A</v>
      </c>
      <c r="AL121" s="6"/>
      <c r="AM121" s="6"/>
      <c r="AN121" s="6"/>
      <c r="AO121" s="6"/>
      <c r="AP121" s="6"/>
      <c r="AQ121" s="6"/>
      <c r="AR121" s="6"/>
      <c r="AS121" s="6"/>
      <c r="AT121" s="6">
        <f t="shared" si="40"/>
        <v>0</v>
      </c>
      <c r="AU121" s="6"/>
      <c r="AV121" s="6" t="str">
        <f t="shared" si="30"/>
        <v/>
      </c>
      <c r="AW121" s="6" t="str">
        <f t="shared" si="31"/>
        <v/>
      </c>
      <c r="AX121" s="6" t="str">
        <f t="shared" si="32"/>
        <v/>
      </c>
      <c r="AY121" s="58"/>
      <c r="BE121" s="191" t="s">
        <v>633</v>
      </c>
      <c r="CS121" s="284" t="str">
        <f t="shared" si="33"/>
        <v/>
      </c>
      <c r="CT121" s="365" t="str">
        <f t="shared" si="41"/>
        <v/>
      </c>
    </row>
    <row r="122" spans="1:98" s="1" customFormat="1" ht="13.5" customHeight="1" x14ac:dyDescent="0.2">
      <c r="A122" s="17">
        <v>107</v>
      </c>
      <c r="B122" s="370"/>
      <c r="C122" s="370"/>
      <c r="D122" s="370"/>
      <c r="E122" s="370"/>
      <c r="F122" s="370"/>
      <c r="G122" s="370"/>
      <c r="H122" s="370"/>
      <c r="I122" s="370"/>
      <c r="J122" s="370"/>
      <c r="K122" s="370"/>
      <c r="L122" s="371"/>
      <c r="M122" s="370"/>
      <c r="N122" s="69"/>
      <c r="O122" s="70"/>
      <c r="P122" s="62"/>
      <c r="Q122" s="62"/>
      <c r="R122" s="103"/>
      <c r="S122" s="103"/>
      <c r="T122" s="104"/>
      <c r="U122" s="105"/>
      <c r="V122" s="106"/>
      <c r="W122" s="106"/>
      <c r="X122" s="107"/>
      <c r="Y122" s="25"/>
      <c r="Z122" s="21" t="str">
        <f t="shared" si="24"/>
        <v/>
      </c>
      <c r="AA122" s="6" t="e">
        <f t="shared" si="25"/>
        <v>#N/A</v>
      </c>
      <c r="AB122" s="6" t="e">
        <f t="shared" si="26"/>
        <v>#N/A</v>
      </c>
      <c r="AC122" s="6" t="e">
        <f t="shared" si="27"/>
        <v>#N/A</v>
      </c>
      <c r="AD122" s="6" t="str">
        <f t="shared" si="28"/>
        <v/>
      </c>
      <c r="AE122" s="6">
        <f t="shared" si="29"/>
        <v>1</v>
      </c>
      <c r="AF122" s="6" t="e">
        <f t="shared" si="34"/>
        <v>#N/A</v>
      </c>
      <c r="AG122" s="6" t="e">
        <f t="shared" si="35"/>
        <v>#N/A</v>
      </c>
      <c r="AH122" s="6" t="e">
        <f t="shared" si="36"/>
        <v>#N/A</v>
      </c>
      <c r="AI122" s="6" t="e">
        <f t="shared" si="37"/>
        <v>#N/A</v>
      </c>
      <c r="AJ122" s="7" t="str">
        <f t="shared" si="38"/>
        <v xml:space="preserve"> </v>
      </c>
      <c r="AK122" s="6" t="e">
        <f t="shared" si="39"/>
        <v>#N/A</v>
      </c>
      <c r="AL122" s="6"/>
      <c r="AM122" s="6"/>
      <c r="AN122" s="6"/>
      <c r="AO122" s="6"/>
      <c r="AP122" s="6"/>
      <c r="AQ122" s="6"/>
      <c r="AR122" s="6"/>
      <c r="AS122" s="6"/>
      <c r="AT122" s="6">
        <f t="shared" si="40"/>
        <v>0</v>
      </c>
      <c r="AU122" s="6"/>
      <c r="AV122" s="6" t="str">
        <f t="shared" si="30"/>
        <v/>
      </c>
      <c r="AW122" s="6" t="str">
        <f t="shared" si="31"/>
        <v/>
      </c>
      <c r="AX122" s="6" t="str">
        <f t="shared" si="32"/>
        <v/>
      </c>
      <c r="AY122" s="58"/>
      <c r="BE122" s="191" t="s">
        <v>573</v>
      </c>
      <c r="CS122" s="284" t="str">
        <f t="shared" si="33"/>
        <v/>
      </c>
      <c r="CT122" s="365" t="str">
        <f t="shared" si="41"/>
        <v/>
      </c>
    </row>
    <row r="123" spans="1:98" s="1" customFormat="1" ht="13.5" customHeight="1" x14ac:dyDescent="0.2">
      <c r="A123" s="17">
        <v>108</v>
      </c>
      <c r="B123" s="370"/>
      <c r="C123" s="370"/>
      <c r="D123" s="370"/>
      <c r="E123" s="370"/>
      <c r="F123" s="370"/>
      <c r="G123" s="370"/>
      <c r="H123" s="370"/>
      <c r="I123" s="370"/>
      <c r="J123" s="370"/>
      <c r="K123" s="370"/>
      <c r="L123" s="371"/>
      <c r="M123" s="370"/>
      <c r="N123" s="69"/>
      <c r="O123" s="70"/>
      <c r="P123" s="62"/>
      <c r="Q123" s="62"/>
      <c r="R123" s="103"/>
      <c r="S123" s="103"/>
      <c r="T123" s="104"/>
      <c r="U123" s="105"/>
      <c r="V123" s="106"/>
      <c r="W123" s="106"/>
      <c r="X123" s="107"/>
      <c r="Y123" s="25"/>
      <c r="Z123" s="21" t="str">
        <f t="shared" si="24"/>
        <v/>
      </c>
      <c r="AA123" s="6" t="e">
        <f t="shared" si="25"/>
        <v>#N/A</v>
      </c>
      <c r="AB123" s="6" t="e">
        <f t="shared" si="26"/>
        <v>#N/A</v>
      </c>
      <c r="AC123" s="6" t="e">
        <f t="shared" si="27"/>
        <v>#N/A</v>
      </c>
      <c r="AD123" s="6" t="str">
        <f t="shared" si="28"/>
        <v/>
      </c>
      <c r="AE123" s="6">
        <f t="shared" si="29"/>
        <v>1</v>
      </c>
      <c r="AF123" s="6" t="e">
        <f t="shared" si="34"/>
        <v>#N/A</v>
      </c>
      <c r="AG123" s="6" t="e">
        <f t="shared" si="35"/>
        <v>#N/A</v>
      </c>
      <c r="AH123" s="6" t="e">
        <f t="shared" si="36"/>
        <v>#N/A</v>
      </c>
      <c r="AI123" s="6" t="e">
        <f t="shared" si="37"/>
        <v>#N/A</v>
      </c>
      <c r="AJ123" s="7" t="str">
        <f t="shared" si="38"/>
        <v xml:space="preserve"> </v>
      </c>
      <c r="AK123" s="6" t="e">
        <f t="shared" si="39"/>
        <v>#N/A</v>
      </c>
      <c r="AL123" s="6"/>
      <c r="AM123" s="6"/>
      <c r="AN123" s="6"/>
      <c r="AO123" s="6"/>
      <c r="AP123" s="6"/>
      <c r="AQ123" s="6"/>
      <c r="AR123" s="6"/>
      <c r="AS123" s="6"/>
      <c r="AT123" s="6">
        <f t="shared" si="40"/>
        <v>0</v>
      </c>
      <c r="AU123" s="6"/>
      <c r="AV123" s="6" t="str">
        <f t="shared" si="30"/>
        <v/>
      </c>
      <c r="AW123" s="6" t="str">
        <f t="shared" si="31"/>
        <v/>
      </c>
      <c r="AX123" s="6" t="str">
        <f t="shared" si="32"/>
        <v/>
      </c>
      <c r="AY123" s="58"/>
      <c r="BE123" s="191" t="s">
        <v>574</v>
      </c>
      <c r="CS123" s="284" t="str">
        <f t="shared" si="33"/>
        <v/>
      </c>
      <c r="CT123" s="365" t="str">
        <f t="shared" si="41"/>
        <v/>
      </c>
    </row>
    <row r="124" spans="1:98" s="1" customFormat="1" ht="13.5" customHeight="1" x14ac:dyDescent="0.2">
      <c r="A124" s="17">
        <v>109</v>
      </c>
      <c r="B124" s="370"/>
      <c r="C124" s="370"/>
      <c r="D124" s="370"/>
      <c r="E124" s="370"/>
      <c r="F124" s="370"/>
      <c r="G124" s="370"/>
      <c r="H124" s="370"/>
      <c r="I124" s="370"/>
      <c r="J124" s="370"/>
      <c r="K124" s="370"/>
      <c r="L124" s="371"/>
      <c r="M124" s="370"/>
      <c r="N124" s="69"/>
      <c r="O124" s="70"/>
      <c r="P124" s="62"/>
      <c r="Q124" s="62"/>
      <c r="R124" s="103"/>
      <c r="S124" s="103"/>
      <c r="T124" s="104"/>
      <c r="U124" s="105"/>
      <c r="V124" s="106"/>
      <c r="W124" s="106"/>
      <c r="X124" s="107"/>
      <c r="Y124" s="25"/>
      <c r="Z124" s="21" t="str">
        <f t="shared" si="24"/>
        <v/>
      </c>
      <c r="AA124" s="6" t="e">
        <f t="shared" si="25"/>
        <v>#N/A</v>
      </c>
      <c r="AB124" s="6" t="e">
        <f t="shared" si="26"/>
        <v>#N/A</v>
      </c>
      <c r="AC124" s="6" t="e">
        <f t="shared" si="27"/>
        <v>#N/A</v>
      </c>
      <c r="AD124" s="6" t="str">
        <f t="shared" si="28"/>
        <v/>
      </c>
      <c r="AE124" s="6">
        <f t="shared" si="29"/>
        <v>1</v>
      </c>
      <c r="AF124" s="6" t="e">
        <f t="shared" si="34"/>
        <v>#N/A</v>
      </c>
      <c r="AG124" s="6" t="e">
        <f t="shared" si="35"/>
        <v>#N/A</v>
      </c>
      <c r="AH124" s="6" t="e">
        <f t="shared" si="36"/>
        <v>#N/A</v>
      </c>
      <c r="AI124" s="6" t="e">
        <f t="shared" si="37"/>
        <v>#N/A</v>
      </c>
      <c r="AJ124" s="7" t="str">
        <f t="shared" si="38"/>
        <v xml:space="preserve"> </v>
      </c>
      <c r="AK124" s="6" t="e">
        <f t="shared" si="39"/>
        <v>#N/A</v>
      </c>
      <c r="AL124" s="6"/>
      <c r="AM124" s="6"/>
      <c r="AN124" s="6"/>
      <c r="AO124" s="6"/>
      <c r="AP124" s="6"/>
      <c r="AQ124" s="6"/>
      <c r="AR124" s="6"/>
      <c r="AS124" s="6"/>
      <c r="AT124" s="6">
        <f t="shared" si="40"/>
        <v>0</v>
      </c>
      <c r="AU124" s="6"/>
      <c r="AV124" s="6" t="str">
        <f t="shared" si="30"/>
        <v/>
      </c>
      <c r="AW124" s="6" t="str">
        <f t="shared" si="31"/>
        <v/>
      </c>
      <c r="AX124" s="6" t="str">
        <f t="shared" si="32"/>
        <v/>
      </c>
      <c r="AY124" s="58"/>
      <c r="BE124" s="191" t="s">
        <v>575</v>
      </c>
      <c r="CS124" s="284" t="str">
        <f t="shared" si="33"/>
        <v/>
      </c>
      <c r="CT124" s="365" t="str">
        <f t="shared" si="41"/>
        <v/>
      </c>
    </row>
    <row r="125" spans="1:98" s="1" customFormat="1" ht="13.5" customHeight="1" x14ac:dyDescent="0.2">
      <c r="A125" s="17">
        <v>110</v>
      </c>
      <c r="B125" s="370"/>
      <c r="C125" s="370"/>
      <c r="D125" s="370"/>
      <c r="E125" s="370"/>
      <c r="F125" s="370"/>
      <c r="G125" s="370"/>
      <c r="H125" s="370"/>
      <c r="I125" s="370"/>
      <c r="J125" s="370"/>
      <c r="K125" s="370"/>
      <c r="L125" s="371"/>
      <c r="M125" s="370"/>
      <c r="N125" s="69"/>
      <c r="O125" s="70"/>
      <c r="P125" s="62"/>
      <c r="Q125" s="62"/>
      <c r="R125" s="103"/>
      <c r="S125" s="103"/>
      <c r="T125" s="104"/>
      <c r="U125" s="105"/>
      <c r="V125" s="106"/>
      <c r="W125" s="106"/>
      <c r="X125" s="107"/>
      <c r="Y125" s="25"/>
      <c r="Z125" s="21" t="str">
        <f t="shared" si="24"/>
        <v/>
      </c>
      <c r="AA125" s="6" t="e">
        <f t="shared" si="25"/>
        <v>#N/A</v>
      </c>
      <c r="AB125" s="6" t="e">
        <f t="shared" si="26"/>
        <v>#N/A</v>
      </c>
      <c r="AC125" s="6" t="e">
        <f t="shared" si="27"/>
        <v>#N/A</v>
      </c>
      <c r="AD125" s="6" t="str">
        <f t="shared" si="28"/>
        <v/>
      </c>
      <c r="AE125" s="6">
        <f t="shared" si="29"/>
        <v>1</v>
      </c>
      <c r="AF125" s="6" t="e">
        <f t="shared" si="34"/>
        <v>#N/A</v>
      </c>
      <c r="AG125" s="6" t="e">
        <f t="shared" si="35"/>
        <v>#N/A</v>
      </c>
      <c r="AH125" s="6" t="e">
        <f t="shared" si="36"/>
        <v>#N/A</v>
      </c>
      <c r="AI125" s="6" t="e">
        <f t="shared" si="37"/>
        <v>#N/A</v>
      </c>
      <c r="AJ125" s="7" t="str">
        <f t="shared" si="38"/>
        <v xml:space="preserve"> </v>
      </c>
      <c r="AK125" s="6" t="e">
        <f t="shared" si="39"/>
        <v>#N/A</v>
      </c>
      <c r="AL125" s="6"/>
      <c r="AM125" s="6"/>
      <c r="AN125" s="6"/>
      <c r="AO125" s="6"/>
      <c r="AP125" s="6"/>
      <c r="AQ125" s="6"/>
      <c r="AR125" s="6"/>
      <c r="AS125" s="6"/>
      <c r="AT125" s="6">
        <f t="shared" si="40"/>
        <v>0</v>
      </c>
      <c r="AU125" s="6"/>
      <c r="AV125" s="6" t="str">
        <f t="shared" si="30"/>
        <v/>
      </c>
      <c r="AW125" s="6" t="str">
        <f t="shared" si="31"/>
        <v/>
      </c>
      <c r="AX125" s="6" t="str">
        <f t="shared" si="32"/>
        <v/>
      </c>
      <c r="AY125" s="58"/>
      <c r="BE125" s="191" t="s">
        <v>1137</v>
      </c>
      <c r="CS125" s="284" t="str">
        <f t="shared" si="33"/>
        <v/>
      </c>
      <c r="CT125" s="365" t="str">
        <f t="shared" si="41"/>
        <v/>
      </c>
    </row>
    <row r="126" spans="1:98" s="1" customFormat="1" ht="13.5" customHeight="1" x14ac:dyDescent="0.2">
      <c r="A126" s="17">
        <v>111</v>
      </c>
      <c r="B126" s="370"/>
      <c r="C126" s="370"/>
      <c r="D126" s="370"/>
      <c r="E126" s="370"/>
      <c r="F126" s="370"/>
      <c r="G126" s="370"/>
      <c r="H126" s="370"/>
      <c r="I126" s="370"/>
      <c r="J126" s="370"/>
      <c r="K126" s="370"/>
      <c r="L126" s="371"/>
      <c r="M126" s="370"/>
      <c r="N126" s="69"/>
      <c r="O126" s="70"/>
      <c r="P126" s="62"/>
      <c r="Q126" s="62"/>
      <c r="R126" s="103"/>
      <c r="S126" s="103"/>
      <c r="T126" s="104"/>
      <c r="U126" s="105"/>
      <c r="V126" s="106"/>
      <c r="W126" s="106"/>
      <c r="X126" s="107"/>
      <c r="Y126" s="25"/>
      <c r="Z126" s="21" t="str">
        <f t="shared" si="24"/>
        <v/>
      </c>
      <c r="AA126" s="6" t="e">
        <f t="shared" si="25"/>
        <v>#N/A</v>
      </c>
      <c r="AB126" s="6" t="e">
        <f t="shared" si="26"/>
        <v>#N/A</v>
      </c>
      <c r="AC126" s="6" t="e">
        <f t="shared" si="27"/>
        <v>#N/A</v>
      </c>
      <c r="AD126" s="6" t="str">
        <f t="shared" si="28"/>
        <v/>
      </c>
      <c r="AE126" s="6">
        <f t="shared" si="29"/>
        <v>1</v>
      </c>
      <c r="AF126" s="6" t="e">
        <f t="shared" si="34"/>
        <v>#N/A</v>
      </c>
      <c r="AG126" s="6" t="e">
        <f t="shared" si="35"/>
        <v>#N/A</v>
      </c>
      <c r="AH126" s="6" t="e">
        <f t="shared" si="36"/>
        <v>#N/A</v>
      </c>
      <c r="AI126" s="6" t="e">
        <f t="shared" si="37"/>
        <v>#N/A</v>
      </c>
      <c r="AJ126" s="7" t="str">
        <f t="shared" si="38"/>
        <v xml:space="preserve"> </v>
      </c>
      <c r="AK126" s="6" t="e">
        <f t="shared" si="39"/>
        <v>#N/A</v>
      </c>
      <c r="AL126" s="6"/>
      <c r="AM126" s="6"/>
      <c r="AN126" s="6"/>
      <c r="AO126" s="6"/>
      <c r="AP126" s="6"/>
      <c r="AQ126" s="6"/>
      <c r="AR126" s="6"/>
      <c r="AS126" s="6"/>
      <c r="AT126" s="6">
        <f t="shared" si="40"/>
        <v>0</v>
      </c>
      <c r="AU126" s="6"/>
      <c r="AV126" s="6" t="str">
        <f t="shared" si="30"/>
        <v/>
      </c>
      <c r="AW126" s="6" t="str">
        <f t="shared" si="31"/>
        <v/>
      </c>
      <c r="AX126" s="6" t="str">
        <f t="shared" si="32"/>
        <v/>
      </c>
      <c r="AY126" s="58"/>
      <c r="BE126" s="191" t="s">
        <v>636</v>
      </c>
      <c r="CS126" s="284" t="str">
        <f t="shared" si="33"/>
        <v/>
      </c>
      <c r="CT126" s="365" t="str">
        <f t="shared" si="41"/>
        <v/>
      </c>
    </row>
    <row r="127" spans="1:98" s="1" customFormat="1" ht="13.5" customHeight="1" x14ac:dyDescent="0.2">
      <c r="A127" s="17">
        <v>112</v>
      </c>
      <c r="B127" s="370"/>
      <c r="C127" s="370"/>
      <c r="D127" s="370"/>
      <c r="E127" s="370"/>
      <c r="F127" s="370"/>
      <c r="G127" s="370"/>
      <c r="H127" s="370"/>
      <c r="I127" s="370"/>
      <c r="J127" s="370"/>
      <c r="K127" s="370"/>
      <c r="L127" s="371"/>
      <c r="M127" s="370"/>
      <c r="N127" s="69"/>
      <c r="O127" s="70"/>
      <c r="P127" s="62"/>
      <c r="Q127" s="62"/>
      <c r="R127" s="103"/>
      <c r="S127" s="103"/>
      <c r="T127" s="104"/>
      <c r="U127" s="105"/>
      <c r="V127" s="106"/>
      <c r="W127" s="106"/>
      <c r="X127" s="107"/>
      <c r="Y127" s="25"/>
      <c r="Z127" s="21" t="str">
        <f t="shared" si="24"/>
        <v/>
      </c>
      <c r="AA127" s="6" t="e">
        <f t="shared" si="25"/>
        <v>#N/A</v>
      </c>
      <c r="AB127" s="6" t="e">
        <f t="shared" si="26"/>
        <v>#N/A</v>
      </c>
      <c r="AC127" s="6" t="e">
        <f t="shared" si="27"/>
        <v>#N/A</v>
      </c>
      <c r="AD127" s="6" t="str">
        <f t="shared" si="28"/>
        <v/>
      </c>
      <c r="AE127" s="6">
        <f t="shared" si="29"/>
        <v>1</v>
      </c>
      <c r="AF127" s="6" t="e">
        <f t="shared" si="34"/>
        <v>#N/A</v>
      </c>
      <c r="AG127" s="6" t="e">
        <f t="shared" si="35"/>
        <v>#N/A</v>
      </c>
      <c r="AH127" s="6" t="e">
        <f t="shared" si="36"/>
        <v>#N/A</v>
      </c>
      <c r="AI127" s="6" t="e">
        <f t="shared" si="37"/>
        <v>#N/A</v>
      </c>
      <c r="AJ127" s="7" t="str">
        <f t="shared" si="38"/>
        <v xml:space="preserve"> </v>
      </c>
      <c r="AK127" s="6" t="e">
        <f t="shared" si="39"/>
        <v>#N/A</v>
      </c>
      <c r="AL127" s="6"/>
      <c r="AM127" s="6"/>
      <c r="AN127" s="6"/>
      <c r="AO127" s="6"/>
      <c r="AP127" s="6"/>
      <c r="AQ127" s="6"/>
      <c r="AR127" s="6"/>
      <c r="AS127" s="6"/>
      <c r="AT127" s="6">
        <f t="shared" si="40"/>
        <v>0</v>
      </c>
      <c r="AU127" s="6"/>
      <c r="AV127" s="6" t="str">
        <f t="shared" si="30"/>
        <v/>
      </c>
      <c r="AW127" s="6" t="str">
        <f t="shared" si="31"/>
        <v/>
      </c>
      <c r="AX127" s="6" t="str">
        <f t="shared" si="32"/>
        <v/>
      </c>
      <c r="AY127" s="58"/>
      <c r="BE127" s="191" t="s">
        <v>637</v>
      </c>
      <c r="CS127" s="284" t="str">
        <f t="shared" si="33"/>
        <v/>
      </c>
      <c r="CT127" s="365" t="str">
        <f t="shared" si="41"/>
        <v/>
      </c>
    </row>
    <row r="128" spans="1:98" s="1" customFormat="1" ht="13.5" customHeight="1" x14ac:dyDescent="0.2">
      <c r="A128" s="17">
        <v>113</v>
      </c>
      <c r="B128" s="370"/>
      <c r="C128" s="370"/>
      <c r="D128" s="370"/>
      <c r="E128" s="370"/>
      <c r="F128" s="370"/>
      <c r="G128" s="370"/>
      <c r="H128" s="370"/>
      <c r="I128" s="370"/>
      <c r="J128" s="370"/>
      <c r="K128" s="370"/>
      <c r="L128" s="371"/>
      <c r="M128" s="370"/>
      <c r="N128" s="69"/>
      <c r="O128" s="70"/>
      <c r="P128" s="62"/>
      <c r="Q128" s="62"/>
      <c r="R128" s="103"/>
      <c r="S128" s="103"/>
      <c r="T128" s="104"/>
      <c r="U128" s="105"/>
      <c r="V128" s="106"/>
      <c r="W128" s="106"/>
      <c r="X128" s="107"/>
      <c r="Y128" s="25"/>
      <c r="Z128" s="21" t="str">
        <f t="shared" si="24"/>
        <v/>
      </c>
      <c r="AA128" s="6" t="e">
        <f t="shared" si="25"/>
        <v>#N/A</v>
      </c>
      <c r="AB128" s="6" t="e">
        <f t="shared" si="26"/>
        <v>#N/A</v>
      </c>
      <c r="AC128" s="6" t="e">
        <f t="shared" si="27"/>
        <v>#N/A</v>
      </c>
      <c r="AD128" s="6" t="str">
        <f t="shared" si="28"/>
        <v/>
      </c>
      <c r="AE128" s="6">
        <f t="shared" si="29"/>
        <v>1</v>
      </c>
      <c r="AF128" s="6" t="e">
        <f t="shared" si="34"/>
        <v>#N/A</v>
      </c>
      <c r="AG128" s="6" t="e">
        <f t="shared" si="35"/>
        <v>#N/A</v>
      </c>
      <c r="AH128" s="6" t="e">
        <f t="shared" si="36"/>
        <v>#N/A</v>
      </c>
      <c r="AI128" s="6" t="e">
        <f t="shared" si="37"/>
        <v>#N/A</v>
      </c>
      <c r="AJ128" s="7" t="str">
        <f t="shared" si="38"/>
        <v xml:space="preserve"> </v>
      </c>
      <c r="AK128" s="6" t="e">
        <f t="shared" si="39"/>
        <v>#N/A</v>
      </c>
      <c r="AL128" s="6"/>
      <c r="AM128" s="6"/>
      <c r="AN128" s="6"/>
      <c r="AO128" s="6"/>
      <c r="AP128" s="6"/>
      <c r="AQ128" s="6"/>
      <c r="AR128" s="6"/>
      <c r="AS128" s="6"/>
      <c r="AT128" s="6">
        <f t="shared" si="40"/>
        <v>0</v>
      </c>
      <c r="AU128" s="6"/>
      <c r="AV128" s="6" t="str">
        <f t="shared" si="30"/>
        <v/>
      </c>
      <c r="AW128" s="6" t="str">
        <f t="shared" si="31"/>
        <v/>
      </c>
      <c r="AX128" s="6" t="str">
        <f t="shared" si="32"/>
        <v/>
      </c>
      <c r="AY128" s="58"/>
      <c r="BE128" s="191" t="s">
        <v>638</v>
      </c>
      <c r="CS128" s="284" t="str">
        <f t="shared" si="33"/>
        <v/>
      </c>
      <c r="CT128" s="365" t="str">
        <f t="shared" si="41"/>
        <v/>
      </c>
    </row>
    <row r="129" spans="1:98" s="1" customFormat="1" ht="13.5" customHeight="1" x14ac:dyDescent="0.2">
      <c r="A129" s="17">
        <v>114</v>
      </c>
      <c r="B129" s="370"/>
      <c r="C129" s="370"/>
      <c r="D129" s="370"/>
      <c r="E129" s="370"/>
      <c r="F129" s="370"/>
      <c r="G129" s="370"/>
      <c r="H129" s="370"/>
      <c r="I129" s="370"/>
      <c r="J129" s="370"/>
      <c r="K129" s="370"/>
      <c r="L129" s="371"/>
      <c r="M129" s="370"/>
      <c r="N129" s="69"/>
      <c r="O129" s="70"/>
      <c r="P129" s="62"/>
      <c r="Q129" s="62"/>
      <c r="R129" s="103"/>
      <c r="S129" s="103"/>
      <c r="T129" s="104"/>
      <c r="U129" s="105"/>
      <c r="V129" s="106"/>
      <c r="W129" s="106"/>
      <c r="X129" s="107"/>
      <c r="Y129" s="25"/>
      <c r="Z129" s="21" t="str">
        <f t="shared" ref="Z129:Z192" si="42">IF(ISBLANK(J129)=TRUE,"",IF(OR(ISBLANK(B129)=TRUE),1,""))</f>
        <v/>
      </c>
      <c r="AA129" s="6" t="e">
        <f t="shared" ref="AA129:AA192" si="43">VLOOKUP(J129,$AZ$17:$BC$23,2,FALSE)</f>
        <v>#N/A</v>
      </c>
      <c r="AB129" s="6" t="e">
        <f t="shared" ref="AB129:AB192" si="44">VLOOKUP(J129,$AZ$17:$BC$23,3,FALSE)</f>
        <v>#N/A</v>
      </c>
      <c r="AC129" s="6" t="e">
        <f t="shared" ref="AC129:AC192" si="45">VLOOKUP(J129,$AZ$17:$BC$23,4,FALSE)</f>
        <v>#N/A</v>
      </c>
      <c r="AD129" s="6" t="str">
        <f t="shared" ref="AD129:AD192" si="46">IF(ISERROR(SEARCH("-",K129,1))=TRUE,ASC(UPPER(K129)),ASC(UPPER(LEFT(K129,SEARCH("-",K129,1)-1))))</f>
        <v/>
      </c>
      <c r="AE129" s="6">
        <f t="shared" ref="AE129:AE192" si="47">IF(L129&gt;3500,L129/1000,1)</f>
        <v>1</v>
      </c>
      <c r="AF129" s="6" t="e">
        <f t="shared" si="34"/>
        <v>#N/A</v>
      </c>
      <c r="AG129" s="6" t="e">
        <f t="shared" si="35"/>
        <v>#N/A</v>
      </c>
      <c r="AH129" s="6" t="e">
        <f t="shared" si="36"/>
        <v>#N/A</v>
      </c>
      <c r="AI129" s="6" t="e">
        <f t="shared" si="37"/>
        <v>#N/A</v>
      </c>
      <c r="AJ129" s="7" t="str">
        <f t="shared" si="38"/>
        <v xml:space="preserve"> </v>
      </c>
      <c r="AK129" s="6" t="e">
        <f t="shared" si="39"/>
        <v>#N/A</v>
      </c>
      <c r="AL129" s="6"/>
      <c r="AM129" s="6"/>
      <c r="AN129" s="6"/>
      <c r="AO129" s="6"/>
      <c r="AP129" s="6"/>
      <c r="AQ129" s="6"/>
      <c r="AR129" s="6"/>
      <c r="AS129" s="6"/>
      <c r="AT129" s="6">
        <f t="shared" si="40"/>
        <v>0</v>
      </c>
      <c r="AU129" s="6"/>
      <c r="AV129" s="6" t="str">
        <f t="shared" ref="AV129:AV192" si="48">IF(J129="","",VLOOKUP(J129,$AZ$17:$BD$25,5,FALSE))</f>
        <v/>
      </c>
      <c r="AW129" s="6" t="str">
        <f t="shared" ref="AW129:AW192" si="49">IF(D129="","",VLOOKUP(CONCATENATE("A",LEFT(D129)),$BS$17:$BT$26,2,FALSE))</f>
        <v/>
      </c>
      <c r="AX129" s="6" t="str">
        <f t="shared" ref="AX129:AX192" si="50">IF(AV129=AW129,"",1)</f>
        <v/>
      </c>
      <c r="AY129" s="58"/>
      <c r="BE129" s="191" t="s">
        <v>639</v>
      </c>
      <c r="CS129" s="284" t="str">
        <f t="shared" si="33"/>
        <v/>
      </c>
      <c r="CT129" s="365" t="str">
        <f t="shared" si="41"/>
        <v/>
      </c>
    </row>
    <row r="130" spans="1:98" s="1" customFormat="1" ht="13.5" customHeight="1" x14ac:dyDescent="0.2">
      <c r="A130" s="17">
        <v>115</v>
      </c>
      <c r="B130" s="370"/>
      <c r="C130" s="370"/>
      <c r="D130" s="370"/>
      <c r="E130" s="370"/>
      <c r="F130" s="370"/>
      <c r="G130" s="370"/>
      <c r="H130" s="370"/>
      <c r="I130" s="370"/>
      <c r="J130" s="370"/>
      <c r="K130" s="370"/>
      <c r="L130" s="371"/>
      <c r="M130" s="370"/>
      <c r="N130" s="69"/>
      <c r="O130" s="70"/>
      <c r="P130" s="62"/>
      <c r="Q130" s="62"/>
      <c r="R130" s="103"/>
      <c r="S130" s="103"/>
      <c r="T130" s="104"/>
      <c r="U130" s="105"/>
      <c r="V130" s="106"/>
      <c r="W130" s="106"/>
      <c r="X130" s="107"/>
      <c r="Y130" s="25"/>
      <c r="Z130" s="21" t="str">
        <f t="shared" si="42"/>
        <v/>
      </c>
      <c r="AA130" s="6" t="e">
        <f t="shared" si="43"/>
        <v>#N/A</v>
      </c>
      <c r="AB130" s="6" t="e">
        <f t="shared" si="44"/>
        <v>#N/A</v>
      </c>
      <c r="AC130" s="6" t="e">
        <f t="shared" si="45"/>
        <v>#N/A</v>
      </c>
      <c r="AD130" s="6" t="str">
        <f t="shared" si="46"/>
        <v/>
      </c>
      <c r="AE130" s="6">
        <f t="shared" si="47"/>
        <v>1</v>
      </c>
      <c r="AF130" s="6" t="e">
        <f t="shared" si="34"/>
        <v>#N/A</v>
      </c>
      <c r="AG130" s="6" t="e">
        <f t="shared" si="35"/>
        <v>#N/A</v>
      </c>
      <c r="AH130" s="6" t="e">
        <f t="shared" si="36"/>
        <v>#N/A</v>
      </c>
      <c r="AI130" s="6" t="e">
        <f t="shared" si="37"/>
        <v>#N/A</v>
      </c>
      <c r="AJ130" s="7" t="str">
        <f t="shared" si="38"/>
        <v xml:space="preserve"> </v>
      </c>
      <c r="AK130" s="6" t="e">
        <f t="shared" si="39"/>
        <v>#N/A</v>
      </c>
      <c r="AL130" s="6"/>
      <c r="AM130" s="6"/>
      <c r="AN130" s="6"/>
      <c r="AO130" s="6"/>
      <c r="AP130" s="6"/>
      <c r="AQ130" s="6"/>
      <c r="AR130" s="6"/>
      <c r="AS130" s="6"/>
      <c r="AT130" s="6">
        <f t="shared" si="40"/>
        <v>0</v>
      </c>
      <c r="AU130" s="6"/>
      <c r="AV130" s="6" t="str">
        <f t="shared" si="48"/>
        <v/>
      </c>
      <c r="AW130" s="6" t="str">
        <f t="shared" si="49"/>
        <v/>
      </c>
      <c r="AX130" s="6" t="str">
        <f t="shared" si="50"/>
        <v/>
      </c>
      <c r="AY130" s="58"/>
      <c r="BE130" s="192" t="s">
        <v>640</v>
      </c>
      <c r="CS130" s="284" t="str">
        <f t="shared" si="33"/>
        <v/>
      </c>
      <c r="CT130" s="365" t="str">
        <f t="shared" si="41"/>
        <v/>
      </c>
    </row>
    <row r="131" spans="1:98" s="1" customFormat="1" ht="13.5" customHeight="1" x14ac:dyDescent="0.2">
      <c r="A131" s="17">
        <v>116</v>
      </c>
      <c r="B131" s="370"/>
      <c r="C131" s="370"/>
      <c r="D131" s="370"/>
      <c r="E131" s="370"/>
      <c r="F131" s="370"/>
      <c r="G131" s="370"/>
      <c r="H131" s="370"/>
      <c r="I131" s="370"/>
      <c r="J131" s="370"/>
      <c r="K131" s="370"/>
      <c r="L131" s="371"/>
      <c r="M131" s="370"/>
      <c r="N131" s="69"/>
      <c r="O131" s="70"/>
      <c r="P131" s="62"/>
      <c r="Q131" s="62"/>
      <c r="R131" s="103"/>
      <c r="S131" s="103"/>
      <c r="T131" s="104"/>
      <c r="U131" s="105"/>
      <c r="V131" s="106"/>
      <c r="W131" s="106"/>
      <c r="X131" s="107"/>
      <c r="Y131" s="25"/>
      <c r="Z131" s="21" t="str">
        <f t="shared" si="42"/>
        <v/>
      </c>
      <c r="AA131" s="6" t="e">
        <f t="shared" si="43"/>
        <v>#N/A</v>
      </c>
      <c r="AB131" s="6" t="e">
        <f t="shared" si="44"/>
        <v>#N/A</v>
      </c>
      <c r="AC131" s="6" t="e">
        <f t="shared" si="45"/>
        <v>#N/A</v>
      </c>
      <c r="AD131" s="6" t="str">
        <f t="shared" si="46"/>
        <v/>
      </c>
      <c r="AE131" s="6">
        <f t="shared" si="47"/>
        <v>1</v>
      </c>
      <c r="AF131" s="6" t="e">
        <f t="shared" si="34"/>
        <v>#N/A</v>
      </c>
      <c r="AG131" s="6" t="e">
        <f t="shared" si="35"/>
        <v>#N/A</v>
      </c>
      <c r="AH131" s="6" t="e">
        <f t="shared" si="36"/>
        <v>#N/A</v>
      </c>
      <c r="AI131" s="6" t="e">
        <f t="shared" si="37"/>
        <v>#N/A</v>
      </c>
      <c r="AJ131" s="7" t="str">
        <f t="shared" si="38"/>
        <v xml:space="preserve"> </v>
      </c>
      <c r="AK131" s="6" t="e">
        <f t="shared" si="39"/>
        <v>#N/A</v>
      </c>
      <c r="AL131" s="6"/>
      <c r="AM131" s="6"/>
      <c r="AN131" s="6"/>
      <c r="AO131" s="6"/>
      <c r="AP131" s="6"/>
      <c r="AQ131" s="6"/>
      <c r="AR131" s="6"/>
      <c r="AS131" s="6"/>
      <c r="AT131" s="6">
        <f t="shared" si="40"/>
        <v>0</v>
      </c>
      <c r="AU131" s="6"/>
      <c r="AV131" s="6" t="str">
        <f t="shared" si="48"/>
        <v/>
      </c>
      <c r="AW131" s="6" t="str">
        <f t="shared" si="49"/>
        <v/>
      </c>
      <c r="AX131" s="6" t="str">
        <f t="shared" si="50"/>
        <v/>
      </c>
      <c r="AY131" s="58"/>
      <c r="BE131" s="192" t="s">
        <v>641</v>
      </c>
      <c r="CS131" s="284" t="str">
        <f t="shared" si="33"/>
        <v/>
      </c>
      <c r="CT131" s="365" t="str">
        <f t="shared" si="41"/>
        <v/>
      </c>
    </row>
    <row r="132" spans="1:98" s="1" customFormat="1" ht="13.5" customHeight="1" x14ac:dyDescent="0.2">
      <c r="A132" s="17">
        <v>117</v>
      </c>
      <c r="B132" s="370"/>
      <c r="C132" s="370"/>
      <c r="D132" s="370"/>
      <c r="E132" s="370"/>
      <c r="F132" s="370"/>
      <c r="G132" s="370"/>
      <c r="H132" s="370"/>
      <c r="I132" s="370"/>
      <c r="J132" s="370"/>
      <c r="K132" s="370"/>
      <c r="L132" s="371"/>
      <c r="M132" s="370"/>
      <c r="N132" s="69"/>
      <c r="O132" s="70"/>
      <c r="P132" s="62"/>
      <c r="Q132" s="62"/>
      <c r="R132" s="103"/>
      <c r="S132" s="103"/>
      <c r="T132" s="104"/>
      <c r="U132" s="105"/>
      <c r="V132" s="106"/>
      <c r="W132" s="106"/>
      <c r="X132" s="107"/>
      <c r="Y132" s="25"/>
      <c r="Z132" s="21" t="str">
        <f t="shared" si="42"/>
        <v/>
      </c>
      <c r="AA132" s="6" t="e">
        <f t="shared" si="43"/>
        <v>#N/A</v>
      </c>
      <c r="AB132" s="6" t="e">
        <f t="shared" si="44"/>
        <v>#N/A</v>
      </c>
      <c r="AC132" s="6" t="e">
        <f t="shared" si="45"/>
        <v>#N/A</v>
      </c>
      <c r="AD132" s="6" t="str">
        <f t="shared" si="46"/>
        <v/>
      </c>
      <c r="AE132" s="6">
        <f t="shared" si="47"/>
        <v>1</v>
      </c>
      <c r="AF132" s="6" t="e">
        <f t="shared" si="34"/>
        <v>#N/A</v>
      </c>
      <c r="AG132" s="6" t="e">
        <f t="shared" si="35"/>
        <v>#N/A</v>
      </c>
      <c r="AH132" s="6" t="e">
        <f t="shared" si="36"/>
        <v>#N/A</v>
      </c>
      <c r="AI132" s="6" t="e">
        <f t="shared" si="37"/>
        <v>#N/A</v>
      </c>
      <c r="AJ132" s="7" t="str">
        <f t="shared" si="38"/>
        <v xml:space="preserve"> </v>
      </c>
      <c r="AK132" s="6" t="e">
        <f t="shared" si="39"/>
        <v>#N/A</v>
      </c>
      <c r="AL132" s="6"/>
      <c r="AM132" s="6"/>
      <c r="AN132" s="6"/>
      <c r="AO132" s="6"/>
      <c r="AP132" s="6"/>
      <c r="AQ132" s="6"/>
      <c r="AR132" s="6"/>
      <c r="AS132" s="6"/>
      <c r="AT132" s="6">
        <f t="shared" si="40"/>
        <v>0</v>
      </c>
      <c r="AU132" s="6"/>
      <c r="AV132" s="6" t="str">
        <f t="shared" si="48"/>
        <v/>
      </c>
      <c r="AW132" s="6" t="str">
        <f t="shared" si="49"/>
        <v/>
      </c>
      <c r="AX132" s="6" t="str">
        <f t="shared" si="50"/>
        <v/>
      </c>
      <c r="AY132" s="58"/>
      <c r="BE132" s="192" t="s">
        <v>642</v>
      </c>
      <c r="CS132" s="284" t="str">
        <f t="shared" si="33"/>
        <v/>
      </c>
      <c r="CT132" s="365" t="str">
        <f t="shared" si="41"/>
        <v/>
      </c>
    </row>
    <row r="133" spans="1:98" s="1" customFormat="1" ht="13.5" customHeight="1" x14ac:dyDescent="0.2">
      <c r="A133" s="17">
        <v>118</v>
      </c>
      <c r="B133" s="370"/>
      <c r="C133" s="370"/>
      <c r="D133" s="370"/>
      <c r="E133" s="370"/>
      <c r="F133" s="370"/>
      <c r="G133" s="370"/>
      <c r="H133" s="370"/>
      <c r="I133" s="370"/>
      <c r="J133" s="370"/>
      <c r="K133" s="370"/>
      <c r="L133" s="371"/>
      <c r="M133" s="370"/>
      <c r="N133" s="69"/>
      <c r="O133" s="70"/>
      <c r="P133" s="62"/>
      <c r="Q133" s="62"/>
      <c r="R133" s="103"/>
      <c r="S133" s="103"/>
      <c r="T133" s="104"/>
      <c r="U133" s="105"/>
      <c r="V133" s="106"/>
      <c r="W133" s="106"/>
      <c r="X133" s="107"/>
      <c r="Y133" s="25"/>
      <c r="Z133" s="21" t="str">
        <f t="shared" si="42"/>
        <v/>
      </c>
      <c r="AA133" s="6" t="e">
        <f t="shared" si="43"/>
        <v>#N/A</v>
      </c>
      <c r="AB133" s="6" t="e">
        <f t="shared" si="44"/>
        <v>#N/A</v>
      </c>
      <c r="AC133" s="6" t="e">
        <f t="shared" si="45"/>
        <v>#N/A</v>
      </c>
      <c r="AD133" s="6" t="str">
        <f t="shared" si="46"/>
        <v/>
      </c>
      <c r="AE133" s="6">
        <f t="shared" si="47"/>
        <v>1</v>
      </c>
      <c r="AF133" s="6" t="e">
        <f t="shared" si="34"/>
        <v>#N/A</v>
      </c>
      <c r="AG133" s="6" t="e">
        <f t="shared" si="35"/>
        <v>#N/A</v>
      </c>
      <c r="AH133" s="6" t="e">
        <f t="shared" si="36"/>
        <v>#N/A</v>
      </c>
      <c r="AI133" s="6" t="e">
        <f t="shared" si="37"/>
        <v>#N/A</v>
      </c>
      <c r="AJ133" s="7" t="str">
        <f t="shared" si="38"/>
        <v xml:space="preserve"> </v>
      </c>
      <c r="AK133" s="6" t="e">
        <f t="shared" si="39"/>
        <v>#N/A</v>
      </c>
      <c r="AL133" s="6"/>
      <c r="AM133" s="6"/>
      <c r="AN133" s="6"/>
      <c r="AO133" s="6"/>
      <c r="AP133" s="6"/>
      <c r="AQ133" s="6"/>
      <c r="AR133" s="6"/>
      <c r="AS133" s="6"/>
      <c r="AT133" s="6">
        <f t="shared" si="40"/>
        <v>0</v>
      </c>
      <c r="AU133" s="6"/>
      <c r="AV133" s="6" t="str">
        <f t="shared" si="48"/>
        <v/>
      </c>
      <c r="AW133" s="6" t="str">
        <f t="shared" si="49"/>
        <v/>
      </c>
      <c r="AX133" s="6" t="str">
        <f t="shared" si="50"/>
        <v/>
      </c>
      <c r="AY133" s="58"/>
      <c r="BE133" s="192" t="s">
        <v>643</v>
      </c>
      <c r="CS133" s="284" t="str">
        <f t="shared" si="33"/>
        <v/>
      </c>
      <c r="CT133" s="365" t="str">
        <f t="shared" si="41"/>
        <v/>
      </c>
    </row>
    <row r="134" spans="1:98" s="1" customFormat="1" ht="13.5" customHeight="1" x14ac:dyDescent="0.2">
      <c r="A134" s="17">
        <v>119</v>
      </c>
      <c r="B134" s="370"/>
      <c r="C134" s="370"/>
      <c r="D134" s="370"/>
      <c r="E134" s="370"/>
      <c r="F134" s="370"/>
      <c r="G134" s="370"/>
      <c r="H134" s="370"/>
      <c r="I134" s="370"/>
      <c r="J134" s="370"/>
      <c r="K134" s="370"/>
      <c r="L134" s="371"/>
      <c r="M134" s="370"/>
      <c r="N134" s="69"/>
      <c r="O134" s="70"/>
      <c r="P134" s="62"/>
      <c r="Q134" s="62"/>
      <c r="R134" s="103"/>
      <c r="S134" s="103"/>
      <c r="T134" s="104"/>
      <c r="U134" s="105"/>
      <c r="V134" s="106"/>
      <c r="W134" s="106"/>
      <c r="X134" s="107"/>
      <c r="Y134" s="25"/>
      <c r="Z134" s="21" t="str">
        <f t="shared" si="42"/>
        <v/>
      </c>
      <c r="AA134" s="6" t="e">
        <f t="shared" si="43"/>
        <v>#N/A</v>
      </c>
      <c r="AB134" s="6" t="e">
        <f t="shared" si="44"/>
        <v>#N/A</v>
      </c>
      <c r="AC134" s="6" t="e">
        <f t="shared" si="45"/>
        <v>#N/A</v>
      </c>
      <c r="AD134" s="6" t="str">
        <f t="shared" si="46"/>
        <v/>
      </c>
      <c r="AE134" s="6">
        <f t="shared" si="47"/>
        <v>1</v>
      </c>
      <c r="AF134" s="6" t="e">
        <f t="shared" si="34"/>
        <v>#N/A</v>
      </c>
      <c r="AG134" s="6" t="e">
        <f t="shared" si="35"/>
        <v>#N/A</v>
      </c>
      <c r="AH134" s="6" t="e">
        <f t="shared" si="36"/>
        <v>#N/A</v>
      </c>
      <c r="AI134" s="6" t="e">
        <f t="shared" si="37"/>
        <v>#N/A</v>
      </c>
      <c r="AJ134" s="7" t="str">
        <f t="shared" si="38"/>
        <v xml:space="preserve"> </v>
      </c>
      <c r="AK134" s="6" t="e">
        <f t="shared" si="39"/>
        <v>#N/A</v>
      </c>
      <c r="AL134" s="6"/>
      <c r="AM134" s="6"/>
      <c r="AN134" s="6"/>
      <c r="AO134" s="6"/>
      <c r="AP134" s="6"/>
      <c r="AQ134" s="6"/>
      <c r="AR134" s="6"/>
      <c r="AS134" s="6"/>
      <c r="AT134" s="6">
        <f t="shared" si="40"/>
        <v>0</v>
      </c>
      <c r="AU134" s="6"/>
      <c r="AV134" s="6" t="str">
        <f t="shared" si="48"/>
        <v/>
      </c>
      <c r="AW134" s="6" t="str">
        <f t="shared" si="49"/>
        <v/>
      </c>
      <c r="AX134" s="6" t="str">
        <f t="shared" si="50"/>
        <v/>
      </c>
      <c r="AY134" s="58"/>
      <c r="BE134" s="192" t="s">
        <v>644</v>
      </c>
      <c r="CS134" s="284" t="str">
        <f t="shared" si="33"/>
        <v/>
      </c>
      <c r="CT134" s="365" t="str">
        <f t="shared" si="41"/>
        <v/>
      </c>
    </row>
    <row r="135" spans="1:98" s="1" customFormat="1" ht="13.5" customHeight="1" x14ac:dyDescent="0.2">
      <c r="A135" s="17">
        <v>120</v>
      </c>
      <c r="B135" s="370"/>
      <c r="C135" s="370"/>
      <c r="D135" s="370"/>
      <c r="E135" s="370"/>
      <c r="F135" s="370"/>
      <c r="G135" s="370"/>
      <c r="H135" s="370"/>
      <c r="I135" s="370"/>
      <c r="J135" s="370"/>
      <c r="K135" s="370"/>
      <c r="L135" s="371"/>
      <c r="M135" s="370"/>
      <c r="N135" s="69"/>
      <c r="O135" s="70"/>
      <c r="P135" s="62"/>
      <c r="Q135" s="62"/>
      <c r="R135" s="103"/>
      <c r="S135" s="103"/>
      <c r="T135" s="104"/>
      <c r="U135" s="105"/>
      <c r="V135" s="106"/>
      <c r="W135" s="106"/>
      <c r="X135" s="107"/>
      <c r="Y135" s="25"/>
      <c r="Z135" s="21" t="str">
        <f t="shared" si="42"/>
        <v/>
      </c>
      <c r="AA135" s="6" t="e">
        <f t="shared" si="43"/>
        <v>#N/A</v>
      </c>
      <c r="AB135" s="6" t="e">
        <f t="shared" si="44"/>
        <v>#N/A</v>
      </c>
      <c r="AC135" s="6" t="e">
        <f t="shared" si="45"/>
        <v>#N/A</v>
      </c>
      <c r="AD135" s="6" t="str">
        <f t="shared" si="46"/>
        <v/>
      </c>
      <c r="AE135" s="6">
        <f t="shared" si="47"/>
        <v>1</v>
      </c>
      <c r="AF135" s="6" t="e">
        <f t="shared" si="34"/>
        <v>#N/A</v>
      </c>
      <c r="AG135" s="6" t="e">
        <f t="shared" si="35"/>
        <v>#N/A</v>
      </c>
      <c r="AH135" s="6" t="e">
        <f t="shared" si="36"/>
        <v>#N/A</v>
      </c>
      <c r="AI135" s="6" t="e">
        <f t="shared" si="37"/>
        <v>#N/A</v>
      </c>
      <c r="AJ135" s="7" t="str">
        <f t="shared" si="38"/>
        <v xml:space="preserve"> </v>
      </c>
      <c r="AK135" s="6" t="e">
        <f t="shared" si="39"/>
        <v>#N/A</v>
      </c>
      <c r="AL135" s="6"/>
      <c r="AM135" s="6"/>
      <c r="AN135" s="6"/>
      <c r="AO135" s="6"/>
      <c r="AP135" s="6"/>
      <c r="AQ135" s="6"/>
      <c r="AR135" s="6"/>
      <c r="AS135" s="6"/>
      <c r="AT135" s="6">
        <f t="shared" si="40"/>
        <v>0</v>
      </c>
      <c r="AU135" s="6"/>
      <c r="AV135" s="6" t="str">
        <f t="shared" si="48"/>
        <v/>
      </c>
      <c r="AW135" s="6" t="str">
        <f t="shared" si="49"/>
        <v/>
      </c>
      <c r="AX135" s="6" t="str">
        <f t="shared" si="50"/>
        <v/>
      </c>
      <c r="AY135" s="58"/>
      <c r="BE135" s="192" t="s">
        <v>645</v>
      </c>
      <c r="CS135" s="284" t="str">
        <f t="shared" si="33"/>
        <v/>
      </c>
      <c r="CT135" s="365" t="str">
        <f t="shared" si="41"/>
        <v/>
      </c>
    </row>
    <row r="136" spans="1:98" s="1" customFormat="1" ht="13.5" customHeight="1" x14ac:dyDescent="0.2">
      <c r="A136" s="17">
        <v>121</v>
      </c>
      <c r="B136" s="370"/>
      <c r="C136" s="370"/>
      <c r="D136" s="370"/>
      <c r="E136" s="370"/>
      <c r="F136" s="370"/>
      <c r="G136" s="370"/>
      <c r="H136" s="370"/>
      <c r="I136" s="370"/>
      <c r="J136" s="370"/>
      <c r="K136" s="370"/>
      <c r="L136" s="371"/>
      <c r="M136" s="370"/>
      <c r="N136" s="69"/>
      <c r="O136" s="70"/>
      <c r="P136" s="62"/>
      <c r="Q136" s="62"/>
      <c r="R136" s="103"/>
      <c r="S136" s="103"/>
      <c r="T136" s="104"/>
      <c r="U136" s="105"/>
      <c r="V136" s="106"/>
      <c r="W136" s="106"/>
      <c r="X136" s="107"/>
      <c r="Y136" s="25"/>
      <c r="Z136" s="21" t="str">
        <f t="shared" si="42"/>
        <v/>
      </c>
      <c r="AA136" s="6" t="e">
        <f t="shared" si="43"/>
        <v>#N/A</v>
      </c>
      <c r="AB136" s="6" t="e">
        <f t="shared" si="44"/>
        <v>#N/A</v>
      </c>
      <c r="AC136" s="6" t="e">
        <f t="shared" si="45"/>
        <v>#N/A</v>
      </c>
      <c r="AD136" s="6" t="str">
        <f t="shared" si="46"/>
        <v/>
      </c>
      <c r="AE136" s="6">
        <f t="shared" si="47"/>
        <v>1</v>
      </c>
      <c r="AF136" s="6" t="e">
        <f t="shared" si="34"/>
        <v>#N/A</v>
      </c>
      <c r="AG136" s="6" t="e">
        <f t="shared" si="35"/>
        <v>#N/A</v>
      </c>
      <c r="AH136" s="6" t="e">
        <f t="shared" si="36"/>
        <v>#N/A</v>
      </c>
      <c r="AI136" s="6" t="e">
        <f t="shared" si="37"/>
        <v>#N/A</v>
      </c>
      <c r="AJ136" s="7" t="str">
        <f t="shared" si="38"/>
        <v xml:space="preserve"> </v>
      </c>
      <c r="AK136" s="6" t="e">
        <f t="shared" si="39"/>
        <v>#N/A</v>
      </c>
      <c r="AL136" s="6"/>
      <c r="AM136" s="6"/>
      <c r="AN136" s="6"/>
      <c r="AO136" s="6"/>
      <c r="AP136" s="6"/>
      <c r="AQ136" s="6"/>
      <c r="AR136" s="6"/>
      <c r="AS136" s="6"/>
      <c r="AT136" s="6">
        <f t="shared" si="40"/>
        <v>0</v>
      </c>
      <c r="AU136" s="6"/>
      <c r="AV136" s="6" t="str">
        <f t="shared" si="48"/>
        <v/>
      </c>
      <c r="AW136" s="6" t="str">
        <f t="shared" si="49"/>
        <v/>
      </c>
      <c r="AX136" s="6" t="str">
        <f t="shared" si="50"/>
        <v/>
      </c>
      <c r="AY136" s="58"/>
      <c r="BE136" s="192" t="s">
        <v>646</v>
      </c>
      <c r="CS136" s="284" t="str">
        <f t="shared" si="33"/>
        <v/>
      </c>
      <c r="CT136" s="365" t="str">
        <f t="shared" si="41"/>
        <v/>
      </c>
    </row>
    <row r="137" spans="1:98" s="1" customFormat="1" ht="13.5" customHeight="1" x14ac:dyDescent="0.2">
      <c r="A137" s="17">
        <v>122</v>
      </c>
      <c r="B137" s="370"/>
      <c r="C137" s="370"/>
      <c r="D137" s="370"/>
      <c r="E137" s="370"/>
      <c r="F137" s="370"/>
      <c r="G137" s="370"/>
      <c r="H137" s="370"/>
      <c r="I137" s="370"/>
      <c r="J137" s="370"/>
      <c r="K137" s="370"/>
      <c r="L137" s="371"/>
      <c r="M137" s="370"/>
      <c r="N137" s="69"/>
      <c r="O137" s="70"/>
      <c r="P137" s="62"/>
      <c r="Q137" s="62"/>
      <c r="R137" s="103"/>
      <c r="S137" s="103"/>
      <c r="T137" s="104"/>
      <c r="U137" s="105"/>
      <c r="V137" s="106"/>
      <c r="W137" s="106"/>
      <c r="X137" s="107"/>
      <c r="Y137" s="25"/>
      <c r="Z137" s="21" t="str">
        <f t="shared" si="42"/>
        <v/>
      </c>
      <c r="AA137" s="6" t="e">
        <f t="shared" si="43"/>
        <v>#N/A</v>
      </c>
      <c r="AB137" s="6" t="e">
        <f t="shared" si="44"/>
        <v>#N/A</v>
      </c>
      <c r="AC137" s="6" t="e">
        <f t="shared" si="45"/>
        <v>#N/A</v>
      </c>
      <c r="AD137" s="6" t="str">
        <f t="shared" si="46"/>
        <v/>
      </c>
      <c r="AE137" s="6">
        <f t="shared" si="47"/>
        <v>1</v>
      </c>
      <c r="AF137" s="6" t="e">
        <f t="shared" si="34"/>
        <v>#N/A</v>
      </c>
      <c r="AG137" s="6" t="e">
        <f t="shared" si="35"/>
        <v>#N/A</v>
      </c>
      <c r="AH137" s="6" t="e">
        <f t="shared" si="36"/>
        <v>#N/A</v>
      </c>
      <c r="AI137" s="6" t="e">
        <f t="shared" si="37"/>
        <v>#N/A</v>
      </c>
      <c r="AJ137" s="7" t="str">
        <f t="shared" si="38"/>
        <v xml:space="preserve"> </v>
      </c>
      <c r="AK137" s="6" t="e">
        <f t="shared" si="39"/>
        <v>#N/A</v>
      </c>
      <c r="AL137" s="6"/>
      <c r="AM137" s="6"/>
      <c r="AN137" s="6"/>
      <c r="AO137" s="6"/>
      <c r="AP137" s="6"/>
      <c r="AQ137" s="6"/>
      <c r="AR137" s="6"/>
      <c r="AS137" s="6"/>
      <c r="AT137" s="6">
        <f t="shared" si="40"/>
        <v>0</v>
      </c>
      <c r="AU137" s="6"/>
      <c r="AV137" s="6" t="str">
        <f t="shared" si="48"/>
        <v/>
      </c>
      <c r="AW137" s="6" t="str">
        <f t="shared" si="49"/>
        <v/>
      </c>
      <c r="AX137" s="6" t="str">
        <f t="shared" si="50"/>
        <v/>
      </c>
      <c r="AY137" s="58"/>
      <c r="BE137" s="192" t="s">
        <v>647</v>
      </c>
      <c r="CS137" s="284" t="str">
        <f t="shared" si="33"/>
        <v/>
      </c>
      <c r="CT137" s="365" t="str">
        <f t="shared" si="41"/>
        <v/>
      </c>
    </row>
    <row r="138" spans="1:98" s="1" customFormat="1" ht="13.5" customHeight="1" x14ac:dyDescent="0.2">
      <c r="A138" s="17">
        <v>123</v>
      </c>
      <c r="B138" s="370"/>
      <c r="C138" s="370"/>
      <c r="D138" s="370"/>
      <c r="E138" s="370"/>
      <c r="F138" s="370"/>
      <c r="G138" s="370"/>
      <c r="H138" s="370"/>
      <c r="I138" s="370"/>
      <c r="J138" s="370"/>
      <c r="K138" s="370"/>
      <c r="L138" s="371"/>
      <c r="M138" s="370"/>
      <c r="N138" s="69"/>
      <c r="O138" s="70"/>
      <c r="P138" s="62"/>
      <c r="Q138" s="62"/>
      <c r="R138" s="103"/>
      <c r="S138" s="103"/>
      <c r="T138" s="104"/>
      <c r="U138" s="105"/>
      <c r="V138" s="106"/>
      <c r="W138" s="106"/>
      <c r="X138" s="107"/>
      <c r="Y138" s="25"/>
      <c r="Z138" s="21" t="str">
        <f t="shared" si="42"/>
        <v/>
      </c>
      <c r="AA138" s="6" t="e">
        <f t="shared" si="43"/>
        <v>#N/A</v>
      </c>
      <c r="AB138" s="6" t="e">
        <f t="shared" si="44"/>
        <v>#N/A</v>
      </c>
      <c r="AC138" s="6" t="e">
        <f t="shared" si="45"/>
        <v>#N/A</v>
      </c>
      <c r="AD138" s="6" t="str">
        <f t="shared" si="46"/>
        <v/>
      </c>
      <c r="AE138" s="6">
        <f t="shared" si="47"/>
        <v>1</v>
      </c>
      <c r="AF138" s="6" t="e">
        <f t="shared" si="34"/>
        <v>#N/A</v>
      </c>
      <c r="AG138" s="6" t="e">
        <f t="shared" si="35"/>
        <v>#N/A</v>
      </c>
      <c r="AH138" s="6" t="e">
        <f t="shared" si="36"/>
        <v>#N/A</v>
      </c>
      <c r="AI138" s="6" t="e">
        <f t="shared" si="37"/>
        <v>#N/A</v>
      </c>
      <c r="AJ138" s="7" t="str">
        <f t="shared" si="38"/>
        <v xml:space="preserve"> </v>
      </c>
      <c r="AK138" s="6" t="e">
        <f t="shared" si="39"/>
        <v>#N/A</v>
      </c>
      <c r="AL138" s="6"/>
      <c r="AM138" s="6"/>
      <c r="AN138" s="6"/>
      <c r="AO138" s="6"/>
      <c r="AP138" s="6"/>
      <c r="AQ138" s="6"/>
      <c r="AR138" s="6"/>
      <c r="AS138" s="6"/>
      <c r="AT138" s="6">
        <f t="shared" si="40"/>
        <v>0</v>
      </c>
      <c r="AU138" s="6"/>
      <c r="AV138" s="6" t="str">
        <f t="shared" si="48"/>
        <v/>
      </c>
      <c r="AW138" s="6" t="str">
        <f t="shared" si="49"/>
        <v/>
      </c>
      <c r="AX138" s="6" t="str">
        <f t="shared" si="50"/>
        <v/>
      </c>
      <c r="AY138" s="58"/>
      <c r="BE138" s="192" t="s">
        <v>648</v>
      </c>
      <c r="CS138" s="284" t="str">
        <f t="shared" si="33"/>
        <v/>
      </c>
      <c r="CT138" s="365" t="str">
        <f t="shared" si="41"/>
        <v/>
      </c>
    </row>
    <row r="139" spans="1:98" s="1" customFormat="1" ht="13.5" customHeight="1" x14ac:dyDescent="0.2">
      <c r="A139" s="17">
        <v>124</v>
      </c>
      <c r="B139" s="370"/>
      <c r="C139" s="370"/>
      <c r="D139" s="370"/>
      <c r="E139" s="370"/>
      <c r="F139" s="370"/>
      <c r="G139" s="370"/>
      <c r="H139" s="370"/>
      <c r="I139" s="370"/>
      <c r="J139" s="370"/>
      <c r="K139" s="370"/>
      <c r="L139" s="371"/>
      <c r="M139" s="370"/>
      <c r="N139" s="69"/>
      <c r="O139" s="70"/>
      <c r="P139" s="62"/>
      <c r="Q139" s="62"/>
      <c r="R139" s="103"/>
      <c r="S139" s="103"/>
      <c r="T139" s="104"/>
      <c r="U139" s="105"/>
      <c r="V139" s="106"/>
      <c r="W139" s="106"/>
      <c r="X139" s="107"/>
      <c r="Y139" s="25"/>
      <c r="Z139" s="21" t="str">
        <f t="shared" si="42"/>
        <v/>
      </c>
      <c r="AA139" s="6" t="e">
        <f t="shared" si="43"/>
        <v>#N/A</v>
      </c>
      <c r="AB139" s="6" t="e">
        <f t="shared" si="44"/>
        <v>#N/A</v>
      </c>
      <c r="AC139" s="6" t="e">
        <f t="shared" si="45"/>
        <v>#N/A</v>
      </c>
      <c r="AD139" s="6" t="str">
        <f t="shared" si="46"/>
        <v/>
      </c>
      <c r="AE139" s="6">
        <f t="shared" si="47"/>
        <v>1</v>
      </c>
      <c r="AF139" s="6" t="e">
        <f t="shared" si="34"/>
        <v>#N/A</v>
      </c>
      <c r="AG139" s="6" t="e">
        <f t="shared" si="35"/>
        <v>#N/A</v>
      </c>
      <c r="AH139" s="6" t="e">
        <f t="shared" si="36"/>
        <v>#N/A</v>
      </c>
      <c r="AI139" s="6" t="e">
        <f t="shared" si="37"/>
        <v>#N/A</v>
      </c>
      <c r="AJ139" s="7" t="str">
        <f t="shared" si="38"/>
        <v xml:space="preserve"> </v>
      </c>
      <c r="AK139" s="6" t="e">
        <f t="shared" si="39"/>
        <v>#N/A</v>
      </c>
      <c r="AL139" s="6"/>
      <c r="AM139" s="6"/>
      <c r="AN139" s="6"/>
      <c r="AO139" s="6"/>
      <c r="AP139" s="6"/>
      <c r="AQ139" s="6"/>
      <c r="AR139" s="6"/>
      <c r="AS139" s="6"/>
      <c r="AT139" s="6">
        <f t="shared" si="40"/>
        <v>0</v>
      </c>
      <c r="AU139" s="6"/>
      <c r="AV139" s="6" t="str">
        <f t="shared" si="48"/>
        <v/>
      </c>
      <c r="AW139" s="6" t="str">
        <f t="shared" si="49"/>
        <v/>
      </c>
      <c r="AX139" s="6" t="str">
        <f t="shared" si="50"/>
        <v/>
      </c>
      <c r="AY139" s="58"/>
      <c r="BE139" s="191" t="s">
        <v>649</v>
      </c>
      <c r="CS139" s="284" t="str">
        <f t="shared" si="33"/>
        <v/>
      </c>
      <c r="CT139" s="365" t="str">
        <f t="shared" si="41"/>
        <v/>
      </c>
    </row>
    <row r="140" spans="1:98" s="1" customFormat="1" ht="13.5" customHeight="1" x14ac:dyDescent="0.2">
      <c r="A140" s="17">
        <v>125</v>
      </c>
      <c r="B140" s="370"/>
      <c r="C140" s="370"/>
      <c r="D140" s="370"/>
      <c r="E140" s="370"/>
      <c r="F140" s="370"/>
      <c r="G140" s="370"/>
      <c r="H140" s="370"/>
      <c r="I140" s="370"/>
      <c r="J140" s="370"/>
      <c r="K140" s="370"/>
      <c r="L140" s="371"/>
      <c r="M140" s="370"/>
      <c r="N140" s="69"/>
      <c r="O140" s="70"/>
      <c r="P140" s="62"/>
      <c r="Q140" s="62"/>
      <c r="R140" s="103"/>
      <c r="S140" s="103"/>
      <c r="T140" s="104"/>
      <c r="U140" s="105"/>
      <c r="V140" s="106"/>
      <c r="W140" s="106"/>
      <c r="X140" s="107"/>
      <c r="Y140" s="25"/>
      <c r="Z140" s="21" t="str">
        <f t="shared" si="42"/>
        <v/>
      </c>
      <c r="AA140" s="6" t="e">
        <f t="shared" si="43"/>
        <v>#N/A</v>
      </c>
      <c r="AB140" s="6" t="e">
        <f t="shared" si="44"/>
        <v>#N/A</v>
      </c>
      <c r="AC140" s="6" t="e">
        <f t="shared" si="45"/>
        <v>#N/A</v>
      </c>
      <c r="AD140" s="6" t="str">
        <f t="shared" si="46"/>
        <v/>
      </c>
      <c r="AE140" s="6">
        <f t="shared" si="47"/>
        <v>1</v>
      </c>
      <c r="AF140" s="6" t="e">
        <f t="shared" si="34"/>
        <v>#N/A</v>
      </c>
      <c r="AG140" s="6" t="e">
        <f t="shared" si="35"/>
        <v>#N/A</v>
      </c>
      <c r="AH140" s="6" t="e">
        <f t="shared" si="36"/>
        <v>#N/A</v>
      </c>
      <c r="AI140" s="6" t="e">
        <f t="shared" si="37"/>
        <v>#N/A</v>
      </c>
      <c r="AJ140" s="7" t="str">
        <f t="shared" si="38"/>
        <v xml:space="preserve"> </v>
      </c>
      <c r="AK140" s="6" t="e">
        <f t="shared" si="39"/>
        <v>#N/A</v>
      </c>
      <c r="AL140" s="6"/>
      <c r="AM140" s="6"/>
      <c r="AN140" s="6"/>
      <c r="AO140" s="6"/>
      <c r="AP140" s="6"/>
      <c r="AQ140" s="6"/>
      <c r="AR140" s="6"/>
      <c r="AS140" s="6"/>
      <c r="AT140" s="6">
        <f t="shared" si="40"/>
        <v>0</v>
      </c>
      <c r="AU140" s="6"/>
      <c r="AV140" s="6" t="str">
        <f t="shared" si="48"/>
        <v/>
      </c>
      <c r="AW140" s="6" t="str">
        <f t="shared" si="49"/>
        <v/>
      </c>
      <c r="AX140" s="6" t="str">
        <f t="shared" si="50"/>
        <v/>
      </c>
      <c r="AY140" s="58"/>
      <c r="BE140" s="191" t="s">
        <v>650</v>
      </c>
      <c r="CS140" s="284" t="str">
        <f t="shared" si="33"/>
        <v/>
      </c>
      <c r="CT140" s="365" t="str">
        <f t="shared" si="41"/>
        <v/>
      </c>
    </row>
    <row r="141" spans="1:98" s="1" customFormat="1" ht="13.5" customHeight="1" x14ac:dyDescent="0.2">
      <c r="A141" s="17">
        <v>126</v>
      </c>
      <c r="B141" s="370"/>
      <c r="C141" s="370"/>
      <c r="D141" s="370"/>
      <c r="E141" s="370"/>
      <c r="F141" s="370"/>
      <c r="G141" s="370"/>
      <c r="H141" s="370"/>
      <c r="I141" s="370"/>
      <c r="J141" s="370"/>
      <c r="K141" s="370"/>
      <c r="L141" s="371"/>
      <c r="M141" s="370"/>
      <c r="N141" s="69"/>
      <c r="O141" s="70"/>
      <c r="P141" s="62"/>
      <c r="Q141" s="62"/>
      <c r="R141" s="103"/>
      <c r="S141" s="103"/>
      <c r="T141" s="104"/>
      <c r="U141" s="105"/>
      <c r="V141" s="106"/>
      <c r="W141" s="106"/>
      <c r="X141" s="107"/>
      <c r="Y141" s="25"/>
      <c r="Z141" s="21" t="str">
        <f t="shared" si="42"/>
        <v/>
      </c>
      <c r="AA141" s="6" t="e">
        <f t="shared" si="43"/>
        <v>#N/A</v>
      </c>
      <c r="AB141" s="6" t="e">
        <f t="shared" si="44"/>
        <v>#N/A</v>
      </c>
      <c r="AC141" s="6" t="e">
        <f t="shared" si="45"/>
        <v>#N/A</v>
      </c>
      <c r="AD141" s="6" t="str">
        <f t="shared" si="46"/>
        <v/>
      </c>
      <c r="AE141" s="6">
        <f t="shared" si="47"/>
        <v>1</v>
      </c>
      <c r="AF141" s="6" t="e">
        <f t="shared" si="34"/>
        <v>#N/A</v>
      </c>
      <c r="AG141" s="6" t="e">
        <f t="shared" si="35"/>
        <v>#N/A</v>
      </c>
      <c r="AH141" s="6" t="e">
        <f t="shared" si="36"/>
        <v>#N/A</v>
      </c>
      <c r="AI141" s="6" t="e">
        <f t="shared" si="37"/>
        <v>#N/A</v>
      </c>
      <c r="AJ141" s="7" t="str">
        <f t="shared" si="38"/>
        <v xml:space="preserve"> </v>
      </c>
      <c r="AK141" s="6" t="e">
        <f t="shared" si="39"/>
        <v>#N/A</v>
      </c>
      <c r="AL141" s="6"/>
      <c r="AM141" s="6"/>
      <c r="AN141" s="6"/>
      <c r="AO141" s="6"/>
      <c r="AP141" s="6"/>
      <c r="AQ141" s="6"/>
      <c r="AR141" s="6"/>
      <c r="AS141" s="6"/>
      <c r="AT141" s="6">
        <f t="shared" si="40"/>
        <v>0</v>
      </c>
      <c r="AU141" s="6"/>
      <c r="AV141" s="6" t="str">
        <f t="shared" si="48"/>
        <v/>
      </c>
      <c r="AW141" s="6" t="str">
        <f t="shared" si="49"/>
        <v/>
      </c>
      <c r="AX141" s="6" t="str">
        <f t="shared" si="50"/>
        <v/>
      </c>
      <c r="AY141" s="58"/>
      <c r="BE141" s="191" t="s">
        <v>651</v>
      </c>
      <c r="CS141" s="284" t="str">
        <f t="shared" si="33"/>
        <v/>
      </c>
      <c r="CT141" s="365" t="str">
        <f t="shared" si="41"/>
        <v/>
      </c>
    </row>
    <row r="142" spans="1:98" s="1" customFormat="1" ht="13.5" customHeight="1" x14ac:dyDescent="0.2">
      <c r="A142" s="17">
        <v>127</v>
      </c>
      <c r="B142" s="370"/>
      <c r="C142" s="370"/>
      <c r="D142" s="370"/>
      <c r="E142" s="370"/>
      <c r="F142" s="370"/>
      <c r="G142" s="370"/>
      <c r="H142" s="370"/>
      <c r="I142" s="370"/>
      <c r="J142" s="370"/>
      <c r="K142" s="370"/>
      <c r="L142" s="371"/>
      <c r="M142" s="370"/>
      <c r="N142" s="69"/>
      <c r="O142" s="70"/>
      <c r="P142" s="62"/>
      <c r="Q142" s="62"/>
      <c r="R142" s="103"/>
      <c r="S142" s="103"/>
      <c r="T142" s="104"/>
      <c r="U142" s="105"/>
      <c r="V142" s="106"/>
      <c r="W142" s="106"/>
      <c r="X142" s="107"/>
      <c r="Y142" s="25"/>
      <c r="Z142" s="21" t="str">
        <f t="shared" si="42"/>
        <v/>
      </c>
      <c r="AA142" s="6" t="e">
        <f t="shared" si="43"/>
        <v>#N/A</v>
      </c>
      <c r="AB142" s="6" t="e">
        <f t="shared" si="44"/>
        <v>#N/A</v>
      </c>
      <c r="AC142" s="6" t="e">
        <f t="shared" si="45"/>
        <v>#N/A</v>
      </c>
      <c r="AD142" s="6" t="str">
        <f t="shared" si="46"/>
        <v/>
      </c>
      <c r="AE142" s="6">
        <f t="shared" si="47"/>
        <v>1</v>
      </c>
      <c r="AF142" s="6" t="e">
        <f t="shared" si="34"/>
        <v>#N/A</v>
      </c>
      <c r="AG142" s="6" t="e">
        <f t="shared" si="35"/>
        <v>#N/A</v>
      </c>
      <c r="AH142" s="6" t="e">
        <f t="shared" si="36"/>
        <v>#N/A</v>
      </c>
      <c r="AI142" s="6" t="e">
        <f t="shared" si="37"/>
        <v>#N/A</v>
      </c>
      <c r="AJ142" s="7" t="str">
        <f t="shared" si="38"/>
        <v xml:space="preserve"> </v>
      </c>
      <c r="AK142" s="6" t="e">
        <f t="shared" si="39"/>
        <v>#N/A</v>
      </c>
      <c r="AL142" s="6"/>
      <c r="AM142" s="6"/>
      <c r="AN142" s="6"/>
      <c r="AO142" s="6"/>
      <c r="AP142" s="6"/>
      <c r="AQ142" s="6"/>
      <c r="AR142" s="6"/>
      <c r="AS142" s="6"/>
      <c r="AT142" s="6">
        <f t="shared" si="40"/>
        <v>0</v>
      </c>
      <c r="AU142" s="6"/>
      <c r="AV142" s="6" t="str">
        <f t="shared" si="48"/>
        <v/>
      </c>
      <c r="AW142" s="6" t="str">
        <f t="shared" si="49"/>
        <v/>
      </c>
      <c r="AX142" s="6" t="str">
        <f t="shared" si="50"/>
        <v/>
      </c>
      <c r="AY142" s="58"/>
      <c r="BE142" s="191" t="s">
        <v>577</v>
      </c>
      <c r="CS142" s="284" t="str">
        <f t="shared" si="33"/>
        <v/>
      </c>
      <c r="CT142" s="365" t="str">
        <f t="shared" si="41"/>
        <v/>
      </c>
    </row>
    <row r="143" spans="1:98" s="1" customFormat="1" ht="13.5" customHeight="1" x14ac:dyDescent="0.2">
      <c r="A143" s="17">
        <v>128</v>
      </c>
      <c r="B143" s="370"/>
      <c r="C143" s="370"/>
      <c r="D143" s="370"/>
      <c r="E143" s="370"/>
      <c r="F143" s="370"/>
      <c r="G143" s="370"/>
      <c r="H143" s="370"/>
      <c r="I143" s="370"/>
      <c r="J143" s="370"/>
      <c r="K143" s="370"/>
      <c r="L143" s="371"/>
      <c r="M143" s="370"/>
      <c r="N143" s="69"/>
      <c r="O143" s="70"/>
      <c r="P143" s="62"/>
      <c r="Q143" s="62"/>
      <c r="R143" s="103"/>
      <c r="S143" s="103"/>
      <c r="T143" s="104"/>
      <c r="U143" s="105"/>
      <c r="V143" s="106"/>
      <c r="W143" s="106"/>
      <c r="X143" s="107"/>
      <c r="Y143" s="25"/>
      <c r="Z143" s="21" t="str">
        <f t="shared" si="42"/>
        <v/>
      </c>
      <c r="AA143" s="6" t="e">
        <f t="shared" si="43"/>
        <v>#N/A</v>
      </c>
      <c r="AB143" s="6" t="e">
        <f t="shared" si="44"/>
        <v>#N/A</v>
      </c>
      <c r="AC143" s="6" t="e">
        <f t="shared" si="45"/>
        <v>#N/A</v>
      </c>
      <c r="AD143" s="6" t="str">
        <f t="shared" si="46"/>
        <v/>
      </c>
      <c r="AE143" s="6">
        <f t="shared" si="47"/>
        <v>1</v>
      </c>
      <c r="AF143" s="6" t="e">
        <f t="shared" si="34"/>
        <v>#N/A</v>
      </c>
      <c r="AG143" s="6" t="e">
        <f t="shared" si="35"/>
        <v>#N/A</v>
      </c>
      <c r="AH143" s="6" t="e">
        <f t="shared" si="36"/>
        <v>#N/A</v>
      </c>
      <c r="AI143" s="6" t="e">
        <f t="shared" si="37"/>
        <v>#N/A</v>
      </c>
      <c r="AJ143" s="7" t="str">
        <f t="shared" si="38"/>
        <v xml:space="preserve"> </v>
      </c>
      <c r="AK143" s="6" t="e">
        <f t="shared" si="39"/>
        <v>#N/A</v>
      </c>
      <c r="AL143" s="6"/>
      <c r="AM143" s="6"/>
      <c r="AN143" s="6"/>
      <c r="AO143" s="6"/>
      <c r="AP143" s="6"/>
      <c r="AQ143" s="6"/>
      <c r="AR143" s="6"/>
      <c r="AS143" s="6"/>
      <c r="AT143" s="6">
        <f t="shared" si="40"/>
        <v>0</v>
      </c>
      <c r="AU143" s="6"/>
      <c r="AV143" s="6" t="str">
        <f t="shared" si="48"/>
        <v/>
      </c>
      <c r="AW143" s="6" t="str">
        <f t="shared" si="49"/>
        <v/>
      </c>
      <c r="AX143" s="6" t="str">
        <f t="shared" si="50"/>
        <v/>
      </c>
      <c r="AY143" s="58"/>
      <c r="BE143" s="191" t="s">
        <v>578</v>
      </c>
      <c r="CS143" s="284" t="str">
        <f t="shared" si="33"/>
        <v/>
      </c>
      <c r="CT143" s="365" t="str">
        <f t="shared" si="41"/>
        <v/>
      </c>
    </row>
    <row r="144" spans="1:98" s="1" customFormat="1" ht="13.5" customHeight="1" x14ac:dyDescent="0.2">
      <c r="A144" s="17">
        <v>129</v>
      </c>
      <c r="B144" s="370"/>
      <c r="C144" s="370"/>
      <c r="D144" s="370"/>
      <c r="E144" s="370"/>
      <c r="F144" s="370"/>
      <c r="G144" s="370"/>
      <c r="H144" s="370"/>
      <c r="I144" s="370"/>
      <c r="J144" s="370"/>
      <c r="K144" s="370"/>
      <c r="L144" s="371"/>
      <c r="M144" s="370"/>
      <c r="N144" s="69"/>
      <c r="O144" s="70"/>
      <c r="P144" s="62"/>
      <c r="Q144" s="62"/>
      <c r="R144" s="103"/>
      <c r="S144" s="103"/>
      <c r="T144" s="104"/>
      <c r="U144" s="105"/>
      <c r="V144" s="106"/>
      <c r="W144" s="106"/>
      <c r="X144" s="107"/>
      <c r="Y144" s="25"/>
      <c r="Z144" s="21" t="str">
        <f t="shared" si="42"/>
        <v/>
      </c>
      <c r="AA144" s="6" t="e">
        <f t="shared" si="43"/>
        <v>#N/A</v>
      </c>
      <c r="AB144" s="6" t="e">
        <f t="shared" si="44"/>
        <v>#N/A</v>
      </c>
      <c r="AC144" s="6" t="e">
        <f t="shared" si="45"/>
        <v>#N/A</v>
      </c>
      <c r="AD144" s="6" t="str">
        <f t="shared" si="46"/>
        <v/>
      </c>
      <c r="AE144" s="6">
        <f t="shared" si="47"/>
        <v>1</v>
      </c>
      <c r="AF144" s="6" t="e">
        <f t="shared" si="34"/>
        <v>#N/A</v>
      </c>
      <c r="AG144" s="6" t="e">
        <f t="shared" si="35"/>
        <v>#N/A</v>
      </c>
      <c r="AH144" s="6" t="e">
        <f t="shared" si="36"/>
        <v>#N/A</v>
      </c>
      <c r="AI144" s="6" t="e">
        <f t="shared" si="37"/>
        <v>#N/A</v>
      </c>
      <c r="AJ144" s="7" t="str">
        <f t="shared" si="38"/>
        <v xml:space="preserve"> </v>
      </c>
      <c r="AK144" s="6" t="e">
        <f t="shared" si="39"/>
        <v>#N/A</v>
      </c>
      <c r="AL144" s="6"/>
      <c r="AM144" s="6"/>
      <c r="AN144" s="6"/>
      <c r="AO144" s="6"/>
      <c r="AP144" s="6"/>
      <c r="AQ144" s="6"/>
      <c r="AR144" s="6"/>
      <c r="AS144" s="6"/>
      <c r="AT144" s="6">
        <f t="shared" si="40"/>
        <v>0</v>
      </c>
      <c r="AU144" s="6"/>
      <c r="AV144" s="6" t="str">
        <f t="shared" si="48"/>
        <v/>
      </c>
      <c r="AW144" s="6" t="str">
        <f t="shared" si="49"/>
        <v/>
      </c>
      <c r="AX144" s="6" t="str">
        <f t="shared" si="50"/>
        <v/>
      </c>
      <c r="AY144" s="58"/>
      <c r="BE144" s="191" t="s">
        <v>579</v>
      </c>
      <c r="CS144" s="284" t="str">
        <f t="shared" ref="CS144:CS207" si="51">IFERROR(VLOOKUP(AI144,$CQ$17:$CR$33,2,0),"")</f>
        <v/>
      </c>
      <c r="CT144" s="365" t="str">
        <f t="shared" si="41"/>
        <v/>
      </c>
    </row>
    <row r="145" spans="1:98" s="1" customFormat="1" ht="13.5" customHeight="1" x14ac:dyDescent="0.2">
      <c r="A145" s="17">
        <v>130</v>
      </c>
      <c r="B145" s="370"/>
      <c r="C145" s="370"/>
      <c r="D145" s="370"/>
      <c r="E145" s="370"/>
      <c r="F145" s="370"/>
      <c r="G145" s="370"/>
      <c r="H145" s="370"/>
      <c r="I145" s="370"/>
      <c r="J145" s="370"/>
      <c r="K145" s="370"/>
      <c r="L145" s="371"/>
      <c r="M145" s="370"/>
      <c r="N145" s="69"/>
      <c r="O145" s="70"/>
      <c r="P145" s="62"/>
      <c r="Q145" s="62"/>
      <c r="R145" s="103"/>
      <c r="S145" s="103"/>
      <c r="T145" s="104"/>
      <c r="U145" s="105"/>
      <c r="V145" s="106"/>
      <c r="W145" s="106"/>
      <c r="X145" s="107"/>
      <c r="Y145" s="25"/>
      <c r="Z145" s="21" t="str">
        <f t="shared" si="42"/>
        <v/>
      </c>
      <c r="AA145" s="6" t="e">
        <f t="shared" si="43"/>
        <v>#N/A</v>
      </c>
      <c r="AB145" s="6" t="e">
        <f t="shared" si="44"/>
        <v>#N/A</v>
      </c>
      <c r="AC145" s="6" t="e">
        <f t="shared" si="45"/>
        <v>#N/A</v>
      </c>
      <c r="AD145" s="6" t="str">
        <f t="shared" si="46"/>
        <v/>
      </c>
      <c r="AE145" s="6">
        <f t="shared" si="47"/>
        <v>1</v>
      </c>
      <c r="AF145" s="6" t="e">
        <f t="shared" ref="AF145:AF208" si="52">IF(AC145=9,0,IF(L145&lt;=1700,1,IF(L145&lt;=2500,2,IF(L145&lt;=3500,3,4))))</f>
        <v>#N/A</v>
      </c>
      <c r="AG145" s="6" t="e">
        <f t="shared" ref="AG145:AG208" si="53">IF(AC145=5,0,IF(AC145=9,0,IF(L145&lt;=1700,1,IF(L145&lt;=2500,2,IF(L145&lt;=3500,3,4)))))</f>
        <v>#N/A</v>
      </c>
      <c r="AH145" s="6" t="e">
        <f t="shared" ref="AH145:AH208" si="54">VLOOKUP(M145,$BH$17:$BI$27,2,FALSE)</f>
        <v>#N/A</v>
      </c>
      <c r="AI145" s="6" t="e">
        <f t="shared" ref="AI145:AI208" si="55">VLOOKUP(AK145,排出係数表,9,FALSE)</f>
        <v>#N/A</v>
      </c>
      <c r="AJ145" s="7" t="str">
        <f t="shared" ref="AJ145:AJ208" si="56">IF(OR(ISBLANK(M145)=TRUE,ISBLANK(B145)=TRUE)," ",CONCATENATE(B145,AC145,AF145))</f>
        <v xml:space="preserve"> </v>
      </c>
      <c r="AK145" s="6" t="e">
        <f t="shared" ref="AK145:AK208" si="57">CONCATENATE(AA145,AG145,AH145,AD145)</f>
        <v>#N/A</v>
      </c>
      <c r="AL145" s="6"/>
      <c r="AM145" s="6"/>
      <c r="AN145" s="6"/>
      <c r="AO145" s="6"/>
      <c r="AP145" s="6"/>
      <c r="AQ145" s="6"/>
      <c r="AR145" s="6"/>
      <c r="AS145" s="6"/>
      <c r="AT145" s="6">
        <f t="shared" ref="AT145:AT208" si="58">IF(AND(N145="なし",O145="なし"),0,IF(AND(N145="",O145=""),0,IF(AND(N145="",O145="なし"),0,IF(AND(N145="なし",O145=""),0,1))))</f>
        <v>0</v>
      </c>
      <c r="AU145" s="6"/>
      <c r="AV145" s="6" t="str">
        <f t="shared" si="48"/>
        <v/>
      </c>
      <c r="AW145" s="6" t="str">
        <f t="shared" si="49"/>
        <v/>
      </c>
      <c r="AX145" s="6" t="str">
        <f t="shared" si="50"/>
        <v/>
      </c>
      <c r="AY145" s="58"/>
      <c r="BE145" s="191" t="s">
        <v>580</v>
      </c>
      <c r="CS145" s="284" t="str">
        <f t="shared" si="51"/>
        <v/>
      </c>
      <c r="CT145" s="365" t="str">
        <f t="shared" ref="CT145:CT208" si="59">IF(
  OR(
    AND(D145&gt;=480, D145&lt;=498),
    AND(D145&gt;=580, D145&lt;=598),
    AND(D145&gt;=680, D145&lt;=698),
    AND(D145&gt;=780, D145&lt;=798)
  ),
  "※軽自動車は報告の対象外です。",
  ""
)</f>
        <v/>
      </c>
    </row>
    <row r="146" spans="1:98" s="1" customFormat="1" ht="13.5" customHeight="1" x14ac:dyDescent="0.2">
      <c r="A146" s="17">
        <v>131</v>
      </c>
      <c r="B146" s="370"/>
      <c r="C146" s="370"/>
      <c r="D146" s="370"/>
      <c r="E146" s="370"/>
      <c r="F146" s="370"/>
      <c r="G146" s="370"/>
      <c r="H146" s="370"/>
      <c r="I146" s="370"/>
      <c r="J146" s="370"/>
      <c r="K146" s="370"/>
      <c r="L146" s="371"/>
      <c r="M146" s="370"/>
      <c r="N146" s="69"/>
      <c r="O146" s="70"/>
      <c r="P146" s="62"/>
      <c r="Q146" s="62"/>
      <c r="R146" s="103"/>
      <c r="S146" s="103"/>
      <c r="T146" s="104"/>
      <c r="U146" s="105"/>
      <c r="V146" s="106"/>
      <c r="W146" s="106"/>
      <c r="X146" s="107"/>
      <c r="Y146" s="25"/>
      <c r="Z146" s="21" t="str">
        <f t="shared" si="42"/>
        <v/>
      </c>
      <c r="AA146" s="6" t="e">
        <f t="shared" si="43"/>
        <v>#N/A</v>
      </c>
      <c r="AB146" s="6" t="e">
        <f t="shared" si="44"/>
        <v>#N/A</v>
      </c>
      <c r="AC146" s="6" t="e">
        <f t="shared" si="45"/>
        <v>#N/A</v>
      </c>
      <c r="AD146" s="6" t="str">
        <f t="shared" si="46"/>
        <v/>
      </c>
      <c r="AE146" s="6">
        <f t="shared" si="47"/>
        <v>1</v>
      </c>
      <c r="AF146" s="6" t="e">
        <f t="shared" si="52"/>
        <v>#N/A</v>
      </c>
      <c r="AG146" s="6" t="e">
        <f t="shared" si="53"/>
        <v>#N/A</v>
      </c>
      <c r="AH146" s="6" t="e">
        <f t="shared" si="54"/>
        <v>#N/A</v>
      </c>
      <c r="AI146" s="6" t="e">
        <f t="shared" si="55"/>
        <v>#N/A</v>
      </c>
      <c r="AJ146" s="7" t="str">
        <f t="shared" si="56"/>
        <v xml:space="preserve"> </v>
      </c>
      <c r="AK146" s="6" t="e">
        <f t="shared" si="57"/>
        <v>#N/A</v>
      </c>
      <c r="AL146" s="6"/>
      <c r="AM146" s="6"/>
      <c r="AN146" s="6"/>
      <c r="AO146" s="6"/>
      <c r="AP146" s="6"/>
      <c r="AQ146" s="6"/>
      <c r="AR146" s="6"/>
      <c r="AS146" s="6"/>
      <c r="AT146" s="6">
        <f t="shared" si="58"/>
        <v>0</v>
      </c>
      <c r="AU146" s="6"/>
      <c r="AV146" s="6" t="str">
        <f t="shared" si="48"/>
        <v/>
      </c>
      <c r="AW146" s="6" t="str">
        <f t="shared" si="49"/>
        <v/>
      </c>
      <c r="AX146" s="6" t="str">
        <f t="shared" si="50"/>
        <v/>
      </c>
      <c r="AY146" s="58"/>
      <c r="BE146" s="191" t="s">
        <v>1272</v>
      </c>
      <c r="CS146" s="284" t="str">
        <f t="shared" si="51"/>
        <v/>
      </c>
      <c r="CT146" s="365" t="str">
        <f t="shared" si="59"/>
        <v/>
      </c>
    </row>
    <row r="147" spans="1:98" s="1" customFormat="1" ht="13.5" customHeight="1" x14ac:dyDescent="0.2">
      <c r="A147" s="17">
        <v>132</v>
      </c>
      <c r="B147" s="370"/>
      <c r="C147" s="370"/>
      <c r="D147" s="370"/>
      <c r="E147" s="370"/>
      <c r="F147" s="370"/>
      <c r="G147" s="370"/>
      <c r="H147" s="370"/>
      <c r="I147" s="370"/>
      <c r="J147" s="370"/>
      <c r="K147" s="370"/>
      <c r="L147" s="371"/>
      <c r="M147" s="370"/>
      <c r="N147" s="69"/>
      <c r="O147" s="70"/>
      <c r="P147" s="62"/>
      <c r="Q147" s="62"/>
      <c r="R147" s="103"/>
      <c r="S147" s="103"/>
      <c r="T147" s="104"/>
      <c r="U147" s="105"/>
      <c r="V147" s="106"/>
      <c r="W147" s="106"/>
      <c r="X147" s="107"/>
      <c r="Y147" s="25"/>
      <c r="Z147" s="21" t="str">
        <f t="shared" si="42"/>
        <v/>
      </c>
      <c r="AA147" s="6" t="e">
        <f t="shared" si="43"/>
        <v>#N/A</v>
      </c>
      <c r="AB147" s="6" t="e">
        <f t="shared" si="44"/>
        <v>#N/A</v>
      </c>
      <c r="AC147" s="6" t="e">
        <f t="shared" si="45"/>
        <v>#N/A</v>
      </c>
      <c r="AD147" s="6" t="str">
        <f t="shared" si="46"/>
        <v/>
      </c>
      <c r="AE147" s="6">
        <f t="shared" si="47"/>
        <v>1</v>
      </c>
      <c r="AF147" s="6" t="e">
        <f t="shared" si="52"/>
        <v>#N/A</v>
      </c>
      <c r="AG147" s="6" t="e">
        <f t="shared" si="53"/>
        <v>#N/A</v>
      </c>
      <c r="AH147" s="6" t="e">
        <f t="shared" si="54"/>
        <v>#N/A</v>
      </c>
      <c r="AI147" s="6" t="e">
        <f t="shared" si="55"/>
        <v>#N/A</v>
      </c>
      <c r="AJ147" s="7" t="str">
        <f t="shared" si="56"/>
        <v xml:space="preserve"> </v>
      </c>
      <c r="AK147" s="6" t="e">
        <f t="shared" si="57"/>
        <v>#N/A</v>
      </c>
      <c r="AL147" s="6"/>
      <c r="AM147" s="6"/>
      <c r="AN147" s="6"/>
      <c r="AO147" s="6"/>
      <c r="AP147" s="6"/>
      <c r="AQ147" s="6"/>
      <c r="AR147" s="6"/>
      <c r="AS147" s="6"/>
      <c r="AT147" s="6">
        <f t="shared" si="58"/>
        <v>0</v>
      </c>
      <c r="AU147" s="6"/>
      <c r="AV147" s="6" t="str">
        <f t="shared" si="48"/>
        <v/>
      </c>
      <c r="AW147" s="6" t="str">
        <f t="shared" si="49"/>
        <v/>
      </c>
      <c r="AX147" s="6" t="str">
        <f t="shared" si="50"/>
        <v/>
      </c>
      <c r="AY147" s="58"/>
      <c r="BE147" s="191" t="s">
        <v>1274</v>
      </c>
      <c r="CS147" s="284" t="str">
        <f t="shared" si="51"/>
        <v/>
      </c>
      <c r="CT147" s="365" t="str">
        <f t="shared" si="59"/>
        <v/>
      </c>
    </row>
    <row r="148" spans="1:98" s="1" customFormat="1" ht="13.5" customHeight="1" x14ac:dyDescent="0.2">
      <c r="A148" s="17">
        <v>133</v>
      </c>
      <c r="B148" s="370"/>
      <c r="C148" s="370"/>
      <c r="D148" s="370"/>
      <c r="E148" s="370"/>
      <c r="F148" s="370"/>
      <c r="G148" s="370"/>
      <c r="H148" s="370"/>
      <c r="I148" s="370"/>
      <c r="J148" s="370"/>
      <c r="K148" s="370"/>
      <c r="L148" s="371"/>
      <c r="M148" s="370"/>
      <c r="N148" s="69"/>
      <c r="O148" s="70"/>
      <c r="P148" s="62"/>
      <c r="Q148" s="62"/>
      <c r="R148" s="103"/>
      <c r="S148" s="103"/>
      <c r="T148" s="104"/>
      <c r="U148" s="105"/>
      <c r="V148" s="106"/>
      <c r="W148" s="106"/>
      <c r="X148" s="107"/>
      <c r="Y148" s="25"/>
      <c r="Z148" s="21" t="str">
        <f t="shared" si="42"/>
        <v/>
      </c>
      <c r="AA148" s="6" t="e">
        <f t="shared" si="43"/>
        <v>#N/A</v>
      </c>
      <c r="AB148" s="6" t="e">
        <f t="shared" si="44"/>
        <v>#N/A</v>
      </c>
      <c r="AC148" s="6" t="e">
        <f t="shared" si="45"/>
        <v>#N/A</v>
      </c>
      <c r="AD148" s="6" t="str">
        <f t="shared" si="46"/>
        <v/>
      </c>
      <c r="AE148" s="6">
        <f t="shared" si="47"/>
        <v>1</v>
      </c>
      <c r="AF148" s="6" t="e">
        <f t="shared" si="52"/>
        <v>#N/A</v>
      </c>
      <c r="AG148" s="6" t="e">
        <f t="shared" si="53"/>
        <v>#N/A</v>
      </c>
      <c r="AH148" s="6" t="e">
        <f t="shared" si="54"/>
        <v>#N/A</v>
      </c>
      <c r="AI148" s="6" t="e">
        <f t="shared" si="55"/>
        <v>#N/A</v>
      </c>
      <c r="AJ148" s="7" t="str">
        <f t="shared" si="56"/>
        <v xml:space="preserve"> </v>
      </c>
      <c r="AK148" s="6" t="e">
        <f t="shared" si="57"/>
        <v>#N/A</v>
      </c>
      <c r="AL148" s="6"/>
      <c r="AM148" s="6"/>
      <c r="AN148" s="6"/>
      <c r="AO148" s="6"/>
      <c r="AP148" s="6"/>
      <c r="AQ148" s="6"/>
      <c r="AR148" s="6"/>
      <c r="AS148" s="6"/>
      <c r="AT148" s="6">
        <f t="shared" si="58"/>
        <v>0</v>
      </c>
      <c r="AU148" s="6"/>
      <c r="AV148" s="6" t="str">
        <f t="shared" si="48"/>
        <v/>
      </c>
      <c r="AW148" s="6" t="str">
        <f t="shared" si="49"/>
        <v/>
      </c>
      <c r="AX148" s="6" t="str">
        <f t="shared" si="50"/>
        <v/>
      </c>
      <c r="AY148" s="58"/>
      <c r="BE148" s="191" t="s">
        <v>652</v>
      </c>
      <c r="CS148" s="284" t="str">
        <f t="shared" si="51"/>
        <v/>
      </c>
      <c r="CT148" s="365" t="str">
        <f t="shared" si="59"/>
        <v/>
      </c>
    </row>
    <row r="149" spans="1:98" s="1" customFormat="1" ht="13.5" customHeight="1" x14ac:dyDescent="0.2">
      <c r="A149" s="17">
        <v>134</v>
      </c>
      <c r="B149" s="370"/>
      <c r="C149" s="370"/>
      <c r="D149" s="370"/>
      <c r="E149" s="370"/>
      <c r="F149" s="370"/>
      <c r="G149" s="370"/>
      <c r="H149" s="370"/>
      <c r="I149" s="370"/>
      <c r="J149" s="370"/>
      <c r="K149" s="370"/>
      <c r="L149" s="371"/>
      <c r="M149" s="370"/>
      <c r="N149" s="69"/>
      <c r="O149" s="70"/>
      <c r="P149" s="62"/>
      <c r="Q149" s="62"/>
      <c r="R149" s="103"/>
      <c r="S149" s="103"/>
      <c r="T149" s="104"/>
      <c r="U149" s="105"/>
      <c r="V149" s="106"/>
      <c r="W149" s="106"/>
      <c r="X149" s="107"/>
      <c r="Y149" s="25"/>
      <c r="Z149" s="21" t="str">
        <f t="shared" si="42"/>
        <v/>
      </c>
      <c r="AA149" s="6" t="e">
        <f t="shared" si="43"/>
        <v>#N/A</v>
      </c>
      <c r="AB149" s="6" t="e">
        <f t="shared" si="44"/>
        <v>#N/A</v>
      </c>
      <c r="AC149" s="6" t="e">
        <f t="shared" si="45"/>
        <v>#N/A</v>
      </c>
      <c r="AD149" s="6" t="str">
        <f t="shared" si="46"/>
        <v/>
      </c>
      <c r="AE149" s="6">
        <f t="shared" si="47"/>
        <v>1</v>
      </c>
      <c r="AF149" s="6" t="e">
        <f t="shared" si="52"/>
        <v>#N/A</v>
      </c>
      <c r="AG149" s="6" t="e">
        <f t="shared" si="53"/>
        <v>#N/A</v>
      </c>
      <c r="AH149" s="6" t="e">
        <f t="shared" si="54"/>
        <v>#N/A</v>
      </c>
      <c r="AI149" s="6" t="e">
        <f t="shared" si="55"/>
        <v>#N/A</v>
      </c>
      <c r="AJ149" s="7" t="str">
        <f t="shared" si="56"/>
        <v xml:space="preserve"> </v>
      </c>
      <c r="AK149" s="6" t="e">
        <f t="shared" si="57"/>
        <v>#N/A</v>
      </c>
      <c r="AL149" s="6"/>
      <c r="AM149" s="6"/>
      <c r="AN149" s="6"/>
      <c r="AO149" s="6"/>
      <c r="AP149" s="6"/>
      <c r="AQ149" s="6"/>
      <c r="AR149" s="6"/>
      <c r="AS149" s="6"/>
      <c r="AT149" s="6">
        <f t="shared" si="58"/>
        <v>0</v>
      </c>
      <c r="AU149" s="6"/>
      <c r="AV149" s="6" t="str">
        <f t="shared" si="48"/>
        <v/>
      </c>
      <c r="AW149" s="6" t="str">
        <f t="shared" si="49"/>
        <v/>
      </c>
      <c r="AX149" s="6" t="str">
        <f t="shared" si="50"/>
        <v/>
      </c>
      <c r="AY149" s="58"/>
      <c r="BE149" s="191" t="s">
        <v>653</v>
      </c>
      <c r="CS149" s="284" t="str">
        <f t="shared" si="51"/>
        <v/>
      </c>
      <c r="CT149" s="365" t="str">
        <f t="shared" si="59"/>
        <v/>
      </c>
    </row>
    <row r="150" spans="1:98" s="1" customFormat="1" ht="13.5" customHeight="1" x14ac:dyDescent="0.2">
      <c r="A150" s="17">
        <v>135</v>
      </c>
      <c r="B150" s="370"/>
      <c r="C150" s="370"/>
      <c r="D150" s="370"/>
      <c r="E150" s="370"/>
      <c r="F150" s="370"/>
      <c r="G150" s="370"/>
      <c r="H150" s="370"/>
      <c r="I150" s="370"/>
      <c r="J150" s="370"/>
      <c r="K150" s="370"/>
      <c r="L150" s="371"/>
      <c r="M150" s="370"/>
      <c r="N150" s="69"/>
      <c r="O150" s="70"/>
      <c r="P150" s="62"/>
      <c r="Q150" s="62"/>
      <c r="R150" s="103"/>
      <c r="S150" s="103"/>
      <c r="T150" s="104"/>
      <c r="U150" s="105"/>
      <c r="V150" s="106"/>
      <c r="W150" s="106"/>
      <c r="X150" s="107"/>
      <c r="Y150" s="25"/>
      <c r="Z150" s="21" t="str">
        <f t="shared" si="42"/>
        <v/>
      </c>
      <c r="AA150" s="6" t="e">
        <f t="shared" si="43"/>
        <v>#N/A</v>
      </c>
      <c r="AB150" s="6" t="e">
        <f t="shared" si="44"/>
        <v>#N/A</v>
      </c>
      <c r="AC150" s="6" t="e">
        <f t="shared" si="45"/>
        <v>#N/A</v>
      </c>
      <c r="AD150" s="6" t="str">
        <f t="shared" si="46"/>
        <v/>
      </c>
      <c r="AE150" s="6">
        <f t="shared" si="47"/>
        <v>1</v>
      </c>
      <c r="AF150" s="6" t="e">
        <f t="shared" si="52"/>
        <v>#N/A</v>
      </c>
      <c r="AG150" s="6" t="e">
        <f t="shared" si="53"/>
        <v>#N/A</v>
      </c>
      <c r="AH150" s="6" t="e">
        <f t="shared" si="54"/>
        <v>#N/A</v>
      </c>
      <c r="AI150" s="6" t="e">
        <f t="shared" si="55"/>
        <v>#N/A</v>
      </c>
      <c r="AJ150" s="7" t="str">
        <f t="shared" si="56"/>
        <v xml:space="preserve"> </v>
      </c>
      <c r="AK150" s="6" t="e">
        <f t="shared" si="57"/>
        <v>#N/A</v>
      </c>
      <c r="AL150" s="6"/>
      <c r="AM150" s="6"/>
      <c r="AN150" s="6"/>
      <c r="AO150" s="6"/>
      <c r="AP150" s="6"/>
      <c r="AQ150" s="6"/>
      <c r="AR150" s="6"/>
      <c r="AS150" s="6"/>
      <c r="AT150" s="6">
        <f t="shared" si="58"/>
        <v>0</v>
      </c>
      <c r="AU150" s="6"/>
      <c r="AV150" s="6" t="str">
        <f t="shared" si="48"/>
        <v/>
      </c>
      <c r="AW150" s="6" t="str">
        <f t="shared" si="49"/>
        <v/>
      </c>
      <c r="AX150" s="6" t="str">
        <f t="shared" si="50"/>
        <v/>
      </c>
      <c r="AY150" s="58"/>
      <c r="BE150" s="191" t="s">
        <v>654</v>
      </c>
      <c r="CS150" s="284" t="str">
        <f t="shared" si="51"/>
        <v/>
      </c>
      <c r="CT150" s="365" t="str">
        <f t="shared" si="59"/>
        <v/>
      </c>
    </row>
    <row r="151" spans="1:98" s="1" customFormat="1" ht="13.5" customHeight="1" x14ac:dyDescent="0.2">
      <c r="A151" s="17">
        <v>136</v>
      </c>
      <c r="B151" s="370"/>
      <c r="C151" s="370"/>
      <c r="D151" s="370"/>
      <c r="E151" s="370"/>
      <c r="F151" s="370"/>
      <c r="G151" s="370"/>
      <c r="H151" s="370"/>
      <c r="I151" s="370"/>
      <c r="J151" s="370"/>
      <c r="K151" s="370"/>
      <c r="L151" s="371"/>
      <c r="M151" s="370"/>
      <c r="N151" s="69"/>
      <c r="O151" s="70"/>
      <c r="P151" s="62"/>
      <c r="Q151" s="62"/>
      <c r="R151" s="103"/>
      <c r="S151" s="103"/>
      <c r="T151" s="104"/>
      <c r="U151" s="105"/>
      <c r="V151" s="106"/>
      <c r="W151" s="106"/>
      <c r="X151" s="107"/>
      <c r="Y151" s="25"/>
      <c r="Z151" s="21" t="str">
        <f t="shared" si="42"/>
        <v/>
      </c>
      <c r="AA151" s="6" t="e">
        <f t="shared" si="43"/>
        <v>#N/A</v>
      </c>
      <c r="AB151" s="6" t="e">
        <f t="shared" si="44"/>
        <v>#N/A</v>
      </c>
      <c r="AC151" s="6" t="e">
        <f t="shared" si="45"/>
        <v>#N/A</v>
      </c>
      <c r="AD151" s="6" t="str">
        <f t="shared" si="46"/>
        <v/>
      </c>
      <c r="AE151" s="6">
        <f t="shared" si="47"/>
        <v>1</v>
      </c>
      <c r="AF151" s="6" t="e">
        <f t="shared" si="52"/>
        <v>#N/A</v>
      </c>
      <c r="AG151" s="6" t="e">
        <f t="shared" si="53"/>
        <v>#N/A</v>
      </c>
      <c r="AH151" s="6" t="e">
        <f t="shared" si="54"/>
        <v>#N/A</v>
      </c>
      <c r="AI151" s="6" t="e">
        <f t="shared" si="55"/>
        <v>#N/A</v>
      </c>
      <c r="AJ151" s="7" t="str">
        <f t="shared" si="56"/>
        <v xml:space="preserve"> </v>
      </c>
      <c r="AK151" s="6" t="e">
        <f t="shared" si="57"/>
        <v>#N/A</v>
      </c>
      <c r="AL151" s="6"/>
      <c r="AM151" s="6"/>
      <c r="AN151" s="6"/>
      <c r="AO151" s="6"/>
      <c r="AP151" s="6"/>
      <c r="AQ151" s="6"/>
      <c r="AR151" s="6"/>
      <c r="AS151" s="6"/>
      <c r="AT151" s="6">
        <f t="shared" si="58"/>
        <v>0</v>
      </c>
      <c r="AU151" s="6"/>
      <c r="AV151" s="6" t="str">
        <f t="shared" si="48"/>
        <v/>
      </c>
      <c r="AW151" s="6" t="str">
        <f t="shared" si="49"/>
        <v/>
      </c>
      <c r="AX151" s="6" t="str">
        <f t="shared" si="50"/>
        <v/>
      </c>
      <c r="AY151" s="58"/>
      <c r="BE151" s="191" t="s">
        <v>655</v>
      </c>
      <c r="CS151" s="284" t="str">
        <f t="shared" si="51"/>
        <v/>
      </c>
      <c r="CT151" s="365" t="str">
        <f t="shared" si="59"/>
        <v/>
      </c>
    </row>
    <row r="152" spans="1:98" s="1" customFormat="1" ht="13.5" customHeight="1" x14ac:dyDescent="0.2">
      <c r="A152" s="17">
        <v>137</v>
      </c>
      <c r="B152" s="370"/>
      <c r="C152" s="370"/>
      <c r="D152" s="370"/>
      <c r="E152" s="370"/>
      <c r="F152" s="370"/>
      <c r="G152" s="370"/>
      <c r="H152" s="370"/>
      <c r="I152" s="370"/>
      <c r="J152" s="370"/>
      <c r="K152" s="370"/>
      <c r="L152" s="371"/>
      <c r="M152" s="370"/>
      <c r="N152" s="69"/>
      <c r="O152" s="70"/>
      <c r="P152" s="62"/>
      <c r="Q152" s="62"/>
      <c r="R152" s="103"/>
      <c r="S152" s="103"/>
      <c r="T152" s="104"/>
      <c r="U152" s="105"/>
      <c r="V152" s="106"/>
      <c r="W152" s="106"/>
      <c r="X152" s="107"/>
      <c r="Y152" s="25"/>
      <c r="Z152" s="21" t="str">
        <f t="shared" si="42"/>
        <v/>
      </c>
      <c r="AA152" s="6" t="e">
        <f t="shared" si="43"/>
        <v>#N/A</v>
      </c>
      <c r="AB152" s="6" t="e">
        <f t="shared" si="44"/>
        <v>#N/A</v>
      </c>
      <c r="AC152" s="6" t="e">
        <f t="shared" si="45"/>
        <v>#N/A</v>
      </c>
      <c r="AD152" s="6" t="str">
        <f t="shared" si="46"/>
        <v/>
      </c>
      <c r="AE152" s="6">
        <f t="shared" si="47"/>
        <v>1</v>
      </c>
      <c r="AF152" s="6" t="e">
        <f t="shared" si="52"/>
        <v>#N/A</v>
      </c>
      <c r="AG152" s="6" t="e">
        <f t="shared" si="53"/>
        <v>#N/A</v>
      </c>
      <c r="AH152" s="6" t="e">
        <f t="shared" si="54"/>
        <v>#N/A</v>
      </c>
      <c r="AI152" s="6" t="e">
        <f t="shared" si="55"/>
        <v>#N/A</v>
      </c>
      <c r="AJ152" s="7" t="str">
        <f t="shared" si="56"/>
        <v xml:space="preserve"> </v>
      </c>
      <c r="AK152" s="6" t="e">
        <f t="shared" si="57"/>
        <v>#N/A</v>
      </c>
      <c r="AL152" s="6"/>
      <c r="AM152" s="6"/>
      <c r="AN152" s="6"/>
      <c r="AO152" s="6"/>
      <c r="AP152" s="6"/>
      <c r="AQ152" s="6"/>
      <c r="AR152" s="6"/>
      <c r="AS152" s="6"/>
      <c r="AT152" s="6">
        <f t="shared" si="58"/>
        <v>0</v>
      </c>
      <c r="AU152" s="6"/>
      <c r="AV152" s="6" t="str">
        <f t="shared" si="48"/>
        <v/>
      </c>
      <c r="AW152" s="6" t="str">
        <f t="shared" si="49"/>
        <v/>
      </c>
      <c r="AX152" s="6" t="str">
        <f t="shared" si="50"/>
        <v/>
      </c>
      <c r="AY152" s="58"/>
      <c r="BE152" s="191" t="s">
        <v>656</v>
      </c>
      <c r="CS152" s="284" t="str">
        <f t="shared" si="51"/>
        <v/>
      </c>
      <c r="CT152" s="365" t="str">
        <f t="shared" si="59"/>
        <v/>
      </c>
    </row>
    <row r="153" spans="1:98" s="1" customFormat="1" ht="13.5" customHeight="1" x14ac:dyDescent="0.2">
      <c r="A153" s="17">
        <v>138</v>
      </c>
      <c r="B153" s="370"/>
      <c r="C153" s="370"/>
      <c r="D153" s="370"/>
      <c r="E153" s="370"/>
      <c r="F153" s="370"/>
      <c r="G153" s="370"/>
      <c r="H153" s="370"/>
      <c r="I153" s="370"/>
      <c r="J153" s="370"/>
      <c r="K153" s="370"/>
      <c r="L153" s="371"/>
      <c r="M153" s="370"/>
      <c r="N153" s="69"/>
      <c r="O153" s="70"/>
      <c r="P153" s="62"/>
      <c r="Q153" s="62"/>
      <c r="R153" s="103"/>
      <c r="S153" s="103"/>
      <c r="T153" s="104"/>
      <c r="U153" s="105"/>
      <c r="V153" s="106"/>
      <c r="W153" s="106"/>
      <c r="X153" s="107"/>
      <c r="Y153" s="25"/>
      <c r="Z153" s="21" t="str">
        <f t="shared" si="42"/>
        <v/>
      </c>
      <c r="AA153" s="6" t="e">
        <f t="shared" si="43"/>
        <v>#N/A</v>
      </c>
      <c r="AB153" s="6" t="e">
        <f t="shared" si="44"/>
        <v>#N/A</v>
      </c>
      <c r="AC153" s="6" t="e">
        <f t="shared" si="45"/>
        <v>#N/A</v>
      </c>
      <c r="AD153" s="6" t="str">
        <f t="shared" si="46"/>
        <v/>
      </c>
      <c r="AE153" s="6">
        <f t="shared" si="47"/>
        <v>1</v>
      </c>
      <c r="AF153" s="6" t="e">
        <f t="shared" si="52"/>
        <v>#N/A</v>
      </c>
      <c r="AG153" s="6" t="e">
        <f t="shared" si="53"/>
        <v>#N/A</v>
      </c>
      <c r="AH153" s="6" t="e">
        <f t="shared" si="54"/>
        <v>#N/A</v>
      </c>
      <c r="AI153" s="6" t="e">
        <f t="shared" si="55"/>
        <v>#N/A</v>
      </c>
      <c r="AJ153" s="7" t="str">
        <f t="shared" si="56"/>
        <v xml:space="preserve"> </v>
      </c>
      <c r="AK153" s="6" t="e">
        <f t="shared" si="57"/>
        <v>#N/A</v>
      </c>
      <c r="AL153" s="6"/>
      <c r="AM153" s="6"/>
      <c r="AN153" s="6"/>
      <c r="AO153" s="6"/>
      <c r="AP153" s="6"/>
      <c r="AQ153" s="6"/>
      <c r="AR153" s="6"/>
      <c r="AS153" s="6"/>
      <c r="AT153" s="6">
        <f t="shared" si="58"/>
        <v>0</v>
      </c>
      <c r="AU153" s="6"/>
      <c r="AV153" s="6" t="str">
        <f t="shared" si="48"/>
        <v/>
      </c>
      <c r="AW153" s="6" t="str">
        <f t="shared" si="49"/>
        <v/>
      </c>
      <c r="AX153" s="6" t="str">
        <f t="shared" si="50"/>
        <v/>
      </c>
      <c r="AY153" s="58"/>
      <c r="BE153" s="191" t="s">
        <v>581</v>
      </c>
      <c r="CS153" s="284" t="str">
        <f t="shared" si="51"/>
        <v/>
      </c>
      <c r="CT153" s="365" t="str">
        <f t="shared" si="59"/>
        <v/>
      </c>
    </row>
    <row r="154" spans="1:98" s="1" customFormat="1" ht="13.5" customHeight="1" x14ac:dyDescent="0.2">
      <c r="A154" s="17">
        <v>139</v>
      </c>
      <c r="B154" s="370"/>
      <c r="C154" s="370"/>
      <c r="D154" s="370"/>
      <c r="E154" s="370"/>
      <c r="F154" s="370"/>
      <c r="G154" s="370"/>
      <c r="H154" s="370"/>
      <c r="I154" s="370"/>
      <c r="J154" s="370"/>
      <c r="K154" s="370"/>
      <c r="L154" s="371"/>
      <c r="M154" s="370"/>
      <c r="N154" s="69"/>
      <c r="O154" s="70"/>
      <c r="P154" s="62"/>
      <c r="Q154" s="62"/>
      <c r="R154" s="103"/>
      <c r="S154" s="103"/>
      <c r="T154" s="104"/>
      <c r="U154" s="105"/>
      <c r="V154" s="106"/>
      <c r="W154" s="106"/>
      <c r="X154" s="107"/>
      <c r="Y154" s="25"/>
      <c r="Z154" s="21" t="str">
        <f t="shared" si="42"/>
        <v/>
      </c>
      <c r="AA154" s="6" t="e">
        <f t="shared" si="43"/>
        <v>#N/A</v>
      </c>
      <c r="AB154" s="6" t="e">
        <f t="shared" si="44"/>
        <v>#N/A</v>
      </c>
      <c r="AC154" s="6" t="e">
        <f t="shared" si="45"/>
        <v>#N/A</v>
      </c>
      <c r="AD154" s="6" t="str">
        <f t="shared" si="46"/>
        <v/>
      </c>
      <c r="AE154" s="6">
        <f t="shared" si="47"/>
        <v>1</v>
      </c>
      <c r="AF154" s="6" t="e">
        <f t="shared" si="52"/>
        <v>#N/A</v>
      </c>
      <c r="AG154" s="6" t="e">
        <f t="shared" si="53"/>
        <v>#N/A</v>
      </c>
      <c r="AH154" s="6" t="e">
        <f t="shared" si="54"/>
        <v>#N/A</v>
      </c>
      <c r="AI154" s="6" t="e">
        <f t="shared" si="55"/>
        <v>#N/A</v>
      </c>
      <c r="AJ154" s="7" t="str">
        <f t="shared" si="56"/>
        <v xml:space="preserve"> </v>
      </c>
      <c r="AK154" s="6" t="e">
        <f t="shared" si="57"/>
        <v>#N/A</v>
      </c>
      <c r="AL154" s="6"/>
      <c r="AM154" s="6"/>
      <c r="AN154" s="6"/>
      <c r="AO154" s="6"/>
      <c r="AP154" s="6"/>
      <c r="AQ154" s="6"/>
      <c r="AR154" s="6"/>
      <c r="AS154" s="6"/>
      <c r="AT154" s="6">
        <f t="shared" si="58"/>
        <v>0</v>
      </c>
      <c r="AU154" s="6"/>
      <c r="AV154" s="6" t="str">
        <f t="shared" si="48"/>
        <v/>
      </c>
      <c r="AW154" s="6" t="str">
        <f t="shared" si="49"/>
        <v/>
      </c>
      <c r="AX154" s="6" t="str">
        <f t="shared" si="50"/>
        <v/>
      </c>
      <c r="AY154" s="58"/>
      <c r="BE154" s="191" t="s">
        <v>582</v>
      </c>
      <c r="CS154" s="284" t="str">
        <f t="shared" si="51"/>
        <v/>
      </c>
      <c r="CT154" s="365" t="str">
        <f t="shared" si="59"/>
        <v/>
      </c>
    </row>
    <row r="155" spans="1:98" s="1" customFormat="1" ht="13.5" customHeight="1" x14ac:dyDescent="0.2">
      <c r="A155" s="17">
        <v>140</v>
      </c>
      <c r="B155" s="370"/>
      <c r="C155" s="370"/>
      <c r="D155" s="370"/>
      <c r="E155" s="370"/>
      <c r="F155" s="370"/>
      <c r="G155" s="370"/>
      <c r="H155" s="370"/>
      <c r="I155" s="370"/>
      <c r="J155" s="370"/>
      <c r="K155" s="370"/>
      <c r="L155" s="371"/>
      <c r="M155" s="370"/>
      <c r="N155" s="69"/>
      <c r="O155" s="70"/>
      <c r="P155" s="62"/>
      <c r="Q155" s="62"/>
      <c r="R155" s="103"/>
      <c r="S155" s="103"/>
      <c r="T155" s="104"/>
      <c r="U155" s="105"/>
      <c r="V155" s="106"/>
      <c r="W155" s="106"/>
      <c r="X155" s="107"/>
      <c r="Y155" s="25"/>
      <c r="Z155" s="21" t="str">
        <f t="shared" si="42"/>
        <v/>
      </c>
      <c r="AA155" s="6" t="e">
        <f t="shared" si="43"/>
        <v>#N/A</v>
      </c>
      <c r="AB155" s="6" t="e">
        <f t="shared" si="44"/>
        <v>#N/A</v>
      </c>
      <c r="AC155" s="6" t="e">
        <f t="shared" si="45"/>
        <v>#N/A</v>
      </c>
      <c r="AD155" s="6" t="str">
        <f t="shared" si="46"/>
        <v/>
      </c>
      <c r="AE155" s="6">
        <f t="shared" si="47"/>
        <v>1</v>
      </c>
      <c r="AF155" s="6" t="e">
        <f t="shared" si="52"/>
        <v>#N/A</v>
      </c>
      <c r="AG155" s="6" t="e">
        <f t="shared" si="53"/>
        <v>#N/A</v>
      </c>
      <c r="AH155" s="6" t="e">
        <f t="shared" si="54"/>
        <v>#N/A</v>
      </c>
      <c r="AI155" s="6" t="e">
        <f t="shared" si="55"/>
        <v>#N/A</v>
      </c>
      <c r="AJ155" s="7" t="str">
        <f t="shared" si="56"/>
        <v xml:space="preserve"> </v>
      </c>
      <c r="AK155" s="6" t="e">
        <f t="shared" si="57"/>
        <v>#N/A</v>
      </c>
      <c r="AL155" s="6"/>
      <c r="AM155" s="6"/>
      <c r="AN155" s="6"/>
      <c r="AO155" s="6"/>
      <c r="AP155" s="6"/>
      <c r="AQ155" s="6"/>
      <c r="AR155" s="6"/>
      <c r="AS155" s="6"/>
      <c r="AT155" s="6">
        <f t="shared" si="58"/>
        <v>0</v>
      </c>
      <c r="AU155" s="6"/>
      <c r="AV155" s="6" t="str">
        <f t="shared" si="48"/>
        <v/>
      </c>
      <c r="AW155" s="6" t="str">
        <f t="shared" si="49"/>
        <v/>
      </c>
      <c r="AX155" s="6" t="str">
        <f t="shared" si="50"/>
        <v/>
      </c>
      <c r="AY155" s="58"/>
      <c r="BE155" s="191" t="s">
        <v>583</v>
      </c>
      <c r="CS155" s="284" t="str">
        <f t="shared" si="51"/>
        <v/>
      </c>
      <c r="CT155" s="365" t="str">
        <f t="shared" si="59"/>
        <v/>
      </c>
    </row>
    <row r="156" spans="1:98" s="1" customFormat="1" ht="13.5" customHeight="1" x14ac:dyDescent="0.2">
      <c r="A156" s="17">
        <v>141</v>
      </c>
      <c r="B156" s="370"/>
      <c r="C156" s="370"/>
      <c r="D156" s="370"/>
      <c r="E156" s="370"/>
      <c r="F156" s="370"/>
      <c r="G156" s="370"/>
      <c r="H156" s="370"/>
      <c r="I156" s="370"/>
      <c r="J156" s="370"/>
      <c r="K156" s="370"/>
      <c r="L156" s="371"/>
      <c r="M156" s="370"/>
      <c r="N156" s="69"/>
      <c r="O156" s="70"/>
      <c r="P156" s="62"/>
      <c r="Q156" s="62"/>
      <c r="R156" s="103"/>
      <c r="S156" s="103"/>
      <c r="T156" s="104"/>
      <c r="U156" s="105"/>
      <c r="V156" s="106"/>
      <c r="W156" s="106"/>
      <c r="X156" s="107"/>
      <c r="Y156" s="25"/>
      <c r="Z156" s="21" t="str">
        <f t="shared" si="42"/>
        <v/>
      </c>
      <c r="AA156" s="6" t="e">
        <f t="shared" si="43"/>
        <v>#N/A</v>
      </c>
      <c r="AB156" s="6" t="e">
        <f t="shared" si="44"/>
        <v>#N/A</v>
      </c>
      <c r="AC156" s="6" t="e">
        <f t="shared" si="45"/>
        <v>#N/A</v>
      </c>
      <c r="AD156" s="6" t="str">
        <f t="shared" si="46"/>
        <v/>
      </c>
      <c r="AE156" s="6">
        <f t="shared" si="47"/>
        <v>1</v>
      </c>
      <c r="AF156" s="6" t="e">
        <f t="shared" si="52"/>
        <v>#N/A</v>
      </c>
      <c r="AG156" s="6" t="e">
        <f t="shared" si="53"/>
        <v>#N/A</v>
      </c>
      <c r="AH156" s="6" t="e">
        <f t="shared" si="54"/>
        <v>#N/A</v>
      </c>
      <c r="AI156" s="6" t="e">
        <f t="shared" si="55"/>
        <v>#N/A</v>
      </c>
      <c r="AJ156" s="7" t="str">
        <f t="shared" si="56"/>
        <v xml:space="preserve"> </v>
      </c>
      <c r="AK156" s="6" t="e">
        <f t="shared" si="57"/>
        <v>#N/A</v>
      </c>
      <c r="AL156" s="6"/>
      <c r="AM156" s="6"/>
      <c r="AN156" s="6"/>
      <c r="AO156" s="6"/>
      <c r="AP156" s="6"/>
      <c r="AQ156" s="6"/>
      <c r="AR156" s="6"/>
      <c r="AS156" s="6"/>
      <c r="AT156" s="6">
        <f t="shared" si="58"/>
        <v>0</v>
      </c>
      <c r="AU156" s="6"/>
      <c r="AV156" s="6" t="str">
        <f t="shared" si="48"/>
        <v/>
      </c>
      <c r="AW156" s="6" t="str">
        <f t="shared" si="49"/>
        <v/>
      </c>
      <c r="AX156" s="6" t="str">
        <f t="shared" si="50"/>
        <v/>
      </c>
      <c r="AY156" s="58"/>
      <c r="BE156" s="191" t="s">
        <v>1136</v>
      </c>
      <c r="CS156" s="284" t="str">
        <f t="shared" si="51"/>
        <v/>
      </c>
      <c r="CT156" s="365" t="str">
        <f t="shared" si="59"/>
        <v/>
      </c>
    </row>
    <row r="157" spans="1:98" s="1" customFormat="1" ht="13.5" customHeight="1" x14ac:dyDescent="0.2">
      <c r="A157" s="17">
        <v>142</v>
      </c>
      <c r="B157" s="370"/>
      <c r="C157" s="370"/>
      <c r="D157" s="370"/>
      <c r="E157" s="370"/>
      <c r="F157" s="370"/>
      <c r="G157" s="370"/>
      <c r="H157" s="370"/>
      <c r="I157" s="370"/>
      <c r="J157" s="370"/>
      <c r="K157" s="370"/>
      <c r="L157" s="371"/>
      <c r="M157" s="370"/>
      <c r="N157" s="69"/>
      <c r="O157" s="70"/>
      <c r="P157" s="62"/>
      <c r="Q157" s="62"/>
      <c r="R157" s="103"/>
      <c r="S157" s="103"/>
      <c r="T157" s="104"/>
      <c r="U157" s="105"/>
      <c r="V157" s="106"/>
      <c r="W157" s="106"/>
      <c r="X157" s="107"/>
      <c r="Y157" s="25"/>
      <c r="Z157" s="21" t="str">
        <f t="shared" si="42"/>
        <v/>
      </c>
      <c r="AA157" s="6" t="e">
        <f t="shared" si="43"/>
        <v>#N/A</v>
      </c>
      <c r="AB157" s="6" t="e">
        <f t="shared" si="44"/>
        <v>#N/A</v>
      </c>
      <c r="AC157" s="6" t="e">
        <f t="shared" si="45"/>
        <v>#N/A</v>
      </c>
      <c r="AD157" s="6" t="str">
        <f t="shared" si="46"/>
        <v/>
      </c>
      <c r="AE157" s="6">
        <f t="shared" si="47"/>
        <v>1</v>
      </c>
      <c r="AF157" s="6" t="e">
        <f t="shared" si="52"/>
        <v>#N/A</v>
      </c>
      <c r="AG157" s="6" t="e">
        <f t="shared" si="53"/>
        <v>#N/A</v>
      </c>
      <c r="AH157" s="6" t="e">
        <f t="shared" si="54"/>
        <v>#N/A</v>
      </c>
      <c r="AI157" s="6" t="e">
        <f t="shared" si="55"/>
        <v>#N/A</v>
      </c>
      <c r="AJ157" s="7" t="str">
        <f t="shared" si="56"/>
        <v xml:space="preserve"> </v>
      </c>
      <c r="AK157" s="6" t="e">
        <f t="shared" si="57"/>
        <v>#N/A</v>
      </c>
      <c r="AL157" s="6"/>
      <c r="AM157" s="6"/>
      <c r="AN157" s="6"/>
      <c r="AO157" s="6"/>
      <c r="AP157" s="6"/>
      <c r="AQ157" s="6"/>
      <c r="AR157" s="6"/>
      <c r="AS157" s="6"/>
      <c r="AT157" s="6">
        <f t="shared" si="58"/>
        <v>0</v>
      </c>
      <c r="AU157" s="6"/>
      <c r="AV157" s="6" t="str">
        <f t="shared" si="48"/>
        <v/>
      </c>
      <c r="AW157" s="6" t="str">
        <f t="shared" si="49"/>
        <v/>
      </c>
      <c r="AX157" s="6" t="str">
        <f t="shared" si="50"/>
        <v/>
      </c>
      <c r="AY157" s="58"/>
      <c r="BE157" s="191" t="s">
        <v>584</v>
      </c>
      <c r="CS157" s="284" t="str">
        <f t="shared" si="51"/>
        <v/>
      </c>
      <c r="CT157" s="365" t="str">
        <f t="shared" si="59"/>
        <v/>
      </c>
    </row>
    <row r="158" spans="1:98" s="1" customFormat="1" ht="13.5" customHeight="1" x14ac:dyDescent="0.2">
      <c r="A158" s="17">
        <v>143</v>
      </c>
      <c r="B158" s="370"/>
      <c r="C158" s="370"/>
      <c r="D158" s="370"/>
      <c r="E158" s="370"/>
      <c r="F158" s="370"/>
      <c r="G158" s="370"/>
      <c r="H158" s="370"/>
      <c r="I158" s="370"/>
      <c r="J158" s="370"/>
      <c r="K158" s="370"/>
      <c r="L158" s="371"/>
      <c r="M158" s="370"/>
      <c r="N158" s="69"/>
      <c r="O158" s="70"/>
      <c r="P158" s="62"/>
      <c r="Q158" s="62"/>
      <c r="R158" s="103"/>
      <c r="S158" s="103"/>
      <c r="T158" s="104"/>
      <c r="U158" s="105"/>
      <c r="V158" s="106"/>
      <c r="W158" s="106"/>
      <c r="X158" s="107"/>
      <c r="Y158" s="25"/>
      <c r="Z158" s="21" t="str">
        <f t="shared" si="42"/>
        <v/>
      </c>
      <c r="AA158" s="6" t="e">
        <f t="shared" si="43"/>
        <v>#N/A</v>
      </c>
      <c r="AB158" s="6" t="e">
        <f t="shared" si="44"/>
        <v>#N/A</v>
      </c>
      <c r="AC158" s="6" t="e">
        <f t="shared" si="45"/>
        <v>#N/A</v>
      </c>
      <c r="AD158" s="6" t="str">
        <f t="shared" si="46"/>
        <v/>
      </c>
      <c r="AE158" s="6">
        <f t="shared" si="47"/>
        <v>1</v>
      </c>
      <c r="AF158" s="6" t="e">
        <f t="shared" si="52"/>
        <v>#N/A</v>
      </c>
      <c r="AG158" s="6" t="e">
        <f t="shared" si="53"/>
        <v>#N/A</v>
      </c>
      <c r="AH158" s="6" t="e">
        <f t="shared" si="54"/>
        <v>#N/A</v>
      </c>
      <c r="AI158" s="6" t="e">
        <f t="shared" si="55"/>
        <v>#N/A</v>
      </c>
      <c r="AJ158" s="7" t="str">
        <f t="shared" si="56"/>
        <v xml:space="preserve"> </v>
      </c>
      <c r="AK158" s="6" t="e">
        <f t="shared" si="57"/>
        <v>#N/A</v>
      </c>
      <c r="AL158" s="6"/>
      <c r="AM158" s="6"/>
      <c r="AN158" s="6"/>
      <c r="AO158" s="6"/>
      <c r="AP158" s="6"/>
      <c r="AQ158" s="6"/>
      <c r="AR158" s="6"/>
      <c r="AS158" s="6"/>
      <c r="AT158" s="6">
        <f t="shared" si="58"/>
        <v>0</v>
      </c>
      <c r="AU158" s="6"/>
      <c r="AV158" s="6" t="str">
        <f t="shared" si="48"/>
        <v/>
      </c>
      <c r="AW158" s="6" t="str">
        <f t="shared" si="49"/>
        <v/>
      </c>
      <c r="AX158" s="6" t="str">
        <f t="shared" si="50"/>
        <v/>
      </c>
      <c r="AY158" s="58"/>
      <c r="BE158" s="191" t="s">
        <v>585</v>
      </c>
      <c r="CS158" s="284" t="str">
        <f t="shared" si="51"/>
        <v/>
      </c>
      <c r="CT158" s="365" t="str">
        <f t="shared" si="59"/>
        <v/>
      </c>
    </row>
    <row r="159" spans="1:98" s="1" customFormat="1" ht="13.5" customHeight="1" x14ac:dyDescent="0.2">
      <c r="A159" s="17">
        <v>144</v>
      </c>
      <c r="B159" s="370"/>
      <c r="C159" s="370"/>
      <c r="D159" s="370"/>
      <c r="E159" s="370"/>
      <c r="F159" s="370"/>
      <c r="G159" s="370"/>
      <c r="H159" s="370"/>
      <c r="I159" s="370"/>
      <c r="J159" s="370"/>
      <c r="K159" s="370"/>
      <c r="L159" s="371"/>
      <c r="M159" s="370"/>
      <c r="N159" s="69"/>
      <c r="O159" s="70"/>
      <c r="P159" s="62"/>
      <c r="Q159" s="62"/>
      <c r="R159" s="103"/>
      <c r="S159" s="103"/>
      <c r="T159" s="104"/>
      <c r="U159" s="105"/>
      <c r="V159" s="106"/>
      <c r="W159" s="106"/>
      <c r="X159" s="107"/>
      <c r="Y159" s="25"/>
      <c r="Z159" s="21" t="str">
        <f t="shared" si="42"/>
        <v/>
      </c>
      <c r="AA159" s="6" t="e">
        <f t="shared" si="43"/>
        <v>#N/A</v>
      </c>
      <c r="AB159" s="6" t="e">
        <f t="shared" si="44"/>
        <v>#N/A</v>
      </c>
      <c r="AC159" s="6" t="e">
        <f t="shared" si="45"/>
        <v>#N/A</v>
      </c>
      <c r="AD159" s="6" t="str">
        <f t="shared" si="46"/>
        <v/>
      </c>
      <c r="AE159" s="6">
        <f t="shared" si="47"/>
        <v>1</v>
      </c>
      <c r="AF159" s="6" t="e">
        <f t="shared" si="52"/>
        <v>#N/A</v>
      </c>
      <c r="AG159" s="6" t="e">
        <f t="shared" si="53"/>
        <v>#N/A</v>
      </c>
      <c r="AH159" s="6" t="e">
        <f t="shared" si="54"/>
        <v>#N/A</v>
      </c>
      <c r="AI159" s="6" t="e">
        <f t="shared" si="55"/>
        <v>#N/A</v>
      </c>
      <c r="AJ159" s="7" t="str">
        <f t="shared" si="56"/>
        <v xml:space="preserve"> </v>
      </c>
      <c r="AK159" s="6" t="e">
        <f t="shared" si="57"/>
        <v>#N/A</v>
      </c>
      <c r="AL159" s="6"/>
      <c r="AM159" s="6"/>
      <c r="AN159" s="6"/>
      <c r="AO159" s="6"/>
      <c r="AP159" s="6"/>
      <c r="AQ159" s="6"/>
      <c r="AR159" s="6"/>
      <c r="AS159" s="6"/>
      <c r="AT159" s="6">
        <f t="shared" si="58"/>
        <v>0</v>
      </c>
      <c r="AU159" s="6"/>
      <c r="AV159" s="6" t="str">
        <f t="shared" si="48"/>
        <v/>
      </c>
      <c r="AW159" s="6" t="str">
        <f t="shared" si="49"/>
        <v/>
      </c>
      <c r="AX159" s="6" t="str">
        <f t="shared" si="50"/>
        <v/>
      </c>
      <c r="AY159" s="58"/>
      <c r="BE159" s="191" t="s">
        <v>586</v>
      </c>
      <c r="CS159" s="284" t="str">
        <f t="shared" si="51"/>
        <v/>
      </c>
      <c r="CT159" s="365" t="str">
        <f t="shared" si="59"/>
        <v/>
      </c>
    </row>
    <row r="160" spans="1:98" s="1" customFormat="1" ht="13.5" customHeight="1" x14ac:dyDescent="0.2">
      <c r="A160" s="17">
        <v>145</v>
      </c>
      <c r="B160" s="370"/>
      <c r="C160" s="370"/>
      <c r="D160" s="370"/>
      <c r="E160" s="370"/>
      <c r="F160" s="370"/>
      <c r="G160" s="370"/>
      <c r="H160" s="370"/>
      <c r="I160" s="370"/>
      <c r="J160" s="370"/>
      <c r="K160" s="370"/>
      <c r="L160" s="371"/>
      <c r="M160" s="370"/>
      <c r="N160" s="69"/>
      <c r="O160" s="70"/>
      <c r="P160" s="62"/>
      <c r="Q160" s="62"/>
      <c r="R160" s="103"/>
      <c r="S160" s="103"/>
      <c r="T160" s="104"/>
      <c r="U160" s="105"/>
      <c r="V160" s="106"/>
      <c r="W160" s="106"/>
      <c r="X160" s="107"/>
      <c r="Y160" s="25"/>
      <c r="Z160" s="21" t="str">
        <f t="shared" si="42"/>
        <v/>
      </c>
      <c r="AA160" s="6" t="e">
        <f t="shared" si="43"/>
        <v>#N/A</v>
      </c>
      <c r="AB160" s="6" t="e">
        <f t="shared" si="44"/>
        <v>#N/A</v>
      </c>
      <c r="AC160" s="6" t="e">
        <f t="shared" si="45"/>
        <v>#N/A</v>
      </c>
      <c r="AD160" s="6" t="str">
        <f t="shared" si="46"/>
        <v/>
      </c>
      <c r="AE160" s="6">
        <f t="shared" si="47"/>
        <v>1</v>
      </c>
      <c r="AF160" s="6" t="e">
        <f t="shared" si="52"/>
        <v>#N/A</v>
      </c>
      <c r="AG160" s="6" t="e">
        <f t="shared" si="53"/>
        <v>#N/A</v>
      </c>
      <c r="AH160" s="6" t="e">
        <f t="shared" si="54"/>
        <v>#N/A</v>
      </c>
      <c r="AI160" s="6" t="e">
        <f t="shared" si="55"/>
        <v>#N/A</v>
      </c>
      <c r="AJ160" s="7" t="str">
        <f t="shared" si="56"/>
        <v xml:space="preserve"> </v>
      </c>
      <c r="AK160" s="6" t="e">
        <f t="shared" si="57"/>
        <v>#N/A</v>
      </c>
      <c r="AL160" s="6"/>
      <c r="AM160" s="6"/>
      <c r="AN160" s="6"/>
      <c r="AO160" s="6"/>
      <c r="AP160" s="6"/>
      <c r="AQ160" s="6"/>
      <c r="AR160" s="6"/>
      <c r="AS160" s="6"/>
      <c r="AT160" s="6">
        <f t="shared" si="58"/>
        <v>0</v>
      </c>
      <c r="AU160" s="6"/>
      <c r="AV160" s="6" t="str">
        <f t="shared" si="48"/>
        <v/>
      </c>
      <c r="AW160" s="6" t="str">
        <f t="shared" si="49"/>
        <v/>
      </c>
      <c r="AX160" s="6" t="str">
        <f t="shared" si="50"/>
        <v/>
      </c>
      <c r="AY160" s="58"/>
      <c r="BE160" s="191" t="s">
        <v>587</v>
      </c>
      <c r="CS160" s="284" t="str">
        <f t="shared" si="51"/>
        <v/>
      </c>
      <c r="CT160" s="365" t="str">
        <f t="shared" si="59"/>
        <v/>
      </c>
    </row>
    <row r="161" spans="1:98" s="1" customFormat="1" ht="13.5" customHeight="1" x14ac:dyDescent="0.2">
      <c r="A161" s="17">
        <v>146</v>
      </c>
      <c r="B161" s="370"/>
      <c r="C161" s="370"/>
      <c r="D161" s="370"/>
      <c r="E161" s="370"/>
      <c r="F161" s="370"/>
      <c r="G161" s="370"/>
      <c r="H161" s="370"/>
      <c r="I161" s="370"/>
      <c r="J161" s="370"/>
      <c r="K161" s="370"/>
      <c r="L161" s="371"/>
      <c r="M161" s="370"/>
      <c r="N161" s="69"/>
      <c r="O161" s="70"/>
      <c r="P161" s="62"/>
      <c r="Q161" s="62"/>
      <c r="R161" s="103"/>
      <c r="S161" s="103"/>
      <c r="T161" s="104"/>
      <c r="U161" s="105"/>
      <c r="V161" s="106"/>
      <c r="W161" s="106"/>
      <c r="X161" s="107"/>
      <c r="Y161" s="25"/>
      <c r="Z161" s="21" t="str">
        <f t="shared" si="42"/>
        <v/>
      </c>
      <c r="AA161" s="6" t="e">
        <f t="shared" si="43"/>
        <v>#N/A</v>
      </c>
      <c r="AB161" s="6" t="e">
        <f t="shared" si="44"/>
        <v>#N/A</v>
      </c>
      <c r="AC161" s="6" t="e">
        <f t="shared" si="45"/>
        <v>#N/A</v>
      </c>
      <c r="AD161" s="6" t="str">
        <f t="shared" si="46"/>
        <v/>
      </c>
      <c r="AE161" s="6">
        <f t="shared" si="47"/>
        <v>1</v>
      </c>
      <c r="AF161" s="6" t="e">
        <f t="shared" si="52"/>
        <v>#N/A</v>
      </c>
      <c r="AG161" s="6" t="e">
        <f t="shared" si="53"/>
        <v>#N/A</v>
      </c>
      <c r="AH161" s="6" t="e">
        <f t="shared" si="54"/>
        <v>#N/A</v>
      </c>
      <c r="AI161" s="6" t="e">
        <f t="shared" si="55"/>
        <v>#N/A</v>
      </c>
      <c r="AJ161" s="7" t="str">
        <f t="shared" si="56"/>
        <v xml:space="preserve"> </v>
      </c>
      <c r="AK161" s="6" t="e">
        <f t="shared" si="57"/>
        <v>#N/A</v>
      </c>
      <c r="AL161" s="6"/>
      <c r="AM161" s="6"/>
      <c r="AN161" s="6"/>
      <c r="AO161" s="6"/>
      <c r="AP161" s="6"/>
      <c r="AQ161" s="6"/>
      <c r="AR161" s="6"/>
      <c r="AS161" s="6"/>
      <c r="AT161" s="6">
        <f t="shared" si="58"/>
        <v>0</v>
      </c>
      <c r="AU161" s="6"/>
      <c r="AV161" s="6" t="str">
        <f t="shared" si="48"/>
        <v/>
      </c>
      <c r="AW161" s="6" t="str">
        <f t="shared" si="49"/>
        <v/>
      </c>
      <c r="AX161" s="6" t="str">
        <f t="shared" si="50"/>
        <v/>
      </c>
      <c r="AY161" s="58"/>
      <c r="BE161" s="191" t="s">
        <v>1280</v>
      </c>
      <c r="CS161" s="284" t="str">
        <f t="shared" si="51"/>
        <v/>
      </c>
      <c r="CT161" s="365" t="str">
        <f t="shared" si="59"/>
        <v/>
      </c>
    </row>
    <row r="162" spans="1:98" s="1" customFormat="1" ht="13.5" customHeight="1" x14ac:dyDescent="0.2">
      <c r="A162" s="17">
        <v>147</v>
      </c>
      <c r="B162" s="370"/>
      <c r="C162" s="370"/>
      <c r="D162" s="370"/>
      <c r="E162" s="370"/>
      <c r="F162" s="370"/>
      <c r="G162" s="370"/>
      <c r="H162" s="370"/>
      <c r="I162" s="370"/>
      <c r="J162" s="370"/>
      <c r="K162" s="370"/>
      <c r="L162" s="371"/>
      <c r="M162" s="370"/>
      <c r="N162" s="69"/>
      <c r="O162" s="70"/>
      <c r="P162" s="62"/>
      <c r="Q162" s="62"/>
      <c r="R162" s="103"/>
      <c r="S162" s="103"/>
      <c r="T162" s="104"/>
      <c r="U162" s="105"/>
      <c r="V162" s="106"/>
      <c r="W162" s="106"/>
      <c r="X162" s="107"/>
      <c r="Y162" s="25"/>
      <c r="Z162" s="21" t="str">
        <f t="shared" si="42"/>
        <v/>
      </c>
      <c r="AA162" s="6" t="e">
        <f t="shared" si="43"/>
        <v>#N/A</v>
      </c>
      <c r="AB162" s="6" t="e">
        <f t="shared" si="44"/>
        <v>#N/A</v>
      </c>
      <c r="AC162" s="6" t="e">
        <f t="shared" si="45"/>
        <v>#N/A</v>
      </c>
      <c r="AD162" s="6" t="str">
        <f t="shared" si="46"/>
        <v/>
      </c>
      <c r="AE162" s="6">
        <f t="shared" si="47"/>
        <v>1</v>
      </c>
      <c r="AF162" s="6" t="e">
        <f t="shared" si="52"/>
        <v>#N/A</v>
      </c>
      <c r="AG162" s="6" t="e">
        <f t="shared" si="53"/>
        <v>#N/A</v>
      </c>
      <c r="AH162" s="6" t="e">
        <f t="shared" si="54"/>
        <v>#N/A</v>
      </c>
      <c r="AI162" s="6" t="e">
        <f t="shared" si="55"/>
        <v>#N/A</v>
      </c>
      <c r="AJ162" s="7" t="str">
        <f t="shared" si="56"/>
        <v xml:space="preserve"> </v>
      </c>
      <c r="AK162" s="6" t="e">
        <f t="shared" si="57"/>
        <v>#N/A</v>
      </c>
      <c r="AL162" s="6"/>
      <c r="AM162" s="6"/>
      <c r="AN162" s="6"/>
      <c r="AO162" s="6"/>
      <c r="AP162" s="6"/>
      <c r="AQ162" s="6"/>
      <c r="AR162" s="6"/>
      <c r="AS162" s="6"/>
      <c r="AT162" s="6">
        <f t="shared" si="58"/>
        <v>0</v>
      </c>
      <c r="AU162" s="6"/>
      <c r="AV162" s="6" t="str">
        <f t="shared" si="48"/>
        <v/>
      </c>
      <c r="AW162" s="6" t="str">
        <f t="shared" si="49"/>
        <v/>
      </c>
      <c r="AX162" s="6" t="str">
        <f t="shared" si="50"/>
        <v/>
      </c>
      <c r="AY162" s="58"/>
      <c r="BE162" s="191" t="s">
        <v>1282</v>
      </c>
      <c r="CS162" s="284" t="str">
        <f t="shared" si="51"/>
        <v/>
      </c>
      <c r="CT162" s="365" t="str">
        <f t="shared" si="59"/>
        <v/>
      </c>
    </row>
    <row r="163" spans="1:98" s="1" customFormat="1" ht="13.5" customHeight="1" x14ac:dyDescent="0.2">
      <c r="A163" s="17">
        <v>148</v>
      </c>
      <c r="B163" s="370"/>
      <c r="C163" s="370"/>
      <c r="D163" s="370"/>
      <c r="E163" s="370"/>
      <c r="F163" s="370"/>
      <c r="G163" s="370"/>
      <c r="H163" s="370"/>
      <c r="I163" s="370"/>
      <c r="J163" s="370"/>
      <c r="K163" s="370"/>
      <c r="L163" s="371"/>
      <c r="M163" s="370"/>
      <c r="N163" s="69"/>
      <c r="O163" s="70"/>
      <c r="P163" s="62"/>
      <c r="Q163" s="62"/>
      <c r="R163" s="103"/>
      <c r="S163" s="103"/>
      <c r="T163" s="104"/>
      <c r="U163" s="105"/>
      <c r="V163" s="106"/>
      <c r="W163" s="106"/>
      <c r="X163" s="107"/>
      <c r="Y163" s="25"/>
      <c r="Z163" s="21" t="str">
        <f t="shared" si="42"/>
        <v/>
      </c>
      <c r="AA163" s="6" t="e">
        <f t="shared" si="43"/>
        <v>#N/A</v>
      </c>
      <c r="AB163" s="6" t="e">
        <f t="shared" si="44"/>
        <v>#N/A</v>
      </c>
      <c r="AC163" s="6" t="e">
        <f t="shared" si="45"/>
        <v>#N/A</v>
      </c>
      <c r="AD163" s="6" t="str">
        <f t="shared" si="46"/>
        <v/>
      </c>
      <c r="AE163" s="6">
        <f t="shared" si="47"/>
        <v>1</v>
      </c>
      <c r="AF163" s="6" t="e">
        <f t="shared" si="52"/>
        <v>#N/A</v>
      </c>
      <c r="AG163" s="6" t="e">
        <f t="shared" si="53"/>
        <v>#N/A</v>
      </c>
      <c r="AH163" s="6" t="e">
        <f t="shared" si="54"/>
        <v>#N/A</v>
      </c>
      <c r="AI163" s="6" t="e">
        <f t="shared" si="55"/>
        <v>#N/A</v>
      </c>
      <c r="AJ163" s="7" t="str">
        <f t="shared" si="56"/>
        <v xml:space="preserve"> </v>
      </c>
      <c r="AK163" s="6" t="e">
        <f t="shared" si="57"/>
        <v>#N/A</v>
      </c>
      <c r="AL163" s="6"/>
      <c r="AM163" s="6"/>
      <c r="AN163" s="6"/>
      <c r="AO163" s="6"/>
      <c r="AP163" s="6"/>
      <c r="AQ163" s="6"/>
      <c r="AR163" s="6"/>
      <c r="AS163" s="6"/>
      <c r="AT163" s="6">
        <f t="shared" si="58"/>
        <v>0</v>
      </c>
      <c r="AU163" s="6"/>
      <c r="AV163" s="6" t="str">
        <f t="shared" si="48"/>
        <v/>
      </c>
      <c r="AW163" s="6" t="str">
        <f t="shared" si="49"/>
        <v/>
      </c>
      <c r="AX163" s="6" t="str">
        <f t="shared" si="50"/>
        <v/>
      </c>
      <c r="AY163" s="58"/>
      <c r="BE163" s="191" t="s">
        <v>658</v>
      </c>
      <c r="CS163" s="284" t="str">
        <f t="shared" si="51"/>
        <v/>
      </c>
      <c r="CT163" s="365" t="str">
        <f t="shared" si="59"/>
        <v/>
      </c>
    </row>
    <row r="164" spans="1:98" s="1" customFormat="1" ht="13.5" customHeight="1" x14ac:dyDescent="0.2">
      <c r="A164" s="17">
        <v>149</v>
      </c>
      <c r="B164" s="370"/>
      <c r="C164" s="370"/>
      <c r="D164" s="370"/>
      <c r="E164" s="370"/>
      <c r="F164" s="370"/>
      <c r="G164" s="370"/>
      <c r="H164" s="370"/>
      <c r="I164" s="370"/>
      <c r="J164" s="370"/>
      <c r="K164" s="370"/>
      <c r="L164" s="371"/>
      <c r="M164" s="370"/>
      <c r="N164" s="69"/>
      <c r="O164" s="70"/>
      <c r="P164" s="62"/>
      <c r="Q164" s="62"/>
      <c r="R164" s="103"/>
      <c r="S164" s="103"/>
      <c r="T164" s="104"/>
      <c r="U164" s="105"/>
      <c r="V164" s="106"/>
      <c r="W164" s="106"/>
      <c r="X164" s="107"/>
      <c r="Y164" s="25"/>
      <c r="Z164" s="21" t="str">
        <f t="shared" si="42"/>
        <v/>
      </c>
      <c r="AA164" s="6" t="e">
        <f t="shared" si="43"/>
        <v>#N/A</v>
      </c>
      <c r="AB164" s="6" t="e">
        <f t="shared" si="44"/>
        <v>#N/A</v>
      </c>
      <c r="AC164" s="6" t="e">
        <f t="shared" si="45"/>
        <v>#N/A</v>
      </c>
      <c r="AD164" s="6" t="str">
        <f t="shared" si="46"/>
        <v/>
      </c>
      <c r="AE164" s="6">
        <f t="shared" si="47"/>
        <v>1</v>
      </c>
      <c r="AF164" s="6" t="e">
        <f t="shared" si="52"/>
        <v>#N/A</v>
      </c>
      <c r="AG164" s="6" t="e">
        <f t="shared" si="53"/>
        <v>#N/A</v>
      </c>
      <c r="AH164" s="6" t="e">
        <f t="shared" si="54"/>
        <v>#N/A</v>
      </c>
      <c r="AI164" s="6" t="e">
        <f t="shared" si="55"/>
        <v>#N/A</v>
      </c>
      <c r="AJ164" s="7" t="str">
        <f t="shared" si="56"/>
        <v xml:space="preserve"> </v>
      </c>
      <c r="AK164" s="6" t="e">
        <f t="shared" si="57"/>
        <v>#N/A</v>
      </c>
      <c r="AL164" s="6"/>
      <c r="AM164" s="6"/>
      <c r="AN164" s="6"/>
      <c r="AO164" s="6"/>
      <c r="AP164" s="6"/>
      <c r="AQ164" s="6"/>
      <c r="AR164" s="6"/>
      <c r="AS164" s="6"/>
      <c r="AT164" s="6">
        <f t="shared" si="58"/>
        <v>0</v>
      </c>
      <c r="AU164" s="6"/>
      <c r="AV164" s="6" t="str">
        <f t="shared" si="48"/>
        <v/>
      </c>
      <c r="AW164" s="6" t="str">
        <f t="shared" si="49"/>
        <v/>
      </c>
      <c r="AX164" s="6" t="str">
        <f t="shared" si="50"/>
        <v/>
      </c>
      <c r="AY164" s="58"/>
      <c r="BE164" s="191" t="s">
        <v>659</v>
      </c>
      <c r="CS164" s="284" t="str">
        <f t="shared" si="51"/>
        <v/>
      </c>
      <c r="CT164" s="365" t="str">
        <f t="shared" si="59"/>
        <v/>
      </c>
    </row>
    <row r="165" spans="1:98" s="1" customFormat="1" ht="13.5" customHeight="1" x14ac:dyDescent="0.2">
      <c r="A165" s="17">
        <v>150</v>
      </c>
      <c r="B165" s="370"/>
      <c r="C165" s="370"/>
      <c r="D165" s="370"/>
      <c r="E165" s="370"/>
      <c r="F165" s="370"/>
      <c r="G165" s="370"/>
      <c r="H165" s="370"/>
      <c r="I165" s="370"/>
      <c r="J165" s="370"/>
      <c r="K165" s="370"/>
      <c r="L165" s="371"/>
      <c r="M165" s="370"/>
      <c r="N165" s="69"/>
      <c r="O165" s="70"/>
      <c r="P165" s="62"/>
      <c r="Q165" s="62"/>
      <c r="R165" s="103"/>
      <c r="S165" s="103"/>
      <c r="T165" s="104"/>
      <c r="U165" s="105"/>
      <c r="V165" s="106"/>
      <c r="W165" s="106"/>
      <c r="X165" s="107"/>
      <c r="Y165" s="25"/>
      <c r="Z165" s="21" t="str">
        <f t="shared" si="42"/>
        <v/>
      </c>
      <c r="AA165" s="6" t="e">
        <f t="shared" si="43"/>
        <v>#N/A</v>
      </c>
      <c r="AB165" s="6" t="e">
        <f t="shared" si="44"/>
        <v>#N/A</v>
      </c>
      <c r="AC165" s="6" t="e">
        <f t="shared" si="45"/>
        <v>#N/A</v>
      </c>
      <c r="AD165" s="6" t="str">
        <f t="shared" si="46"/>
        <v/>
      </c>
      <c r="AE165" s="6">
        <f t="shared" si="47"/>
        <v>1</v>
      </c>
      <c r="AF165" s="6" t="e">
        <f t="shared" si="52"/>
        <v>#N/A</v>
      </c>
      <c r="AG165" s="6" t="e">
        <f t="shared" si="53"/>
        <v>#N/A</v>
      </c>
      <c r="AH165" s="6" t="e">
        <f t="shared" si="54"/>
        <v>#N/A</v>
      </c>
      <c r="AI165" s="6" t="e">
        <f t="shared" si="55"/>
        <v>#N/A</v>
      </c>
      <c r="AJ165" s="7" t="str">
        <f t="shared" si="56"/>
        <v xml:space="preserve"> </v>
      </c>
      <c r="AK165" s="6" t="e">
        <f t="shared" si="57"/>
        <v>#N/A</v>
      </c>
      <c r="AL165" s="6"/>
      <c r="AM165" s="6"/>
      <c r="AN165" s="6"/>
      <c r="AO165" s="6"/>
      <c r="AP165" s="6"/>
      <c r="AQ165" s="6"/>
      <c r="AR165" s="6"/>
      <c r="AS165" s="6"/>
      <c r="AT165" s="6">
        <f t="shared" si="58"/>
        <v>0</v>
      </c>
      <c r="AU165" s="6"/>
      <c r="AV165" s="6" t="str">
        <f t="shared" si="48"/>
        <v/>
      </c>
      <c r="AW165" s="6" t="str">
        <f t="shared" si="49"/>
        <v/>
      </c>
      <c r="AX165" s="6" t="str">
        <f t="shared" si="50"/>
        <v/>
      </c>
      <c r="AY165" s="58"/>
      <c r="BE165" s="191" t="s">
        <v>660</v>
      </c>
      <c r="CS165" s="284" t="str">
        <f t="shared" si="51"/>
        <v/>
      </c>
      <c r="CT165" s="365" t="str">
        <f t="shared" si="59"/>
        <v/>
      </c>
    </row>
    <row r="166" spans="1:98" s="1" customFormat="1" ht="13.5" customHeight="1" x14ac:dyDescent="0.2">
      <c r="A166" s="17">
        <v>151</v>
      </c>
      <c r="B166" s="370"/>
      <c r="C166" s="370"/>
      <c r="D166" s="370"/>
      <c r="E166" s="370"/>
      <c r="F166" s="370"/>
      <c r="G166" s="370"/>
      <c r="H166" s="370"/>
      <c r="I166" s="370"/>
      <c r="J166" s="370"/>
      <c r="K166" s="370"/>
      <c r="L166" s="371"/>
      <c r="M166" s="370"/>
      <c r="N166" s="69"/>
      <c r="O166" s="70"/>
      <c r="P166" s="62"/>
      <c r="Q166" s="62"/>
      <c r="R166" s="103"/>
      <c r="S166" s="103"/>
      <c r="T166" s="104"/>
      <c r="U166" s="105"/>
      <c r="V166" s="106"/>
      <c r="W166" s="106"/>
      <c r="X166" s="107"/>
      <c r="Y166" s="25"/>
      <c r="Z166" s="21" t="str">
        <f t="shared" si="42"/>
        <v/>
      </c>
      <c r="AA166" s="6" t="e">
        <f t="shared" si="43"/>
        <v>#N/A</v>
      </c>
      <c r="AB166" s="6" t="e">
        <f t="shared" si="44"/>
        <v>#N/A</v>
      </c>
      <c r="AC166" s="6" t="e">
        <f t="shared" si="45"/>
        <v>#N/A</v>
      </c>
      <c r="AD166" s="6" t="str">
        <f t="shared" si="46"/>
        <v/>
      </c>
      <c r="AE166" s="6">
        <f t="shared" si="47"/>
        <v>1</v>
      </c>
      <c r="AF166" s="6" t="e">
        <f t="shared" si="52"/>
        <v>#N/A</v>
      </c>
      <c r="AG166" s="6" t="e">
        <f t="shared" si="53"/>
        <v>#N/A</v>
      </c>
      <c r="AH166" s="6" t="e">
        <f t="shared" si="54"/>
        <v>#N/A</v>
      </c>
      <c r="AI166" s="6" t="e">
        <f t="shared" si="55"/>
        <v>#N/A</v>
      </c>
      <c r="AJ166" s="7" t="str">
        <f t="shared" si="56"/>
        <v xml:space="preserve"> </v>
      </c>
      <c r="AK166" s="6" t="e">
        <f t="shared" si="57"/>
        <v>#N/A</v>
      </c>
      <c r="AL166" s="6"/>
      <c r="AM166" s="6"/>
      <c r="AN166" s="6"/>
      <c r="AO166" s="6"/>
      <c r="AP166" s="6"/>
      <c r="AQ166" s="6"/>
      <c r="AR166" s="6"/>
      <c r="AS166" s="6"/>
      <c r="AT166" s="6">
        <f t="shared" si="58"/>
        <v>0</v>
      </c>
      <c r="AU166" s="6"/>
      <c r="AV166" s="6" t="str">
        <f t="shared" si="48"/>
        <v/>
      </c>
      <c r="AW166" s="6" t="str">
        <f t="shared" si="49"/>
        <v/>
      </c>
      <c r="AX166" s="6" t="str">
        <f t="shared" si="50"/>
        <v/>
      </c>
      <c r="AY166" s="58"/>
      <c r="BE166" s="191" t="s">
        <v>661</v>
      </c>
      <c r="CS166" s="284" t="str">
        <f t="shared" si="51"/>
        <v/>
      </c>
      <c r="CT166" s="365" t="str">
        <f t="shared" si="59"/>
        <v/>
      </c>
    </row>
    <row r="167" spans="1:98" s="1" customFormat="1" ht="13.5" customHeight="1" x14ac:dyDescent="0.2">
      <c r="A167" s="17">
        <v>152</v>
      </c>
      <c r="B167" s="370"/>
      <c r="C167" s="370"/>
      <c r="D167" s="370"/>
      <c r="E167" s="370"/>
      <c r="F167" s="370"/>
      <c r="G167" s="370"/>
      <c r="H167" s="370"/>
      <c r="I167" s="370"/>
      <c r="J167" s="370"/>
      <c r="K167" s="370"/>
      <c r="L167" s="371"/>
      <c r="M167" s="370"/>
      <c r="N167" s="69"/>
      <c r="O167" s="70"/>
      <c r="P167" s="62"/>
      <c r="Q167" s="62"/>
      <c r="R167" s="103"/>
      <c r="S167" s="103"/>
      <c r="T167" s="104"/>
      <c r="U167" s="105"/>
      <c r="V167" s="106"/>
      <c r="W167" s="106"/>
      <c r="X167" s="107"/>
      <c r="Y167" s="25"/>
      <c r="Z167" s="21" t="str">
        <f t="shared" si="42"/>
        <v/>
      </c>
      <c r="AA167" s="6" t="e">
        <f t="shared" si="43"/>
        <v>#N/A</v>
      </c>
      <c r="AB167" s="6" t="e">
        <f t="shared" si="44"/>
        <v>#N/A</v>
      </c>
      <c r="AC167" s="6" t="e">
        <f t="shared" si="45"/>
        <v>#N/A</v>
      </c>
      <c r="AD167" s="6" t="str">
        <f t="shared" si="46"/>
        <v/>
      </c>
      <c r="AE167" s="6">
        <f t="shared" si="47"/>
        <v>1</v>
      </c>
      <c r="AF167" s="6" t="e">
        <f t="shared" si="52"/>
        <v>#N/A</v>
      </c>
      <c r="AG167" s="6" t="e">
        <f t="shared" si="53"/>
        <v>#N/A</v>
      </c>
      <c r="AH167" s="6" t="e">
        <f t="shared" si="54"/>
        <v>#N/A</v>
      </c>
      <c r="AI167" s="6" t="e">
        <f t="shared" si="55"/>
        <v>#N/A</v>
      </c>
      <c r="AJ167" s="7" t="str">
        <f t="shared" si="56"/>
        <v xml:space="preserve"> </v>
      </c>
      <c r="AK167" s="6" t="e">
        <f t="shared" si="57"/>
        <v>#N/A</v>
      </c>
      <c r="AL167" s="6"/>
      <c r="AM167" s="6"/>
      <c r="AN167" s="6"/>
      <c r="AO167" s="6"/>
      <c r="AP167" s="6"/>
      <c r="AQ167" s="6"/>
      <c r="AR167" s="6"/>
      <c r="AS167" s="6"/>
      <c r="AT167" s="6">
        <f t="shared" si="58"/>
        <v>0</v>
      </c>
      <c r="AU167" s="6"/>
      <c r="AV167" s="6" t="str">
        <f t="shared" si="48"/>
        <v/>
      </c>
      <c r="AW167" s="6" t="str">
        <f t="shared" si="49"/>
        <v/>
      </c>
      <c r="AX167" s="6" t="str">
        <f t="shared" si="50"/>
        <v/>
      </c>
      <c r="AY167" s="58"/>
      <c r="BE167" s="191" t="s">
        <v>662</v>
      </c>
      <c r="CS167" s="284" t="str">
        <f t="shared" si="51"/>
        <v/>
      </c>
      <c r="CT167" s="365" t="str">
        <f t="shared" si="59"/>
        <v/>
      </c>
    </row>
    <row r="168" spans="1:98" s="1" customFormat="1" ht="13.5" customHeight="1" x14ac:dyDescent="0.2">
      <c r="A168" s="17">
        <v>153</v>
      </c>
      <c r="B168" s="370"/>
      <c r="C168" s="370"/>
      <c r="D168" s="370"/>
      <c r="E168" s="370"/>
      <c r="F168" s="370"/>
      <c r="G168" s="370"/>
      <c r="H168" s="370"/>
      <c r="I168" s="370"/>
      <c r="J168" s="370"/>
      <c r="K168" s="370"/>
      <c r="L168" s="371"/>
      <c r="M168" s="370"/>
      <c r="N168" s="69"/>
      <c r="O168" s="70"/>
      <c r="P168" s="62"/>
      <c r="Q168" s="62"/>
      <c r="R168" s="103"/>
      <c r="S168" s="103"/>
      <c r="T168" s="104"/>
      <c r="U168" s="105"/>
      <c r="V168" s="106"/>
      <c r="W168" s="106"/>
      <c r="X168" s="107"/>
      <c r="Y168" s="25"/>
      <c r="Z168" s="21" t="str">
        <f t="shared" si="42"/>
        <v/>
      </c>
      <c r="AA168" s="6" t="e">
        <f t="shared" si="43"/>
        <v>#N/A</v>
      </c>
      <c r="AB168" s="6" t="e">
        <f t="shared" si="44"/>
        <v>#N/A</v>
      </c>
      <c r="AC168" s="6" t="e">
        <f t="shared" si="45"/>
        <v>#N/A</v>
      </c>
      <c r="AD168" s="6" t="str">
        <f t="shared" si="46"/>
        <v/>
      </c>
      <c r="AE168" s="6">
        <f t="shared" si="47"/>
        <v>1</v>
      </c>
      <c r="AF168" s="6" t="e">
        <f t="shared" si="52"/>
        <v>#N/A</v>
      </c>
      <c r="AG168" s="6" t="e">
        <f t="shared" si="53"/>
        <v>#N/A</v>
      </c>
      <c r="AH168" s="6" t="e">
        <f t="shared" si="54"/>
        <v>#N/A</v>
      </c>
      <c r="AI168" s="6" t="e">
        <f t="shared" si="55"/>
        <v>#N/A</v>
      </c>
      <c r="AJ168" s="7" t="str">
        <f t="shared" si="56"/>
        <v xml:space="preserve"> </v>
      </c>
      <c r="AK168" s="6" t="e">
        <f t="shared" si="57"/>
        <v>#N/A</v>
      </c>
      <c r="AL168" s="6"/>
      <c r="AM168" s="6"/>
      <c r="AN168" s="6"/>
      <c r="AO168" s="6"/>
      <c r="AP168" s="6"/>
      <c r="AQ168" s="6"/>
      <c r="AR168" s="6"/>
      <c r="AS168" s="6"/>
      <c r="AT168" s="6">
        <f t="shared" si="58"/>
        <v>0</v>
      </c>
      <c r="AU168" s="6"/>
      <c r="AV168" s="6" t="str">
        <f t="shared" si="48"/>
        <v/>
      </c>
      <c r="AW168" s="6" t="str">
        <f t="shared" si="49"/>
        <v/>
      </c>
      <c r="AX168" s="6" t="str">
        <f t="shared" si="50"/>
        <v/>
      </c>
      <c r="AY168" s="58"/>
      <c r="BE168" s="191" t="s">
        <v>588</v>
      </c>
      <c r="CS168" s="284" t="str">
        <f t="shared" si="51"/>
        <v/>
      </c>
      <c r="CT168" s="365" t="str">
        <f t="shared" si="59"/>
        <v/>
      </c>
    </row>
    <row r="169" spans="1:98" s="1" customFormat="1" ht="13.5" customHeight="1" x14ac:dyDescent="0.2">
      <c r="A169" s="17">
        <v>154</v>
      </c>
      <c r="B169" s="370"/>
      <c r="C169" s="370"/>
      <c r="D169" s="370"/>
      <c r="E169" s="370"/>
      <c r="F169" s="370"/>
      <c r="G169" s="370"/>
      <c r="H169" s="370"/>
      <c r="I169" s="370"/>
      <c r="J169" s="370"/>
      <c r="K169" s="370"/>
      <c r="L169" s="371"/>
      <c r="M169" s="370"/>
      <c r="N169" s="69"/>
      <c r="O169" s="70"/>
      <c r="P169" s="62"/>
      <c r="Q169" s="62"/>
      <c r="R169" s="103"/>
      <c r="S169" s="103"/>
      <c r="T169" s="104"/>
      <c r="U169" s="105"/>
      <c r="V169" s="106"/>
      <c r="W169" s="106"/>
      <c r="X169" s="107"/>
      <c r="Y169" s="25"/>
      <c r="Z169" s="21" t="str">
        <f t="shared" si="42"/>
        <v/>
      </c>
      <c r="AA169" s="6" t="e">
        <f t="shared" si="43"/>
        <v>#N/A</v>
      </c>
      <c r="AB169" s="6" t="e">
        <f t="shared" si="44"/>
        <v>#N/A</v>
      </c>
      <c r="AC169" s="6" t="e">
        <f t="shared" si="45"/>
        <v>#N/A</v>
      </c>
      <c r="AD169" s="6" t="str">
        <f t="shared" si="46"/>
        <v/>
      </c>
      <c r="AE169" s="6">
        <f t="shared" si="47"/>
        <v>1</v>
      </c>
      <c r="AF169" s="6" t="e">
        <f t="shared" si="52"/>
        <v>#N/A</v>
      </c>
      <c r="AG169" s="6" t="e">
        <f t="shared" si="53"/>
        <v>#N/A</v>
      </c>
      <c r="AH169" s="6" t="e">
        <f t="shared" si="54"/>
        <v>#N/A</v>
      </c>
      <c r="AI169" s="6" t="e">
        <f t="shared" si="55"/>
        <v>#N/A</v>
      </c>
      <c r="AJ169" s="7" t="str">
        <f t="shared" si="56"/>
        <v xml:space="preserve"> </v>
      </c>
      <c r="AK169" s="6" t="e">
        <f t="shared" si="57"/>
        <v>#N/A</v>
      </c>
      <c r="AL169" s="6"/>
      <c r="AM169" s="6"/>
      <c r="AN169" s="6"/>
      <c r="AO169" s="6"/>
      <c r="AP169" s="6"/>
      <c r="AQ169" s="6"/>
      <c r="AR169" s="6"/>
      <c r="AS169" s="6"/>
      <c r="AT169" s="6">
        <f t="shared" si="58"/>
        <v>0</v>
      </c>
      <c r="AU169" s="6"/>
      <c r="AV169" s="6" t="str">
        <f t="shared" si="48"/>
        <v/>
      </c>
      <c r="AW169" s="6" t="str">
        <f t="shared" si="49"/>
        <v/>
      </c>
      <c r="AX169" s="6" t="str">
        <f t="shared" si="50"/>
        <v/>
      </c>
      <c r="AY169" s="58"/>
      <c r="BE169" s="191" t="s">
        <v>589</v>
      </c>
      <c r="CS169" s="284" t="str">
        <f t="shared" si="51"/>
        <v/>
      </c>
      <c r="CT169" s="365" t="str">
        <f t="shared" si="59"/>
        <v/>
      </c>
    </row>
    <row r="170" spans="1:98" s="1" customFormat="1" ht="13.5" customHeight="1" x14ac:dyDescent="0.2">
      <c r="A170" s="17">
        <v>155</v>
      </c>
      <c r="B170" s="370"/>
      <c r="C170" s="370"/>
      <c r="D170" s="370"/>
      <c r="E170" s="370"/>
      <c r="F170" s="370"/>
      <c r="G170" s="370"/>
      <c r="H170" s="370"/>
      <c r="I170" s="370"/>
      <c r="J170" s="370"/>
      <c r="K170" s="370"/>
      <c r="L170" s="371"/>
      <c r="M170" s="370"/>
      <c r="N170" s="69"/>
      <c r="O170" s="70"/>
      <c r="P170" s="62"/>
      <c r="Q170" s="62"/>
      <c r="R170" s="103"/>
      <c r="S170" s="103"/>
      <c r="T170" s="104"/>
      <c r="U170" s="105"/>
      <c r="V170" s="106"/>
      <c r="W170" s="106"/>
      <c r="X170" s="107"/>
      <c r="Y170" s="25"/>
      <c r="Z170" s="21" t="str">
        <f t="shared" si="42"/>
        <v/>
      </c>
      <c r="AA170" s="6" t="e">
        <f t="shared" si="43"/>
        <v>#N/A</v>
      </c>
      <c r="AB170" s="6" t="e">
        <f t="shared" si="44"/>
        <v>#N/A</v>
      </c>
      <c r="AC170" s="6" t="e">
        <f t="shared" si="45"/>
        <v>#N/A</v>
      </c>
      <c r="AD170" s="6" t="str">
        <f t="shared" si="46"/>
        <v/>
      </c>
      <c r="AE170" s="6">
        <f t="shared" si="47"/>
        <v>1</v>
      </c>
      <c r="AF170" s="6" t="e">
        <f t="shared" si="52"/>
        <v>#N/A</v>
      </c>
      <c r="AG170" s="6" t="e">
        <f t="shared" si="53"/>
        <v>#N/A</v>
      </c>
      <c r="AH170" s="6" t="e">
        <f t="shared" si="54"/>
        <v>#N/A</v>
      </c>
      <c r="AI170" s="6" t="e">
        <f t="shared" si="55"/>
        <v>#N/A</v>
      </c>
      <c r="AJ170" s="7" t="str">
        <f t="shared" si="56"/>
        <v xml:space="preserve"> </v>
      </c>
      <c r="AK170" s="6" t="e">
        <f t="shared" si="57"/>
        <v>#N/A</v>
      </c>
      <c r="AL170" s="6"/>
      <c r="AM170" s="6"/>
      <c r="AN170" s="6"/>
      <c r="AO170" s="6"/>
      <c r="AP170" s="6"/>
      <c r="AQ170" s="6"/>
      <c r="AR170" s="6"/>
      <c r="AS170" s="6"/>
      <c r="AT170" s="6">
        <f t="shared" si="58"/>
        <v>0</v>
      </c>
      <c r="AU170" s="6"/>
      <c r="AV170" s="6" t="str">
        <f t="shared" si="48"/>
        <v/>
      </c>
      <c r="AW170" s="6" t="str">
        <f t="shared" si="49"/>
        <v/>
      </c>
      <c r="AX170" s="6" t="str">
        <f t="shared" si="50"/>
        <v/>
      </c>
      <c r="AY170" s="58"/>
      <c r="BE170" s="191" t="s">
        <v>590</v>
      </c>
      <c r="CS170" s="284" t="str">
        <f t="shared" si="51"/>
        <v/>
      </c>
      <c r="CT170" s="365" t="str">
        <f t="shared" si="59"/>
        <v/>
      </c>
    </row>
    <row r="171" spans="1:98" s="1" customFormat="1" ht="13.5" customHeight="1" x14ac:dyDescent="0.2">
      <c r="A171" s="17">
        <v>156</v>
      </c>
      <c r="B171" s="370"/>
      <c r="C171" s="370"/>
      <c r="D171" s="370"/>
      <c r="E171" s="370"/>
      <c r="F171" s="370"/>
      <c r="G171" s="370"/>
      <c r="H171" s="370"/>
      <c r="I171" s="370"/>
      <c r="J171" s="370"/>
      <c r="K171" s="370"/>
      <c r="L171" s="371"/>
      <c r="M171" s="370"/>
      <c r="N171" s="69"/>
      <c r="O171" s="70"/>
      <c r="P171" s="62"/>
      <c r="Q171" s="62"/>
      <c r="R171" s="103"/>
      <c r="S171" s="103"/>
      <c r="T171" s="104"/>
      <c r="U171" s="105"/>
      <c r="V171" s="106"/>
      <c r="W171" s="106"/>
      <c r="X171" s="107"/>
      <c r="Y171" s="25"/>
      <c r="Z171" s="21" t="str">
        <f t="shared" si="42"/>
        <v/>
      </c>
      <c r="AA171" s="6" t="e">
        <f t="shared" si="43"/>
        <v>#N/A</v>
      </c>
      <c r="AB171" s="6" t="e">
        <f t="shared" si="44"/>
        <v>#N/A</v>
      </c>
      <c r="AC171" s="6" t="e">
        <f t="shared" si="45"/>
        <v>#N/A</v>
      </c>
      <c r="AD171" s="6" t="str">
        <f t="shared" si="46"/>
        <v/>
      </c>
      <c r="AE171" s="6">
        <f t="shared" si="47"/>
        <v>1</v>
      </c>
      <c r="AF171" s="6" t="e">
        <f t="shared" si="52"/>
        <v>#N/A</v>
      </c>
      <c r="AG171" s="6" t="e">
        <f t="shared" si="53"/>
        <v>#N/A</v>
      </c>
      <c r="AH171" s="6" t="e">
        <f t="shared" si="54"/>
        <v>#N/A</v>
      </c>
      <c r="AI171" s="6" t="e">
        <f t="shared" si="55"/>
        <v>#N/A</v>
      </c>
      <c r="AJ171" s="7" t="str">
        <f t="shared" si="56"/>
        <v xml:space="preserve"> </v>
      </c>
      <c r="AK171" s="6" t="e">
        <f t="shared" si="57"/>
        <v>#N/A</v>
      </c>
      <c r="AL171" s="6"/>
      <c r="AM171" s="6"/>
      <c r="AN171" s="6"/>
      <c r="AO171" s="6"/>
      <c r="AP171" s="6"/>
      <c r="AQ171" s="6"/>
      <c r="AR171" s="6"/>
      <c r="AS171" s="6"/>
      <c r="AT171" s="6">
        <f t="shared" si="58"/>
        <v>0</v>
      </c>
      <c r="AU171" s="6"/>
      <c r="AV171" s="6" t="str">
        <f t="shared" si="48"/>
        <v/>
      </c>
      <c r="AW171" s="6" t="str">
        <f t="shared" si="49"/>
        <v/>
      </c>
      <c r="AX171" s="6" t="str">
        <f t="shared" si="50"/>
        <v/>
      </c>
      <c r="AY171" s="58"/>
      <c r="BE171" s="191" t="s">
        <v>1138</v>
      </c>
      <c r="CS171" s="284" t="str">
        <f t="shared" si="51"/>
        <v/>
      </c>
      <c r="CT171" s="365" t="str">
        <f t="shared" si="59"/>
        <v/>
      </c>
    </row>
    <row r="172" spans="1:98" s="1" customFormat="1" ht="13.5" customHeight="1" x14ac:dyDescent="0.2">
      <c r="A172" s="17">
        <v>157</v>
      </c>
      <c r="B172" s="370"/>
      <c r="C172" s="370"/>
      <c r="D172" s="370"/>
      <c r="E172" s="370"/>
      <c r="F172" s="370"/>
      <c r="G172" s="370"/>
      <c r="H172" s="370"/>
      <c r="I172" s="370"/>
      <c r="J172" s="370"/>
      <c r="K172" s="370"/>
      <c r="L172" s="371"/>
      <c r="M172" s="370"/>
      <c r="N172" s="69"/>
      <c r="O172" s="70"/>
      <c r="P172" s="62"/>
      <c r="Q172" s="62"/>
      <c r="R172" s="103"/>
      <c r="S172" s="103"/>
      <c r="T172" s="104"/>
      <c r="U172" s="105"/>
      <c r="V172" s="106"/>
      <c r="W172" s="106"/>
      <c r="X172" s="107"/>
      <c r="Y172" s="25"/>
      <c r="Z172" s="21" t="str">
        <f t="shared" si="42"/>
        <v/>
      </c>
      <c r="AA172" s="6" t="e">
        <f t="shared" si="43"/>
        <v>#N/A</v>
      </c>
      <c r="AB172" s="6" t="e">
        <f t="shared" si="44"/>
        <v>#N/A</v>
      </c>
      <c r="AC172" s="6" t="e">
        <f t="shared" si="45"/>
        <v>#N/A</v>
      </c>
      <c r="AD172" s="6" t="str">
        <f t="shared" si="46"/>
        <v/>
      </c>
      <c r="AE172" s="6">
        <f t="shared" si="47"/>
        <v>1</v>
      </c>
      <c r="AF172" s="6" t="e">
        <f t="shared" si="52"/>
        <v>#N/A</v>
      </c>
      <c r="AG172" s="6" t="e">
        <f t="shared" si="53"/>
        <v>#N/A</v>
      </c>
      <c r="AH172" s="6" t="e">
        <f t="shared" si="54"/>
        <v>#N/A</v>
      </c>
      <c r="AI172" s="6" t="e">
        <f t="shared" si="55"/>
        <v>#N/A</v>
      </c>
      <c r="AJ172" s="7" t="str">
        <f t="shared" si="56"/>
        <v xml:space="preserve"> </v>
      </c>
      <c r="AK172" s="6" t="e">
        <f t="shared" si="57"/>
        <v>#N/A</v>
      </c>
      <c r="AL172" s="6"/>
      <c r="AM172" s="6"/>
      <c r="AN172" s="6"/>
      <c r="AO172" s="6"/>
      <c r="AP172" s="6"/>
      <c r="AQ172" s="6"/>
      <c r="AR172" s="6"/>
      <c r="AS172" s="6"/>
      <c r="AT172" s="6">
        <f t="shared" si="58"/>
        <v>0</v>
      </c>
      <c r="AU172" s="6"/>
      <c r="AV172" s="6" t="str">
        <f t="shared" si="48"/>
        <v/>
      </c>
      <c r="AW172" s="6" t="str">
        <f t="shared" si="49"/>
        <v/>
      </c>
      <c r="AX172" s="6" t="str">
        <f t="shared" si="50"/>
        <v/>
      </c>
      <c r="AY172" s="58"/>
      <c r="BE172" s="191" t="s">
        <v>663</v>
      </c>
      <c r="CS172" s="284" t="str">
        <f t="shared" si="51"/>
        <v/>
      </c>
      <c r="CT172" s="365" t="str">
        <f t="shared" si="59"/>
        <v/>
      </c>
    </row>
    <row r="173" spans="1:98" s="1" customFormat="1" ht="13.5" customHeight="1" x14ac:dyDescent="0.2">
      <c r="A173" s="17">
        <v>158</v>
      </c>
      <c r="B173" s="370"/>
      <c r="C173" s="370"/>
      <c r="D173" s="370"/>
      <c r="E173" s="370"/>
      <c r="F173" s="370"/>
      <c r="G173" s="370"/>
      <c r="H173" s="370"/>
      <c r="I173" s="370"/>
      <c r="J173" s="370"/>
      <c r="K173" s="370"/>
      <c r="L173" s="371"/>
      <c r="M173" s="370"/>
      <c r="N173" s="69"/>
      <c r="O173" s="70"/>
      <c r="P173" s="62"/>
      <c r="Q173" s="62"/>
      <c r="R173" s="103"/>
      <c r="S173" s="103"/>
      <c r="T173" s="104"/>
      <c r="U173" s="105"/>
      <c r="V173" s="106"/>
      <c r="W173" s="106"/>
      <c r="X173" s="107"/>
      <c r="Y173" s="25"/>
      <c r="Z173" s="21" t="str">
        <f t="shared" si="42"/>
        <v/>
      </c>
      <c r="AA173" s="6" t="e">
        <f t="shared" si="43"/>
        <v>#N/A</v>
      </c>
      <c r="AB173" s="6" t="e">
        <f t="shared" si="44"/>
        <v>#N/A</v>
      </c>
      <c r="AC173" s="6" t="e">
        <f t="shared" si="45"/>
        <v>#N/A</v>
      </c>
      <c r="AD173" s="6" t="str">
        <f t="shared" si="46"/>
        <v/>
      </c>
      <c r="AE173" s="6">
        <f t="shared" si="47"/>
        <v>1</v>
      </c>
      <c r="AF173" s="6" t="e">
        <f t="shared" si="52"/>
        <v>#N/A</v>
      </c>
      <c r="AG173" s="6" t="e">
        <f t="shared" si="53"/>
        <v>#N/A</v>
      </c>
      <c r="AH173" s="6" t="e">
        <f t="shared" si="54"/>
        <v>#N/A</v>
      </c>
      <c r="AI173" s="6" t="e">
        <f t="shared" si="55"/>
        <v>#N/A</v>
      </c>
      <c r="AJ173" s="7" t="str">
        <f t="shared" si="56"/>
        <v xml:space="preserve"> </v>
      </c>
      <c r="AK173" s="6" t="e">
        <f t="shared" si="57"/>
        <v>#N/A</v>
      </c>
      <c r="AL173" s="6"/>
      <c r="AM173" s="6"/>
      <c r="AN173" s="6"/>
      <c r="AO173" s="6"/>
      <c r="AP173" s="6"/>
      <c r="AQ173" s="6"/>
      <c r="AR173" s="6"/>
      <c r="AS173" s="6"/>
      <c r="AT173" s="6">
        <f t="shared" si="58"/>
        <v>0</v>
      </c>
      <c r="AU173" s="6"/>
      <c r="AV173" s="6" t="str">
        <f t="shared" si="48"/>
        <v/>
      </c>
      <c r="AW173" s="6" t="str">
        <f t="shared" si="49"/>
        <v/>
      </c>
      <c r="AX173" s="6" t="str">
        <f t="shared" si="50"/>
        <v/>
      </c>
      <c r="AY173" s="58"/>
      <c r="BE173" s="191" t="s">
        <v>664</v>
      </c>
      <c r="CS173" s="284" t="str">
        <f t="shared" si="51"/>
        <v/>
      </c>
      <c r="CT173" s="365" t="str">
        <f t="shared" si="59"/>
        <v/>
      </c>
    </row>
    <row r="174" spans="1:98" s="1" customFormat="1" ht="13.5" customHeight="1" x14ac:dyDescent="0.2">
      <c r="A174" s="17">
        <v>159</v>
      </c>
      <c r="B174" s="370"/>
      <c r="C174" s="370"/>
      <c r="D174" s="370"/>
      <c r="E174" s="370"/>
      <c r="F174" s="370"/>
      <c r="G174" s="370"/>
      <c r="H174" s="370"/>
      <c r="I174" s="370"/>
      <c r="J174" s="370"/>
      <c r="K174" s="370"/>
      <c r="L174" s="371"/>
      <c r="M174" s="370"/>
      <c r="N174" s="69"/>
      <c r="O174" s="70"/>
      <c r="P174" s="62"/>
      <c r="Q174" s="62"/>
      <c r="R174" s="103"/>
      <c r="S174" s="103"/>
      <c r="T174" s="104"/>
      <c r="U174" s="105"/>
      <c r="V174" s="106"/>
      <c r="W174" s="106"/>
      <c r="X174" s="107"/>
      <c r="Y174" s="25"/>
      <c r="Z174" s="21" t="str">
        <f t="shared" si="42"/>
        <v/>
      </c>
      <c r="AA174" s="6" t="e">
        <f t="shared" si="43"/>
        <v>#N/A</v>
      </c>
      <c r="AB174" s="6" t="e">
        <f t="shared" si="44"/>
        <v>#N/A</v>
      </c>
      <c r="AC174" s="6" t="e">
        <f t="shared" si="45"/>
        <v>#N/A</v>
      </c>
      <c r="AD174" s="6" t="str">
        <f t="shared" si="46"/>
        <v/>
      </c>
      <c r="AE174" s="6">
        <f t="shared" si="47"/>
        <v>1</v>
      </c>
      <c r="AF174" s="6" t="e">
        <f t="shared" si="52"/>
        <v>#N/A</v>
      </c>
      <c r="AG174" s="6" t="e">
        <f t="shared" si="53"/>
        <v>#N/A</v>
      </c>
      <c r="AH174" s="6" t="e">
        <f t="shared" si="54"/>
        <v>#N/A</v>
      </c>
      <c r="AI174" s="6" t="e">
        <f t="shared" si="55"/>
        <v>#N/A</v>
      </c>
      <c r="AJ174" s="7" t="str">
        <f t="shared" si="56"/>
        <v xml:space="preserve"> </v>
      </c>
      <c r="AK174" s="6" t="e">
        <f t="shared" si="57"/>
        <v>#N/A</v>
      </c>
      <c r="AL174" s="6"/>
      <c r="AM174" s="6"/>
      <c r="AN174" s="6"/>
      <c r="AO174" s="6"/>
      <c r="AP174" s="6"/>
      <c r="AQ174" s="6"/>
      <c r="AR174" s="6"/>
      <c r="AS174" s="6"/>
      <c r="AT174" s="6">
        <f t="shared" si="58"/>
        <v>0</v>
      </c>
      <c r="AU174" s="6"/>
      <c r="AV174" s="6" t="str">
        <f t="shared" si="48"/>
        <v/>
      </c>
      <c r="AW174" s="6" t="str">
        <f t="shared" si="49"/>
        <v/>
      </c>
      <c r="AX174" s="6" t="str">
        <f t="shared" si="50"/>
        <v/>
      </c>
      <c r="AY174" s="58"/>
      <c r="BE174" s="191" t="s">
        <v>665</v>
      </c>
      <c r="CS174" s="284" t="str">
        <f t="shared" si="51"/>
        <v/>
      </c>
      <c r="CT174" s="365" t="str">
        <f t="shared" si="59"/>
        <v/>
      </c>
    </row>
    <row r="175" spans="1:98" s="1" customFormat="1" ht="13.5" customHeight="1" x14ac:dyDescent="0.2">
      <c r="A175" s="17">
        <v>160</v>
      </c>
      <c r="B175" s="370"/>
      <c r="C175" s="370"/>
      <c r="D175" s="370"/>
      <c r="E175" s="370"/>
      <c r="F175" s="370"/>
      <c r="G175" s="370"/>
      <c r="H175" s="370"/>
      <c r="I175" s="370"/>
      <c r="J175" s="370"/>
      <c r="K175" s="370"/>
      <c r="L175" s="371"/>
      <c r="M175" s="370"/>
      <c r="N175" s="69"/>
      <c r="O175" s="70"/>
      <c r="P175" s="62"/>
      <c r="Q175" s="62"/>
      <c r="R175" s="103"/>
      <c r="S175" s="103"/>
      <c r="T175" s="104"/>
      <c r="U175" s="105"/>
      <c r="V175" s="106"/>
      <c r="W175" s="106"/>
      <c r="X175" s="107"/>
      <c r="Y175" s="25"/>
      <c r="Z175" s="21" t="str">
        <f t="shared" si="42"/>
        <v/>
      </c>
      <c r="AA175" s="6" t="e">
        <f t="shared" si="43"/>
        <v>#N/A</v>
      </c>
      <c r="AB175" s="6" t="e">
        <f t="shared" si="44"/>
        <v>#N/A</v>
      </c>
      <c r="AC175" s="6" t="e">
        <f t="shared" si="45"/>
        <v>#N/A</v>
      </c>
      <c r="AD175" s="6" t="str">
        <f t="shared" si="46"/>
        <v/>
      </c>
      <c r="AE175" s="6">
        <f t="shared" si="47"/>
        <v>1</v>
      </c>
      <c r="AF175" s="6" t="e">
        <f t="shared" si="52"/>
        <v>#N/A</v>
      </c>
      <c r="AG175" s="6" t="e">
        <f t="shared" si="53"/>
        <v>#N/A</v>
      </c>
      <c r="AH175" s="6" t="e">
        <f t="shared" si="54"/>
        <v>#N/A</v>
      </c>
      <c r="AI175" s="6" t="e">
        <f t="shared" si="55"/>
        <v>#N/A</v>
      </c>
      <c r="AJ175" s="7" t="str">
        <f t="shared" si="56"/>
        <v xml:space="preserve"> </v>
      </c>
      <c r="AK175" s="6" t="e">
        <f t="shared" si="57"/>
        <v>#N/A</v>
      </c>
      <c r="AL175" s="6"/>
      <c r="AM175" s="6"/>
      <c r="AN175" s="6"/>
      <c r="AO175" s="6"/>
      <c r="AP175" s="6"/>
      <c r="AQ175" s="6"/>
      <c r="AR175" s="6"/>
      <c r="AS175" s="6"/>
      <c r="AT175" s="6">
        <f t="shared" si="58"/>
        <v>0</v>
      </c>
      <c r="AU175" s="6"/>
      <c r="AV175" s="6" t="str">
        <f t="shared" si="48"/>
        <v/>
      </c>
      <c r="AW175" s="6" t="str">
        <f t="shared" si="49"/>
        <v/>
      </c>
      <c r="AX175" s="6" t="str">
        <f t="shared" si="50"/>
        <v/>
      </c>
      <c r="AY175" s="58"/>
      <c r="BE175" s="191" t="s">
        <v>666</v>
      </c>
      <c r="CS175" s="284" t="str">
        <f t="shared" si="51"/>
        <v/>
      </c>
      <c r="CT175" s="365" t="str">
        <f t="shared" si="59"/>
        <v/>
      </c>
    </row>
    <row r="176" spans="1:98" s="1" customFormat="1" ht="13.5" customHeight="1" x14ac:dyDescent="0.2">
      <c r="A176" s="17">
        <v>161</v>
      </c>
      <c r="B176" s="370"/>
      <c r="C176" s="370"/>
      <c r="D176" s="370"/>
      <c r="E176" s="370"/>
      <c r="F176" s="370"/>
      <c r="G176" s="370"/>
      <c r="H176" s="370"/>
      <c r="I176" s="370"/>
      <c r="J176" s="370"/>
      <c r="K176" s="370"/>
      <c r="L176" s="371"/>
      <c r="M176" s="370"/>
      <c r="N176" s="69"/>
      <c r="O176" s="70"/>
      <c r="P176" s="62"/>
      <c r="Q176" s="62"/>
      <c r="R176" s="103"/>
      <c r="S176" s="103"/>
      <c r="T176" s="104"/>
      <c r="U176" s="105"/>
      <c r="V176" s="106"/>
      <c r="W176" s="106"/>
      <c r="X176" s="107"/>
      <c r="Y176" s="25"/>
      <c r="Z176" s="21" t="str">
        <f t="shared" si="42"/>
        <v/>
      </c>
      <c r="AA176" s="6" t="e">
        <f t="shared" si="43"/>
        <v>#N/A</v>
      </c>
      <c r="AB176" s="6" t="e">
        <f t="shared" si="44"/>
        <v>#N/A</v>
      </c>
      <c r="AC176" s="6" t="e">
        <f t="shared" si="45"/>
        <v>#N/A</v>
      </c>
      <c r="AD176" s="6" t="str">
        <f t="shared" si="46"/>
        <v/>
      </c>
      <c r="AE176" s="6">
        <f t="shared" si="47"/>
        <v>1</v>
      </c>
      <c r="AF176" s="6" t="e">
        <f t="shared" si="52"/>
        <v>#N/A</v>
      </c>
      <c r="AG176" s="6" t="e">
        <f t="shared" si="53"/>
        <v>#N/A</v>
      </c>
      <c r="AH176" s="6" t="e">
        <f t="shared" si="54"/>
        <v>#N/A</v>
      </c>
      <c r="AI176" s="6" t="e">
        <f t="shared" si="55"/>
        <v>#N/A</v>
      </c>
      <c r="AJ176" s="7" t="str">
        <f t="shared" si="56"/>
        <v xml:space="preserve"> </v>
      </c>
      <c r="AK176" s="6" t="e">
        <f t="shared" si="57"/>
        <v>#N/A</v>
      </c>
      <c r="AL176" s="6"/>
      <c r="AM176" s="6"/>
      <c r="AN176" s="6"/>
      <c r="AO176" s="6"/>
      <c r="AP176" s="6"/>
      <c r="AQ176" s="6"/>
      <c r="AR176" s="6"/>
      <c r="AS176" s="6"/>
      <c r="AT176" s="6">
        <f t="shared" si="58"/>
        <v>0</v>
      </c>
      <c r="AU176" s="6"/>
      <c r="AV176" s="6" t="str">
        <f t="shared" si="48"/>
        <v/>
      </c>
      <c r="AW176" s="6" t="str">
        <f t="shared" si="49"/>
        <v/>
      </c>
      <c r="AX176" s="6" t="str">
        <f t="shared" si="50"/>
        <v/>
      </c>
      <c r="AY176" s="58"/>
      <c r="BE176" s="191" t="s">
        <v>667</v>
      </c>
      <c r="CS176" s="284" t="str">
        <f t="shared" si="51"/>
        <v/>
      </c>
      <c r="CT176" s="365" t="str">
        <f t="shared" si="59"/>
        <v/>
      </c>
    </row>
    <row r="177" spans="1:98" s="1" customFormat="1" ht="13.5" customHeight="1" x14ac:dyDescent="0.2">
      <c r="A177" s="17">
        <v>162</v>
      </c>
      <c r="B177" s="370"/>
      <c r="C177" s="370"/>
      <c r="D177" s="370"/>
      <c r="E177" s="370"/>
      <c r="F177" s="370"/>
      <c r="G177" s="370"/>
      <c r="H177" s="370"/>
      <c r="I177" s="370"/>
      <c r="J177" s="370"/>
      <c r="K177" s="370"/>
      <c r="L177" s="371"/>
      <c r="M177" s="370"/>
      <c r="N177" s="69"/>
      <c r="O177" s="70"/>
      <c r="P177" s="62"/>
      <c r="Q177" s="62"/>
      <c r="R177" s="103"/>
      <c r="S177" s="103"/>
      <c r="T177" s="104"/>
      <c r="U177" s="105"/>
      <c r="V177" s="106"/>
      <c r="W177" s="106"/>
      <c r="X177" s="107"/>
      <c r="Y177" s="25"/>
      <c r="Z177" s="21" t="str">
        <f t="shared" si="42"/>
        <v/>
      </c>
      <c r="AA177" s="6" t="e">
        <f t="shared" si="43"/>
        <v>#N/A</v>
      </c>
      <c r="AB177" s="6" t="e">
        <f t="shared" si="44"/>
        <v>#N/A</v>
      </c>
      <c r="AC177" s="6" t="e">
        <f t="shared" si="45"/>
        <v>#N/A</v>
      </c>
      <c r="AD177" s="6" t="str">
        <f t="shared" si="46"/>
        <v/>
      </c>
      <c r="AE177" s="6">
        <f t="shared" si="47"/>
        <v>1</v>
      </c>
      <c r="AF177" s="6" t="e">
        <f t="shared" si="52"/>
        <v>#N/A</v>
      </c>
      <c r="AG177" s="6" t="e">
        <f t="shared" si="53"/>
        <v>#N/A</v>
      </c>
      <c r="AH177" s="6" t="e">
        <f t="shared" si="54"/>
        <v>#N/A</v>
      </c>
      <c r="AI177" s="6" t="e">
        <f t="shared" si="55"/>
        <v>#N/A</v>
      </c>
      <c r="AJ177" s="7" t="str">
        <f t="shared" si="56"/>
        <v xml:space="preserve"> </v>
      </c>
      <c r="AK177" s="6" t="e">
        <f t="shared" si="57"/>
        <v>#N/A</v>
      </c>
      <c r="AL177" s="6"/>
      <c r="AM177" s="6"/>
      <c r="AN177" s="6"/>
      <c r="AO177" s="6"/>
      <c r="AP177" s="6"/>
      <c r="AQ177" s="6"/>
      <c r="AR177" s="6"/>
      <c r="AS177" s="6"/>
      <c r="AT177" s="6">
        <f t="shared" si="58"/>
        <v>0</v>
      </c>
      <c r="AU177" s="6"/>
      <c r="AV177" s="6" t="str">
        <f t="shared" si="48"/>
        <v/>
      </c>
      <c r="AW177" s="6" t="str">
        <f t="shared" si="49"/>
        <v/>
      </c>
      <c r="AX177" s="6" t="str">
        <f t="shared" si="50"/>
        <v/>
      </c>
      <c r="AY177" s="58"/>
      <c r="BE177" s="191" t="s">
        <v>668</v>
      </c>
      <c r="CS177" s="284" t="str">
        <f t="shared" si="51"/>
        <v/>
      </c>
      <c r="CT177" s="365" t="str">
        <f t="shared" si="59"/>
        <v/>
      </c>
    </row>
    <row r="178" spans="1:98" s="1" customFormat="1" ht="13.5" customHeight="1" x14ac:dyDescent="0.2">
      <c r="A178" s="17">
        <v>163</v>
      </c>
      <c r="B178" s="370"/>
      <c r="C178" s="370"/>
      <c r="D178" s="370"/>
      <c r="E178" s="370"/>
      <c r="F178" s="370"/>
      <c r="G178" s="370"/>
      <c r="H178" s="370"/>
      <c r="I178" s="370"/>
      <c r="J178" s="370"/>
      <c r="K178" s="370"/>
      <c r="L178" s="371"/>
      <c r="M178" s="370"/>
      <c r="N178" s="69"/>
      <c r="O178" s="70"/>
      <c r="P178" s="62"/>
      <c r="Q178" s="62"/>
      <c r="R178" s="103"/>
      <c r="S178" s="103"/>
      <c r="T178" s="104"/>
      <c r="U178" s="105"/>
      <c r="V178" s="106"/>
      <c r="W178" s="106"/>
      <c r="X178" s="107"/>
      <c r="Y178" s="25"/>
      <c r="Z178" s="21" t="str">
        <f t="shared" si="42"/>
        <v/>
      </c>
      <c r="AA178" s="6" t="e">
        <f t="shared" si="43"/>
        <v>#N/A</v>
      </c>
      <c r="AB178" s="6" t="e">
        <f t="shared" si="44"/>
        <v>#N/A</v>
      </c>
      <c r="AC178" s="6" t="e">
        <f t="shared" si="45"/>
        <v>#N/A</v>
      </c>
      <c r="AD178" s="6" t="str">
        <f t="shared" si="46"/>
        <v/>
      </c>
      <c r="AE178" s="6">
        <f t="shared" si="47"/>
        <v>1</v>
      </c>
      <c r="AF178" s="6" t="e">
        <f t="shared" si="52"/>
        <v>#N/A</v>
      </c>
      <c r="AG178" s="6" t="e">
        <f t="shared" si="53"/>
        <v>#N/A</v>
      </c>
      <c r="AH178" s="6" t="e">
        <f t="shared" si="54"/>
        <v>#N/A</v>
      </c>
      <c r="AI178" s="6" t="e">
        <f t="shared" si="55"/>
        <v>#N/A</v>
      </c>
      <c r="AJ178" s="7" t="str">
        <f t="shared" si="56"/>
        <v xml:space="preserve"> </v>
      </c>
      <c r="AK178" s="6" t="e">
        <f t="shared" si="57"/>
        <v>#N/A</v>
      </c>
      <c r="AL178" s="6"/>
      <c r="AM178" s="6"/>
      <c r="AN178" s="6"/>
      <c r="AO178" s="6"/>
      <c r="AP178" s="6"/>
      <c r="AQ178" s="6"/>
      <c r="AR178" s="6"/>
      <c r="AS178" s="6"/>
      <c r="AT178" s="6">
        <f t="shared" si="58"/>
        <v>0</v>
      </c>
      <c r="AU178" s="6"/>
      <c r="AV178" s="6" t="str">
        <f t="shared" si="48"/>
        <v/>
      </c>
      <c r="AW178" s="6" t="str">
        <f t="shared" si="49"/>
        <v/>
      </c>
      <c r="AX178" s="6" t="str">
        <f t="shared" si="50"/>
        <v/>
      </c>
      <c r="AY178" s="58"/>
      <c r="BE178" s="191" t="s">
        <v>669</v>
      </c>
      <c r="CS178" s="284" t="str">
        <f t="shared" si="51"/>
        <v/>
      </c>
      <c r="CT178" s="365" t="str">
        <f t="shared" si="59"/>
        <v/>
      </c>
    </row>
    <row r="179" spans="1:98" s="1" customFormat="1" ht="13.5" customHeight="1" x14ac:dyDescent="0.2">
      <c r="A179" s="17">
        <v>164</v>
      </c>
      <c r="B179" s="370"/>
      <c r="C179" s="370"/>
      <c r="D179" s="370"/>
      <c r="E179" s="370"/>
      <c r="F179" s="370"/>
      <c r="G179" s="370"/>
      <c r="H179" s="370"/>
      <c r="I179" s="370"/>
      <c r="J179" s="370"/>
      <c r="K179" s="370"/>
      <c r="L179" s="371"/>
      <c r="M179" s="370"/>
      <c r="N179" s="69"/>
      <c r="O179" s="70"/>
      <c r="P179" s="62"/>
      <c r="Q179" s="62"/>
      <c r="R179" s="103"/>
      <c r="S179" s="103"/>
      <c r="T179" s="104"/>
      <c r="U179" s="105"/>
      <c r="V179" s="106"/>
      <c r="W179" s="106"/>
      <c r="X179" s="107"/>
      <c r="Y179" s="25"/>
      <c r="Z179" s="21" t="str">
        <f t="shared" si="42"/>
        <v/>
      </c>
      <c r="AA179" s="6" t="e">
        <f t="shared" si="43"/>
        <v>#N/A</v>
      </c>
      <c r="AB179" s="6" t="e">
        <f t="shared" si="44"/>
        <v>#N/A</v>
      </c>
      <c r="AC179" s="6" t="e">
        <f t="shared" si="45"/>
        <v>#N/A</v>
      </c>
      <c r="AD179" s="6" t="str">
        <f t="shared" si="46"/>
        <v/>
      </c>
      <c r="AE179" s="6">
        <f t="shared" si="47"/>
        <v>1</v>
      </c>
      <c r="AF179" s="6" t="e">
        <f t="shared" si="52"/>
        <v>#N/A</v>
      </c>
      <c r="AG179" s="6" t="e">
        <f t="shared" si="53"/>
        <v>#N/A</v>
      </c>
      <c r="AH179" s="6" t="e">
        <f t="shared" si="54"/>
        <v>#N/A</v>
      </c>
      <c r="AI179" s="6" t="e">
        <f t="shared" si="55"/>
        <v>#N/A</v>
      </c>
      <c r="AJ179" s="7" t="str">
        <f t="shared" si="56"/>
        <v xml:space="preserve"> </v>
      </c>
      <c r="AK179" s="6" t="e">
        <f t="shared" si="57"/>
        <v>#N/A</v>
      </c>
      <c r="AL179" s="6"/>
      <c r="AM179" s="6"/>
      <c r="AN179" s="6"/>
      <c r="AO179" s="6"/>
      <c r="AP179" s="6"/>
      <c r="AQ179" s="6"/>
      <c r="AR179" s="6"/>
      <c r="AS179" s="6"/>
      <c r="AT179" s="6">
        <f t="shared" si="58"/>
        <v>0</v>
      </c>
      <c r="AU179" s="6"/>
      <c r="AV179" s="6" t="str">
        <f t="shared" si="48"/>
        <v/>
      </c>
      <c r="AW179" s="6" t="str">
        <f t="shared" si="49"/>
        <v/>
      </c>
      <c r="AX179" s="6" t="str">
        <f t="shared" si="50"/>
        <v/>
      </c>
      <c r="AY179" s="58"/>
      <c r="BE179" s="191" t="s">
        <v>670</v>
      </c>
      <c r="CS179" s="284" t="str">
        <f t="shared" si="51"/>
        <v/>
      </c>
      <c r="CT179" s="365" t="str">
        <f t="shared" si="59"/>
        <v/>
      </c>
    </row>
    <row r="180" spans="1:98" s="1" customFormat="1" ht="13.5" customHeight="1" x14ac:dyDescent="0.2">
      <c r="A180" s="17">
        <v>165</v>
      </c>
      <c r="B180" s="370"/>
      <c r="C180" s="370"/>
      <c r="D180" s="370"/>
      <c r="E180" s="370"/>
      <c r="F180" s="370"/>
      <c r="G180" s="370"/>
      <c r="H180" s="370"/>
      <c r="I180" s="370"/>
      <c r="J180" s="370"/>
      <c r="K180" s="370"/>
      <c r="L180" s="371"/>
      <c r="M180" s="370"/>
      <c r="N180" s="69"/>
      <c r="O180" s="70"/>
      <c r="P180" s="62"/>
      <c r="Q180" s="62"/>
      <c r="R180" s="103"/>
      <c r="S180" s="103"/>
      <c r="T180" s="104"/>
      <c r="U180" s="105"/>
      <c r="V180" s="106"/>
      <c r="W180" s="106"/>
      <c r="X180" s="107"/>
      <c r="Y180" s="25"/>
      <c r="Z180" s="21" t="str">
        <f t="shared" si="42"/>
        <v/>
      </c>
      <c r="AA180" s="6" t="e">
        <f t="shared" si="43"/>
        <v>#N/A</v>
      </c>
      <c r="AB180" s="6" t="e">
        <f t="shared" si="44"/>
        <v>#N/A</v>
      </c>
      <c r="AC180" s="6" t="e">
        <f t="shared" si="45"/>
        <v>#N/A</v>
      </c>
      <c r="AD180" s="6" t="str">
        <f t="shared" si="46"/>
        <v/>
      </c>
      <c r="AE180" s="6">
        <f t="shared" si="47"/>
        <v>1</v>
      </c>
      <c r="AF180" s="6" t="e">
        <f t="shared" si="52"/>
        <v>#N/A</v>
      </c>
      <c r="AG180" s="6" t="e">
        <f t="shared" si="53"/>
        <v>#N/A</v>
      </c>
      <c r="AH180" s="6" t="e">
        <f t="shared" si="54"/>
        <v>#N/A</v>
      </c>
      <c r="AI180" s="6" t="e">
        <f t="shared" si="55"/>
        <v>#N/A</v>
      </c>
      <c r="AJ180" s="7" t="str">
        <f t="shared" si="56"/>
        <v xml:space="preserve"> </v>
      </c>
      <c r="AK180" s="6" t="e">
        <f t="shared" si="57"/>
        <v>#N/A</v>
      </c>
      <c r="AL180" s="6"/>
      <c r="AM180" s="6"/>
      <c r="AN180" s="6"/>
      <c r="AO180" s="6"/>
      <c r="AP180" s="6"/>
      <c r="AQ180" s="6"/>
      <c r="AR180" s="6"/>
      <c r="AS180" s="6"/>
      <c r="AT180" s="6">
        <f t="shared" si="58"/>
        <v>0</v>
      </c>
      <c r="AU180" s="6"/>
      <c r="AV180" s="6" t="str">
        <f t="shared" si="48"/>
        <v/>
      </c>
      <c r="AW180" s="6" t="str">
        <f t="shared" si="49"/>
        <v/>
      </c>
      <c r="AX180" s="6" t="str">
        <f t="shared" si="50"/>
        <v/>
      </c>
      <c r="AY180" s="58"/>
      <c r="BE180" s="191" t="s">
        <v>671</v>
      </c>
      <c r="CS180" s="284" t="str">
        <f t="shared" si="51"/>
        <v/>
      </c>
      <c r="CT180" s="365" t="str">
        <f t="shared" si="59"/>
        <v/>
      </c>
    </row>
    <row r="181" spans="1:98" s="1" customFormat="1" ht="13.5" customHeight="1" x14ac:dyDescent="0.2">
      <c r="A181" s="17">
        <v>166</v>
      </c>
      <c r="B181" s="370"/>
      <c r="C181" s="370"/>
      <c r="D181" s="370"/>
      <c r="E181" s="370"/>
      <c r="F181" s="370"/>
      <c r="G181" s="370"/>
      <c r="H181" s="370"/>
      <c r="I181" s="370"/>
      <c r="J181" s="370"/>
      <c r="K181" s="370"/>
      <c r="L181" s="371"/>
      <c r="M181" s="370"/>
      <c r="N181" s="69"/>
      <c r="O181" s="70"/>
      <c r="P181" s="62"/>
      <c r="Q181" s="62"/>
      <c r="R181" s="103"/>
      <c r="S181" s="103"/>
      <c r="T181" s="104"/>
      <c r="U181" s="105"/>
      <c r="V181" s="106"/>
      <c r="W181" s="106"/>
      <c r="X181" s="107"/>
      <c r="Y181" s="25"/>
      <c r="Z181" s="21" t="str">
        <f t="shared" si="42"/>
        <v/>
      </c>
      <c r="AA181" s="6" t="e">
        <f t="shared" si="43"/>
        <v>#N/A</v>
      </c>
      <c r="AB181" s="6" t="e">
        <f t="shared" si="44"/>
        <v>#N/A</v>
      </c>
      <c r="AC181" s="6" t="e">
        <f t="shared" si="45"/>
        <v>#N/A</v>
      </c>
      <c r="AD181" s="6" t="str">
        <f t="shared" si="46"/>
        <v/>
      </c>
      <c r="AE181" s="6">
        <f t="shared" si="47"/>
        <v>1</v>
      </c>
      <c r="AF181" s="6" t="e">
        <f t="shared" si="52"/>
        <v>#N/A</v>
      </c>
      <c r="AG181" s="6" t="e">
        <f t="shared" si="53"/>
        <v>#N/A</v>
      </c>
      <c r="AH181" s="6" t="e">
        <f t="shared" si="54"/>
        <v>#N/A</v>
      </c>
      <c r="AI181" s="6" t="e">
        <f t="shared" si="55"/>
        <v>#N/A</v>
      </c>
      <c r="AJ181" s="7" t="str">
        <f t="shared" si="56"/>
        <v xml:space="preserve"> </v>
      </c>
      <c r="AK181" s="6" t="e">
        <f t="shared" si="57"/>
        <v>#N/A</v>
      </c>
      <c r="AL181" s="6"/>
      <c r="AM181" s="6"/>
      <c r="AN181" s="6"/>
      <c r="AO181" s="6"/>
      <c r="AP181" s="6"/>
      <c r="AQ181" s="6"/>
      <c r="AR181" s="6"/>
      <c r="AS181" s="6"/>
      <c r="AT181" s="6">
        <f t="shared" si="58"/>
        <v>0</v>
      </c>
      <c r="AU181" s="6"/>
      <c r="AV181" s="6" t="str">
        <f t="shared" si="48"/>
        <v/>
      </c>
      <c r="AW181" s="6" t="str">
        <f t="shared" si="49"/>
        <v/>
      </c>
      <c r="AX181" s="6" t="str">
        <f t="shared" si="50"/>
        <v/>
      </c>
      <c r="AY181" s="58"/>
      <c r="BE181" s="191" t="s">
        <v>672</v>
      </c>
      <c r="CS181" s="284" t="str">
        <f t="shared" si="51"/>
        <v/>
      </c>
      <c r="CT181" s="365" t="str">
        <f t="shared" si="59"/>
        <v/>
      </c>
    </row>
    <row r="182" spans="1:98" s="1" customFormat="1" ht="13.5" customHeight="1" x14ac:dyDescent="0.2">
      <c r="A182" s="17">
        <v>167</v>
      </c>
      <c r="B182" s="370"/>
      <c r="C182" s="370"/>
      <c r="D182" s="370"/>
      <c r="E182" s="370"/>
      <c r="F182" s="370"/>
      <c r="G182" s="370"/>
      <c r="H182" s="370"/>
      <c r="I182" s="370"/>
      <c r="J182" s="370"/>
      <c r="K182" s="370"/>
      <c r="L182" s="371"/>
      <c r="M182" s="370"/>
      <c r="N182" s="69"/>
      <c r="O182" s="70"/>
      <c r="P182" s="62"/>
      <c r="Q182" s="62"/>
      <c r="R182" s="103"/>
      <c r="S182" s="103"/>
      <c r="T182" s="104"/>
      <c r="U182" s="105"/>
      <c r="V182" s="106"/>
      <c r="W182" s="106"/>
      <c r="X182" s="107"/>
      <c r="Y182" s="25"/>
      <c r="Z182" s="21" t="str">
        <f t="shared" si="42"/>
        <v/>
      </c>
      <c r="AA182" s="6" t="e">
        <f t="shared" si="43"/>
        <v>#N/A</v>
      </c>
      <c r="AB182" s="6" t="e">
        <f t="shared" si="44"/>
        <v>#N/A</v>
      </c>
      <c r="AC182" s="6" t="e">
        <f t="shared" si="45"/>
        <v>#N/A</v>
      </c>
      <c r="AD182" s="6" t="str">
        <f t="shared" si="46"/>
        <v/>
      </c>
      <c r="AE182" s="6">
        <f t="shared" si="47"/>
        <v>1</v>
      </c>
      <c r="AF182" s="6" t="e">
        <f t="shared" si="52"/>
        <v>#N/A</v>
      </c>
      <c r="AG182" s="6" t="e">
        <f t="shared" si="53"/>
        <v>#N/A</v>
      </c>
      <c r="AH182" s="6" t="e">
        <f t="shared" si="54"/>
        <v>#N/A</v>
      </c>
      <c r="AI182" s="6" t="e">
        <f t="shared" si="55"/>
        <v>#N/A</v>
      </c>
      <c r="AJ182" s="7" t="str">
        <f t="shared" si="56"/>
        <v xml:space="preserve"> </v>
      </c>
      <c r="AK182" s="6" t="e">
        <f t="shared" si="57"/>
        <v>#N/A</v>
      </c>
      <c r="AL182" s="6"/>
      <c r="AM182" s="6"/>
      <c r="AN182" s="6"/>
      <c r="AO182" s="6"/>
      <c r="AP182" s="6"/>
      <c r="AQ182" s="6"/>
      <c r="AR182" s="6"/>
      <c r="AS182" s="6"/>
      <c r="AT182" s="6">
        <f t="shared" si="58"/>
        <v>0</v>
      </c>
      <c r="AU182" s="6"/>
      <c r="AV182" s="6" t="str">
        <f t="shared" si="48"/>
        <v/>
      </c>
      <c r="AW182" s="6" t="str">
        <f t="shared" si="49"/>
        <v/>
      </c>
      <c r="AX182" s="6" t="str">
        <f t="shared" si="50"/>
        <v/>
      </c>
      <c r="AY182" s="58"/>
      <c r="BE182" s="192" t="s">
        <v>673</v>
      </c>
      <c r="CS182" s="284" t="str">
        <f t="shared" si="51"/>
        <v/>
      </c>
      <c r="CT182" s="365" t="str">
        <f t="shared" si="59"/>
        <v/>
      </c>
    </row>
    <row r="183" spans="1:98" s="1" customFormat="1" ht="13.5" customHeight="1" x14ac:dyDescent="0.2">
      <c r="A183" s="17">
        <v>168</v>
      </c>
      <c r="B183" s="370"/>
      <c r="C183" s="370"/>
      <c r="D183" s="370"/>
      <c r="E183" s="370"/>
      <c r="F183" s="370"/>
      <c r="G183" s="370"/>
      <c r="H183" s="370"/>
      <c r="I183" s="370"/>
      <c r="J183" s="370"/>
      <c r="K183" s="370"/>
      <c r="L183" s="371"/>
      <c r="M183" s="370"/>
      <c r="N183" s="69"/>
      <c r="O183" s="70"/>
      <c r="P183" s="62"/>
      <c r="Q183" s="62"/>
      <c r="R183" s="103"/>
      <c r="S183" s="103"/>
      <c r="T183" s="104"/>
      <c r="U183" s="105"/>
      <c r="V183" s="106"/>
      <c r="W183" s="106"/>
      <c r="X183" s="107"/>
      <c r="Y183" s="25"/>
      <c r="Z183" s="21" t="str">
        <f t="shared" si="42"/>
        <v/>
      </c>
      <c r="AA183" s="6" t="e">
        <f t="shared" si="43"/>
        <v>#N/A</v>
      </c>
      <c r="AB183" s="6" t="e">
        <f t="shared" si="44"/>
        <v>#N/A</v>
      </c>
      <c r="AC183" s="6" t="e">
        <f t="shared" si="45"/>
        <v>#N/A</v>
      </c>
      <c r="AD183" s="6" t="str">
        <f t="shared" si="46"/>
        <v/>
      </c>
      <c r="AE183" s="6">
        <f t="shared" si="47"/>
        <v>1</v>
      </c>
      <c r="AF183" s="6" t="e">
        <f t="shared" si="52"/>
        <v>#N/A</v>
      </c>
      <c r="AG183" s="6" t="e">
        <f t="shared" si="53"/>
        <v>#N/A</v>
      </c>
      <c r="AH183" s="6" t="e">
        <f t="shared" si="54"/>
        <v>#N/A</v>
      </c>
      <c r="AI183" s="6" t="e">
        <f t="shared" si="55"/>
        <v>#N/A</v>
      </c>
      <c r="AJ183" s="7" t="str">
        <f t="shared" si="56"/>
        <v xml:space="preserve"> </v>
      </c>
      <c r="AK183" s="6" t="e">
        <f t="shared" si="57"/>
        <v>#N/A</v>
      </c>
      <c r="AL183" s="6"/>
      <c r="AM183" s="6"/>
      <c r="AN183" s="6"/>
      <c r="AO183" s="6"/>
      <c r="AP183" s="6"/>
      <c r="AQ183" s="6"/>
      <c r="AR183" s="6"/>
      <c r="AS183" s="6"/>
      <c r="AT183" s="6">
        <f t="shared" si="58"/>
        <v>0</v>
      </c>
      <c r="AU183" s="6"/>
      <c r="AV183" s="6" t="str">
        <f t="shared" si="48"/>
        <v/>
      </c>
      <c r="AW183" s="6" t="str">
        <f t="shared" si="49"/>
        <v/>
      </c>
      <c r="AX183" s="6" t="str">
        <f t="shared" si="50"/>
        <v/>
      </c>
      <c r="AY183" s="58"/>
      <c r="BE183" s="192" t="s">
        <v>674</v>
      </c>
      <c r="CS183" s="284" t="str">
        <f t="shared" si="51"/>
        <v/>
      </c>
      <c r="CT183" s="365" t="str">
        <f t="shared" si="59"/>
        <v/>
      </c>
    </row>
    <row r="184" spans="1:98" s="1" customFormat="1" ht="13.5" customHeight="1" x14ac:dyDescent="0.2">
      <c r="A184" s="17">
        <v>169</v>
      </c>
      <c r="B184" s="370"/>
      <c r="C184" s="370"/>
      <c r="D184" s="370"/>
      <c r="E184" s="370"/>
      <c r="F184" s="370"/>
      <c r="G184" s="370"/>
      <c r="H184" s="370"/>
      <c r="I184" s="370"/>
      <c r="J184" s="370"/>
      <c r="K184" s="370"/>
      <c r="L184" s="371"/>
      <c r="M184" s="370"/>
      <c r="N184" s="69"/>
      <c r="O184" s="70"/>
      <c r="P184" s="62"/>
      <c r="Q184" s="62"/>
      <c r="R184" s="103"/>
      <c r="S184" s="103"/>
      <c r="T184" s="104"/>
      <c r="U184" s="105"/>
      <c r="V184" s="106"/>
      <c r="W184" s="106"/>
      <c r="X184" s="107"/>
      <c r="Y184" s="25"/>
      <c r="Z184" s="21" t="str">
        <f t="shared" si="42"/>
        <v/>
      </c>
      <c r="AA184" s="6" t="e">
        <f t="shared" si="43"/>
        <v>#N/A</v>
      </c>
      <c r="AB184" s="6" t="e">
        <f t="shared" si="44"/>
        <v>#N/A</v>
      </c>
      <c r="AC184" s="6" t="e">
        <f t="shared" si="45"/>
        <v>#N/A</v>
      </c>
      <c r="AD184" s="6" t="str">
        <f t="shared" si="46"/>
        <v/>
      </c>
      <c r="AE184" s="6">
        <f t="shared" si="47"/>
        <v>1</v>
      </c>
      <c r="AF184" s="6" t="e">
        <f t="shared" si="52"/>
        <v>#N/A</v>
      </c>
      <c r="AG184" s="6" t="e">
        <f t="shared" si="53"/>
        <v>#N/A</v>
      </c>
      <c r="AH184" s="6" t="e">
        <f t="shared" si="54"/>
        <v>#N/A</v>
      </c>
      <c r="AI184" s="6" t="e">
        <f t="shared" si="55"/>
        <v>#N/A</v>
      </c>
      <c r="AJ184" s="7" t="str">
        <f t="shared" si="56"/>
        <v xml:space="preserve"> </v>
      </c>
      <c r="AK184" s="6" t="e">
        <f t="shared" si="57"/>
        <v>#N/A</v>
      </c>
      <c r="AL184" s="6"/>
      <c r="AM184" s="6"/>
      <c r="AN184" s="6"/>
      <c r="AO184" s="6"/>
      <c r="AP184" s="6"/>
      <c r="AQ184" s="6"/>
      <c r="AR184" s="6"/>
      <c r="AS184" s="6"/>
      <c r="AT184" s="6">
        <f t="shared" si="58"/>
        <v>0</v>
      </c>
      <c r="AU184" s="6"/>
      <c r="AV184" s="6" t="str">
        <f t="shared" si="48"/>
        <v/>
      </c>
      <c r="AW184" s="6" t="str">
        <f t="shared" si="49"/>
        <v/>
      </c>
      <c r="AX184" s="6" t="str">
        <f t="shared" si="50"/>
        <v/>
      </c>
      <c r="AY184" s="58"/>
      <c r="BE184" s="192" t="s">
        <v>675</v>
      </c>
      <c r="CS184" s="284" t="str">
        <f t="shared" si="51"/>
        <v/>
      </c>
      <c r="CT184" s="365" t="str">
        <f t="shared" si="59"/>
        <v/>
      </c>
    </row>
    <row r="185" spans="1:98" s="1" customFormat="1" ht="13.5" customHeight="1" x14ac:dyDescent="0.2">
      <c r="A185" s="17">
        <v>170</v>
      </c>
      <c r="B185" s="370"/>
      <c r="C185" s="370"/>
      <c r="D185" s="370"/>
      <c r="E185" s="370"/>
      <c r="F185" s="370"/>
      <c r="G185" s="370"/>
      <c r="H185" s="370"/>
      <c r="I185" s="370"/>
      <c r="J185" s="370"/>
      <c r="K185" s="370"/>
      <c r="L185" s="371"/>
      <c r="M185" s="370"/>
      <c r="N185" s="69"/>
      <c r="O185" s="70"/>
      <c r="P185" s="62"/>
      <c r="Q185" s="62"/>
      <c r="R185" s="103"/>
      <c r="S185" s="103"/>
      <c r="T185" s="104"/>
      <c r="U185" s="105"/>
      <c r="V185" s="106"/>
      <c r="W185" s="106"/>
      <c r="X185" s="107"/>
      <c r="Y185" s="25"/>
      <c r="Z185" s="21" t="str">
        <f t="shared" si="42"/>
        <v/>
      </c>
      <c r="AA185" s="6" t="e">
        <f t="shared" si="43"/>
        <v>#N/A</v>
      </c>
      <c r="AB185" s="6" t="e">
        <f t="shared" si="44"/>
        <v>#N/A</v>
      </c>
      <c r="AC185" s="6" t="e">
        <f t="shared" si="45"/>
        <v>#N/A</v>
      </c>
      <c r="AD185" s="6" t="str">
        <f t="shared" si="46"/>
        <v/>
      </c>
      <c r="AE185" s="6">
        <f t="shared" si="47"/>
        <v>1</v>
      </c>
      <c r="AF185" s="6" t="e">
        <f t="shared" si="52"/>
        <v>#N/A</v>
      </c>
      <c r="AG185" s="6" t="e">
        <f t="shared" si="53"/>
        <v>#N/A</v>
      </c>
      <c r="AH185" s="6" t="e">
        <f t="shared" si="54"/>
        <v>#N/A</v>
      </c>
      <c r="AI185" s="6" t="e">
        <f t="shared" si="55"/>
        <v>#N/A</v>
      </c>
      <c r="AJ185" s="7" t="str">
        <f t="shared" si="56"/>
        <v xml:space="preserve"> </v>
      </c>
      <c r="AK185" s="6" t="e">
        <f t="shared" si="57"/>
        <v>#N/A</v>
      </c>
      <c r="AL185" s="6"/>
      <c r="AM185" s="6"/>
      <c r="AN185" s="6"/>
      <c r="AO185" s="6"/>
      <c r="AP185" s="6"/>
      <c r="AQ185" s="6"/>
      <c r="AR185" s="6"/>
      <c r="AS185" s="6"/>
      <c r="AT185" s="6">
        <f t="shared" si="58"/>
        <v>0</v>
      </c>
      <c r="AU185" s="6"/>
      <c r="AV185" s="6" t="str">
        <f t="shared" si="48"/>
        <v/>
      </c>
      <c r="AW185" s="6" t="str">
        <f t="shared" si="49"/>
        <v/>
      </c>
      <c r="AX185" s="6" t="str">
        <f t="shared" si="50"/>
        <v/>
      </c>
      <c r="AY185" s="58"/>
      <c r="BE185" s="191" t="s">
        <v>676</v>
      </c>
      <c r="CS185" s="284" t="str">
        <f t="shared" si="51"/>
        <v/>
      </c>
      <c r="CT185" s="365" t="str">
        <f t="shared" si="59"/>
        <v/>
      </c>
    </row>
    <row r="186" spans="1:98" s="1" customFormat="1" ht="13.5" customHeight="1" x14ac:dyDescent="0.2">
      <c r="A186" s="17">
        <v>171</v>
      </c>
      <c r="B186" s="370"/>
      <c r="C186" s="370"/>
      <c r="D186" s="370"/>
      <c r="E186" s="370"/>
      <c r="F186" s="370"/>
      <c r="G186" s="370"/>
      <c r="H186" s="370"/>
      <c r="I186" s="370"/>
      <c r="J186" s="370"/>
      <c r="K186" s="370"/>
      <c r="L186" s="371"/>
      <c r="M186" s="370"/>
      <c r="N186" s="69"/>
      <c r="O186" s="70"/>
      <c r="P186" s="62"/>
      <c r="Q186" s="62"/>
      <c r="R186" s="103"/>
      <c r="S186" s="103"/>
      <c r="T186" s="104"/>
      <c r="U186" s="105"/>
      <c r="V186" s="106"/>
      <c r="W186" s="106"/>
      <c r="X186" s="107"/>
      <c r="Y186" s="25"/>
      <c r="Z186" s="21" t="str">
        <f t="shared" si="42"/>
        <v/>
      </c>
      <c r="AA186" s="6" t="e">
        <f t="shared" si="43"/>
        <v>#N/A</v>
      </c>
      <c r="AB186" s="6" t="e">
        <f t="shared" si="44"/>
        <v>#N/A</v>
      </c>
      <c r="AC186" s="6" t="e">
        <f t="shared" si="45"/>
        <v>#N/A</v>
      </c>
      <c r="AD186" s="6" t="str">
        <f t="shared" si="46"/>
        <v/>
      </c>
      <c r="AE186" s="6">
        <f t="shared" si="47"/>
        <v>1</v>
      </c>
      <c r="AF186" s="6" t="e">
        <f t="shared" si="52"/>
        <v>#N/A</v>
      </c>
      <c r="AG186" s="6" t="e">
        <f t="shared" si="53"/>
        <v>#N/A</v>
      </c>
      <c r="AH186" s="6" t="e">
        <f t="shared" si="54"/>
        <v>#N/A</v>
      </c>
      <c r="AI186" s="6" t="e">
        <f t="shared" si="55"/>
        <v>#N/A</v>
      </c>
      <c r="AJ186" s="7" t="str">
        <f t="shared" si="56"/>
        <v xml:space="preserve"> </v>
      </c>
      <c r="AK186" s="6" t="e">
        <f t="shared" si="57"/>
        <v>#N/A</v>
      </c>
      <c r="AL186" s="6"/>
      <c r="AM186" s="6"/>
      <c r="AN186" s="6"/>
      <c r="AO186" s="6"/>
      <c r="AP186" s="6"/>
      <c r="AQ186" s="6"/>
      <c r="AR186" s="6"/>
      <c r="AS186" s="6"/>
      <c r="AT186" s="6">
        <f t="shared" si="58"/>
        <v>0</v>
      </c>
      <c r="AU186" s="6"/>
      <c r="AV186" s="6" t="str">
        <f t="shared" si="48"/>
        <v/>
      </c>
      <c r="AW186" s="6" t="str">
        <f t="shared" si="49"/>
        <v/>
      </c>
      <c r="AX186" s="6" t="str">
        <f t="shared" si="50"/>
        <v/>
      </c>
      <c r="AY186" s="58"/>
      <c r="BE186" s="192" t="s">
        <v>677</v>
      </c>
      <c r="CS186" s="284" t="str">
        <f t="shared" si="51"/>
        <v/>
      </c>
      <c r="CT186" s="365" t="str">
        <f t="shared" si="59"/>
        <v/>
      </c>
    </row>
    <row r="187" spans="1:98" s="1" customFormat="1" ht="13.5" customHeight="1" x14ac:dyDescent="0.2">
      <c r="A187" s="17">
        <v>172</v>
      </c>
      <c r="B187" s="370"/>
      <c r="C187" s="370"/>
      <c r="D187" s="370"/>
      <c r="E187" s="370"/>
      <c r="F187" s="370"/>
      <c r="G187" s="370"/>
      <c r="H187" s="370"/>
      <c r="I187" s="370"/>
      <c r="J187" s="370"/>
      <c r="K187" s="370"/>
      <c r="L187" s="371"/>
      <c r="M187" s="370"/>
      <c r="N187" s="69"/>
      <c r="O187" s="70"/>
      <c r="P187" s="62"/>
      <c r="Q187" s="62"/>
      <c r="R187" s="103"/>
      <c r="S187" s="103"/>
      <c r="T187" s="104"/>
      <c r="U187" s="105"/>
      <c r="V187" s="106"/>
      <c r="W187" s="106"/>
      <c r="X187" s="107"/>
      <c r="Y187" s="25"/>
      <c r="Z187" s="21" t="str">
        <f t="shared" si="42"/>
        <v/>
      </c>
      <c r="AA187" s="6" t="e">
        <f t="shared" si="43"/>
        <v>#N/A</v>
      </c>
      <c r="AB187" s="6" t="e">
        <f t="shared" si="44"/>
        <v>#N/A</v>
      </c>
      <c r="AC187" s="6" t="e">
        <f t="shared" si="45"/>
        <v>#N/A</v>
      </c>
      <c r="AD187" s="6" t="str">
        <f t="shared" si="46"/>
        <v/>
      </c>
      <c r="AE187" s="6">
        <f t="shared" si="47"/>
        <v>1</v>
      </c>
      <c r="AF187" s="6" t="e">
        <f t="shared" si="52"/>
        <v>#N/A</v>
      </c>
      <c r="AG187" s="6" t="e">
        <f t="shared" si="53"/>
        <v>#N/A</v>
      </c>
      <c r="AH187" s="6" t="e">
        <f t="shared" si="54"/>
        <v>#N/A</v>
      </c>
      <c r="AI187" s="6" t="e">
        <f t="shared" si="55"/>
        <v>#N/A</v>
      </c>
      <c r="AJ187" s="7" t="str">
        <f t="shared" si="56"/>
        <v xml:space="preserve"> </v>
      </c>
      <c r="AK187" s="6" t="e">
        <f t="shared" si="57"/>
        <v>#N/A</v>
      </c>
      <c r="AL187" s="6"/>
      <c r="AM187" s="6"/>
      <c r="AN187" s="6"/>
      <c r="AO187" s="6"/>
      <c r="AP187" s="6"/>
      <c r="AQ187" s="6"/>
      <c r="AR187" s="6"/>
      <c r="AS187" s="6"/>
      <c r="AT187" s="6">
        <f t="shared" si="58"/>
        <v>0</v>
      </c>
      <c r="AU187" s="6"/>
      <c r="AV187" s="6" t="str">
        <f t="shared" si="48"/>
        <v/>
      </c>
      <c r="AW187" s="6" t="str">
        <f t="shared" si="49"/>
        <v/>
      </c>
      <c r="AX187" s="6" t="str">
        <f t="shared" si="50"/>
        <v/>
      </c>
      <c r="AY187" s="58"/>
      <c r="BE187" s="192" t="s">
        <v>678</v>
      </c>
      <c r="CS187" s="284" t="str">
        <f t="shared" si="51"/>
        <v/>
      </c>
      <c r="CT187" s="365" t="str">
        <f t="shared" si="59"/>
        <v/>
      </c>
    </row>
    <row r="188" spans="1:98" s="1" customFormat="1" ht="13.5" customHeight="1" x14ac:dyDescent="0.2">
      <c r="A188" s="17">
        <v>173</v>
      </c>
      <c r="B188" s="370"/>
      <c r="C188" s="370"/>
      <c r="D188" s="370"/>
      <c r="E188" s="370"/>
      <c r="F188" s="370"/>
      <c r="G188" s="370"/>
      <c r="H188" s="370"/>
      <c r="I188" s="370"/>
      <c r="J188" s="370"/>
      <c r="K188" s="370"/>
      <c r="L188" s="371"/>
      <c r="M188" s="370"/>
      <c r="N188" s="69"/>
      <c r="O188" s="70"/>
      <c r="P188" s="62"/>
      <c r="Q188" s="62"/>
      <c r="R188" s="103"/>
      <c r="S188" s="103"/>
      <c r="T188" s="104"/>
      <c r="U188" s="105"/>
      <c r="V188" s="106"/>
      <c r="W188" s="106"/>
      <c r="X188" s="107"/>
      <c r="Y188" s="25"/>
      <c r="Z188" s="21" t="str">
        <f t="shared" si="42"/>
        <v/>
      </c>
      <c r="AA188" s="6" t="e">
        <f t="shared" si="43"/>
        <v>#N/A</v>
      </c>
      <c r="AB188" s="6" t="e">
        <f t="shared" si="44"/>
        <v>#N/A</v>
      </c>
      <c r="AC188" s="6" t="e">
        <f t="shared" si="45"/>
        <v>#N/A</v>
      </c>
      <c r="AD188" s="6" t="str">
        <f t="shared" si="46"/>
        <v/>
      </c>
      <c r="AE188" s="6">
        <f t="shared" si="47"/>
        <v>1</v>
      </c>
      <c r="AF188" s="6" t="e">
        <f t="shared" si="52"/>
        <v>#N/A</v>
      </c>
      <c r="AG188" s="6" t="e">
        <f t="shared" si="53"/>
        <v>#N/A</v>
      </c>
      <c r="AH188" s="6" t="e">
        <f t="shared" si="54"/>
        <v>#N/A</v>
      </c>
      <c r="AI188" s="6" t="e">
        <f t="shared" si="55"/>
        <v>#N/A</v>
      </c>
      <c r="AJ188" s="7" t="str">
        <f t="shared" si="56"/>
        <v xml:space="preserve"> </v>
      </c>
      <c r="AK188" s="6" t="e">
        <f t="shared" si="57"/>
        <v>#N/A</v>
      </c>
      <c r="AL188" s="6"/>
      <c r="AM188" s="6"/>
      <c r="AN188" s="6"/>
      <c r="AO188" s="6"/>
      <c r="AP188" s="6"/>
      <c r="AQ188" s="6"/>
      <c r="AR188" s="6"/>
      <c r="AS188" s="6"/>
      <c r="AT188" s="6">
        <f t="shared" si="58"/>
        <v>0</v>
      </c>
      <c r="AU188" s="6"/>
      <c r="AV188" s="6" t="str">
        <f t="shared" si="48"/>
        <v/>
      </c>
      <c r="AW188" s="6" t="str">
        <f t="shared" si="49"/>
        <v/>
      </c>
      <c r="AX188" s="6" t="str">
        <f t="shared" si="50"/>
        <v/>
      </c>
      <c r="AY188" s="58"/>
      <c r="BE188" s="192" t="s">
        <v>1261</v>
      </c>
      <c r="CS188" s="284" t="str">
        <f t="shared" si="51"/>
        <v/>
      </c>
      <c r="CT188" s="365" t="str">
        <f t="shared" si="59"/>
        <v/>
      </c>
    </row>
    <row r="189" spans="1:98" s="1" customFormat="1" ht="13.5" customHeight="1" x14ac:dyDescent="0.2">
      <c r="A189" s="17">
        <v>174</v>
      </c>
      <c r="B189" s="370"/>
      <c r="C189" s="370"/>
      <c r="D189" s="370"/>
      <c r="E189" s="370"/>
      <c r="F189" s="370"/>
      <c r="G189" s="370"/>
      <c r="H189" s="370"/>
      <c r="I189" s="370"/>
      <c r="J189" s="370"/>
      <c r="K189" s="370"/>
      <c r="L189" s="371"/>
      <c r="M189" s="370"/>
      <c r="N189" s="69"/>
      <c r="O189" s="70"/>
      <c r="P189" s="62"/>
      <c r="Q189" s="62"/>
      <c r="R189" s="103"/>
      <c r="S189" s="103"/>
      <c r="T189" s="104"/>
      <c r="U189" s="105"/>
      <c r="V189" s="106"/>
      <c r="W189" s="106"/>
      <c r="X189" s="107"/>
      <c r="Y189" s="25"/>
      <c r="Z189" s="21" t="str">
        <f t="shared" si="42"/>
        <v/>
      </c>
      <c r="AA189" s="6" t="e">
        <f t="shared" si="43"/>
        <v>#N/A</v>
      </c>
      <c r="AB189" s="6" t="e">
        <f t="shared" si="44"/>
        <v>#N/A</v>
      </c>
      <c r="AC189" s="6" t="e">
        <f t="shared" si="45"/>
        <v>#N/A</v>
      </c>
      <c r="AD189" s="6" t="str">
        <f t="shared" si="46"/>
        <v/>
      </c>
      <c r="AE189" s="6">
        <f t="shared" si="47"/>
        <v>1</v>
      </c>
      <c r="AF189" s="6" t="e">
        <f t="shared" si="52"/>
        <v>#N/A</v>
      </c>
      <c r="AG189" s="6" t="e">
        <f t="shared" si="53"/>
        <v>#N/A</v>
      </c>
      <c r="AH189" s="6" t="e">
        <f t="shared" si="54"/>
        <v>#N/A</v>
      </c>
      <c r="AI189" s="6" t="e">
        <f t="shared" si="55"/>
        <v>#N/A</v>
      </c>
      <c r="AJ189" s="7" t="str">
        <f t="shared" si="56"/>
        <v xml:space="preserve"> </v>
      </c>
      <c r="AK189" s="6" t="e">
        <f t="shared" si="57"/>
        <v>#N/A</v>
      </c>
      <c r="AL189" s="6"/>
      <c r="AM189" s="6"/>
      <c r="AN189" s="6"/>
      <c r="AO189" s="6"/>
      <c r="AP189" s="6"/>
      <c r="AQ189" s="6"/>
      <c r="AR189" s="6"/>
      <c r="AS189" s="6"/>
      <c r="AT189" s="6">
        <f t="shared" si="58"/>
        <v>0</v>
      </c>
      <c r="AU189" s="6"/>
      <c r="AV189" s="6" t="str">
        <f t="shared" si="48"/>
        <v/>
      </c>
      <c r="AW189" s="6" t="str">
        <f t="shared" si="49"/>
        <v/>
      </c>
      <c r="AX189" s="6" t="str">
        <f t="shared" si="50"/>
        <v/>
      </c>
      <c r="AY189" s="58"/>
      <c r="BE189" s="191" t="s">
        <v>1263</v>
      </c>
      <c r="CS189" s="284" t="str">
        <f t="shared" si="51"/>
        <v/>
      </c>
      <c r="CT189" s="365" t="str">
        <f t="shared" si="59"/>
        <v/>
      </c>
    </row>
    <row r="190" spans="1:98" s="1" customFormat="1" ht="13.5" customHeight="1" x14ac:dyDescent="0.2">
      <c r="A190" s="17">
        <v>175</v>
      </c>
      <c r="B190" s="370"/>
      <c r="C190" s="370"/>
      <c r="D190" s="370"/>
      <c r="E190" s="370"/>
      <c r="F190" s="370"/>
      <c r="G190" s="370"/>
      <c r="H190" s="370"/>
      <c r="I190" s="370"/>
      <c r="J190" s="370"/>
      <c r="K190" s="370"/>
      <c r="L190" s="371"/>
      <c r="M190" s="370"/>
      <c r="N190" s="69"/>
      <c r="O190" s="70"/>
      <c r="P190" s="62"/>
      <c r="Q190" s="62"/>
      <c r="R190" s="103"/>
      <c r="S190" s="103"/>
      <c r="T190" s="104"/>
      <c r="U190" s="105"/>
      <c r="V190" s="106"/>
      <c r="W190" s="106"/>
      <c r="X190" s="107"/>
      <c r="Y190" s="25"/>
      <c r="Z190" s="21" t="str">
        <f t="shared" si="42"/>
        <v/>
      </c>
      <c r="AA190" s="6" t="e">
        <f t="shared" si="43"/>
        <v>#N/A</v>
      </c>
      <c r="AB190" s="6" t="e">
        <f t="shared" si="44"/>
        <v>#N/A</v>
      </c>
      <c r="AC190" s="6" t="e">
        <f t="shared" si="45"/>
        <v>#N/A</v>
      </c>
      <c r="AD190" s="6" t="str">
        <f t="shared" si="46"/>
        <v/>
      </c>
      <c r="AE190" s="6">
        <f t="shared" si="47"/>
        <v>1</v>
      </c>
      <c r="AF190" s="6" t="e">
        <f t="shared" si="52"/>
        <v>#N/A</v>
      </c>
      <c r="AG190" s="6" t="e">
        <f t="shared" si="53"/>
        <v>#N/A</v>
      </c>
      <c r="AH190" s="6" t="e">
        <f t="shared" si="54"/>
        <v>#N/A</v>
      </c>
      <c r="AI190" s="6" t="e">
        <f t="shared" si="55"/>
        <v>#N/A</v>
      </c>
      <c r="AJ190" s="7" t="str">
        <f t="shared" si="56"/>
        <v xml:space="preserve"> </v>
      </c>
      <c r="AK190" s="6" t="e">
        <f t="shared" si="57"/>
        <v>#N/A</v>
      </c>
      <c r="AL190" s="6"/>
      <c r="AM190" s="6"/>
      <c r="AN190" s="6"/>
      <c r="AO190" s="6"/>
      <c r="AP190" s="6"/>
      <c r="AQ190" s="6"/>
      <c r="AR190" s="6"/>
      <c r="AS190" s="6"/>
      <c r="AT190" s="6">
        <f t="shared" si="58"/>
        <v>0</v>
      </c>
      <c r="AU190" s="6"/>
      <c r="AV190" s="6" t="str">
        <f t="shared" si="48"/>
        <v/>
      </c>
      <c r="AW190" s="6" t="str">
        <f t="shared" si="49"/>
        <v/>
      </c>
      <c r="AX190" s="6" t="str">
        <f t="shared" si="50"/>
        <v/>
      </c>
      <c r="AY190" s="58"/>
      <c r="BE190" s="192" t="s">
        <v>1265</v>
      </c>
      <c r="CS190" s="284" t="str">
        <f t="shared" si="51"/>
        <v/>
      </c>
      <c r="CT190" s="365" t="str">
        <f t="shared" si="59"/>
        <v/>
      </c>
    </row>
    <row r="191" spans="1:98" s="1" customFormat="1" ht="13.5" customHeight="1" x14ac:dyDescent="0.2">
      <c r="A191" s="17">
        <v>176</v>
      </c>
      <c r="B191" s="370"/>
      <c r="C191" s="370"/>
      <c r="D191" s="370"/>
      <c r="E191" s="370"/>
      <c r="F191" s="370"/>
      <c r="G191" s="370"/>
      <c r="H191" s="370"/>
      <c r="I191" s="370"/>
      <c r="J191" s="370"/>
      <c r="K191" s="370"/>
      <c r="L191" s="371"/>
      <c r="M191" s="370"/>
      <c r="N191" s="69"/>
      <c r="O191" s="70"/>
      <c r="P191" s="62"/>
      <c r="Q191" s="62"/>
      <c r="R191" s="103"/>
      <c r="S191" s="103"/>
      <c r="T191" s="104"/>
      <c r="U191" s="105"/>
      <c r="V191" s="106"/>
      <c r="W191" s="106"/>
      <c r="X191" s="107"/>
      <c r="Y191" s="25"/>
      <c r="Z191" s="21" t="str">
        <f t="shared" si="42"/>
        <v/>
      </c>
      <c r="AA191" s="6" t="e">
        <f t="shared" si="43"/>
        <v>#N/A</v>
      </c>
      <c r="AB191" s="6" t="e">
        <f t="shared" si="44"/>
        <v>#N/A</v>
      </c>
      <c r="AC191" s="6" t="e">
        <f t="shared" si="45"/>
        <v>#N/A</v>
      </c>
      <c r="AD191" s="6" t="str">
        <f t="shared" si="46"/>
        <v/>
      </c>
      <c r="AE191" s="6">
        <f t="shared" si="47"/>
        <v>1</v>
      </c>
      <c r="AF191" s="6" t="e">
        <f t="shared" si="52"/>
        <v>#N/A</v>
      </c>
      <c r="AG191" s="6" t="e">
        <f t="shared" si="53"/>
        <v>#N/A</v>
      </c>
      <c r="AH191" s="6" t="e">
        <f t="shared" si="54"/>
        <v>#N/A</v>
      </c>
      <c r="AI191" s="6" t="e">
        <f t="shared" si="55"/>
        <v>#N/A</v>
      </c>
      <c r="AJ191" s="7" t="str">
        <f t="shared" si="56"/>
        <v xml:space="preserve"> </v>
      </c>
      <c r="AK191" s="6" t="e">
        <f t="shared" si="57"/>
        <v>#N/A</v>
      </c>
      <c r="AL191" s="6"/>
      <c r="AM191" s="6"/>
      <c r="AN191" s="6"/>
      <c r="AO191" s="6"/>
      <c r="AP191" s="6"/>
      <c r="AQ191" s="6"/>
      <c r="AR191" s="6"/>
      <c r="AS191" s="6"/>
      <c r="AT191" s="6">
        <f t="shared" si="58"/>
        <v>0</v>
      </c>
      <c r="AU191" s="6"/>
      <c r="AV191" s="6" t="str">
        <f t="shared" si="48"/>
        <v/>
      </c>
      <c r="AW191" s="6" t="str">
        <f t="shared" si="49"/>
        <v/>
      </c>
      <c r="AX191" s="6" t="str">
        <f t="shared" si="50"/>
        <v/>
      </c>
      <c r="AY191" s="58"/>
      <c r="BE191" s="191" t="s">
        <v>953</v>
      </c>
      <c r="CS191" s="284" t="str">
        <f t="shared" si="51"/>
        <v/>
      </c>
      <c r="CT191" s="365" t="str">
        <f t="shared" si="59"/>
        <v/>
      </c>
    </row>
    <row r="192" spans="1:98" s="1" customFormat="1" ht="13.5" customHeight="1" x14ac:dyDescent="0.2">
      <c r="A192" s="17">
        <v>177</v>
      </c>
      <c r="B192" s="370"/>
      <c r="C192" s="370"/>
      <c r="D192" s="370"/>
      <c r="E192" s="370"/>
      <c r="F192" s="370"/>
      <c r="G192" s="370"/>
      <c r="H192" s="370"/>
      <c r="I192" s="370"/>
      <c r="J192" s="370"/>
      <c r="K192" s="370"/>
      <c r="L192" s="371"/>
      <c r="M192" s="370"/>
      <c r="N192" s="69"/>
      <c r="O192" s="70"/>
      <c r="P192" s="62"/>
      <c r="Q192" s="62"/>
      <c r="R192" s="103"/>
      <c r="S192" s="103"/>
      <c r="T192" s="104"/>
      <c r="U192" s="105"/>
      <c r="V192" s="106"/>
      <c r="W192" s="106"/>
      <c r="X192" s="107"/>
      <c r="Y192" s="25"/>
      <c r="Z192" s="21" t="str">
        <f t="shared" si="42"/>
        <v/>
      </c>
      <c r="AA192" s="6" t="e">
        <f t="shared" si="43"/>
        <v>#N/A</v>
      </c>
      <c r="AB192" s="6" t="e">
        <f t="shared" si="44"/>
        <v>#N/A</v>
      </c>
      <c r="AC192" s="6" t="e">
        <f t="shared" si="45"/>
        <v>#N/A</v>
      </c>
      <c r="AD192" s="6" t="str">
        <f t="shared" si="46"/>
        <v/>
      </c>
      <c r="AE192" s="6">
        <f t="shared" si="47"/>
        <v>1</v>
      </c>
      <c r="AF192" s="6" t="e">
        <f t="shared" si="52"/>
        <v>#N/A</v>
      </c>
      <c r="AG192" s="6" t="e">
        <f t="shared" si="53"/>
        <v>#N/A</v>
      </c>
      <c r="AH192" s="6" t="e">
        <f t="shared" si="54"/>
        <v>#N/A</v>
      </c>
      <c r="AI192" s="6" t="e">
        <f t="shared" si="55"/>
        <v>#N/A</v>
      </c>
      <c r="AJ192" s="7" t="str">
        <f t="shared" si="56"/>
        <v xml:space="preserve"> </v>
      </c>
      <c r="AK192" s="6" t="e">
        <f t="shared" si="57"/>
        <v>#N/A</v>
      </c>
      <c r="AL192" s="6"/>
      <c r="AM192" s="6"/>
      <c r="AN192" s="6"/>
      <c r="AO192" s="6"/>
      <c r="AP192" s="6"/>
      <c r="AQ192" s="6"/>
      <c r="AR192" s="6"/>
      <c r="AS192" s="6"/>
      <c r="AT192" s="6">
        <f t="shared" si="58"/>
        <v>0</v>
      </c>
      <c r="AU192" s="6"/>
      <c r="AV192" s="6" t="str">
        <f t="shared" si="48"/>
        <v/>
      </c>
      <c r="AW192" s="6" t="str">
        <f t="shared" si="49"/>
        <v/>
      </c>
      <c r="AX192" s="6" t="str">
        <f t="shared" si="50"/>
        <v/>
      </c>
      <c r="AY192" s="58"/>
      <c r="BE192" s="192" t="s">
        <v>955</v>
      </c>
      <c r="CS192" s="284" t="str">
        <f t="shared" si="51"/>
        <v/>
      </c>
      <c r="CT192" s="365" t="str">
        <f t="shared" si="59"/>
        <v/>
      </c>
    </row>
    <row r="193" spans="1:98" s="1" customFormat="1" ht="13.5" customHeight="1" x14ac:dyDescent="0.2">
      <c r="A193" s="17">
        <v>178</v>
      </c>
      <c r="B193" s="370"/>
      <c r="C193" s="370"/>
      <c r="D193" s="370"/>
      <c r="E193" s="370"/>
      <c r="F193" s="370"/>
      <c r="G193" s="370"/>
      <c r="H193" s="370"/>
      <c r="I193" s="370"/>
      <c r="J193" s="370"/>
      <c r="K193" s="370"/>
      <c r="L193" s="371"/>
      <c r="M193" s="370"/>
      <c r="N193" s="69"/>
      <c r="O193" s="70"/>
      <c r="P193" s="62"/>
      <c r="Q193" s="62"/>
      <c r="R193" s="103"/>
      <c r="S193" s="103"/>
      <c r="T193" s="104"/>
      <c r="U193" s="105"/>
      <c r="V193" s="106"/>
      <c r="W193" s="106"/>
      <c r="X193" s="107"/>
      <c r="Y193" s="25"/>
      <c r="Z193" s="21" t="str">
        <f t="shared" ref="Z193:Z256" si="60">IF(ISBLANK(J193)=TRUE,"",IF(OR(ISBLANK(B193)=TRUE),1,""))</f>
        <v/>
      </c>
      <c r="AA193" s="6" t="e">
        <f t="shared" ref="AA193:AA256" si="61">VLOOKUP(J193,$AZ$17:$BC$23,2,FALSE)</f>
        <v>#N/A</v>
      </c>
      <c r="AB193" s="6" t="e">
        <f t="shared" ref="AB193:AB256" si="62">VLOOKUP(J193,$AZ$17:$BC$23,3,FALSE)</f>
        <v>#N/A</v>
      </c>
      <c r="AC193" s="6" t="e">
        <f t="shared" ref="AC193:AC256" si="63">VLOOKUP(J193,$AZ$17:$BC$23,4,FALSE)</f>
        <v>#N/A</v>
      </c>
      <c r="AD193" s="6" t="str">
        <f t="shared" ref="AD193:AD256" si="64">IF(ISERROR(SEARCH("-",K193,1))=TRUE,ASC(UPPER(K193)),ASC(UPPER(LEFT(K193,SEARCH("-",K193,1)-1))))</f>
        <v/>
      </c>
      <c r="AE193" s="6">
        <f t="shared" ref="AE193:AE256" si="65">IF(L193&gt;3500,L193/1000,1)</f>
        <v>1</v>
      </c>
      <c r="AF193" s="6" t="e">
        <f t="shared" si="52"/>
        <v>#N/A</v>
      </c>
      <c r="AG193" s="6" t="e">
        <f t="shared" si="53"/>
        <v>#N/A</v>
      </c>
      <c r="AH193" s="6" t="e">
        <f t="shared" si="54"/>
        <v>#N/A</v>
      </c>
      <c r="AI193" s="6" t="e">
        <f t="shared" si="55"/>
        <v>#N/A</v>
      </c>
      <c r="AJ193" s="7" t="str">
        <f t="shared" si="56"/>
        <v xml:space="preserve"> </v>
      </c>
      <c r="AK193" s="6" t="e">
        <f t="shared" si="57"/>
        <v>#N/A</v>
      </c>
      <c r="AL193" s="6"/>
      <c r="AM193" s="6"/>
      <c r="AN193" s="6"/>
      <c r="AO193" s="6"/>
      <c r="AP193" s="6"/>
      <c r="AQ193" s="6"/>
      <c r="AR193" s="6"/>
      <c r="AS193" s="6"/>
      <c r="AT193" s="6">
        <f t="shared" si="58"/>
        <v>0</v>
      </c>
      <c r="AU193" s="6"/>
      <c r="AV193" s="6" t="str">
        <f t="shared" ref="AV193:AV256" si="66">IF(J193="","",VLOOKUP(J193,$AZ$17:$BD$25,5,FALSE))</f>
        <v/>
      </c>
      <c r="AW193" s="6" t="str">
        <f t="shared" ref="AW193:AW256" si="67">IF(D193="","",VLOOKUP(CONCATENATE("A",LEFT(D193)),$BS$17:$BT$26,2,FALSE))</f>
        <v/>
      </c>
      <c r="AX193" s="6" t="str">
        <f t="shared" ref="AX193:AX256" si="68">IF(AV193=AW193,"",1)</f>
        <v/>
      </c>
      <c r="AY193" s="58"/>
      <c r="BE193" s="192" t="s">
        <v>957</v>
      </c>
      <c r="CS193" s="284" t="str">
        <f t="shared" si="51"/>
        <v/>
      </c>
      <c r="CT193" s="365" t="str">
        <f t="shared" si="59"/>
        <v/>
      </c>
    </row>
    <row r="194" spans="1:98" s="1" customFormat="1" ht="13.5" customHeight="1" x14ac:dyDescent="0.2">
      <c r="A194" s="17">
        <v>179</v>
      </c>
      <c r="B194" s="370"/>
      <c r="C194" s="370"/>
      <c r="D194" s="370"/>
      <c r="E194" s="370"/>
      <c r="F194" s="370"/>
      <c r="G194" s="370"/>
      <c r="H194" s="370"/>
      <c r="I194" s="370"/>
      <c r="J194" s="370"/>
      <c r="K194" s="370"/>
      <c r="L194" s="371"/>
      <c r="M194" s="370"/>
      <c r="N194" s="69"/>
      <c r="O194" s="70"/>
      <c r="P194" s="62"/>
      <c r="Q194" s="62"/>
      <c r="R194" s="103"/>
      <c r="S194" s="103"/>
      <c r="T194" s="104"/>
      <c r="U194" s="105"/>
      <c r="V194" s="106"/>
      <c r="W194" s="106"/>
      <c r="X194" s="107"/>
      <c r="Y194" s="25"/>
      <c r="Z194" s="21" t="str">
        <f t="shared" si="60"/>
        <v/>
      </c>
      <c r="AA194" s="6" t="e">
        <f t="shared" si="61"/>
        <v>#N/A</v>
      </c>
      <c r="AB194" s="6" t="e">
        <f t="shared" si="62"/>
        <v>#N/A</v>
      </c>
      <c r="AC194" s="6" t="e">
        <f t="shared" si="63"/>
        <v>#N/A</v>
      </c>
      <c r="AD194" s="6" t="str">
        <f t="shared" si="64"/>
        <v/>
      </c>
      <c r="AE194" s="6">
        <f t="shared" si="65"/>
        <v>1</v>
      </c>
      <c r="AF194" s="6" t="e">
        <f t="shared" si="52"/>
        <v>#N/A</v>
      </c>
      <c r="AG194" s="6" t="e">
        <f t="shared" si="53"/>
        <v>#N/A</v>
      </c>
      <c r="AH194" s="6" t="e">
        <f t="shared" si="54"/>
        <v>#N/A</v>
      </c>
      <c r="AI194" s="6" t="e">
        <f t="shared" si="55"/>
        <v>#N/A</v>
      </c>
      <c r="AJ194" s="7" t="str">
        <f t="shared" si="56"/>
        <v xml:space="preserve"> </v>
      </c>
      <c r="AK194" s="6" t="e">
        <f t="shared" si="57"/>
        <v>#N/A</v>
      </c>
      <c r="AL194" s="6"/>
      <c r="AM194" s="6"/>
      <c r="AN194" s="6"/>
      <c r="AO194" s="6"/>
      <c r="AP194" s="6"/>
      <c r="AQ194" s="6"/>
      <c r="AR194" s="6"/>
      <c r="AS194" s="6"/>
      <c r="AT194" s="6">
        <f t="shared" si="58"/>
        <v>0</v>
      </c>
      <c r="AU194" s="6"/>
      <c r="AV194" s="6" t="str">
        <f t="shared" si="66"/>
        <v/>
      </c>
      <c r="AW194" s="6" t="str">
        <f t="shared" si="67"/>
        <v/>
      </c>
      <c r="AX194" s="6" t="str">
        <f t="shared" si="68"/>
        <v/>
      </c>
      <c r="AY194" s="58"/>
      <c r="BE194" s="191" t="s">
        <v>986</v>
      </c>
      <c r="CS194" s="284" t="str">
        <f t="shared" si="51"/>
        <v/>
      </c>
      <c r="CT194" s="365" t="str">
        <f t="shared" si="59"/>
        <v/>
      </c>
    </row>
    <row r="195" spans="1:98" s="1" customFormat="1" ht="13.5" customHeight="1" x14ac:dyDescent="0.2">
      <c r="A195" s="17">
        <v>180</v>
      </c>
      <c r="B195" s="370"/>
      <c r="C195" s="370"/>
      <c r="D195" s="370"/>
      <c r="E195" s="370"/>
      <c r="F195" s="370"/>
      <c r="G195" s="370"/>
      <c r="H195" s="370"/>
      <c r="I195" s="370"/>
      <c r="J195" s="370"/>
      <c r="K195" s="370"/>
      <c r="L195" s="371"/>
      <c r="M195" s="370"/>
      <c r="N195" s="69"/>
      <c r="O195" s="70"/>
      <c r="P195" s="62"/>
      <c r="Q195" s="62"/>
      <c r="R195" s="103"/>
      <c r="S195" s="103"/>
      <c r="T195" s="104"/>
      <c r="U195" s="105"/>
      <c r="V195" s="106"/>
      <c r="W195" s="106"/>
      <c r="X195" s="107"/>
      <c r="Y195" s="25"/>
      <c r="Z195" s="21" t="str">
        <f t="shared" si="60"/>
        <v/>
      </c>
      <c r="AA195" s="6" t="e">
        <f t="shared" si="61"/>
        <v>#N/A</v>
      </c>
      <c r="AB195" s="6" t="e">
        <f t="shared" si="62"/>
        <v>#N/A</v>
      </c>
      <c r="AC195" s="6" t="e">
        <f t="shared" si="63"/>
        <v>#N/A</v>
      </c>
      <c r="AD195" s="6" t="str">
        <f t="shared" si="64"/>
        <v/>
      </c>
      <c r="AE195" s="6">
        <f t="shared" si="65"/>
        <v>1</v>
      </c>
      <c r="AF195" s="6" t="e">
        <f t="shared" si="52"/>
        <v>#N/A</v>
      </c>
      <c r="AG195" s="6" t="e">
        <f t="shared" si="53"/>
        <v>#N/A</v>
      </c>
      <c r="AH195" s="6" t="e">
        <f t="shared" si="54"/>
        <v>#N/A</v>
      </c>
      <c r="AI195" s="6" t="e">
        <f t="shared" si="55"/>
        <v>#N/A</v>
      </c>
      <c r="AJ195" s="7" t="str">
        <f t="shared" si="56"/>
        <v xml:space="preserve"> </v>
      </c>
      <c r="AK195" s="6" t="e">
        <f t="shared" si="57"/>
        <v>#N/A</v>
      </c>
      <c r="AL195" s="6"/>
      <c r="AM195" s="6"/>
      <c r="AN195" s="6"/>
      <c r="AO195" s="6"/>
      <c r="AP195" s="6"/>
      <c r="AQ195" s="6"/>
      <c r="AR195" s="6"/>
      <c r="AS195" s="6"/>
      <c r="AT195" s="6">
        <f t="shared" si="58"/>
        <v>0</v>
      </c>
      <c r="AU195" s="6"/>
      <c r="AV195" s="6" t="str">
        <f t="shared" si="66"/>
        <v/>
      </c>
      <c r="AW195" s="6" t="str">
        <f t="shared" si="67"/>
        <v/>
      </c>
      <c r="AX195" s="6" t="str">
        <f t="shared" si="68"/>
        <v/>
      </c>
      <c r="AY195" s="58"/>
      <c r="BE195" s="191" t="s">
        <v>988</v>
      </c>
      <c r="CS195" s="284" t="str">
        <f t="shared" si="51"/>
        <v/>
      </c>
      <c r="CT195" s="365" t="str">
        <f t="shared" si="59"/>
        <v/>
      </c>
    </row>
    <row r="196" spans="1:98" s="1" customFormat="1" ht="13.5" customHeight="1" x14ac:dyDescent="0.2">
      <c r="A196" s="17">
        <v>181</v>
      </c>
      <c r="B196" s="370"/>
      <c r="C196" s="370"/>
      <c r="D196" s="370"/>
      <c r="E196" s="370"/>
      <c r="F196" s="370"/>
      <c r="G196" s="370"/>
      <c r="H196" s="370"/>
      <c r="I196" s="370"/>
      <c r="J196" s="370"/>
      <c r="K196" s="370"/>
      <c r="L196" s="371"/>
      <c r="M196" s="370"/>
      <c r="N196" s="69"/>
      <c r="O196" s="70"/>
      <c r="P196" s="62"/>
      <c r="Q196" s="62"/>
      <c r="R196" s="103"/>
      <c r="S196" s="103"/>
      <c r="T196" s="104"/>
      <c r="U196" s="105"/>
      <c r="V196" s="106"/>
      <c r="W196" s="106"/>
      <c r="X196" s="107"/>
      <c r="Y196" s="25"/>
      <c r="Z196" s="21" t="str">
        <f t="shared" si="60"/>
        <v/>
      </c>
      <c r="AA196" s="6" t="e">
        <f t="shared" si="61"/>
        <v>#N/A</v>
      </c>
      <c r="AB196" s="6" t="e">
        <f t="shared" si="62"/>
        <v>#N/A</v>
      </c>
      <c r="AC196" s="6" t="e">
        <f t="shared" si="63"/>
        <v>#N/A</v>
      </c>
      <c r="AD196" s="6" t="str">
        <f t="shared" si="64"/>
        <v/>
      </c>
      <c r="AE196" s="6">
        <f t="shared" si="65"/>
        <v>1</v>
      </c>
      <c r="AF196" s="6" t="e">
        <f t="shared" si="52"/>
        <v>#N/A</v>
      </c>
      <c r="AG196" s="6" t="e">
        <f t="shared" si="53"/>
        <v>#N/A</v>
      </c>
      <c r="AH196" s="6" t="e">
        <f t="shared" si="54"/>
        <v>#N/A</v>
      </c>
      <c r="AI196" s="6" t="e">
        <f t="shared" si="55"/>
        <v>#N/A</v>
      </c>
      <c r="AJ196" s="7" t="str">
        <f t="shared" si="56"/>
        <v xml:space="preserve"> </v>
      </c>
      <c r="AK196" s="6" t="e">
        <f t="shared" si="57"/>
        <v>#N/A</v>
      </c>
      <c r="AL196" s="6"/>
      <c r="AM196" s="6"/>
      <c r="AN196" s="6"/>
      <c r="AO196" s="6"/>
      <c r="AP196" s="6"/>
      <c r="AQ196" s="6"/>
      <c r="AR196" s="6"/>
      <c r="AS196" s="6"/>
      <c r="AT196" s="6">
        <f t="shared" si="58"/>
        <v>0</v>
      </c>
      <c r="AU196" s="6"/>
      <c r="AV196" s="6" t="str">
        <f t="shared" si="66"/>
        <v/>
      </c>
      <c r="AW196" s="6" t="str">
        <f t="shared" si="67"/>
        <v/>
      </c>
      <c r="AX196" s="6" t="str">
        <f t="shared" si="68"/>
        <v/>
      </c>
      <c r="AY196" s="58"/>
      <c r="BE196" s="191" t="s">
        <v>990</v>
      </c>
      <c r="CS196" s="284" t="str">
        <f t="shared" si="51"/>
        <v/>
      </c>
      <c r="CT196" s="365" t="str">
        <f t="shared" si="59"/>
        <v/>
      </c>
    </row>
    <row r="197" spans="1:98" s="1" customFormat="1" ht="13.5" customHeight="1" x14ac:dyDescent="0.2">
      <c r="A197" s="17">
        <v>182</v>
      </c>
      <c r="B197" s="370"/>
      <c r="C197" s="370"/>
      <c r="D197" s="370"/>
      <c r="E197" s="370"/>
      <c r="F197" s="370"/>
      <c r="G197" s="370"/>
      <c r="H197" s="370"/>
      <c r="I197" s="370"/>
      <c r="J197" s="370"/>
      <c r="K197" s="370"/>
      <c r="L197" s="371"/>
      <c r="M197" s="370"/>
      <c r="N197" s="69"/>
      <c r="O197" s="70"/>
      <c r="P197" s="62"/>
      <c r="Q197" s="62"/>
      <c r="R197" s="103"/>
      <c r="S197" s="103"/>
      <c r="T197" s="104"/>
      <c r="U197" s="105"/>
      <c r="V197" s="106"/>
      <c r="W197" s="106"/>
      <c r="X197" s="107"/>
      <c r="Y197" s="25"/>
      <c r="Z197" s="21" t="str">
        <f t="shared" si="60"/>
        <v/>
      </c>
      <c r="AA197" s="6" t="e">
        <f t="shared" si="61"/>
        <v>#N/A</v>
      </c>
      <c r="AB197" s="6" t="e">
        <f t="shared" si="62"/>
        <v>#N/A</v>
      </c>
      <c r="AC197" s="6" t="e">
        <f t="shared" si="63"/>
        <v>#N/A</v>
      </c>
      <c r="AD197" s="6" t="str">
        <f t="shared" si="64"/>
        <v/>
      </c>
      <c r="AE197" s="6">
        <f t="shared" si="65"/>
        <v>1</v>
      </c>
      <c r="AF197" s="6" t="e">
        <f t="shared" si="52"/>
        <v>#N/A</v>
      </c>
      <c r="AG197" s="6" t="e">
        <f t="shared" si="53"/>
        <v>#N/A</v>
      </c>
      <c r="AH197" s="6" t="e">
        <f t="shared" si="54"/>
        <v>#N/A</v>
      </c>
      <c r="AI197" s="6" t="e">
        <f t="shared" si="55"/>
        <v>#N/A</v>
      </c>
      <c r="AJ197" s="7" t="str">
        <f t="shared" si="56"/>
        <v xml:space="preserve"> </v>
      </c>
      <c r="AK197" s="6" t="e">
        <f t="shared" si="57"/>
        <v>#N/A</v>
      </c>
      <c r="AL197" s="6"/>
      <c r="AM197" s="6"/>
      <c r="AN197" s="6"/>
      <c r="AO197" s="6"/>
      <c r="AP197" s="6"/>
      <c r="AQ197" s="6"/>
      <c r="AR197" s="6"/>
      <c r="AS197" s="6"/>
      <c r="AT197" s="6">
        <f t="shared" si="58"/>
        <v>0</v>
      </c>
      <c r="AU197" s="6"/>
      <c r="AV197" s="6" t="str">
        <f t="shared" si="66"/>
        <v/>
      </c>
      <c r="AW197" s="6" t="str">
        <f t="shared" si="67"/>
        <v/>
      </c>
      <c r="AX197" s="6" t="str">
        <f t="shared" si="68"/>
        <v/>
      </c>
      <c r="AY197" s="58"/>
      <c r="BE197" s="191" t="s">
        <v>1267</v>
      </c>
      <c r="CS197" s="284" t="str">
        <f t="shared" si="51"/>
        <v/>
      </c>
      <c r="CT197" s="365" t="str">
        <f t="shared" si="59"/>
        <v/>
      </c>
    </row>
    <row r="198" spans="1:98" s="1" customFormat="1" ht="13.5" customHeight="1" x14ac:dyDescent="0.2">
      <c r="A198" s="17">
        <v>183</v>
      </c>
      <c r="B198" s="370"/>
      <c r="C198" s="370"/>
      <c r="D198" s="370"/>
      <c r="E198" s="370"/>
      <c r="F198" s="370"/>
      <c r="G198" s="370"/>
      <c r="H198" s="370"/>
      <c r="I198" s="370"/>
      <c r="J198" s="370"/>
      <c r="K198" s="370"/>
      <c r="L198" s="371"/>
      <c r="M198" s="370"/>
      <c r="N198" s="69"/>
      <c r="O198" s="70"/>
      <c r="P198" s="62"/>
      <c r="Q198" s="62"/>
      <c r="R198" s="103"/>
      <c r="S198" s="103"/>
      <c r="T198" s="104"/>
      <c r="U198" s="105"/>
      <c r="V198" s="106"/>
      <c r="W198" s="106"/>
      <c r="X198" s="107"/>
      <c r="Y198" s="25"/>
      <c r="Z198" s="21" t="str">
        <f t="shared" si="60"/>
        <v/>
      </c>
      <c r="AA198" s="6" t="e">
        <f t="shared" si="61"/>
        <v>#N/A</v>
      </c>
      <c r="AB198" s="6" t="e">
        <f t="shared" si="62"/>
        <v>#N/A</v>
      </c>
      <c r="AC198" s="6" t="e">
        <f t="shared" si="63"/>
        <v>#N/A</v>
      </c>
      <c r="AD198" s="6" t="str">
        <f t="shared" si="64"/>
        <v/>
      </c>
      <c r="AE198" s="6">
        <f t="shared" si="65"/>
        <v>1</v>
      </c>
      <c r="AF198" s="6" t="e">
        <f t="shared" si="52"/>
        <v>#N/A</v>
      </c>
      <c r="AG198" s="6" t="e">
        <f t="shared" si="53"/>
        <v>#N/A</v>
      </c>
      <c r="AH198" s="6" t="e">
        <f t="shared" si="54"/>
        <v>#N/A</v>
      </c>
      <c r="AI198" s="6" t="e">
        <f t="shared" si="55"/>
        <v>#N/A</v>
      </c>
      <c r="AJ198" s="7" t="str">
        <f t="shared" si="56"/>
        <v xml:space="preserve"> </v>
      </c>
      <c r="AK198" s="6" t="e">
        <f t="shared" si="57"/>
        <v>#N/A</v>
      </c>
      <c r="AL198" s="6"/>
      <c r="AM198" s="6"/>
      <c r="AN198" s="6"/>
      <c r="AO198" s="6"/>
      <c r="AP198" s="6"/>
      <c r="AQ198" s="6"/>
      <c r="AR198" s="6"/>
      <c r="AS198" s="6"/>
      <c r="AT198" s="6">
        <f t="shared" si="58"/>
        <v>0</v>
      </c>
      <c r="AU198" s="6"/>
      <c r="AV198" s="6" t="str">
        <f t="shared" si="66"/>
        <v/>
      </c>
      <c r="AW198" s="6" t="str">
        <f t="shared" si="67"/>
        <v/>
      </c>
      <c r="AX198" s="6" t="str">
        <f t="shared" si="68"/>
        <v/>
      </c>
      <c r="AY198" s="58"/>
      <c r="BE198" s="191" t="s">
        <v>1269</v>
      </c>
      <c r="CS198" s="284" t="str">
        <f t="shared" si="51"/>
        <v/>
      </c>
      <c r="CT198" s="365" t="str">
        <f t="shared" si="59"/>
        <v/>
      </c>
    </row>
    <row r="199" spans="1:98" s="1" customFormat="1" ht="13.5" customHeight="1" x14ac:dyDescent="0.2">
      <c r="A199" s="17">
        <v>184</v>
      </c>
      <c r="B199" s="370"/>
      <c r="C199" s="370"/>
      <c r="D199" s="370"/>
      <c r="E199" s="370"/>
      <c r="F199" s="370"/>
      <c r="G199" s="370"/>
      <c r="H199" s="370"/>
      <c r="I199" s="370"/>
      <c r="J199" s="370"/>
      <c r="K199" s="370"/>
      <c r="L199" s="371"/>
      <c r="M199" s="370"/>
      <c r="N199" s="69"/>
      <c r="O199" s="70"/>
      <c r="P199" s="62"/>
      <c r="Q199" s="62"/>
      <c r="R199" s="103"/>
      <c r="S199" s="103"/>
      <c r="T199" s="104"/>
      <c r="U199" s="105"/>
      <c r="V199" s="106"/>
      <c r="W199" s="106"/>
      <c r="X199" s="107"/>
      <c r="Y199" s="25"/>
      <c r="Z199" s="21" t="str">
        <f t="shared" si="60"/>
        <v/>
      </c>
      <c r="AA199" s="6" t="e">
        <f t="shared" si="61"/>
        <v>#N/A</v>
      </c>
      <c r="AB199" s="6" t="e">
        <f t="shared" si="62"/>
        <v>#N/A</v>
      </c>
      <c r="AC199" s="6" t="e">
        <f t="shared" si="63"/>
        <v>#N/A</v>
      </c>
      <c r="AD199" s="6" t="str">
        <f t="shared" si="64"/>
        <v/>
      </c>
      <c r="AE199" s="6">
        <f t="shared" si="65"/>
        <v>1</v>
      </c>
      <c r="AF199" s="6" t="e">
        <f t="shared" si="52"/>
        <v>#N/A</v>
      </c>
      <c r="AG199" s="6" t="e">
        <f t="shared" si="53"/>
        <v>#N/A</v>
      </c>
      <c r="AH199" s="6" t="e">
        <f t="shared" si="54"/>
        <v>#N/A</v>
      </c>
      <c r="AI199" s="6" t="e">
        <f t="shared" si="55"/>
        <v>#N/A</v>
      </c>
      <c r="AJ199" s="7" t="str">
        <f t="shared" si="56"/>
        <v xml:space="preserve"> </v>
      </c>
      <c r="AK199" s="6" t="e">
        <f t="shared" si="57"/>
        <v>#N/A</v>
      </c>
      <c r="AL199" s="6"/>
      <c r="AM199" s="6"/>
      <c r="AN199" s="6"/>
      <c r="AO199" s="6"/>
      <c r="AP199" s="6"/>
      <c r="AQ199" s="6"/>
      <c r="AR199" s="6"/>
      <c r="AS199" s="6"/>
      <c r="AT199" s="6">
        <f t="shared" si="58"/>
        <v>0</v>
      </c>
      <c r="AU199" s="6"/>
      <c r="AV199" s="6" t="str">
        <f t="shared" si="66"/>
        <v/>
      </c>
      <c r="AW199" s="6" t="str">
        <f t="shared" si="67"/>
        <v/>
      </c>
      <c r="AX199" s="6" t="str">
        <f t="shared" si="68"/>
        <v/>
      </c>
      <c r="AY199" s="58"/>
      <c r="BE199" s="191" t="s">
        <v>1271</v>
      </c>
      <c r="CS199" s="284" t="str">
        <f t="shared" si="51"/>
        <v/>
      </c>
      <c r="CT199" s="365" t="str">
        <f t="shared" si="59"/>
        <v/>
      </c>
    </row>
    <row r="200" spans="1:98" s="1" customFormat="1" ht="13.5" customHeight="1" x14ac:dyDescent="0.2">
      <c r="A200" s="17">
        <v>185</v>
      </c>
      <c r="B200" s="370"/>
      <c r="C200" s="370"/>
      <c r="D200" s="370"/>
      <c r="E200" s="370"/>
      <c r="F200" s="370"/>
      <c r="G200" s="370"/>
      <c r="H200" s="370"/>
      <c r="I200" s="370"/>
      <c r="J200" s="370"/>
      <c r="K200" s="370"/>
      <c r="L200" s="371"/>
      <c r="M200" s="370"/>
      <c r="N200" s="69"/>
      <c r="O200" s="70"/>
      <c r="P200" s="62"/>
      <c r="Q200" s="62"/>
      <c r="R200" s="103"/>
      <c r="S200" s="103"/>
      <c r="T200" s="104"/>
      <c r="U200" s="105"/>
      <c r="V200" s="106"/>
      <c r="W200" s="106"/>
      <c r="X200" s="107"/>
      <c r="Y200" s="25"/>
      <c r="Z200" s="21" t="str">
        <f t="shared" si="60"/>
        <v/>
      </c>
      <c r="AA200" s="6" t="e">
        <f t="shared" si="61"/>
        <v>#N/A</v>
      </c>
      <c r="AB200" s="6" t="e">
        <f t="shared" si="62"/>
        <v>#N/A</v>
      </c>
      <c r="AC200" s="6" t="e">
        <f t="shared" si="63"/>
        <v>#N/A</v>
      </c>
      <c r="AD200" s="6" t="str">
        <f t="shared" si="64"/>
        <v/>
      </c>
      <c r="AE200" s="6">
        <f t="shared" si="65"/>
        <v>1</v>
      </c>
      <c r="AF200" s="6" t="e">
        <f t="shared" si="52"/>
        <v>#N/A</v>
      </c>
      <c r="AG200" s="6" t="e">
        <f t="shared" si="53"/>
        <v>#N/A</v>
      </c>
      <c r="AH200" s="6" t="e">
        <f t="shared" si="54"/>
        <v>#N/A</v>
      </c>
      <c r="AI200" s="6" t="e">
        <f t="shared" si="55"/>
        <v>#N/A</v>
      </c>
      <c r="AJ200" s="7" t="str">
        <f t="shared" si="56"/>
        <v xml:space="preserve"> </v>
      </c>
      <c r="AK200" s="6" t="e">
        <f t="shared" si="57"/>
        <v>#N/A</v>
      </c>
      <c r="AL200" s="6"/>
      <c r="AM200" s="6"/>
      <c r="AN200" s="6"/>
      <c r="AO200" s="6"/>
      <c r="AP200" s="6"/>
      <c r="AQ200" s="6"/>
      <c r="AR200" s="6"/>
      <c r="AS200" s="6"/>
      <c r="AT200" s="6">
        <f t="shared" si="58"/>
        <v>0</v>
      </c>
      <c r="AU200" s="6"/>
      <c r="AV200" s="6" t="str">
        <f t="shared" si="66"/>
        <v/>
      </c>
      <c r="AW200" s="6" t="str">
        <f t="shared" si="67"/>
        <v/>
      </c>
      <c r="AX200" s="6" t="str">
        <f t="shared" si="68"/>
        <v/>
      </c>
      <c r="AY200" s="58"/>
      <c r="BE200" s="191" t="s">
        <v>959</v>
      </c>
      <c r="CS200" s="284" t="str">
        <f t="shared" si="51"/>
        <v/>
      </c>
      <c r="CT200" s="365" t="str">
        <f t="shared" si="59"/>
        <v/>
      </c>
    </row>
    <row r="201" spans="1:98" s="1" customFormat="1" ht="13.5" customHeight="1" x14ac:dyDescent="0.2">
      <c r="A201" s="17">
        <v>186</v>
      </c>
      <c r="B201" s="370"/>
      <c r="C201" s="370"/>
      <c r="D201" s="370"/>
      <c r="E201" s="370"/>
      <c r="F201" s="370"/>
      <c r="G201" s="370"/>
      <c r="H201" s="370"/>
      <c r="I201" s="370"/>
      <c r="J201" s="370"/>
      <c r="K201" s="370"/>
      <c r="L201" s="371"/>
      <c r="M201" s="370"/>
      <c r="N201" s="69"/>
      <c r="O201" s="70"/>
      <c r="P201" s="62"/>
      <c r="Q201" s="62"/>
      <c r="R201" s="103"/>
      <c r="S201" s="103"/>
      <c r="T201" s="104"/>
      <c r="U201" s="105"/>
      <c r="V201" s="106"/>
      <c r="W201" s="106"/>
      <c r="X201" s="107"/>
      <c r="Y201" s="25"/>
      <c r="Z201" s="21" t="str">
        <f t="shared" si="60"/>
        <v/>
      </c>
      <c r="AA201" s="6" t="e">
        <f t="shared" si="61"/>
        <v>#N/A</v>
      </c>
      <c r="AB201" s="6" t="e">
        <f t="shared" si="62"/>
        <v>#N/A</v>
      </c>
      <c r="AC201" s="6" t="e">
        <f t="shared" si="63"/>
        <v>#N/A</v>
      </c>
      <c r="AD201" s="6" t="str">
        <f t="shared" si="64"/>
        <v/>
      </c>
      <c r="AE201" s="6">
        <f t="shared" si="65"/>
        <v>1</v>
      </c>
      <c r="AF201" s="6" t="e">
        <f t="shared" si="52"/>
        <v>#N/A</v>
      </c>
      <c r="AG201" s="6" t="e">
        <f t="shared" si="53"/>
        <v>#N/A</v>
      </c>
      <c r="AH201" s="6" t="e">
        <f t="shared" si="54"/>
        <v>#N/A</v>
      </c>
      <c r="AI201" s="6" t="e">
        <f t="shared" si="55"/>
        <v>#N/A</v>
      </c>
      <c r="AJ201" s="7" t="str">
        <f t="shared" si="56"/>
        <v xml:space="preserve"> </v>
      </c>
      <c r="AK201" s="6" t="e">
        <f t="shared" si="57"/>
        <v>#N/A</v>
      </c>
      <c r="AL201" s="6"/>
      <c r="AM201" s="6"/>
      <c r="AN201" s="6"/>
      <c r="AO201" s="6"/>
      <c r="AP201" s="6"/>
      <c r="AQ201" s="6"/>
      <c r="AR201" s="6"/>
      <c r="AS201" s="6"/>
      <c r="AT201" s="6">
        <f t="shared" si="58"/>
        <v>0</v>
      </c>
      <c r="AU201" s="6"/>
      <c r="AV201" s="6" t="str">
        <f t="shared" si="66"/>
        <v/>
      </c>
      <c r="AW201" s="6" t="str">
        <f t="shared" si="67"/>
        <v/>
      </c>
      <c r="AX201" s="6" t="str">
        <f t="shared" si="68"/>
        <v/>
      </c>
      <c r="AY201" s="58"/>
      <c r="BE201" s="191" t="s">
        <v>961</v>
      </c>
      <c r="CS201" s="284" t="str">
        <f t="shared" si="51"/>
        <v/>
      </c>
      <c r="CT201" s="365" t="str">
        <f t="shared" si="59"/>
        <v/>
      </c>
    </row>
    <row r="202" spans="1:98" s="1" customFormat="1" ht="13.5" customHeight="1" x14ac:dyDescent="0.2">
      <c r="A202" s="17">
        <v>187</v>
      </c>
      <c r="B202" s="370"/>
      <c r="C202" s="370"/>
      <c r="D202" s="370"/>
      <c r="E202" s="370"/>
      <c r="F202" s="370"/>
      <c r="G202" s="370"/>
      <c r="H202" s="370"/>
      <c r="I202" s="370"/>
      <c r="J202" s="370"/>
      <c r="K202" s="370"/>
      <c r="L202" s="371"/>
      <c r="M202" s="370"/>
      <c r="N202" s="69"/>
      <c r="O202" s="70"/>
      <c r="P202" s="62"/>
      <c r="Q202" s="62"/>
      <c r="R202" s="103"/>
      <c r="S202" s="103"/>
      <c r="T202" s="104"/>
      <c r="U202" s="105"/>
      <c r="V202" s="106"/>
      <c r="W202" s="106"/>
      <c r="X202" s="107"/>
      <c r="Y202" s="25"/>
      <c r="Z202" s="21" t="str">
        <f t="shared" si="60"/>
        <v/>
      </c>
      <c r="AA202" s="6" t="e">
        <f t="shared" si="61"/>
        <v>#N/A</v>
      </c>
      <c r="AB202" s="6" t="e">
        <f t="shared" si="62"/>
        <v>#N/A</v>
      </c>
      <c r="AC202" s="6" t="e">
        <f t="shared" si="63"/>
        <v>#N/A</v>
      </c>
      <c r="AD202" s="6" t="str">
        <f t="shared" si="64"/>
        <v/>
      </c>
      <c r="AE202" s="6">
        <f t="shared" si="65"/>
        <v>1</v>
      </c>
      <c r="AF202" s="6" t="e">
        <f t="shared" si="52"/>
        <v>#N/A</v>
      </c>
      <c r="AG202" s="6" t="e">
        <f t="shared" si="53"/>
        <v>#N/A</v>
      </c>
      <c r="AH202" s="6" t="e">
        <f t="shared" si="54"/>
        <v>#N/A</v>
      </c>
      <c r="AI202" s="6" t="e">
        <f t="shared" si="55"/>
        <v>#N/A</v>
      </c>
      <c r="AJ202" s="7" t="str">
        <f t="shared" si="56"/>
        <v xml:space="preserve"> </v>
      </c>
      <c r="AK202" s="6" t="e">
        <f t="shared" si="57"/>
        <v>#N/A</v>
      </c>
      <c r="AL202" s="6"/>
      <c r="AM202" s="6"/>
      <c r="AN202" s="6"/>
      <c r="AO202" s="6"/>
      <c r="AP202" s="6"/>
      <c r="AQ202" s="6"/>
      <c r="AR202" s="6"/>
      <c r="AS202" s="6"/>
      <c r="AT202" s="6">
        <f t="shared" si="58"/>
        <v>0</v>
      </c>
      <c r="AU202" s="6"/>
      <c r="AV202" s="6" t="str">
        <f t="shared" si="66"/>
        <v/>
      </c>
      <c r="AW202" s="6" t="str">
        <f t="shared" si="67"/>
        <v/>
      </c>
      <c r="AX202" s="6" t="str">
        <f t="shared" si="68"/>
        <v/>
      </c>
      <c r="AY202" s="58"/>
      <c r="BE202" s="191" t="s">
        <v>963</v>
      </c>
      <c r="CS202" s="284" t="str">
        <f t="shared" si="51"/>
        <v/>
      </c>
      <c r="CT202" s="365" t="str">
        <f t="shared" si="59"/>
        <v/>
      </c>
    </row>
    <row r="203" spans="1:98" s="1" customFormat="1" ht="13.5" customHeight="1" x14ac:dyDescent="0.2">
      <c r="A203" s="17">
        <v>188</v>
      </c>
      <c r="B203" s="370"/>
      <c r="C203" s="370"/>
      <c r="D203" s="370"/>
      <c r="E203" s="370"/>
      <c r="F203" s="370"/>
      <c r="G203" s="370"/>
      <c r="H203" s="370"/>
      <c r="I203" s="370"/>
      <c r="J203" s="370"/>
      <c r="K203" s="370"/>
      <c r="L203" s="371"/>
      <c r="M203" s="370"/>
      <c r="N203" s="69"/>
      <c r="O203" s="70"/>
      <c r="P203" s="62"/>
      <c r="Q203" s="62"/>
      <c r="R203" s="103"/>
      <c r="S203" s="103"/>
      <c r="T203" s="104"/>
      <c r="U203" s="105"/>
      <c r="V203" s="106"/>
      <c r="W203" s="106"/>
      <c r="X203" s="107"/>
      <c r="Y203" s="25"/>
      <c r="Z203" s="21" t="str">
        <f t="shared" si="60"/>
        <v/>
      </c>
      <c r="AA203" s="6" t="e">
        <f t="shared" si="61"/>
        <v>#N/A</v>
      </c>
      <c r="AB203" s="6" t="e">
        <f t="shared" si="62"/>
        <v>#N/A</v>
      </c>
      <c r="AC203" s="6" t="e">
        <f t="shared" si="63"/>
        <v>#N/A</v>
      </c>
      <c r="AD203" s="6" t="str">
        <f t="shared" si="64"/>
        <v/>
      </c>
      <c r="AE203" s="6">
        <f t="shared" si="65"/>
        <v>1</v>
      </c>
      <c r="AF203" s="6" t="e">
        <f t="shared" si="52"/>
        <v>#N/A</v>
      </c>
      <c r="AG203" s="6" t="e">
        <f t="shared" si="53"/>
        <v>#N/A</v>
      </c>
      <c r="AH203" s="6" t="e">
        <f t="shared" si="54"/>
        <v>#N/A</v>
      </c>
      <c r="AI203" s="6" t="e">
        <f t="shared" si="55"/>
        <v>#N/A</v>
      </c>
      <c r="AJ203" s="7" t="str">
        <f t="shared" si="56"/>
        <v xml:space="preserve"> </v>
      </c>
      <c r="AK203" s="6" t="e">
        <f t="shared" si="57"/>
        <v>#N/A</v>
      </c>
      <c r="AL203" s="6"/>
      <c r="AM203" s="6"/>
      <c r="AN203" s="6"/>
      <c r="AO203" s="6"/>
      <c r="AP203" s="6"/>
      <c r="AQ203" s="6"/>
      <c r="AR203" s="6"/>
      <c r="AS203" s="6"/>
      <c r="AT203" s="6">
        <f t="shared" si="58"/>
        <v>0</v>
      </c>
      <c r="AU203" s="6"/>
      <c r="AV203" s="6" t="str">
        <f t="shared" si="66"/>
        <v/>
      </c>
      <c r="AW203" s="6" t="str">
        <f t="shared" si="67"/>
        <v/>
      </c>
      <c r="AX203" s="6" t="str">
        <f t="shared" si="68"/>
        <v/>
      </c>
      <c r="AY203" s="58"/>
      <c r="BE203" s="191" t="s">
        <v>1003</v>
      </c>
      <c r="CS203" s="284" t="str">
        <f t="shared" si="51"/>
        <v/>
      </c>
      <c r="CT203" s="365" t="str">
        <f t="shared" si="59"/>
        <v/>
      </c>
    </row>
    <row r="204" spans="1:98" s="1" customFormat="1" ht="13.5" customHeight="1" x14ac:dyDescent="0.2">
      <c r="A204" s="17">
        <v>189</v>
      </c>
      <c r="B204" s="370"/>
      <c r="C204" s="370"/>
      <c r="D204" s="370"/>
      <c r="E204" s="370"/>
      <c r="F204" s="370"/>
      <c r="G204" s="370"/>
      <c r="H204" s="370"/>
      <c r="I204" s="370"/>
      <c r="J204" s="370"/>
      <c r="K204" s="370"/>
      <c r="L204" s="371"/>
      <c r="M204" s="370"/>
      <c r="N204" s="69"/>
      <c r="O204" s="70"/>
      <c r="P204" s="62"/>
      <c r="Q204" s="62"/>
      <c r="R204" s="103"/>
      <c r="S204" s="103"/>
      <c r="T204" s="104"/>
      <c r="U204" s="105"/>
      <c r="V204" s="106"/>
      <c r="W204" s="106"/>
      <c r="X204" s="107"/>
      <c r="Y204" s="25"/>
      <c r="Z204" s="21" t="str">
        <f t="shared" si="60"/>
        <v/>
      </c>
      <c r="AA204" s="6" t="e">
        <f t="shared" si="61"/>
        <v>#N/A</v>
      </c>
      <c r="AB204" s="6" t="e">
        <f t="shared" si="62"/>
        <v>#N/A</v>
      </c>
      <c r="AC204" s="6" t="e">
        <f t="shared" si="63"/>
        <v>#N/A</v>
      </c>
      <c r="AD204" s="6" t="str">
        <f t="shared" si="64"/>
        <v/>
      </c>
      <c r="AE204" s="6">
        <f t="shared" si="65"/>
        <v>1</v>
      </c>
      <c r="AF204" s="6" t="e">
        <f t="shared" si="52"/>
        <v>#N/A</v>
      </c>
      <c r="AG204" s="6" t="e">
        <f t="shared" si="53"/>
        <v>#N/A</v>
      </c>
      <c r="AH204" s="6" t="e">
        <f t="shared" si="54"/>
        <v>#N/A</v>
      </c>
      <c r="AI204" s="6" t="e">
        <f t="shared" si="55"/>
        <v>#N/A</v>
      </c>
      <c r="AJ204" s="7" t="str">
        <f t="shared" si="56"/>
        <v xml:space="preserve"> </v>
      </c>
      <c r="AK204" s="6" t="e">
        <f t="shared" si="57"/>
        <v>#N/A</v>
      </c>
      <c r="AL204" s="6"/>
      <c r="AM204" s="6"/>
      <c r="AN204" s="6"/>
      <c r="AO204" s="6"/>
      <c r="AP204" s="6"/>
      <c r="AQ204" s="6"/>
      <c r="AR204" s="6"/>
      <c r="AS204" s="6"/>
      <c r="AT204" s="6">
        <f t="shared" si="58"/>
        <v>0</v>
      </c>
      <c r="AU204" s="6"/>
      <c r="AV204" s="6" t="str">
        <f t="shared" si="66"/>
        <v/>
      </c>
      <c r="AW204" s="6" t="str">
        <f t="shared" si="67"/>
        <v/>
      </c>
      <c r="AX204" s="6" t="str">
        <f t="shared" si="68"/>
        <v/>
      </c>
      <c r="AY204" s="58"/>
      <c r="BE204" s="191" t="s">
        <v>1005</v>
      </c>
      <c r="CS204" s="284" t="str">
        <f t="shared" si="51"/>
        <v/>
      </c>
      <c r="CT204" s="365" t="str">
        <f t="shared" si="59"/>
        <v/>
      </c>
    </row>
    <row r="205" spans="1:98" s="1" customFormat="1" ht="13.5" customHeight="1" x14ac:dyDescent="0.2">
      <c r="A205" s="17">
        <v>190</v>
      </c>
      <c r="B205" s="370"/>
      <c r="C205" s="370"/>
      <c r="D205" s="370"/>
      <c r="E205" s="370"/>
      <c r="F205" s="370"/>
      <c r="G205" s="370"/>
      <c r="H205" s="370"/>
      <c r="I205" s="370"/>
      <c r="J205" s="370"/>
      <c r="K205" s="370"/>
      <c r="L205" s="371"/>
      <c r="M205" s="370"/>
      <c r="N205" s="69"/>
      <c r="O205" s="70"/>
      <c r="P205" s="62"/>
      <c r="Q205" s="62"/>
      <c r="R205" s="103"/>
      <c r="S205" s="103"/>
      <c r="T205" s="104"/>
      <c r="U205" s="105"/>
      <c r="V205" s="106"/>
      <c r="W205" s="106"/>
      <c r="X205" s="107"/>
      <c r="Y205" s="25"/>
      <c r="Z205" s="21" t="str">
        <f t="shared" si="60"/>
        <v/>
      </c>
      <c r="AA205" s="6" t="e">
        <f t="shared" si="61"/>
        <v>#N/A</v>
      </c>
      <c r="AB205" s="6" t="e">
        <f t="shared" si="62"/>
        <v>#N/A</v>
      </c>
      <c r="AC205" s="6" t="e">
        <f t="shared" si="63"/>
        <v>#N/A</v>
      </c>
      <c r="AD205" s="6" t="str">
        <f t="shared" si="64"/>
        <v/>
      </c>
      <c r="AE205" s="6">
        <f t="shared" si="65"/>
        <v>1</v>
      </c>
      <c r="AF205" s="6" t="e">
        <f t="shared" si="52"/>
        <v>#N/A</v>
      </c>
      <c r="AG205" s="6" t="e">
        <f t="shared" si="53"/>
        <v>#N/A</v>
      </c>
      <c r="AH205" s="6" t="e">
        <f t="shared" si="54"/>
        <v>#N/A</v>
      </c>
      <c r="AI205" s="6" t="e">
        <f t="shared" si="55"/>
        <v>#N/A</v>
      </c>
      <c r="AJ205" s="7" t="str">
        <f t="shared" si="56"/>
        <v xml:space="preserve"> </v>
      </c>
      <c r="AK205" s="6" t="e">
        <f t="shared" si="57"/>
        <v>#N/A</v>
      </c>
      <c r="AL205" s="6"/>
      <c r="AM205" s="6"/>
      <c r="AN205" s="6"/>
      <c r="AO205" s="6"/>
      <c r="AP205" s="6"/>
      <c r="AQ205" s="6"/>
      <c r="AR205" s="6"/>
      <c r="AS205" s="6"/>
      <c r="AT205" s="6">
        <f t="shared" si="58"/>
        <v>0</v>
      </c>
      <c r="AU205" s="6"/>
      <c r="AV205" s="6" t="str">
        <f t="shared" si="66"/>
        <v/>
      </c>
      <c r="AW205" s="6" t="str">
        <f t="shared" si="67"/>
        <v/>
      </c>
      <c r="AX205" s="6" t="str">
        <f t="shared" si="68"/>
        <v/>
      </c>
      <c r="AY205" s="58"/>
      <c r="BE205" s="191" t="s">
        <v>1007</v>
      </c>
      <c r="CS205" s="284" t="str">
        <f t="shared" si="51"/>
        <v/>
      </c>
      <c r="CT205" s="365" t="str">
        <f t="shared" si="59"/>
        <v/>
      </c>
    </row>
    <row r="206" spans="1:98" s="1" customFormat="1" ht="13.5" customHeight="1" x14ac:dyDescent="0.2">
      <c r="A206" s="17">
        <v>191</v>
      </c>
      <c r="B206" s="370"/>
      <c r="C206" s="370"/>
      <c r="D206" s="370"/>
      <c r="E206" s="370"/>
      <c r="F206" s="370"/>
      <c r="G206" s="370"/>
      <c r="H206" s="370"/>
      <c r="I206" s="370"/>
      <c r="J206" s="370"/>
      <c r="K206" s="370"/>
      <c r="L206" s="371"/>
      <c r="M206" s="370"/>
      <c r="N206" s="69"/>
      <c r="O206" s="70"/>
      <c r="P206" s="62"/>
      <c r="Q206" s="62"/>
      <c r="R206" s="103"/>
      <c r="S206" s="103"/>
      <c r="T206" s="104"/>
      <c r="U206" s="105"/>
      <c r="V206" s="106"/>
      <c r="W206" s="106"/>
      <c r="X206" s="107"/>
      <c r="Y206" s="25"/>
      <c r="Z206" s="21" t="str">
        <f t="shared" si="60"/>
        <v/>
      </c>
      <c r="AA206" s="6" t="e">
        <f t="shared" si="61"/>
        <v>#N/A</v>
      </c>
      <c r="AB206" s="6" t="e">
        <f t="shared" si="62"/>
        <v>#N/A</v>
      </c>
      <c r="AC206" s="6" t="e">
        <f t="shared" si="63"/>
        <v>#N/A</v>
      </c>
      <c r="AD206" s="6" t="str">
        <f t="shared" si="64"/>
        <v/>
      </c>
      <c r="AE206" s="6">
        <f t="shared" si="65"/>
        <v>1</v>
      </c>
      <c r="AF206" s="6" t="e">
        <f t="shared" si="52"/>
        <v>#N/A</v>
      </c>
      <c r="AG206" s="6" t="e">
        <f t="shared" si="53"/>
        <v>#N/A</v>
      </c>
      <c r="AH206" s="6" t="e">
        <f t="shared" si="54"/>
        <v>#N/A</v>
      </c>
      <c r="AI206" s="6" t="e">
        <f t="shared" si="55"/>
        <v>#N/A</v>
      </c>
      <c r="AJ206" s="7" t="str">
        <f t="shared" si="56"/>
        <v xml:space="preserve"> </v>
      </c>
      <c r="AK206" s="6" t="e">
        <f t="shared" si="57"/>
        <v>#N/A</v>
      </c>
      <c r="AL206" s="6"/>
      <c r="AM206" s="6"/>
      <c r="AN206" s="6"/>
      <c r="AO206" s="6"/>
      <c r="AP206" s="6"/>
      <c r="AQ206" s="6"/>
      <c r="AR206" s="6"/>
      <c r="AS206" s="6"/>
      <c r="AT206" s="6">
        <f t="shared" si="58"/>
        <v>0</v>
      </c>
      <c r="AU206" s="6"/>
      <c r="AV206" s="6" t="str">
        <f t="shared" si="66"/>
        <v/>
      </c>
      <c r="AW206" s="6" t="str">
        <f t="shared" si="67"/>
        <v/>
      </c>
      <c r="AX206" s="6" t="str">
        <f t="shared" si="68"/>
        <v/>
      </c>
      <c r="AY206" s="58"/>
      <c r="BE206" s="191" t="s">
        <v>1010</v>
      </c>
      <c r="CS206" s="284" t="str">
        <f t="shared" si="51"/>
        <v/>
      </c>
      <c r="CT206" s="365" t="str">
        <f t="shared" si="59"/>
        <v/>
      </c>
    </row>
    <row r="207" spans="1:98" s="1" customFormat="1" ht="13.5" customHeight="1" x14ac:dyDescent="0.2">
      <c r="A207" s="17">
        <v>192</v>
      </c>
      <c r="B207" s="370"/>
      <c r="C207" s="370"/>
      <c r="D207" s="370"/>
      <c r="E207" s="370"/>
      <c r="F207" s="370"/>
      <c r="G207" s="370"/>
      <c r="H207" s="370"/>
      <c r="I207" s="370"/>
      <c r="J207" s="370"/>
      <c r="K207" s="370"/>
      <c r="L207" s="371"/>
      <c r="M207" s="370"/>
      <c r="N207" s="69"/>
      <c r="O207" s="70"/>
      <c r="P207" s="62"/>
      <c r="Q207" s="62"/>
      <c r="R207" s="103"/>
      <c r="S207" s="103"/>
      <c r="T207" s="104"/>
      <c r="U207" s="105"/>
      <c r="V207" s="106"/>
      <c r="W207" s="106"/>
      <c r="X207" s="107"/>
      <c r="Y207" s="25"/>
      <c r="Z207" s="21" t="str">
        <f t="shared" si="60"/>
        <v/>
      </c>
      <c r="AA207" s="6" t="e">
        <f t="shared" si="61"/>
        <v>#N/A</v>
      </c>
      <c r="AB207" s="6" t="e">
        <f t="shared" si="62"/>
        <v>#N/A</v>
      </c>
      <c r="AC207" s="6" t="e">
        <f t="shared" si="63"/>
        <v>#N/A</v>
      </c>
      <c r="AD207" s="6" t="str">
        <f t="shared" si="64"/>
        <v/>
      </c>
      <c r="AE207" s="6">
        <f t="shared" si="65"/>
        <v>1</v>
      </c>
      <c r="AF207" s="6" t="e">
        <f t="shared" si="52"/>
        <v>#N/A</v>
      </c>
      <c r="AG207" s="6" t="e">
        <f t="shared" si="53"/>
        <v>#N/A</v>
      </c>
      <c r="AH207" s="6" t="e">
        <f t="shared" si="54"/>
        <v>#N/A</v>
      </c>
      <c r="AI207" s="6" t="e">
        <f t="shared" si="55"/>
        <v>#N/A</v>
      </c>
      <c r="AJ207" s="7" t="str">
        <f t="shared" si="56"/>
        <v xml:space="preserve"> </v>
      </c>
      <c r="AK207" s="6" t="e">
        <f t="shared" si="57"/>
        <v>#N/A</v>
      </c>
      <c r="AL207" s="6"/>
      <c r="AM207" s="6"/>
      <c r="AN207" s="6"/>
      <c r="AO207" s="6"/>
      <c r="AP207" s="6"/>
      <c r="AQ207" s="6"/>
      <c r="AR207" s="6"/>
      <c r="AS207" s="6"/>
      <c r="AT207" s="6">
        <f t="shared" si="58"/>
        <v>0</v>
      </c>
      <c r="AU207" s="6"/>
      <c r="AV207" s="6" t="str">
        <f t="shared" si="66"/>
        <v/>
      </c>
      <c r="AW207" s="6" t="str">
        <f t="shared" si="67"/>
        <v/>
      </c>
      <c r="AX207" s="6" t="str">
        <f t="shared" si="68"/>
        <v/>
      </c>
      <c r="AY207" s="58"/>
      <c r="BE207" s="191" t="s">
        <v>1012</v>
      </c>
      <c r="CS207" s="284" t="str">
        <f t="shared" si="51"/>
        <v/>
      </c>
      <c r="CT207" s="365" t="str">
        <f t="shared" si="59"/>
        <v/>
      </c>
    </row>
    <row r="208" spans="1:98" s="1" customFormat="1" ht="13.5" customHeight="1" x14ac:dyDescent="0.2">
      <c r="A208" s="17">
        <v>193</v>
      </c>
      <c r="B208" s="370"/>
      <c r="C208" s="370"/>
      <c r="D208" s="370"/>
      <c r="E208" s="370"/>
      <c r="F208" s="370"/>
      <c r="G208" s="370"/>
      <c r="H208" s="370"/>
      <c r="I208" s="370"/>
      <c r="J208" s="370"/>
      <c r="K208" s="370"/>
      <c r="L208" s="371"/>
      <c r="M208" s="370"/>
      <c r="N208" s="69"/>
      <c r="O208" s="70"/>
      <c r="P208" s="62"/>
      <c r="Q208" s="62"/>
      <c r="R208" s="103"/>
      <c r="S208" s="103"/>
      <c r="T208" s="104"/>
      <c r="U208" s="105"/>
      <c r="V208" s="106"/>
      <c r="W208" s="106"/>
      <c r="X208" s="107"/>
      <c r="Y208" s="25"/>
      <c r="Z208" s="21" t="str">
        <f t="shared" si="60"/>
        <v/>
      </c>
      <c r="AA208" s="6" t="e">
        <f t="shared" si="61"/>
        <v>#N/A</v>
      </c>
      <c r="AB208" s="6" t="e">
        <f t="shared" si="62"/>
        <v>#N/A</v>
      </c>
      <c r="AC208" s="6" t="e">
        <f t="shared" si="63"/>
        <v>#N/A</v>
      </c>
      <c r="AD208" s="6" t="str">
        <f t="shared" si="64"/>
        <v/>
      </c>
      <c r="AE208" s="6">
        <f t="shared" si="65"/>
        <v>1</v>
      </c>
      <c r="AF208" s="6" t="e">
        <f t="shared" si="52"/>
        <v>#N/A</v>
      </c>
      <c r="AG208" s="6" t="e">
        <f t="shared" si="53"/>
        <v>#N/A</v>
      </c>
      <c r="AH208" s="6" t="e">
        <f t="shared" si="54"/>
        <v>#N/A</v>
      </c>
      <c r="AI208" s="6" t="e">
        <f t="shared" si="55"/>
        <v>#N/A</v>
      </c>
      <c r="AJ208" s="7" t="str">
        <f t="shared" si="56"/>
        <v xml:space="preserve"> </v>
      </c>
      <c r="AK208" s="6" t="e">
        <f t="shared" si="57"/>
        <v>#N/A</v>
      </c>
      <c r="AL208" s="6"/>
      <c r="AM208" s="6"/>
      <c r="AN208" s="6"/>
      <c r="AO208" s="6"/>
      <c r="AP208" s="6"/>
      <c r="AQ208" s="6"/>
      <c r="AR208" s="6"/>
      <c r="AS208" s="6"/>
      <c r="AT208" s="6">
        <f t="shared" si="58"/>
        <v>0</v>
      </c>
      <c r="AU208" s="6"/>
      <c r="AV208" s="6" t="str">
        <f t="shared" si="66"/>
        <v/>
      </c>
      <c r="AW208" s="6" t="str">
        <f t="shared" si="67"/>
        <v/>
      </c>
      <c r="AX208" s="6" t="str">
        <f t="shared" si="68"/>
        <v/>
      </c>
      <c r="AY208" s="58"/>
      <c r="BE208" s="192" t="s">
        <v>1014</v>
      </c>
      <c r="CS208" s="284" t="str">
        <f t="shared" ref="CS208:CS271" si="69">IFERROR(VLOOKUP(AI208,$CQ$17:$CR$33,2,0),"")</f>
        <v/>
      </c>
      <c r="CT208" s="365" t="str">
        <f t="shared" si="59"/>
        <v/>
      </c>
    </row>
    <row r="209" spans="1:98" s="1" customFormat="1" ht="13.5" customHeight="1" x14ac:dyDescent="0.2">
      <c r="A209" s="17">
        <v>194</v>
      </c>
      <c r="B209" s="370"/>
      <c r="C209" s="370"/>
      <c r="D209" s="370"/>
      <c r="E209" s="370"/>
      <c r="F209" s="370"/>
      <c r="G209" s="370"/>
      <c r="H209" s="370"/>
      <c r="I209" s="370"/>
      <c r="J209" s="370"/>
      <c r="K209" s="370"/>
      <c r="L209" s="371"/>
      <c r="M209" s="370"/>
      <c r="N209" s="69"/>
      <c r="O209" s="70"/>
      <c r="P209" s="62"/>
      <c r="Q209" s="62"/>
      <c r="R209" s="103"/>
      <c r="S209" s="103"/>
      <c r="T209" s="104"/>
      <c r="U209" s="105"/>
      <c r="V209" s="106"/>
      <c r="W209" s="106"/>
      <c r="X209" s="107"/>
      <c r="Y209" s="25"/>
      <c r="Z209" s="21" t="str">
        <f t="shared" si="60"/>
        <v/>
      </c>
      <c r="AA209" s="6" t="e">
        <f t="shared" si="61"/>
        <v>#N/A</v>
      </c>
      <c r="AB209" s="6" t="e">
        <f t="shared" si="62"/>
        <v>#N/A</v>
      </c>
      <c r="AC209" s="6" t="e">
        <f t="shared" si="63"/>
        <v>#N/A</v>
      </c>
      <c r="AD209" s="6" t="str">
        <f t="shared" si="64"/>
        <v/>
      </c>
      <c r="AE209" s="6">
        <f t="shared" si="65"/>
        <v>1</v>
      </c>
      <c r="AF209" s="6" t="e">
        <f t="shared" ref="AF209:AF272" si="70">IF(AC209=9,0,IF(L209&lt;=1700,1,IF(L209&lt;=2500,2,IF(L209&lt;=3500,3,4))))</f>
        <v>#N/A</v>
      </c>
      <c r="AG209" s="6" t="e">
        <f t="shared" ref="AG209:AG272" si="71">IF(AC209=5,0,IF(AC209=9,0,IF(L209&lt;=1700,1,IF(L209&lt;=2500,2,IF(L209&lt;=3500,3,4)))))</f>
        <v>#N/A</v>
      </c>
      <c r="AH209" s="6" t="e">
        <f t="shared" ref="AH209:AH272" si="72">VLOOKUP(M209,$BH$17:$BI$27,2,FALSE)</f>
        <v>#N/A</v>
      </c>
      <c r="AI209" s="6" t="e">
        <f t="shared" ref="AI209:AI272" si="73">VLOOKUP(AK209,排出係数表,9,FALSE)</f>
        <v>#N/A</v>
      </c>
      <c r="AJ209" s="7" t="str">
        <f t="shared" ref="AJ209:AJ272" si="74">IF(OR(ISBLANK(M209)=TRUE,ISBLANK(B209)=TRUE)," ",CONCATENATE(B209,AC209,AF209))</f>
        <v xml:space="preserve"> </v>
      </c>
      <c r="AK209" s="6" t="e">
        <f t="shared" ref="AK209:AK272" si="75">CONCATENATE(AA209,AG209,AH209,AD209)</f>
        <v>#N/A</v>
      </c>
      <c r="AL209" s="6"/>
      <c r="AM209" s="6"/>
      <c r="AN209" s="6"/>
      <c r="AO209" s="6"/>
      <c r="AP209" s="6"/>
      <c r="AQ209" s="6"/>
      <c r="AR209" s="6"/>
      <c r="AS209" s="6"/>
      <c r="AT209" s="6">
        <f t="shared" ref="AT209:AT272" si="76">IF(AND(N209="なし",O209="なし"),0,IF(AND(N209="",O209=""),0,IF(AND(N209="",O209="なし"),0,IF(AND(N209="なし",O209=""),0,1))))</f>
        <v>0</v>
      </c>
      <c r="AU209" s="6"/>
      <c r="AV209" s="6" t="str">
        <f t="shared" si="66"/>
        <v/>
      </c>
      <c r="AW209" s="6" t="str">
        <f t="shared" si="67"/>
        <v/>
      </c>
      <c r="AX209" s="6" t="str">
        <f t="shared" si="68"/>
        <v/>
      </c>
      <c r="AY209" s="58"/>
      <c r="BE209" s="192" t="s">
        <v>591</v>
      </c>
      <c r="CS209" s="284" t="str">
        <f t="shared" si="69"/>
        <v/>
      </c>
      <c r="CT209" s="365" t="str">
        <f t="shared" ref="CT209:CT272" si="77">IF(
  OR(
    AND(D209&gt;=480, D209&lt;=498),
    AND(D209&gt;=580, D209&lt;=598),
    AND(D209&gt;=680, D209&lt;=698),
    AND(D209&gt;=780, D209&lt;=798)
  ),
  "※軽自動車は報告の対象外です。",
  ""
)</f>
        <v/>
      </c>
    </row>
    <row r="210" spans="1:98" s="1" customFormat="1" ht="13.5" customHeight="1" x14ac:dyDescent="0.2">
      <c r="A210" s="17">
        <v>195</v>
      </c>
      <c r="B210" s="370"/>
      <c r="C210" s="370"/>
      <c r="D210" s="370"/>
      <c r="E210" s="370"/>
      <c r="F210" s="370"/>
      <c r="G210" s="370"/>
      <c r="H210" s="370"/>
      <c r="I210" s="370"/>
      <c r="J210" s="370"/>
      <c r="K210" s="370"/>
      <c r="L210" s="371"/>
      <c r="M210" s="370"/>
      <c r="N210" s="69"/>
      <c r="O210" s="70"/>
      <c r="P210" s="62"/>
      <c r="Q210" s="62"/>
      <c r="R210" s="103"/>
      <c r="S210" s="103"/>
      <c r="T210" s="104"/>
      <c r="U210" s="105"/>
      <c r="V210" s="106"/>
      <c r="W210" s="106"/>
      <c r="X210" s="107"/>
      <c r="Y210" s="25"/>
      <c r="Z210" s="21" t="str">
        <f t="shared" si="60"/>
        <v/>
      </c>
      <c r="AA210" s="6" t="e">
        <f t="shared" si="61"/>
        <v>#N/A</v>
      </c>
      <c r="AB210" s="6" t="e">
        <f t="shared" si="62"/>
        <v>#N/A</v>
      </c>
      <c r="AC210" s="6" t="e">
        <f t="shared" si="63"/>
        <v>#N/A</v>
      </c>
      <c r="AD210" s="6" t="str">
        <f t="shared" si="64"/>
        <v/>
      </c>
      <c r="AE210" s="6">
        <f t="shared" si="65"/>
        <v>1</v>
      </c>
      <c r="AF210" s="6" t="e">
        <f t="shared" si="70"/>
        <v>#N/A</v>
      </c>
      <c r="AG210" s="6" t="e">
        <f t="shared" si="71"/>
        <v>#N/A</v>
      </c>
      <c r="AH210" s="6" t="e">
        <f t="shared" si="72"/>
        <v>#N/A</v>
      </c>
      <c r="AI210" s="6" t="e">
        <f t="shared" si="73"/>
        <v>#N/A</v>
      </c>
      <c r="AJ210" s="7" t="str">
        <f t="shared" si="74"/>
        <v xml:space="preserve"> </v>
      </c>
      <c r="AK210" s="6" t="e">
        <f t="shared" si="75"/>
        <v>#N/A</v>
      </c>
      <c r="AL210" s="6"/>
      <c r="AM210" s="6"/>
      <c r="AN210" s="6"/>
      <c r="AO210" s="6"/>
      <c r="AP210" s="6"/>
      <c r="AQ210" s="6"/>
      <c r="AR210" s="6"/>
      <c r="AS210" s="6"/>
      <c r="AT210" s="6">
        <f t="shared" si="76"/>
        <v>0</v>
      </c>
      <c r="AU210" s="6"/>
      <c r="AV210" s="6" t="str">
        <f t="shared" si="66"/>
        <v/>
      </c>
      <c r="AW210" s="6" t="str">
        <f t="shared" si="67"/>
        <v/>
      </c>
      <c r="AX210" s="6" t="str">
        <f t="shared" si="68"/>
        <v/>
      </c>
      <c r="AY210" s="58"/>
      <c r="BE210" s="192" t="s">
        <v>592</v>
      </c>
      <c r="CS210" s="284" t="str">
        <f t="shared" si="69"/>
        <v/>
      </c>
      <c r="CT210" s="365" t="str">
        <f t="shared" si="77"/>
        <v/>
      </c>
    </row>
    <row r="211" spans="1:98" s="1" customFormat="1" ht="13.5" customHeight="1" x14ac:dyDescent="0.2">
      <c r="A211" s="17">
        <v>196</v>
      </c>
      <c r="B211" s="370"/>
      <c r="C211" s="370"/>
      <c r="D211" s="370"/>
      <c r="E211" s="370"/>
      <c r="F211" s="370"/>
      <c r="G211" s="370"/>
      <c r="H211" s="370"/>
      <c r="I211" s="370"/>
      <c r="J211" s="370"/>
      <c r="K211" s="370"/>
      <c r="L211" s="371"/>
      <c r="M211" s="370"/>
      <c r="N211" s="69"/>
      <c r="O211" s="70"/>
      <c r="P211" s="62"/>
      <c r="Q211" s="62"/>
      <c r="R211" s="103"/>
      <c r="S211" s="103"/>
      <c r="T211" s="104"/>
      <c r="U211" s="105"/>
      <c r="V211" s="106"/>
      <c r="W211" s="106"/>
      <c r="X211" s="107"/>
      <c r="Y211" s="25"/>
      <c r="Z211" s="21" t="str">
        <f t="shared" si="60"/>
        <v/>
      </c>
      <c r="AA211" s="6" t="e">
        <f t="shared" si="61"/>
        <v>#N/A</v>
      </c>
      <c r="AB211" s="6" t="e">
        <f t="shared" si="62"/>
        <v>#N/A</v>
      </c>
      <c r="AC211" s="6" t="e">
        <f t="shared" si="63"/>
        <v>#N/A</v>
      </c>
      <c r="AD211" s="6" t="str">
        <f t="shared" si="64"/>
        <v/>
      </c>
      <c r="AE211" s="6">
        <f t="shared" si="65"/>
        <v>1</v>
      </c>
      <c r="AF211" s="6" t="e">
        <f t="shared" si="70"/>
        <v>#N/A</v>
      </c>
      <c r="AG211" s="6" t="e">
        <f t="shared" si="71"/>
        <v>#N/A</v>
      </c>
      <c r="AH211" s="6" t="e">
        <f t="shared" si="72"/>
        <v>#N/A</v>
      </c>
      <c r="AI211" s="6" t="e">
        <f t="shared" si="73"/>
        <v>#N/A</v>
      </c>
      <c r="AJ211" s="7" t="str">
        <f t="shared" si="74"/>
        <v xml:space="preserve"> </v>
      </c>
      <c r="AK211" s="6" t="e">
        <f t="shared" si="75"/>
        <v>#N/A</v>
      </c>
      <c r="AL211" s="6"/>
      <c r="AM211" s="6"/>
      <c r="AN211" s="6"/>
      <c r="AO211" s="6"/>
      <c r="AP211" s="6"/>
      <c r="AQ211" s="6"/>
      <c r="AR211" s="6"/>
      <c r="AS211" s="6"/>
      <c r="AT211" s="6">
        <f t="shared" si="76"/>
        <v>0</v>
      </c>
      <c r="AU211" s="6"/>
      <c r="AV211" s="6" t="str">
        <f t="shared" si="66"/>
        <v/>
      </c>
      <c r="AW211" s="6" t="str">
        <f t="shared" si="67"/>
        <v/>
      </c>
      <c r="AX211" s="6" t="str">
        <f t="shared" si="68"/>
        <v/>
      </c>
      <c r="AY211" s="58"/>
      <c r="BE211" s="192" t="s">
        <v>593</v>
      </c>
      <c r="CS211" s="284" t="str">
        <f t="shared" si="69"/>
        <v/>
      </c>
      <c r="CT211" s="365" t="str">
        <f t="shared" si="77"/>
        <v/>
      </c>
    </row>
    <row r="212" spans="1:98" s="1" customFormat="1" ht="13.5" customHeight="1" x14ac:dyDescent="0.2">
      <c r="A212" s="17">
        <v>197</v>
      </c>
      <c r="B212" s="370"/>
      <c r="C212" s="370"/>
      <c r="D212" s="370"/>
      <c r="E212" s="370"/>
      <c r="F212" s="370"/>
      <c r="G212" s="370"/>
      <c r="H212" s="370"/>
      <c r="I212" s="370"/>
      <c r="J212" s="370"/>
      <c r="K212" s="370"/>
      <c r="L212" s="371"/>
      <c r="M212" s="370"/>
      <c r="N212" s="69"/>
      <c r="O212" s="70"/>
      <c r="P212" s="62"/>
      <c r="Q212" s="62"/>
      <c r="R212" s="103"/>
      <c r="S212" s="103"/>
      <c r="T212" s="104"/>
      <c r="U212" s="105"/>
      <c r="V212" s="106"/>
      <c r="W212" s="106"/>
      <c r="X212" s="107"/>
      <c r="Y212" s="25"/>
      <c r="Z212" s="21" t="str">
        <f t="shared" si="60"/>
        <v/>
      </c>
      <c r="AA212" s="6" t="e">
        <f t="shared" si="61"/>
        <v>#N/A</v>
      </c>
      <c r="AB212" s="6" t="e">
        <f t="shared" si="62"/>
        <v>#N/A</v>
      </c>
      <c r="AC212" s="6" t="e">
        <f t="shared" si="63"/>
        <v>#N/A</v>
      </c>
      <c r="AD212" s="6" t="str">
        <f t="shared" si="64"/>
        <v/>
      </c>
      <c r="AE212" s="6">
        <f t="shared" si="65"/>
        <v>1</v>
      </c>
      <c r="AF212" s="6" t="e">
        <f t="shared" si="70"/>
        <v>#N/A</v>
      </c>
      <c r="AG212" s="6" t="e">
        <f t="shared" si="71"/>
        <v>#N/A</v>
      </c>
      <c r="AH212" s="6" t="e">
        <f t="shared" si="72"/>
        <v>#N/A</v>
      </c>
      <c r="AI212" s="6" t="e">
        <f t="shared" si="73"/>
        <v>#N/A</v>
      </c>
      <c r="AJ212" s="7" t="str">
        <f t="shared" si="74"/>
        <v xml:space="preserve"> </v>
      </c>
      <c r="AK212" s="6" t="e">
        <f t="shared" si="75"/>
        <v>#N/A</v>
      </c>
      <c r="AL212" s="6"/>
      <c r="AM212" s="6"/>
      <c r="AN212" s="6"/>
      <c r="AO212" s="6"/>
      <c r="AP212" s="6"/>
      <c r="AQ212" s="6"/>
      <c r="AR212" s="6"/>
      <c r="AS212" s="6"/>
      <c r="AT212" s="6">
        <f t="shared" si="76"/>
        <v>0</v>
      </c>
      <c r="AU212" s="6"/>
      <c r="AV212" s="6" t="str">
        <f t="shared" si="66"/>
        <v/>
      </c>
      <c r="AW212" s="6" t="str">
        <f t="shared" si="67"/>
        <v/>
      </c>
      <c r="AX212" s="6" t="str">
        <f t="shared" si="68"/>
        <v/>
      </c>
      <c r="AY212" s="58"/>
      <c r="BE212" s="192" t="s">
        <v>594</v>
      </c>
      <c r="CS212" s="284" t="str">
        <f t="shared" si="69"/>
        <v/>
      </c>
      <c r="CT212" s="365" t="str">
        <f t="shared" si="77"/>
        <v/>
      </c>
    </row>
    <row r="213" spans="1:98" s="1" customFormat="1" ht="13.5" customHeight="1" x14ac:dyDescent="0.2">
      <c r="A213" s="17">
        <v>198</v>
      </c>
      <c r="B213" s="370"/>
      <c r="C213" s="370"/>
      <c r="D213" s="370"/>
      <c r="E213" s="370"/>
      <c r="F213" s="370"/>
      <c r="G213" s="370"/>
      <c r="H213" s="370"/>
      <c r="I213" s="370"/>
      <c r="J213" s="370"/>
      <c r="K213" s="370"/>
      <c r="L213" s="371"/>
      <c r="M213" s="370"/>
      <c r="N213" s="69"/>
      <c r="O213" s="70"/>
      <c r="P213" s="62"/>
      <c r="Q213" s="62"/>
      <c r="R213" s="103"/>
      <c r="S213" s="103"/>
      <c r="T213" s="104"/>
      <c r="U213" s="105"/>
      <c r="V213" s="106"/>
      <c r="W213" s="106"/>
      <c r="X213" s="107"/>
      <c r="Y213" s="25"/>
      <c r="Z213" s="21" t="str">
        <f t="shared" si="60"/>
        <v/>
      </c>
      <c r="AA213" s="6" t="e">
        <f t="shared" si="61"/>
        <v>#N/A</v>
      </c>
      <c r="AB213" s="6" t="e">
        <f t="shared" si="62"/>
        <v>#N/A</v>
      </c>
      <c r="AC213" s="6" t="e">
        <f t="shared" si="63"/>
        <v>#N/A</v>
      </c>
      <c r="AD213" s="6" t="str">
        <f t="shared" si="64"/>
        <v/>
      </c>
      <c r="AE213" s="6">
        <f t="shared" si="65"/>
        <v>1</v>
      </c>
      <c r="AF213" s="6" t="e">
        <f t="shared" si="70"/>
        <v>#N/A</v>
      </c>
      <c r="AG213" s="6" t="e">
        <f t="shared" si="71"/>
        <v>#N/A</v>
      </c>
      <c r="AH213" s="6" t="e">
        <f t="shared" si="72"/>
        <v>#N/A</v>
      </c>
      <c r="AI213" s="6" t="e">
        <f t="shared" si="73"/>
        <v>#N/A</v>
      </c>
      <c r="AJ213" s="7" t="str">
        <f t="shared" si="74"/>
        <v xml:space="preserve"> </v>
      </c>
      <c r="AK213" s="6" t="e">
        <f t="shared" si="75"/>
        <v>#N/A</v>
      </c>
      <c r="AL213" s="6"/>
      <c r="AM213" s="6"/>
      <c r="AN213" s="6"/>
      <c r="AO213" s="6"/>
      <c r="AP213" s="6"/>
      <c r="AQ213" s="6"/>
      <c r="AR213" s="6"/>
      <c r="AS213" s="6"/>
      <c r="AT213" s="6">
        <f t="shared" si="76"/>
        <v>0</v>
      </c>
      <c r="AU213" s="6"/>
      <c r="AV213" s="6" t="str">
        <f t="shared" si="66"/>
        <v/>
      </c>
      <c r="AW213" s="6" t="str">
        <f t="shared" si="67"/>
        <v/>
      </c>
      <c r="AX213" s="6" t="str">
        <f t="shared" si="68"/>
        <v/>
      </c>
      <c r="AY213" s="58"/>
      <c r="BE213" s="192" t="s">
        <v>1273</v>
      </c>
      <c r="CS213" s="284" t="str">
        <f t="shared" si="69"/>
        <v/>
      </c>
      <c r="CT213" s="365" t="str">
        <f t="shared" si="77"/>
        <v/>
      </c>
    </row>
    <row r="214" spans="1:98" s="1" customFormat="1" ht="13.5" customHeight="1" x14ac:dyDescent="0.2">
      <c r="A214" s="17">
        <v>199</v>
      </c>
      <c r="B214" s="370"/>
      <c r="C214" s="370"/>
      <c r="D214" s="370"/>
      <c r="E214" s="370"/>
      <c r="F214" s="370"/>
      <c r="G214" s="370"/>
      <c r="H214" s="370"/>
      <c r="I214" s="370"/>
      <c r="J214" s="370"/>
      <c r="K214" s="370"/>
      <c r="L214" s="371"/>
      <c r="M214" s="370"/>
      <c r="N214" s="69"/>
      <c r="O214" s="70"/>
      <c r="P214" s="62"/>
      <c r="Q214" s="62"/>
      <c r="R214" s="103"/>
      <c r="S214" s="103"/>
      <c r="T214" s="104"/>
      <c r="U214" s="105"/>
      <c r="V214" s="106"/>
      <c r="W214" s="106"/>
      <c r="X214" s="107"/>
      <c r="Y214" s="25"/>
      <c r="Z214" s="21" t="str">
        <f t="shared" si="60"/>
        <v/>
      </c>
      <c r="AA214" s="6" t="e">
        <f t="shared" si="61"/>
        <v>#N/A</v>
      </c>
      <c r="AB214" s="6" t="e">
        <f t="shared" si="62"/>
        <v>#N/A</v>
      </c>
      <c r="AC214" s="6" t="e">
        <f t="shared" si="63"/>
        <v>#N/A</v>
      </c>
      <c r="AD214" s="6" t="str">
        <f t="shared" si="64"/>
        <v/>
      </c>
      <c r="AE214" s="6">
        <f t="shared" si="65"/>
        <v>1</v>
      </c>
      <c r="AF214" s="6" t="e">
        <f t="shared" si="70"/>
        <v>#N/A</v>
      </c>
      <c r="AG214" s="6" t="e">
        <f t="shared" si="71"/>
        <v>#N/A</v>
      </c>
      <c r="AH214" s="6" t="e">
        <f t="shared" si="72"/>
        <v>#N/A</v>
      </c>
      <c r="AI214" s="6" t="e">
        <f t="shared" si="73"/>
        <v>#N/A</v>
      </c>
      <c r="AJ214" s="7" t="str">
        <f t="shared" si="74"/>
        <v xml:space="preserve"> </v>
      </c>
      <c r="AK214" s="6" t="e">
        <f t="shared" si="75"/>
        <v>#N/A</v>
      </c>
      <c r="AL214" s="6"/>
      <c r="AM214" s="6"/>
      <c r="AN214" s="6"/>
      <c r="AO214" s="6"/>
      <c r="AP214" s="6"/>
      <c r="AQ214" s="6"/>
      <c r="AR214" s="6"/>
      <c r="AS214" s="6"/>
      <c r="AT214" s="6">
        <f t="shared" si="76"/>
        <v>0</v>
      </c>
      <c r="AU214" s="6"/>
      <c r="AV214" s="6" t="str">
        <f t="shared" si="66"/>
        <v/>
      </c>
      <c r="AW214" s="6" t="str">
        <f t="shared" si="67"/>
        <v/>
      </c>
      <c r="AX214" s="6" t="str">
        <f t="shared" si="68"/>
        <v/>
      </c>
      <c r="AY214" s="58"/>
      <c r="BE214" s="192" t="s">
        <v>1275</v>
      </c>
      <c r="CS214" s="284" t="str">
        <f t="shared" si="69"/>
        <v/>
      </c>
      <c r="CT214" s="365" t="str">
        <f t="shared" si="77"/>
        <v/>
      </c>
    </row>
    <row r="215" spans="1:98" s="1" customFormat="1" ht="13.5" customHeight="1" x14ac:dyDescent="0.2">
      <c r="A215" s="17">
        <v>200</v>
      </c>
      <c r="B215" s="370"/>
      <c r="C215" s="370"/>
      <c r="D215" s="370"/>
      <c r="E215" s="370"/>
      <c r="F215" s="370"/>
      <c r="G215" s="370"/>
      <c r="H215" s="370"/>
      <c r="I215" s="370"/>
      <c r="J215" s="370"/>
      <c r="K215" s="370"/>
      <c r="L215" s="371"/>
      <c r="M215" s="370"/>
      <c r="N215" s="69"/>
      <c r="O215" s="70"/>
      <c r="P215" s="62"/>
      <c r="Q215" s="62"/>
      <c r="R215" s="103"/>
      <c r="S215" s="103"/>
      <c r="T215" s="104"/>
      <c r="U215" s="105"/>
      <c r="V215" s="106"/>
      <c r="W215" s="106"/>
      <c r="X215" s="107"/>
      <c r="Y215" s="25"/>
      <c r="Z215" s="21" t="str">
        <f t="shared" si="60"/>
        <v/>
      </c>
      <c r="AA215" s="6" t="e">
        <f t="shared" si="61"/>
        <v>#N/A</v>
      </c>
      <c r="AB215" s="6" t="e">
        <f t="shared" si="62"/>
        <v>#N/A</v>
      </c>
      <c r="AC215" s="6" t="e">
        <f t="shared" si="63"/>
        <v>#N/A</v>
      </c>
      <c r="AD215" s="6" t="str">
        <f t="shared" si="64"/>
        <v/>
      </c>
      <c r="AE215" s="6">
        <f t="shared" si="65"/>
        <v>1</v>
      </c>
      <c r="AF215" s="6" t="e">
        <f t="shared" si="70"/>
        <v>#N/A</v>
      </c>
      <c r="AG215" s="6" t="e">
        <f t="shared" si="71"/>
        <v>#N/A</v>
      </c>
      <c r="AH215" s="6" t="e">
        <f t="shared" si="72"/>
        <v>#N/A</v>
      </c>
      <c r="AI215" s="6" t="e">
        <f t="shared" si="73"/>
        <v>#N/A</v>
      </c>
      <c r="AJ215" s="7" t="str">
        <f t="shared" si="74"/>
        <v xml:space="preserve"> </v>
      </c>
      <c r="AK215" s="6" t="e">
        <f t="shared" si="75"/>
        <v>#N/A</v>
      </c>
      <c r="AL215" s="6"/>
      <c r="AM215" s="6"/>
      <c r="AN215" s="6"/>
      <c r="AO215" s="6"/>
      <c r="AP215" s="6"/>
      <c r="AQ215" s="6"/>
      <c r="AR215" s="6"/>
      <c r="AS215" s="6"/>
      <c r="AT215" s="6">
        <f t="shared" si="76"/>
        <v>0</v>
      </c>
      <c r="AU215" s="6"/>
      <c r="AV215" s="6" t="str">
        <f t="shared" si="66"/>
        <v/>
      </c>
      <c r="AW215" s="6" t="str">
        <f t="shared" si="67"/>
        <v/>
      </c>
      <c r="AX215" s="6" t="str">
        <f t="shared" si="68"/>
        <v/>
      </c>
      <c r="AY215" s="58"/>
      <c r="BE215" s="192" t="s">
        <v>681</v>
      </c>
      <c r="CS215" s="284" t="str">
        <f t="shared" si="69"/>
        <v/>
      </c>
      <c r="CT215" s="365" t="str">
        <f t="shared" si="77"/>
        <v/>
      </c>
    </row>
    <row r="216" spans="1:98" s="1" customFormat="1" ht="13.5" customHeight="1" x14ac:dyDescent="0.2">
      <c r="A216" s="17">
        <v>201</v>
      </c>
      <c r="B216" s="370"/>
      <c r="C216" s="370"/>
      <c r="D216" s="370"/>
      <c r="E216" s="370"/>
      <c r="F216" s="370"/>
      <c r="G216" s="370"/>
      <c r="H216" s="370"/>
      <c r="I216" s="370"/>
      <c r="J216" s="370"/>
      <c r="K216" s="370"/>
      <c r="L216" s="371"/>
      <c r="M216" s="370"/>
      <c r="N216" s="69"/>
      <c r="O216" s="70"/>
      <c r="P216" s="62"/>
      <c r="Q216" s="62"/>
      <c r="R216" s="103"/>
      <c r="S216" s="103"/>
      <c r="T216" s="104"/>
      <c r="U216" s="105"/>
      <c r="V216" s="106"/>
      <c r="W216" s="106"/>
      <c r="X216" s="107"/>
      <c r="Y216" s="25"/>
      <c r="Z216" s="21" t="str">
        <f t="shared" si="60"/>
        <v/>
      </c>
      <c r="AA216" s="6" t="e">
        <f t="shared" si="61"/>
        <v>#N/A</v>
      </c>
      <c r="AB216" s="6" t="e">
        <f t="shared" si="62"/>
        <v>#N/A</v>
      </c>
      <c r="AC216" s="6" t="e">
        <f t="shared" si="63"/>
        <v>#N/A</v>
      </c>
      <c r="AD216" s="6" t="str">
        <f t="shared" si="64"/>
        <v/>
      </c>
      <c r="AE216" s="6">
        <f t="shared" si="65"/>
        <v>1</v>
      </c>
      <c r="AF216" s="6" t="e">
        <f t="shared" si="70"/>
        <v>#N/A</v>
      </c>
      <c r="AG216" s="6" t="e">
        <f t="shared" si="71"/>
        <v>#N/A</v>
      </c>
      <c r="AH216" s="6" t="e">
        <f t="shared" si="72"/>
        <v>#N/A</v>
      </c>
      <c r="AI216" s="6" t="e">
        <f t="shared" si="73"/>
        <v>#N/A</v>
      </c>
      <c r="AJ216" s="7" t="str">
        <f t="shared" si="74"/>
        <v xml:space="preserve"> </v>
      </c>
      <c r="AK216" s="6" t="e">
        <f t="shared" si="75"/>
        <v>#N/A</v>
      </c>
      <c r="AL216" s="6"/>
      <c r="AM216" s="6"/>
      <c r="AN216" s="6"/>
      <c r="AO216" s="6"/>
      <c r="AP216" s="6"/>
      <c r="AQ216" s="6"/>
      <c r="AR216" s="6"/>
      <c r="AS216" s="6"/>
      <c r="AT216" s="6">
        <f t="shared" si="76"/>
        <v>0</v>
      </c>
      <c r="AU216" s="6"/>
      <c r="AV216" s="6" t="str">
        <f t="shared" si="66"/>
        <v/>
      </c>
      <c r="AW216" s="6" t="str">
        <f t="shared" si="67"/>
        <v/>
      </c>
      <c r="AX216" s="6" t="str">
        <f t="shared" si="68"/>
        <v/>
      </c>
      <c r="AY216" s="58"/>
      <c r="BE216" s="192" t="s">
        <v>682</v>
      </c>
      <c r="CS216" s="284" t="str">
        <f t="shared" si="69"/>
        <v/>
      </c>
      <c r="CT216" s="365" t="str">
        <f t="shared" si="77"/>
        <v/>
      </c>
    </row>
    <row r="217" spans="1:98" s="1" customFormat="1" ht="13.5" customHeight="1" x14ac:dyDescent="0.2">
      <c r="A217" s="17">
        <v>202</v>
      </c>
      <c r="B217" s="370"/>
      <c r="C217" s="370"/>
      <c r="D217" s="370"/>
      <c r="E217" s="370"/>
      <c r="F217" s="370"/>
      <c r="G217" s="370"/>
      <c r="H217" s="370"/>
      <c r="I217" s="370"/>
      <c r="J217" s="370"/>
      <c r="K217" s="370"/>
      <c r="L217" s="371"/>
      <c r="M217" s="370"/>
      <c r="N217" s="69"/>
      <c r="O217" s="70"/>
      <c r="P217" s="62"/>
      <c r="Q217" s="62"/>
      <c r="R217" s="103"/>
      <c r="S217" s="103"/>
      <c r="T217" s="104"/>
      <c r="U217" s="105"/>
      <c r="V217" s="106"/>
      <c r="W217" s="106"/>
      <c r="X217" s="107"/>
      <c r="Y217" s="25"/>
      <c r="Z217" s="21" t="str">
        <f t="shared" si="60"/>
        <v/>
      </c>
      <c r="AA217" s="6" t="e">
        <f t="shared" si="61"/>
        <v>#N/A</v>
      </c>
      <c r="AB217" s="6" t="e">
        <f t="shared" si="62"/>
        <v>#N/A</v>
      </c>
      <c r="AC217" s="6" t="e">
        <f t="shared" si="63"/>
        <v>#N/A</v>
      </c>
      <c r="AD217" s="6" t="str">
        <f t="shared" si="64"/>
        <v/>
      </c>
      <c r="AE217" s="6">
        <f t="shared" si="65"/>
        <v>1</v>
      </c>
      <c r="AF217" s="6" t="e">
        <f t="shared" si="70"/>
        <v>#N/A</v>
      </c>
      <c r="AG217" s="6" t="e">
        <f t="shared" si="71"/>
        <v>#N/A</v>
      </c>
      <c r="AH217" s="6" t="e">
        <f t="shared" si="72"/>
        <v>#N/A</v>
      </c>
      <c r="AI217" s="6" t="e">
        <f t="shared" si="73"/>
        <v>#N/A</v>
      </c>
      <c r="AJ217" s="7" t="str">
        <f t="shared" si="74"/>
        <v xml:space="preserve"> </v>
      </c>
      <c r="AK217" s="6" t="e">
        <f t="shared" si="75"/>
        <v>#N/A</v>
      </c>
      <c r="AL217" s="6"/>
      <c r="AM217" s="6"/>
      <c r="AN217" s="6"/>
      <c r="AO217" s="6"/>
      <c r="AP217" s="6"/>
      <c r="AQ217" s="6"/>
      <c r="AR217" s="6"/>
      <c r="AS217" s="6"/>
      <c r="AT217" s="6">
        <f t="shared" si="76"/>
        <v>0</v>
      </c>
      <c r="AU217" s="6"/>
      <c r="AV217" s="6" t="str">
        <f t="shared" si="66"/>
        <v/>
      </c>
      <c r="AW217" s="6" t="str">
        <f t="shared" si="67"/>
        <v/>
      </c>
      <c r="AX217" s="6" t="str">
        <f t="shared" si="68"/>
        <v/>
      </c>
      <c r="AY217" s="58"/>
      <c r="BE217" s="191" t="s">
        <v>683</v>
      </c>
      <c r="CS217" s="284" t="str">
        <f t="shared" si="69"/>
        <v/>
      </c>
      <c r="CT217" s="365" t="str">
        <f t="shared" si="77"/>
        <v/>
      </c>
    </row>
    <row r="218" spans="1:98" s="1" customFormat="1" ht="13.5" customHeight="1" x14ac:dyDescent="0.2">
      <c r="A218" s="17">
        <v>203</v>
      </c>
      <c r="B218" s="370"/>
      <c r="C218" s="370"/>
      <c r="D218" s="370"/>
      <c r="E218" s="370"/>
      <c r="F218" s="370"/>
      <c r="G218" s="370"/>
      <c r="H218" s="370"/>
      <c r="I218" s="370"/>
      <c r="J218" s="370"/>
      <c r="K218" s="370"/>
      <c r="L218" s="371"/>
      <c r="M218" s="370"/>
      <c r="N218" s="69"/>
      <c r="O218" s="70"/>
      <c r="P218" s="62"/>
      <c r="Q218" s="62"/>
      <c r="R218" s="103"/>
      <c r="S218" s="103"/>
      <c r="T218" s="104"/>
      <c r="U218" s="105"/>
      <c r="V218" s="106"/>
      <c r="W218" s="106"/>
      <c r="X218" s="107"/>
      <c r="Y218" s="25"/>
      <c r="Z218" s="21" t="str">
        <f t="shared" si="60"/>
        <v/>
      </c>
      <c r="AA218" s="6" t="e">
        <f t="shared" si="61"/>
        <v>#N/A</v>
      </c>
      <c r="AB218" s="6" t="e">
        <f t="shared" si="62"/>
        <v>#N/A</v>
      </c>
      <c r="AC218" s="6" t="e">
        <f t="shared" si="63"/>
        <v>#N/A</v>
      </c>
      <c r="AD218" s="6" t="str">
        <f t="shared" si="64"/>
        <v/>
      </c>
      <c r="AE218" s="6">
        <f t="shared" si="65"/>
        <v>1</v>
      </c>
      <c r="AF218" s="6" t="e">
        <f t="shared" si="70"/>
        <v>#N/A</v>
      </c>
      <c r="AG218" s="6" t="e">
        <f t="shared" si="71"/>
        <v>#N/A</v>
      </c>
      <c r="AH218" s="6" t="e">
        <f t="shared" si="72"/>
        <v>#N/A</v>
      </c>
      <c r="AI218" s="6" t="e">
        <f t="shared" si="73"/>
        <v>#N/A</v>
      </c>
      <c r="AJ218" s="7" t="str">
        <f t="shared" si="74"/>
        <v xml:space="preserve"> </v>
      </c>
      <c r="AK218" s="6" t="e">
        <f t="shared" si="75"/>
        <v>#N/A</v>
      </c>
      <c r="AL218" s="6"/>
      <c r="AM218" s="6"/>
      <c r="AN218" s="6"/>
      <c r="AO218" s="6"/>
      <c r="AP218" s="6"/>
      <c r="AQ218" s="6"/>
      <c r="AR218" s="6"/>
      <c r="AS218" s="6"/>
      <c r="AT218" s="6">
        <f t="shared" si="76"/>
        <v>0</v>
      </c>
      <c r="AU218" s="6"/>
      <c r="AV218" s="6" t="str">
        <f t="shared" si="66"/>
        <v/>
      </c>
      <c r="AW218" s="6" t="str">
        <f t="shared" si="67"/>
        <v/>
      </c>
      <c r="AX218" s="6" t="str">
        <f t="shared" si="68"/>
        <v/>
      </c>
      <c r="AY218" s="58"/>
      <c r="BE218" s="191" t="s">
        <v>684</v>
      </c>
      <c r="CS218" s="284" t="str">
        <f t="shared" si="69"/>
        <v/>
      </c>
      <c r="CT218" s="365" t="str">
        <f t="shared" si="77"/>
        <v/>
      </c>
    </row>
    <row r="219" spans="1:98" s="1" customFormat="1" ht="13.5" customHeight="1" x14ac:dyDescent="0.2">
      <c r="A219" s="17">
        <v>204</v>
      </c>
      <c r="B219" s="370"/>
      <c r="C219" s="370"/>
      <c r="D219" s="370"/>
      <c r="E219" s="370"/>
      <c r="F219" s="370"/>
      <c r="G219" s="370"/>
      <c r="H219" s="370"/>
      <c r="I219" s="370"/>
      <c r="J219" s="370"/>
      <c r="K219" s="370"/>
      <c r="L219" s="371"/>
      <c r="M219" s="370"/>
      <c r="N219" s="69"/>
      <c r="O219" s="70"/>
      <c r="P219" s="62"/>
      <c r="Q219" s="62"/>
      <c r="R219" s="103"/>
      <c r="S219" s="103"/>
      <c r="T219" s="104"/>
      <c r="U219" s="105"/>
      <c r="V219" s="106"/>
      <c r="W219" s="106"/>
      <c r="X219" s="107"/>
      <c r="Y219" s="25"/>
      <c r="Z219" s="21" t="str">
        <f t="shared" si="60"/>
        <v/>
      </c>
      <c r="AA219" s="6" t="e">
        <f t="shared" si="61"/>
        <v>#N/A</v>
      </c>
      <c r="AB219" s="6" t="e">
        <f t="shared" si="62"/>
        <v>#N/A</v>
      </c>
      <c r="AC219" s="6" t="e">
        <f t="shared" si="63"/>
        <v>#N/A</v>
      </c>
      <c r="AD219" s="6" t="str">
        <f t="shared" si="64"/>
        <v/>
      </c>
      <c r="AE219" s="6">
        <f t="shared" si="65"/>
        <v>1</v>
      </c>
      <c r="AF219" s="6" t="e">
        <f t="shared" si="70"/>
        <v>#N/A</v>
      </c>
      <c r="AG219" s="6" t="e">
        <f t="shared" si="71"/>
        <v>#N/A</v>
      </c>
      <c r="AH219" s="6" t="e">
        <f t="shared" si="72"/>
        <v>#N/A</v>
      </c>
      <c r="AI219" s="6" t="e">
        <f t="shared" si="73"/>
        <v>#N/A</v>
      </c>
      <c r="AJ219" s="7" t="str">
        <f t="shared" si="74"/>
        <v xml:space="preserve"> </v>
      </c>
      <c r="AK219" s="6" t="e">
        <f t="shared" si="75"/>
        <v>#N/A</v>
      </c>
      <c r="AL219" s="6"/>
      <c r="AM219" s="6"/>
      <c r="AN219" s="6"/>
      <c r="AO219" s="6"/>
      <c r="AP219" s="6"/>
      <c r="AQ219" s="6"/>
      <c r="AR219" s="6"/>
      <c r="AS219" s="6"/>
      <c r="AT219" s="6">
        <f t="shared" si="76"/>
        <v>0</v>
      </c>
      <c r="AU219" s="6"/>
      <c r="AV219" s="6" t="str">
        <f t="shared" si="66"/>
        <v/>
      </c>
      <c r="AW219" s="6" t="str">
        <f t="shared" si="67"/>
        <v/>
      </c>
      <c r="AX219" s="6" t="str">
        <f t="shared" si="68"/>
        <v/>
      </c>
      <c r="AY219" s="58"/>
      <c r="BE219" s="191" t="s">
        <v>685</v>
      </c>
      <c r="CS219" s="284" t="str">
        <f t="shared" si="69"/>
        <v/>
      </c>
      <c r="CT219" s="365" t="str">
        <f t="shared" si="77"/>
        <v/>
      </c>
    </row>
    <row r="220" spans="1:98" s="1" customFormat="1" ht="13.5" customHeight="1" x14ac:dyDescent="0.2">
      <c r="A220" s="17">
        <v>205</v>
      </c>
      <c r="B220" s="370"/>
      <c r="C220" s="370"/>
      <c r="D220" s="370"/>
      <c r="E220" s="370"/>
      <c r="F220" s="370"/>
      <c r="G220" s="370"/>
      <c r="H220" s="370"/>
      <c r="I220" s="370"/>
      <c r="J220" s="370"/>
      <c r="K220" s="370"/>
      <c r="L220" s="371"/>
      <c r="M220" s="370"/>
      <c r="N220" s="69"/>
      <c r="O220" s="70"/>
      <c r="P220" s="62"/>
      <c r="Q220" s="62"/>
      <c r="R220" s="103"/>
      <c r="S220" s="103"/>
      <c r="T220" s="104"/>
      <c r="U220" s="105"/>
      <c r="V220" s="106"/>
      <c r="W220" s="106"/>
      <c r="X220" s="107"/>
      <c r="Y220" s="25"/>
      <c r="Z220" s="21" t="str">
        <f t="shared" si="60"/>
        <v/>
      </c>
      <c r="AA220" s="6" t="e">
        <f t="shared" si="61"/>
        <v>#N/A</v>
      </c>
      <c r="AB220" s="6" t="e">
        <f t="shared" si="62"/>
        <v>#N/A</v>
      </c>
      <c r="AC220" s="6" t="e">
        <f t="shared" si="63"/>
        <v>#N/A</v>
      </c>
      <c r="AD220" s="6" t="str">
        <f t="shared" si="64"/>
        <v/>
      </c>
      <c r="AE220" s="6">
        <f t="shared" si="65"/>
        <v>1</v>
      </c>
      <c r="AF220" s="6" t="e">
        <f t="shared" si="70"/>
        <v>#N/A</v>
      </c>
      <c r="AG220" s="6" t="e">
        <f t="shared" si="71"/>
        <v>#N/A</v>
      </c>
      <c r="AH220" s="6" t="e">
        <f t="shared" si="72"/>
        <v>#N/A</v>
      </c>
      <c r="AI220" s="6" t="e">
        <f t="shared" si="73"/>
        <v>#N/A</v>
      </c>
      <c r="AJ220" s="7" t="str">
        <f t="shared" si="74"/>
        <v xml:space="preserve"> </v>
      </c>
      <c r="AK220" s="6" t="e">
        <f t="shared" si="75"/>
        <v>#N/A</v>
      </c>
      <c r="AL220" s="6"/>
      <c r="AM220" s="6"/>
      <c r="AN220" s="6"/>
      <c r="AO220" s="6"/>
      <c r="AP220" s="6"/>
      <c r="AQ220" s="6"/>
      <c r="AR220" s="6"/>
      <c r="AS220" s="6"/>
      <c r="AT220" s="6">
        <f t="shared" si="76"/>
        <v>0</v>
      </c>
      <c r="AU220" s="6"/>
      <c r="AV220" s="6" t="str">
        <f t="shared" si="66"/>
        <v/>
      </c>
      <c r="AW220" s="6" t="str">
        <f t="shared" si="67"/>
        <v/>
      </c>
      <c r="AX220" s="6" t="str">
        <f t="shared" si="68"/>
        <v/>
      </c>
      <c r="AY220" s="58"/>
      <c r="BE220" s="191" t="s">
        <v>595</v>
      </c>
      <c r="CS220" s="284" t="str">
        <f t="shared" si="69"/>
        <v/>
      </c>
      <c r="CT220" s="365" t="str">
        <f t="shared" si="77"/>
        <v/>
      </c>
    </row>
    <row r="221" spans="1:98" s="1" customFormat="1" ht="13.5" customHeight="1" x14ac:dyDescent="0.2">
      <c r="A221" s="17">
        <v>206</v>
      </c>
      <c r="B221" s="370"/>
      <c r="C221" s="370"/>
      <c r="D221" s="370"/>
      <c r="E221" s="370"/>
      <c r="F221" s="370"/>
      <c r="G221" s="370"/>
      <c r="H221" s="370"/>
      <c r="I221" s="370"/>
      <c r="J221" s="370"/>
      <c r="K221" s="370"/>
      <c r="L221" s="371"/>
      <c r="M221" s="370"/>
      <c r="N221" s="69"/>
      <c r="O221" s="70"/>
      <c r="P221" s="62"/>
      <c r="Q221" s="62"/>
      <c r="R221" s="103"/>
      <c r="S221" s="103"/>
      <c r="T221" s="104"/>
      <c r="U221" s="105"/>
      <c r="V221" s="106"/>
      <c r="W221" s="106"/>
      <c r="X221" s="107"/>
      <c r="Y221" s="25"/>
      <c r="Z221" s="21" t="str">
        <f t="shared" si="60"/>
        <v/>
      </c>
      <c r="AA221" s="6" t="e">
        <f t="shared" si="61"/>
        <v>#N/A</v>
      </c>
      <c r="AB221" s="6" t="e">
        <f t="shared" si="62"/>
        <v>#N/A</v>
      </c>
      <c r="AC221" s="6" t="e">
        <f t="shared" si="63"/>
        <v>#N/A</v>
      </c>
      <c r="AD221" s="6" t="str">
        <f t="shared" si="64"/>
        <v/>
      </c>
      <c r="AE221" s="6">
        <f t="shared" si="65"/>
        <v>1</v>
      </c>
      <c r="AF221" s="6" t="e">
        <f t="shared" si="70"/>
        <v>#N/A</v>
      </c>
      <c r="AG221" s="6" t="e">
        <f t="shared" si="71"/>
        <v>#N/A</v>
      </c>
      <c r="AH221" s="6" t="e">
        <f t="shared" si="72"/>
        <v>#N/A</v>
      </c>
      <c r="AI221" s="6" t="e">
        <f t="shared" si="73"/>
        <v>#N/A</v>
      </c>
      <c r="AJ221" s="7" t="str">
        <f t="shared" si="74"/>
        <v xml:space="preserve"> </v>
      </c>
      <c r="AK221" s="6" t="e">
        <f t="shared" si="75"/>
        <v>#N/A</v>
      </c>
      <c r="AL221" s="6"/>
      <c r="AM221" s="6"/>
      <c r="AN221" s="6"/>
      <c r="AO221" s="6"/>
      <c r="AP221" s="6"/>
      <c r="AQ221" s="6"/>
      <c r="AR221" s="6"/>
      <c r="AS221" s="6"/>
      <c r="AT221" s="6">
        <f t="shared" si="76"/>
        <v>0</v>
      </c>
      <c r="AU221" s="6"/>
      <c r="AV221" s="6" t="str">
        <f t="shared" si="66"/>
        <v/>
      </c>
      <c r="AW221" s="6" t="str">
        <f t="shared" si="67"/>
        <v/>
      </c>
      <c r="AX221" s="6" t="str">
        <f t="shared" si="68"/>
        <v/>
      </c>
      <c r="AY221" s="58"/>
      <c r="BE221" s="191" t="s">
        <v>596</v>
      </c>
      <c r="CS221" s="284" t="str">
        <f t="shared" si="69"/>
        <v/>
      </c>
      <c r="CT221" s="365" t="str">
        <f t="shared" si="77"/>
        <v/>
      </c>
    </row>
    <row r="222" spans="1:98" s="1" customFormat="1" ht="13.5" customHeight="1" x14ac:dyDescent="0.2">
      <c r="A222" s="17">
        <v>207</v>
      </c>
      <c r="B222" s="370"/>
      <c r="C222" s="370"/>
      <c r="D222" s="370"/>
      <c r="E222" s="370"/>
      <c r="F222" s="370"/>
      <c r="G222" s="370"/>
      <c r="H222" s="370"/>
      <c r="I222" s="370"/>
      <c r="J222" s="370"/>
      <c r="K222" s="370"/>
      <c r="L222" s="371"/>
      <c r="M222" s="370"/>
      <c r="N222" s="69"/>
      <c r="O222" s="70"/>
      <c r="P222" s="62"/>
      <c r="Q222" s="62"/>
      <c r="R222" s="103"/>
      <c r="S222" s="103"/>
      <c r="T222" s="104"/>
      <c r="U222" s="105"/>
      <c r="V222" s="106"/>
      <c r="W222" s="106"/>
      <c r="X222" s="107"/>
      <c r="Y222" s="25"/>
      <c r="Z222" s="21" t="str">
        <f t="shared" si="60"/>
        <v/>
      </c>
      <c r="AA222" s="6" t="e">
        <f t="shared" si="61"/>
        <v>#N/A</v>
      </c>
      <c r="AB222" s="6" t="e">
        <f t="shared" si="62"/>
        <v>#N/A</v>
      </c>
      <c r="AC222" s="6" t="e">
        <f t="shared" si="63"/>
        <v>#N/A</v>
      </c>
      <c r="AD222" s="6" t="str">
        <f t="shared" si="64"/>
        <v/>
      </c>
      <c r="AE222" s="6">
        <f t="shared" si="65"/>
        <v>1</v>
      </c>
      <c r="AF222" s="6" t="e">
        <f t="shared" si="70"/>
        <v>#N/A</v>
      </c>
      <c r="AG222" s="6" t="e">
        <f t="shared" si="71"/>
        <v>#N/A</v>
      </c>
      <c r="AH222" s="6" t="e">
        <f t="shared" si="72"/>
        <v>#N/A</v>
      </c>
      <c r="AI222" s="6" t="e">
        <f t="shared" si="73"/>
        <v>#N/A</v>
      </c>
      <c r="AJ222" s="7" t="str">
        <f t="shared" si="74"/>
        <v xml:space="preserve"> </v>
      </c>
      <c r="AK222" s="6" t="e">
        <f t="shared" si="75"/>
        <v>#N/A</v>
      </c>
      <c r="AL222" s="6"/>
      <c r="AM222" s="6"/>
      <c r="AN222" s="6"/>
      <c r="AO222" s="6"/>
      <c r="AP222" s="6"/>
      <c r="AQ222" s="6"/>
      <c r="AR222" s="6"/>
      <c r="AS222" s="6"/>
      <c r="AT222" s="6">
        <f t="shared" si="76"/>
        <v>0</v>
      </c>
      <c r="AU222" s="6"/>
      <c r="AV222" s="6" t="str">
        <f t="shared" si="66"/>
        <v/>
      </c>
      <c r="AW222" s="6" t="str">
        <f t="shared" si="67"/>
        <v/>
      </c>
      <c r="AX222" s="6" t="str">
        <f t="shared" si="68"/>
        <v/>
      </c>
      <c r="AY222" s="58"/>
      <c r="BE222" s="191" t="s">
        <v>597</v>
      </c>
      <c r="CS222" s="284" t="str">
        <f t="shared" si="69"/>
        <v/>
      </c>
      <c r="CT222" s="365" t="str">
        <f t="shared" si="77"/>
        <v/>
      </c>
    </row>
    <row r="223" spans="1:98" s="1" customFormat="1" ht="13.5" customHeight="1" x14ac:dyDescent="0.2">
      <c r="A223" s="17">
        <v>208</v>
      </c>
      <c r="B223" s="370"/>
      <c r="C223" s="370"/>
      <c r="D223" s="370"/>
      <c r="E223" s="370"/>
      <c r="F223" s="370"/>
      <c r="G223" s="370"/>
      <c r="H223" s="370"/>
      <c r="I223" s="370"/>
      <c r="J223" s="370"/>
      <c r="K223" s="370"/>
      <c r="L223" s="371"/>
      <c r="M223" s="370"/>
      <c r="N223" s="69"/>
      <c r="O223" s="70"/>
      <c r="P223" s="62"/>
      <c r="Q223" s="62"/>
      <c r="R223" s="103"/>
      <c r="S223" s="103"/>
      <c r="T223" s="104"/>
      <c r="U223" s="105"/>
      <c r="V223" s="106"/>
      <c r="W223" s="106"/>
      <c r="X223" s="107"/>
      <c r="Y223" s="25"/>
      <c r="Z223" s="21" t="str">
        <f t="shared" si="60"/>
        <v/>
      </c>
      <c r="AA223" s="6" t="e">
        <f t="shared" si="61"/>
        <v>#N/A</v>
      </c>
      <c r="AB223" s="6" t="e">
        <f t="shared" si="62"/>
        <v>#N/A</v>
      </c>
      <c r="AC223" s="6" t="e">
        <f t="shared" si="63"/>
        <v>#N/A</v>
      </c>
      <c r="AD223" s="6" t="str">
        <f t="shared" si="64"/>
        <v/>
      </c>
      <c r="AE223" s="6">
        <f t="shared" si="65"/>
        <v>1</v>
      </c>
      <c r="AF223" s="6" t="e">
        <f t="shared" si="70"/>
        <v>#N/A</v>
      </c>
      <c r="AG223" s="6" t="e">
        <f t="shared" si="71"/>
        <v>#N/A</v>
      </c>
      <c r="AH223" s="6" t="e">
        <f t="shared" si="72"/>
        <v>#N/A</v>
      </c>
      <c r="AI223" s="6" t="e">
        <f t="shared" si="73"/>
        <v>#N/A</v>
      </c>
      <c r="AJ223" s="7" t="str">
        <f t="shared" si="74"/>
        <v xml:space="preserve"> </v>
      </c>
      <c r="AK223" s="6" t="e">
        <f t="shared" si="75"/>
        <v>#N/A</v>
      </c>
      <c r="AL223" s="6"/>
      <c r="AM223" s="6"/>
      <c r="AN223" s="6"/>
      <c r="AO223" s="6"/>
      <c r="AP223" s="6"/>
      <c r="AQ223" s="6"/>
      <c r="AR223" s="6"/>
      <c r="AS223" s="6"/>
      <c r="AT223" s="6">
        <f t="shared" si="76"/>
        <v>0</v>
      </c>
      <c r="AU223" s="6"/>
      <c r="AV223" s="6" t="str">
        <f t="shared" si="66"/>
        <v/>
      </c>
      <c r="AW223" s="6" t="str">
        <f t="shared" si="67"/>
        <v/>
      </c>
      <c r="AX223" s="6" t="str">
        <f t="shared" si="68"/>
        <v/>
      </c>
      <c r="AY223" s="58"/>
      <c r="BE223" s="191" t="s">
        <v>598</v>
      </c>
      <c r="CS223" s="284" t="str">
        <f t="shared" si="69"/>
        <v/>
      </c>
      <c r="CT223" s="365" t="str">
        <f t="shared" si="77"/>
        <v/>
      </c>
    </row>
    <row r="224" spans="1:98" s="1" customFormat="1" ht="13.5" customHeight="1" x14ac:dyDescent="0.2">
      <c r="A224" s="17">
        <v>209</v>
      </c>
      <c r="B224" s="370"/>
      <c r="C224" s="370"/>
      <c r="D224" s="370"/>
      <c r="E224" s="370"/>
      <c r="F224" s="370"/>
      <c r="G224" s="370"/>
      <c r="H224" s="370"/>
      <c r="I224" s="370"/>
      <c r="J224" s="370"/>
      <c r="K224" s="370"/>
      <c r="L224" s="371"/>
      <c r="M224" s="370"/>
      <c r="N224" s="69"/>
      <c r="O224" s="70"/>
      <c r="P224" s="62"/>
      <c r="Q224" s="62"/>
      <c r="R224" s="103"/>
      <c r="S224" s="103"/>
      <c r="T224" s="104"/>
      <c r="U224" s="105"/>
      <c r="V224" s="106"/>
      <c r="W224" s="106"/>
      <c r="X224" s="107"/>
      <c r="Y224" s="25"/>
      <c r="Z224" s="21" t="str">
        <f t="shared" si="60"/>
        <v/>
      </c>
      <c r="AA224" s="6" t="e">
        <f t="shared" si="61"/>
        <v>#N/A</v>
      </c>
      <c r="AB224" s="6" t="e">
        <f t="shared" si="62"/>
        <v>#N/A</v>
      </c>
      <c r="AC224" s="6" t="e">
        <f t="shared" si="63"/>
        <v>#N/A</v>
      </c>
      <c r="AD224" s="6" t="str">
        <f t="shared" si="64"/>
        <v/>
      </c>
      <c r="AE224" s="6">
        <f t="shared" si="65"/>
        <v>1</v>
      </c>
      <c r="AF224" s="6" t="e">
        <f t="shared" si="70"/>
        <v>#N/A</v>
      </c>
      <c r="AG224" s="6" t="e">
        <f t="shared" si="71"/>
        <v>#N/A</v>
      </c>
      <c r="AH224" s="6" t="e">
        <f t="shared" si="72"/>
        <v>#N/A</v>
      </c>
      <c r="AI224" s="6" t="e">
        <f t="shared" si="73"/>
        <v>#N/A</v>
      </c>
      <c r="AJ224" s="7" t="str">
        <f t="shared" si="74"/>
        <v xml:space="preserve"> </v>
      </c>
      <c r="AK224" s="6" t="e">
        <f t="shared" si="75"/>
        <v>#N/A</v>
      </c>
      <c r="AL224" s="6"/>
      <c r="AM224" s="6"/>
      <c r="AN224" s="6"/>
      <c r="AO224" s="6"/>
      <c r="AP224" s="6"/>
      <c r="AQ224" s="6"/>
      <c r="AR224" s="6"/>
      <c r="AS224" s="6"/>
      <c r="AT224" s="6">
        <f t="shared" si="76"/>
        <v>0</v>
      </c>
      <c r="AU224" s="6"/>
      <c r="AV224" s="6" t="str">
        <f t="shared" si="66"/>
        <v/>
      </c>
      <c r="AW224" s="6" t="str">
        <f t="shared" si="67"/>
        <v/>
      </c>
      <c r="AX224" s="6" t="str">
        <f t="shared" si="68"/>
        <v/>
      </c>
      <c r="AY224" s="58"/>
      <c r="BE224" s="191" t="s">
        <v>1277</v>
      </c>
      <c r="CS224" s="284" t="str">
        <f t="shared" si="69"/>
        <v/>
      </c>
      <c r="CT224" s="365" t="str">
        <f t="shared" si="77"/>
        <v/>
      </c>
    </row>
    <row r="225" spans="1:98" s="1" customFormat="1" ht="13.5" customHeight="1" x14ac:dyDescent="0.2">
      <c r="A225" s="17">
        <v>210</v>
      </c>
      <c r="B225" s="370"/>
      <c r="C225" s="370"/>
      <c r="D225" s="370"/>
      <c r="E225" s="370"/>
      <c r="F225" s="370"/>
      <c r="G225" s="370"/>
      <c r="H225" s="370"/>
      <c r="I225" s="370"/>
      <c r="J225" s="370"/>
      <c r="K225" s="370"/>
      <c r="L225" s="371"/>
      <c r="M225" s="370"/>
      <c r="N225" s="69"/>
      <c r="O225" s="70"/>
      <c r="P225" s="62"/>
      <c r="Q225" s="62"/>
      <c r="R225" s="103"/>
      <c r="S225" s="103"/>
      <c r="T225" s="104"/>
      <c r="U225" s="105"/>
      <c r="V225" s="106"/>
      <c r="W225" s="106"/>
      <c r="X225" s="107"/>
      <c r="Y225" s="25"/>
      <c r="Z225" s="21" t="str">
        <f t="shared" si="60"/>
        <v/>
      </c>
      <c r="AA225" s="6" t="e">
        <f t="shared" si="61"/>
        <v>#N/A</v>
      </c>
      <c r="AB225" s="6" t="e">
        <f t="shared" si="62"/>
        <v>#N/A</v>
      </c>
      <c r="AC225" s="6" t="e">
        <f t="shared" si="63"/>
        <v>#N/A</v>
      </c>
      <c r="AD225" s="6" t="str">
        <f t="shared" si="64"/>
        <v/>
      </c>
      <c r="AE225" s="6">
        <f t="shared" si="65"/>
        <v>1</v>
      </c>
      <c r="AF225" s="6" t="e">
        <f t="shared" si="70"/>
        <v>#N/A</v>
      </c>
      <c r="AG225" s="6" t="e">
        <f t="shared" si="71"/>
        <v>#N/A</v>
      </c>
      <c r="AH225" s="6" t="e">
        <f t="shared" si="72"/>
        <v>#N/A</v>
      </c>
      <c r="AI225" s="6" t="e">
        <f t="shared" si="73"/>
        <v>#N/A</v>
      </c>
      <c r="AJ225" s="7" t="str">
        <f t="shared" si="74"/>
        <v xml:space="preserve"> </v>
      </c>
      <c r="AK225" s="6" t="e">
        <f t="shared" si="75"/>
        <v>#N/A</v>
      </c>
      <c r="AL225" s="6"/>
      <c r="AM225" s="6"/>
      <c r="AN225" s="6"/>
      <c r="AO225" s="6"/>
      <c r="AP225" s="6"/>
      <c r="AQ225" s="6"/>
      <c r="AR225" s="6"/>
      <c r="AS225" s="6"/>
      <c r="AT225" s="6">
        <f t="shared" si="76"/>
        <v>0</v>
      </c>
      <c r="AU225" s="6"/>
      <c r="AV225" s="6" t="str">
        <f t="shared" si="66"/>
        <v/>
      </c>
      <c r="AW225" s="6" t="str">
        <f t="shared" si="67"/>
        <v/>
      </c>
      <c r="AX225" s="6" t="str">
        <f t="shared" si="68"/>
        <v/>
      </c>
      <c r="AY225" s="58"/>
      <c r="BE225" s="191" t="s">
        <v>1279</v>
      </c>
      <c r="CS225" s="284" t="str">
        <f t="shared" si="69"/>
        <v/>
      </c>
      <c r="CT225" s="365" t="str">
        <f t="shared" si="77"/>
        <v/>
      </c>
    </row>
    <row r="226" spans="1:98" s="1" customFormat="1" ht="13.5" customHeight="1" x14ac:dyDescent="0.2">
      <c r="A226" s="17">
        <v>211</v>
      </c>
      <c r="B226" s="370"/>
      <c r="C226" s="370"/>
      <c r="D226" s="370"/>
      <c r="E226" s="370"/>
      <c r="F226" s="370"/>
      <c r="G226" s="370"/>
      <c r="H226" s="370"/>
      <c r="I226" s="370"/>
      <c r="J226" s="370"/>
      <c r="K226" s="370"/>
      <c r="L226" s="371"/>
      <c r="M226" s="370"/>
      <c r="N226" s="69"/>
      <c r="O226" s="70"/>
      <c r="P226" s="62"/>
      <c r="Q226" s="62"/>
      <c r="R226" s="103"/>
      <c r="S226" s="103"/>
      <c r="T226" s="104"/>
      <c r="U226" s="105"/>
      <c r="V226" s="106"/>
      <c r="W226" s="106"/>
      <c r="X226" s="107"/>
      <c r="Y226" s="25"/>
      <c r="Z226" s="21" t="str">
        <f t="shared" si="60"/>
        <v/>
      </c>
      <c r="AA226" s="6" t="e">
        <f t="shared" si="61"/>
        <v>#N/A</v>
      </c>
      <c r="AB226" s="6" t="e">
        <f t="shared" si="62"/>
        <v>#N/A</v>
      </c>
      <c r="AC226" s="6" t="e">
        <f t="shared" si="63"/>
        <v>#N/A</v>
      </c>
      <c r="AD226" s="6" t="str">
        <f t="shared" si="64"/>
        <v/>
      </c>
      <c r="AE226" s="6">
        <f t="shared" si="65"/>
        <v>1</v>
      </c>
      <c r="AF226" s="6" t="e">
        <f t="shared" si="70"/>
        <v>#N/A</v>
      </c>
      <c r="AG226" s="6" t="e">
        <f t="shared" si="71"/>
        <v>#N/A</v>
      </c>
      <c r="AH226" s="6" t="e">
        <f t="shared" si="72"/>
        <v>#N/A</v>
      </c>
      <c r="AI226" s="6" t="e">
        <f t="shared" si="73"/>
        <v>#N/A</v>
      </c>
      <c r="AJ226" s="7" t="str">
        <f t="shared" si="74"/>
        <v xml:space="preserve"> </v>
      </c>
      <c r="AK226" s="6" t="e">
        <f t="shared" si="75"/>
        <v>#N/A</v>
      </c>
      <c r="AL226" s="6"/>
      <c r="AM226" s="6"/>
      <c r="AN226" s="6"/>
      <c r="AO226" s="6"/>
      <c r="AP226" s="6"/>
      <c r="AQ226" s="6"/>
      <c r="AR226" s="6"/>
      <c r="AS226" s="6"/>
      <c r="AT226" s="6">
        <f t="shared" si="76"/>
        <v>0</v>
      </c>
      <c r="AU226" s="6"/>
      <c r="AV226" s="6" t="str">
        <f t="shared" si="66"/>
        <v/>
      </c>
      <c r="AW226" s="6" t="str">
        <f t="shared" si="67"/>
        <v/>
      </c>
      <c r="AX226" s="6" t="str">
        <f t="shared" si="68"/>
        <v/>
      </c>
      <c r="AY226" s="58"/>
      <c r="BE226" s="191" t="s">
        <v>687</v>
      </c>
      <c r="CS226" s="284" t="str">
        <f t="shared" si="69"/>
        <v/>
      </c>
      <c r="CT226" s="365" t="str">
        <f t="shared" si="77"/>
        <v/>
      </c>
    </row>
    <row r="227" spans="1:98" s="1" customFormat="1" ht="13.5" customHeight="1" x14ac:dyDescent="0.2">
      <c r="A227" s="17">
        <v>212</v>
      </c>
      <c r="B227" s="370"/>
      <c r="C227" s="370"/>
      <c r="D227" s="370"/>
      <c r="E227" s="370"/>
      <c r="F227" s="370"/>
      <c r="G227" s="370"/>
      <c r="H227" s="370"/>
      <c r="I227" s="370"/>
      <c r="J227" s="370"/>
      <c r="K227" s="370"/>
      <c r="L227" s="371"/>
      <c r="M227" s="370"/>
      <c r="N227" s="69"/>
      <c r="O227" s="70"/>
      <c r="P227" s="62"/>
      <c r="Q227" s="62"/>
      <c r="R227" s="103"/>
      <c r="S227" s="103"/>
      <c r="T227" s="104"/>
      <c r="U227" s="105"/>
      <c r="V227" s="106"/>
      <c r="W227" s="106"/>
      <c r="X227" s="107"/>
      <c r="Y227" s="25"/>
      <c r="Z227" s="21" t="str">
        <f t="shared" si="60"/>
        <v/>
      </c>
      <c r="AA227" s="6" t="e">
        <f t="shared" si="61"/>
        <v>#N/A</v>
      </c>
      <c r="AB227" s="6" t="e">
        <f t="shared" si="62"/>
        <v>#N/A</v>
      </c>
      <c r="AC227" s="6" t="e">
        <f t="shared" si="63"/>
        <v>#N/A</v>
      </c>
      <c r="AD227" s="6" t="str">
        <f t="shared" si="64"/>
        <v/>
      </c>
      <c r="AE227" s="6">
        <f t="shared" si="65"/>
        <v>1</v>
      </c>
      <c r="AF227" s="6" t="e">
        <f t="shared" si="70"/>
        <v>#N/A</v>
      </c>
      <c r="AG227" s="6" t="e">
        <f t="shared" si="71"/>
        <v>#N/A</v>
      </c>
      <c r="AH227" s="6" t="e">
        <f t="shared" si="72"/>
        <v>#N/A</v>
      </c>
      <c r="AI227" s="6" t="e">
        <f t="shared" si="73"/>
        <v>#N/A</v>
      </c>
      <c r="AJ227" s="7" t="str">
        <f t="shared" si="74"/>
        <v xml:space="preserve"> </v>
      </c>
      <c r="AK227" s="6" t="e">
        <f t="shared" si="75"/>
        <v>#N/A</v>
      </c>
      <c r="AL227" s="6"/>
      <c r="AM227" s="6"/>
      <c r="AN227" s="6"/>
      <c r="AO227" s="6"/>
      <c r="AP227" s="6"/>
      <c r="AQ227" s="6"/>
      <c r="AR227" s="6"/>
      <c r="AS227" s="6"/>
      <c r="AT227" s="6">
        <f t="shared" si="76"/>
        <v>0</v>
      </c>
      <c r="AU227" s="6"/>
      <c r="AV227" s="6" t="str">
        <f t="shared" si="66"/>
        <v/>
      </c>
      <c r="AW227" s="6" t="str">
        <f t="shared" si="67"/>
        <v/>
      </c>
      <c r="AX227" s="6" t="str">
        <f t="shared" si="68"/>
        <v/>
      </c>
      <c r="AY227" s="58"/>
      <c r="BE227" s="191" t="s">
        <v>688</v>
      </c>
      <c r="CS227" s="284" t="str">
        <f t="shared" si="69"/>
        <v/>
      </c>
      <c r="CT227" s="365" t="str">
        <f t="shared" si="77"/>
        <v/>
      </c>
    </row>
    <row r="228" spans="1:98" s="1" customFormat="1" ht="13.5" customHeight="1" x14ac:dyDescent="0.2">
      <c r="A228" s="17">
        <v>213</v>
      </c>
      <c r="B228" s="370"/>
      <c r="C228" s="370"/>
      <c r="D228" s="370"/>
      <c r="E228" s="370"/>
      <c r="F228" s="370"/>
      <c r="G228" s="370"/>
      <c r="H228" s="370"/>
      <c r="I228" s="370"/>
      <c r="J228" s="370"/>
      <c r="K228" s="370"/>
      <c r="L228" s="371"/>
      <c r="M228" s="370"/>
      <c r="N228" s="69"/>
      <c r="O228" s="70"/>
      <c r="P228" s="62"/>
      <c r="Q228" s="62"/>
      <c r="R228" s="103"/>
      <c r="S228" s="103"/>
      <c r="T228" s="104"/>
      <c r="U228" s="105"/>
      <c r="V228" s="106"/>
      <c r="W228" s="106"/>
      <c r="X228" s="107"/>
      <c r="Y228" s="25"/>
      <c r="Z228" s="21" t="str">
        <f t="shared" si="60"/>
        <v/>
      </c>
      <c r="AA228" s="6" t="e">
        <f t="shared" si="61"/>
        <v>#N/A</v>
      </c>
      <c r="AB228" s="6" t="e">
        <f t="shared" si="62"/>
        <v>#N/A</v>
      </c>
      <c r="AC228" s="6" t="e">
        <f t="shared" si="63"/>
        <v>#N/A</v>
      </c>
      <c r="AD228" s="6" t="str">
        <f t="shared" si="64"/>
        <v/>
      </c>
      <c r="AE228" s="6">
        <f t="shared" si="65"/>
        <v>1</v>
      </c>
      <c r="AF228" s="6" t="e">
        <f t="shared" si="70"/>
        <v>#N/A</v>
      </c>
      <c r="AG228" s="6" t="e">
        <f t="shared" si="71"/>
        <v>#N/A</v>
      </c>
      <c r="AH228" s="6" t="e">
        <f t="shared" si="72"/>
        <v>#N/A</v>
      </c>
      <c r="AI228" s="6" t="e">
        <f t="shared" si="73"/>
        <v>#N/A</v>
      </c>
      <c r="AJ228" s="7" t="str">
        <f t="shared" si="74"/>
        <v xml:space="preserve"> </v>
      </c>
      <c r="AK228" s="6" t="e">
        <f t="shared" si="75"/>
        <v>#N/A</v>
      </c>
      <c r="AL228" s="6"/>
      <c r="AM228" s="6"/>
      <c r="AN228" s="6"/>
      <c r="AO228" s="6"/>
      <c r="AP228" s="6"/>
      <c r="AQ228" s="6"/>
      <c r="AR228" s="6"/>
      <c r="AS228" s="6"/>
      <c r="AT228" s="6">
        <f t="shared" si="76"/>
        <v>0</v>
      </c>
      <c r="AU228" s="6"/>
      <c r="AV228" s="6" t="str">
        <f t="shared" si="66"/>
        <v/>
      </c>
      <c r="AW228" s="6" t="str">
        <f t="shared" si="67"/>
        <v/>
      </c>
      <c r="AX228" s="6" t="str">
        <f t="shared" si="68"/>
        <v/>
      </c>
      <c r="AY228" s="58"/>
      <c r="BE228" s="191" t="s">
        <v>689</v>
      </c>
      <c r="CS228" s="284" t="str">
        <f t="shared" si="69"/>
        <v/>
      </c>
      <c r="CT228" s="365" t="str">
        <f t="shared" si="77"/>
        <v/>
      </c>
    </row>
    <row r="229" spans="1:98" s="1" customFormat="1" ht="13.5" customHeight="1" x14ac:dyDescent="0.2">
      <c r="A229" s="17">
        <v>214</v>
      </c>
      <c r="B229" s="370"/>
      <c r="C229" s="370"/>
      <c r="D229" s="370"/>
      <c r="E229" s="370"/>
      <c r="F229" s="370"/>
      <c r="G229" s="370"/>
      <c r="H229" s="370"/>
      <c r="I229" s="370"/>
      <c r="J229" s="370"/>
      <c r="K229" s="370"/>
      <c r="L229" s="371"/>
      <c r="M229" s="370"/>
      <c r="N229" s="69"/>
      <c r="O229" s="70"/>
      <c r="P229" s="62"/>
      <c r="Q229" s="62"/>
      <c r="R229" s="103"/>
      <c r="S229" s="103"/>
      <c r="T229" s="104"/>
      <c r="U229" s="105"/>
      <c r="V229" s="106"/>
      <c r="W229" s="106"/>
      <c r="X229" s="107"/>
      <c r="Y229" s="25"/>
      <c r="Z229" s="21" t="str">
        <f t="shared" si="60"/>
        <v/>
      </c>
      <c r="AA229" s="6" t="e">
        <f t="shared" si="61"/>
        <v>#N/A</v>
      </c>
      <c r="AB229" s="6" t="e">
        <f t="shared" si="62"/>
        <v>#N/A</v>
      </c>
      <c r="AC229" s="6" t="e">
        <f t="shared" si="63"/>
        <v>#N/A</v>
      </c>
      <c r="AD229" s="6" t="str">
        <f t="shared" si="64"/>
        <v/>
      </c>
      <c r="AE229" s="6">
        <f t="shared" si="65"/>
        <v>1</v>
      </c>
      <c r="AF229" s="6" t="e">
        <f t="shared" si="70"/>
        <v>#N/A</v>
      </c>
      <c r="AG229" s="6" t="e">
        <f t="shared" si="71"/>
        <v>#N/A</v>
      </c>
      <c r="AH229" s="6" t="e">
        <f t="shared" si="72"/>
        <v>#N/A</v>
      </c>
      <c r="AI229" s="6" t="e">
        <f t="shared" si="73"/>
        <v>#N/A</v>
      </c>
      <c r="AJ229" s="7" t="str">
        <f t="shared" si="74"/>
        <v xml:space="preserve"> </v>
      </c>
      <c r="AK229" s="6" t="e">
        <f t="shared" si="75"/>
        <v>#N/A</v>
      </c>
      <c r="AL229" s="6"/>
      <c r="AM229" s="6"/>
      <c r="AN229" s="6"/>
      <c r="AO229" s="6"/>
      <c r="AP229" s="6"/>
      <c r="AQ229" s="6"/>
      <c r="AR229" s="6"/>
      <c r="AS229" s="6"/>
      <c r="AT229" s="6">
        <f t="shared" si="76"/>
        <v>0</v>
      </c>
      <c r="AU229" s="6"/>
      <c r="AV229" s="6" t="str">
        <f t="shared" si="66"/>
        <v/>
      </c>
      <c r="AW229" s="6" t="str">
        <f t="shared" si="67"/>
        <v/>
      </c>
      <c r="AX229" s="6" t="str">
        <f t="shared" si="68"/>
        <v/>
      </c>
      <c r="AY229" s="58"/>
      <c r="BE229" s="191" t="s">
        <v>690</v>
      </c>
      <c r="CS229" s="284" t="str">
        <f t="shared" si="69"/>
        <v/>
      </c>
      <c r="CT229" s="365" t="str">
        <f t="shared" si="77"/>
        <v/>
      </c>
    </row>
    <row r="230" spans="1:98" s="1" customFormat="1" ht="13.5" customHeight="1" x14ac:dyDescent="0.2">
      <c r="A230" s="17">
        <v>215</v>
      </c>
      <c r="B230" s="370"/>
      <c r="C230" s="370"/>
      <c r="D230" s="370"/>
      <c r="E230" s="370"/>
      <c r="F230" s="370"/>
      <c r="G230" s="370"/>
      <c r="H230" s="370"/>
      <c r="I230" s="370"/>
      <c r="J230" s="370"/>
      <c r="K230" s="370"/>
      <c r="L230" s="371"/>
      <c r="M230" s="370"/>
      <c r="N230" s="69"/>
      <c r="O230" s="70"/>
      <c r="P230" s="62"/>
      <c r="Q230" s="62"/>
      <c r="R230" s="103"/>
      <c r="S230" s="103"/>
      <c r="T230" s="104"/>
      <c r="U230" s="105"/>
      <c r="V230" s="106"/>
      <c r="W230" s="106"/>
      <c r="X230" s="107"/>
      <c r="Y230" s="25"/>
      <c r="Z230" s="21" t="str">
        <f t="shared" si="60"/>
        <v/>
      </c>
      <c r="AA230" s="6" t="e">
        <f t="shared" si="61"/>
        <v>#N/A</v>
      </c>
      <c r="AB230" s="6" t="e">
        <f t="shared" si="62"/>
        <v>#N/A</v>
      </c>
      <c r="AC230" s="6" t="e">
        <f t="shared" si="63"/>
        <v>#N/A</v>
      </c>
      <c r="AD230" s="6" t="str">
        <f t="shared" si="64"/>
        <v/>
      </c>
      <c r="AE230" s="6">
        <f t="shared" si="65"/>
        <v>1</v>
      </c>
      <c r="AF230" s="6" t="e">
        <f t="shared" si="70"/>
        <v>#N/A</v>
      </c>
      <c r="AG230" s="6" t="e">
        <f t="shared" si="71"/>
        <v>#N/A</v>
      </c>
      <c r="AH230" s="6" t="e">
        <f t="shared" si="72"/>
        <v>#N/A</v>
      </c>
      <c r="AI230" s="6" t="e">
        <f t="shared" si="73"/>
        <v>#N/A</v>
      </c>
      <c r="AJ230" s="7" t="str">
        <f t="shared" si="74"/>
        <v xml:space="preserve"> </v>
      </c>
      <c r="AK230" s="6" t="e">
        <f t="shared" si="75"/>
        <v>#N/A</v>
      </c>
      <c r="AL230" s="6"/>
      <c r="AM230" s="6"/>
      <c r="AN230" s="6"/>
      <c r="AO230" s="6"/>
      <c r="AP230" s="6"/>
      <c r="AQ230" s="6"/>
      <c r="AR230" s="6"/>
      <c r="AS230" s="6"/>
      <c r="AT230" s="6">
        <f t="shared" si="76"/>
        <v>0</v>
      </c>
      <c r="AU230" s="6"/>
      <c r="AV230" s="6" t="str">
        <f t="shared" si="66"/>
        <v/>
      </c>
      <c r="AW230" s="6" t="str">
        <f t="shared" si="67"/>
        <v/>
      </c>
      <c r="AX230" s="6" t="str">
        <f t="shared" si="68"/>
        <v/>
      </c>
      <c r="AY230" s="58"/>
      <c r="BE230" s="191" t="s">
        <v>691</v>
      </c>
      <c r="CS230" s="284" t="str">
        <f t="shared" si="69"/>
        <v/>
      </c>
      <c r="CT230" s="365" t="str">
        <f t="shared" si="77"/>
        <v/>
      </c>
    </row>
    <row r="231" spans="1:98" s="1" customFormat="1" ht="13.5" customHeight="1" x14ac:dyDescent="0.2">
      <c r="A231" s="17">
        <v>216</v>
      </c>
      <c r="B231" s="370"/>
      <c r="C231" s="370"/>
      <c r="D231" s="370"/>
      <c r="E231" s="370"/>
      <c r="F231" s="370"/>
      <c r="G231" s="370"/>
      <c r="H231" s="370"/>
      <c r="I231" s="370"/>
      <c r="J231" s="370"/>
      <c r="K231" s="370"/>
      <c r="L231" s="371"/>
      <c r="M231" s="370"/>
      <c r="N231" s="69"/>
      <c r="O231" s="70"/>
      <c r="P231" s="62"/>
      <c r="Q231" s="62"/>
      <c r="R231" s="103"/>
      <c r="S231" s="103"/>
      <c r="T231" s="104"/>
      <c r="U231" s="105"/>
      <c r="V231" s="106"/>
      <c r="W231" s="106"/>
      <c r="X231" s="107"/>
      <c r="Y231" s="25"/>
      <c r="Z231" s="21" t="str">
        <f t="shared" si="60"/>
        <v/>
      </c>
      <c r="AA231" s="6" t="e">
        <f t="shared" si="61"/>
        <v>#N/A</v>
      </c>
      <c r="AB231" s="6" t="e">
        <f t="shared" si="62"/>
        <v>#N/A</v>
      </c>
      <c r="AC231" s="6" t="e">
        <f t="shared" si="63"/>
        <v>#N/A</v>
      </c>
      <c r="AD231" s="6" t="str">
        <f t="shared" si="64"/>
        <v/>
      </c>
      <c r="AE231" s="6">
        <f t="shared" si="65"/>
        <v>1</v>
      </c>
      <c r="AF231" s="6" t="e">
        <f t="shared" si="70"/>
        <v>#N/A</v>
      </c>
      <c r="AG231" s="6" t="e">
        <f t="shared" si="71"/>
        <v>#N/A</v>
      </c>
      <c r="AH231" s="6" t="e">
        <f t="shared" si="72"/>
        <v>#N/A</v>
      </c>
      <c r="AI231" s="6" t="e">
        <f t="shared" si="73"/>
        <v>#N/A</v>
      </c>
      <c r="AJ231" s="7" t="str">
        <f t="shared" si="74"/>
        <v xml:space="preserve"> </v>
      </c>
      <c r="AK231" s="6" t="e">
        <f t="shared" si="75"/>
        <v>#N/A</v>
      </c>
      <c r="AL231" s="6"/>
      <c r="AM231" s="6"/>
      <c r="AN231" s="6"/>
      <c r="AO231" s="6"/>
      <c r="AP231" s="6"/>
      <c r="AQ231" s="6"/>
      <c r="AR231" s="6"/>
      <c r="AS231" s="6"/>
      <c r="AT231" s="6">
        <f t="shared" si="76"/>
        <v>0</v>
      </c>
      <c r="AU231" s="6"/>
      <c r="AV231" s="6" t="str">
        <f t="shared" si="66"/>
        <v/>
      </c>
      <c r="AW231" s="6" t="str">
        <f t="shared" si="67"/>
        <v/>
      </c>
      <c r="AX231" s="6" t="str">
        <f t="shared" si="68"/>
        <v/>
      </c>
      <c r="AY231" s="58"/>
      <c r="BE231" s="191" t="s">
        <v>599</v>
      </c>
      <c r="CS231" s="284" t="str">
        <f t="shared" si="69"/>
        <v/>
      </c>
      <c r="CT231" s="365" t="str">
        <f t="shared" si="77"/>
        <v/>
      </c>
    </row>
    <row r="232" spans="1:98" s="1" customFormat="1" ht="13.5" customHeight="1" x14ac:dyDescent="0.2">
      <c r="A232" s="17">
        <v>217</v>
      </c>
      <c r="B232" s="370"/>
      <c r="C232" s="370"/>
      <c r="D232" s="370"/>
      <c r="E232" s="370"/>
      <c r="F232" s="370"/>
      <c r="G232" s="370"/>
      <c r="H232" s="370"/>
      <c r="I232" s="370"/>
      <c r="J232" s="370"/>
      <c r="K232" s="370"/>
      <c r="L232" s="371"/>
      <c r="M232" s="370"/>
      <c r="N232" s="69"/>
      <c r="O232" s="70"/>
      <c r="P232" s="62"/>
      <c r="Q232" s="62"/>
      <c r="R232" s="103"/>
      <c r="S232" s="103"/>
      <c r="T232" s="104"/>
      <c r="U232" s="105"/>
      <c r="V232" s="106"/>
      <c r="W232" s="106"/>
      <c r="X232" s="107"/>
      <c r="Y232" s="25"/>
      <c r="Z232" s="21" t="str">
        <f t="shared" si="60"/>
        <v/>
      </c>
      <c r="AA232" s="6" t="e">
        <f t="shared" si="61"/>
        <v>#N/A</v>
      </c>
      <c r="AB232" s="6" t="e">
        <f t="shared" si="62"/>
        <v>#N/A</v>
      </c>
      <c r="AC232" s="6" t="e">
        <f t="shared" si="63"/>
        <v>#N/A</v>
      </c>
      <c r="AD232" s="6" t="str">
        <f t="shared" si="64"/>
        <v/>
      </c>
      <c r="AE232" s="6">
        <f t="shared" si="65"/>
        <v>1</v>
      </c>
      <c r="AF232" s="6" t="e">
        <f t="shared" si="70"/>
        <v>#N/A</v>
      </c>
      <c r="AG232" s="6" t="e">
        <f t="shared" si="71"/>
        <v>#N/A</v>
      </c>
      <c r="AH232" s="6" t="e">
        <f t="shared" si="72"/>
        <v>#N/A</v>
      </c>
      <c r="AI232" s="6" t="e">
        <f t="shared" si="73"/>
        <v>#N/A</v>
      </c>
      <c r="AJ232" s="7" t="str">
        <f t="shared" si="74"/>
        <v xml:space="preserve"> </v>
      </c>
      <c r="AK232" s="6" t="e">
        <f t="shared" si="75"/>
        <v>#N/A</v>
      </c>
      <c r="AL232" s="6"/>
      <c r="AM232" s="6"/>
      <c r="AN232" s="6"/>
      <c r="AO232" s="6"/>
      <c r="AP232" s="6"/>
      <c r="AQ232" s="6"/>
      <c r="AR232" s="6"/>
      <c r="AS232" s="6"/>
      <c r="AT232" s="6">
        <f t="shared" si="76"/>
        <v>0</v>
      </c>
      <c r="AU232" s="6"/>
      <c r="AV232" s="6" t="str">
        <f t="shared" si="66"/>
        <v/>
      </c>
      <c r="AW232" s="6" t="str">
        <f t="shared" si="67"/>
        <v/>
      </c>
      <c r="AX232" s="6" t="str">
        <f t="shared" si="68"/>
        <v/>
      </c>
      <c r="AY232" s="58"/>
      <c r="BE232" s="191" t="s">
        <v>600</v>
      </c>
      <c r="CS232" s="284" t="str">
        <f t="shared" si="69"/>
        <v/>
      </c>
      <c r="CT232" s="365" t="str">
        <f t="shared" si="77"/>
        <v/>
      </c>
    </row>
    <row r="233" spans="1:98" s="1" customFormat="1" ht="13.5" customHeight="1" x14ac:dyDescent="0.2">
      <c r="A233" s="17">
        <v>218</v>
      </c>
      <c r="B233" s="370"/>
      <c r="C233" s="370"/>
      <c r="D233" s="370"/>
      <c r="E233" s="370"/>
      <c r="F233" s="370"/>
      <c r="G233" s="370"/>
      <c r="H233" s="370"/>
      <c r="I233" s="370"/>
      <c r="J233" s="370"/>
      <c r="K233" s="370"/>
      <c r="L233" s="371"/>
      <c r="M233" s="370"/>
      <c r="N233" s="69"/>
      <c r="O233" s="70"/>
      <c r="P233" s="62"/>
      <c r="Q233" s="62"/>
      <c r="R233" s="103"/>
      <c r="S233" s="103"/>
      <c r="T233" s="104"/>
      <c r="U233" s="105"/>
      <c r="V233" s="106"/>
      <c r="W233" s="106"/>
      <c r="X233" s="107"/>
      <c r="Y233" s="25"/>
      <c r="Z233" s="21" t="str">
        <f t="shared" si="60"/>
        <v/>
      </c>
      <c r="AA233" s="6" t="e">
        <f t="shared" si="61"/>
        <v>#N/A</v>
      </c>
      <c r="AB233" s="6" t="e">
        <f t="shared" si="62"/>
        <v>#N/A</v>
      </c>
      <c r="AC233" s="6" t="e">
        <f t="shared" si="63"/>
        <v>#N/A</v>
      </c>
      <c r="AD233" s="6" t="str">
        <f t="shared" si="64"/>
        <v/>
      </c>
      <c r="AE233" s="6">
        <f t="shared" si="65"/>
        <v>1</v>
      </c>
      <c r="AF233" s="6" t="e">
        <f t="shared" si="70"/>
        <v>#N/A</v>
      </c>
      <c r="AG233" s="6" t="e">
        <f t="shared" si="71"/>
        <v>#N/A</v>
      </c>
      <c r="AH233" s="6" t="e">
        <f t="shared" si="72"/>
        <v>#N/A</v>
      </c>
      <c r="AI233" s="6" t="e">
        <f t="shared" si="73"/>
        <v>#N/A</v>
      </c>
      <c r="AJ233" s="7" t="str">
        <f t="shared" si="74"/>
        <v xml:space="preserve"> </v>
      </c>
      <c r="AK233" s="6" t="e">
        <f t="shared" si="75"/>
        <v>#N/A</v>
      </c>
      <c r="AL233" s="6"/>
      <c r="AM233" s="6"/>
      <c r="AN233" s="6"/>
      <c r="AO233" s="6"/>
      <c r="AP233" s="6"/>
      <c r="AQ233" s="6"/>
      <c r="AR233" s="6"/>
      <c r="AS233" s="6"/>
      <c r="AT233" s="6">
        <f t="shared" si="76"/>
        <v>0</v>
      </c>
      <c r="AU233" s="6"/>
      <c r="AV233" s="6" t="str">
        <f t="shared" si="66"/>
        <v/>
      </c>
      <c r="AW233" s="6" t="str">
        <f t="shared" si="67"/>
        <v/>
      </c>
      <c r="AX233" s="6" t="str">
        <f t="shared" si="68"/>
        <v/>
      </c>
      <c r="AY233" s="58"/>
      <c r="BE233" s="191" t="s">
        <v>601</v>
      </c>
      <c r="CS233" s="284" t="str">
        <f t="shared" si="69"/>
        <v/>
      </c>
      <c r="CT233" s="365" t="str">
        <f t="shared" si="77"/>
        <v/>
      </c>
    </row>
    <row r="234" spans="1:98" s="1" customFormat="1" ht="13.5" customHeight="1" x14ac:dyDescent="0.2">
      <c r="A234" s="17">
        <v>219</v>
      </c>
      <c r="B234" s="370"/>
      <c r="C234" s="370"/>
      <c r="D234" s="370"/>
      <c r="E234" s="370"/>
      <c r="F234" s="370"/>
      <c r="G234" s="370"/>
      <c r="H234" s="370"/>
      <c r="I234" s="370"/>
      <c r="J234" s="370"/>
      <c r="K234" s="370"/>
      <c r="L234" s="371"/>
      <c r="M234" s="370"/>
      <c r="N234" s="69"/>
      <c r="O234" s="70"/>
      <c r="P234" s="62"/>
      <c r="Q234" s="62"/>
      <c r="R234" s="103"/>
      <c r="S234" s="103"/>
      <c r="T234" s="104"/>
      <c r="U234" s="105"/>
      <c r="V234" s="106"/>
      <c r="W234" s="106"/>
      <c r="X234" s="107"/>
      <c r="Y234" s="25"/>
      <c r="Z234" s="21" t="str">
        <f t="shared" si="60"/>
        <v/>
      </c>
      <c r="AA234" s="6" t="e">
        <f t="shared" si="61"/>
        <v>#N/A</v>
      </c>
      <c r="AB234" s="6" t="e">
        <f t="shared" si="62"/>
        <v>#N/A</v>
      </c>
      <c r="AC234" s="6" t="e">
        <f t="shared" si="63"/>
        <v>#N/A</v>
      </c>
      <c r="AD234" s="6" t="str">
        <f t="shared" si="64"/>
        <v/>
      </c>
      <c r="AE234" s="6">
        <f t="shared" si="65"/>
        <v>1</v>
      </c>
      <c r="AF234" s="6" t="e">
        <f t="shared" si="70"/>
        <v>#N/A</v>
      </c>
      <c r="AG234" s="6" t="e">
        <f t="shared" si="71"/>
        <v>#N/A</v>
      </c>
      <c r="AH234" s="6" t="e">
        <f t="shared" si="72"/>
        <v>#N/A</v>
      </c>
      <c r="AI234" s="6" t="e">
        <f t="shared" si="73"/>
        <v>#N/A</v>
      </c>
      <c r="AJ234" s="7" t="str">
        <f t="shared" si="74"/>
        <v xml:space="preserve"> </v>
      </c>
      <c r="AK234" s="6" t="e">
        <f t="shared" si="75"/>
        <v>#N/A</v>
      </c>
      <c r="AL234" s="6"/>
      <c r="AM234" s="6"/>
      <c r="AN234" s="6"/>
      <c r="AO234" s="6"/>
      <c r="AP234" s="6"/>
      <c r="AQ234" s="6"/>
      <c r="AR234" s="6"/>
      <c r="AS234" s="6"/>
      <c r="AT234" s="6">
        <f t="shared" si="76"/>
        <v>0</v>
      </c>
      <c r="AU234" s="6"/>
      <c r="AV234" s="6" t="str">
        <f t="shared" si="66"/>
        <v/>
      </c>
      <c r="AW234" s="6" t="str">
        <f t="shared" si="67"/>
        <v/>
      </c>
      <c r="AX234" s="6" t="str">
        <f t="shared" si="68"/>
        <v/>
      </c>
      <c r="AY234" s="58"/>
      <c r="BE234" s="191" t="s">
        <v>602</v>
      </c>
      <c r="CS234" s="284" t="str">
        <f t="shared" si="69"/>
        <v/>
      </c>
      <c r="CT234" s="365" t="str">
        <f t="shared" si="77"/>
        <v/>
      </c>
    </row>
    <row r="235" spans="1:98" s="1" customFormat="1" ht="13.5" customHeight="1" x14ac:dyDescent="0.2">
      <c r="A235" s="17">
        <v>220</v>
      </c>
      <c r="B235" s="370"/>
      <c r="C235" s="370"/>
      <c r="D235" s="370"/>
      <c r="E235" s="370"/>
      <c r="F235" s="370"/>
      <c r="G235" s="370"/>
      <c r="H235" s="370"/>
      <c r="I235" s="370"/>
      <c r="J235" s="370"/>
      <c r="K235" s="370"/>
      <c r="L235" s="371"/>
      <c r="M235" s="370"/>
      <c r="N235" s="69"/>
      <c r="O235" s="70"/>
      <c r="P235" s="62"/>
      <c r="Q235" s="62"/>
      <c r="R235" s="103"/>
      <c r="S235" s="103"/>
      <c r="T235" s="104"/>
      <c r="U235" s="105"/>
      <c r="V235" s="106"/>
      <c r="W235" s="106"/>
      <c r="X235" s="107"/>
      <c r="Y235" s="25"/>
      <c r="Z235" s="21" t="str">
        <f t="shared" si="60"/>
        <v/>
      </c>
      <c r="AA235" s="6" t="e">
        <f t="shared" si="61"/>
        <v>#N/A</v>
      </c>
      <c r="AB235" s="6" t="e">
        <f t="shared" si="62"/>
        <v>#N/A</v>
      </c>
      <c r="AC235" s="6" t="e">
        <f t="shared" si="63"/>
        <v>#N/A</v>
      </c>
      <c r="AD235" s="6" t="str">
        <f t="shared" si="64"/>
        <v/>
      </c>
      <c r="AE235" s="6">
        <f t="shared" si="65"/>
        <v>1</v>
      </c>
      <c r="AF235" s="6" t="e">
        <f t="shared" si="70"/>
        <v>#N/A</v>
      </c>
      <c r="AG235" s="6" t="e">
        <f t="shared" si="71"/>
        <v>#N/A</v>
      </c>
      <c r="AH235" s="6" t="e">
        <f t="shared" si="72"/>
        <v>#N/A</v>
      </c>
      <c r="AI235" s="6" t="e">
        <f t="shared" si="73"/>
        <v>#N/A</v>
      </c>
      <c r="AJ235" s="7" t="str">
        <f t="shared" si="74"/>
        <v xml:space="preserve"> </v>
      </c>
      <c r="AK235" s="6" t="e">
        <f t="shared" si="75"/>
        <v>#N/A</v>
      </c>
      <c r="AL235" s="6"/>
      <c r="AM235" s="6"/>
      <c r="AN235" s="6"/>
      <c r="AO235" s="6"/>
      <c r="AP235" s="6"/>
      <c r="AQ235" s="6"/>
      <c r="AR235" s="6"/>
      <c r="AS235" s="6"/>
      <c r="AT235" s="6">
        <f t="shared" si="76"/>
        <v>0</v>
      </c>
      <c r="AU235" s="6"/>
      <c r="AV235" s="6" t="str">
        <f t="shared" si="66"/>
        <v/>
      </c>
      <c r="AW235" s="6" t="str">
        <f t="shared" si="67"/>
        <v/>
      </c>
      <c r="AX235" s="6" t="str">
        <f t="shared" si="68"/>
        <v/>
      </c>
      <c r="AY235" s="58"/>
      <c r="BE235" s="191" t="s">
        <v>1281</v>
      </c>
      <c r="CS235" s="284" t="str">
        <f t="shared" si="69"/>
        <v/>
      </c>
      <c r="CT235" s="365" t="str">
        <f t="shared" si="77"/>
        <v/>
      </c>
    </row>
    <row r="236" spans="1:98" s="1" customFormat="1" ht="13.5" customHeight="1" x14ac:dyDescent="0.2">
      <c r="A236" s="17">
        <v>221</v>
      </c>
      <c r="B236" s="370"/>
      <c r="C236" s="370"/>
      <c r="D236" s="370"/>
      <c r="E236" s="370"/>
      <c r="F236" s="370"/>
      <c r="G236" s="370"/>
      <c r="H236" s="370"/>
      <c r="I236" s="370"/>
      <c r="J236" s="370"/>
      <c r="K236" s="370"/>
      <c r="L236" s="371"/>
      <c r="M236" s="370"/>
      <c r="N236" s="69"/>
      <c r="O236" s="70"/>
      <c r="P236" s="62"/>
      <c r="Q236" s="62"/>
      <c r="R236" s="103"/>
      <c r="S236" s="103"/>
      <c r="T236" s="104"/>
      <c r="U236" s="105"/>
      <c r="V236" s="106"/>
      <c r="W236" s="106"/>
      <c r="X236" s="107"/>
      <c r="Y236" s="25"/>
      <c r="Z236" s="21" t="str">
        <f t="shared" si="60"/>
        <v/>
      </c>
      <c r="AA236" s="6" t="e">
        <f t="shared" si="61"/>
        <v>#N/A</v>
      </c>
      <c r="AB236" s="6" t="e">
        <f t="shared" si="62"/>
        <v>#N/A</v>
      </c>
      <c r="AC236" s="6" t="e">
        <f t="shared" si="63"/>
        <v>#N/A</v>
      </c>
      <c r="AD236" s="6" t="str">
        <f t="shared" si="64"/>
        <v/>
      </c>
      <c r="AE236" s="6">
        <f t="shared" si="65"/>
        <v>1</v>
      </c>
      <c r="AF236" s="6" t="e">
        <f t="shared" si="70"/>
        <v>#N/A</v>
      </c>
      <c r="AG236" s="6" t="e">
        <f t="shared" si="71"/>
        <v>#N/A</v>
      </c>
      <c r="AH236" s="6" t="e">
        <f t="shared" si="72"/>
        <v>#N/A</v>
      </c>
      <c r="AI236" s="6" t="e">
        <f t="shared" si="73"/>
        <v>#N/A</v>
      </c>
      <c r="AJ236" s="7" t="str">
        <f t="shared" si="74"/>
        <v xml:space="preserve"> </v>
      </c>
      <c r="AK236" s="6" t="e">
        <f t="shared" si="75"/>
        <v>#N/A</v>
      </c>
      <c r="AL236" s="6"/>
      <c r="AM236" s="6"/>
      <c r="AN236" s="6"/>
      <c r="AO236" s="6"/>
      <c r="AP236" s="6"/>
      <c r="AQ236" s="6"/>
      <c r="AR236" s="6"/>
      <c r="AS236" s="6"/>
      <c r="AT236" s="6">
        <f t="shared" si="76"/>
        <v>0</v>
      </c>
      <c r="AU236" s="6"/>
      <c r="AV236" s="6" t="str">
        <f t="shared" si="66"/>
        <v/>
      </c>
      <c r="AW236" s="6" t="str">
        <f t="shared" si="67"/>
        <v/>
      </c>
      <c r="AX236" s="6" t="str">
        <f t="shared" si="68"/>
        <v/>
      </c>
      <c r="AY236" s="58"/>
      <c r="BE236" s="191" t="s">
        <v>1283</v>
      </c>
      <c r="CS236" s="284" t="str">
        <f t="shared" si="69"/>
        <v/>
      </c>
      <c r="CT236" s="365" t="str">
        <f t="shared" si="77"/>
        <v/>
      </c>
    </row>
    <row r="237" spans="1:98" s="1" customFormat="1" ht="13.5" customHeight="1" x14ac:dyDescent="0.2">
      <c r="A237" s="17">
        <v>222</v>
      </c>
      <c r="B237" s="370"/>
      <c r="C237" s="370"/>
      <c r="D237" s="370"/>
      <c r="E237" s="370"/>
      <c r="F237" s="370"/>
      <c r="G237" s="370"/>
      <c r="H237" s="370"/>
      <c r="I237" s="370"/>
      <c r="J237" s="370"/>
      <c r="K237" s="370"/>
      <c r="L237" s="371"/>
      <c r="M237" s="370"/>
      <c r="N237" s="69"/>
      <c r="O237" s="70"/>
      <c r="P237" s="62"/>
      <c r="Q237" s="62"/>
      <c r="R237" s="103"/>
      <c r="S237" s="103"/>
      <c r="T237" s="104"/>
      <c r="U237" s="105"/>
      <c r="V237" s="106"/>
      <c r="W237" s="106"/>
      <c r="X237" s="107"/>
      <c r="Y237" s="25"/>
      <c r="Z237" s="21" t="str">
        <f t="shared" si="60"/>
        <v/>
      </c>
      <c r="AA237" s="6" t="e">
        <f t="shared" si="61"/>
        <v>#N/A</v>
      </c>
      <c r="AB237" s="6" t="e">
        <f t="shared" si="62"/>
        <v>#N/A</v>
      </c>
      <c r="AC237" s="6" t="e">
        <f t="shared" si="63"/>
        <v>#N/A</v>
      </c>
      <c r="AD237" s="6" t="str">
        <f t="shared" si="64"/>
        <v/>
      </c>
      <c r="AE237" s="6">
        <f t="shared" si="65"/>
        <v>1</v>
      </c>
      <c r="AF237" s="6" t="e">
        <f t="shared" si="70"/>
        <v>#N/A</v>
      </c>
      <c r="AG237" s="6" t="e">
        <f t="shared" si="71"/>
        <v>#N/A</v>
      </c>
      <c r="AH237" s="6" t="e">
        <f t="shared" si="72"/>
        <v>#N/A</v>
      </c>
      <c r="AI237" s="6" t="e">
        <f t="shared" si="73"/>
        <v>#N/A</v>
      </c>
      <c r="AJ237" s="7" t="str">
        <f t="shared" si="74"/>
        <v xml:space="preserve"> </v>
      </c>
      <c r="AK237" s="6" t="e">
        <f t="shared" si="75"/>
        <v>#N/A</v>
      </c>
      <c r="AL237" s="6"/>
      <c r="AM237" s="6"/>
      <c r="AN237" s="6"/>
      <c r="AO237" s="6"/>
      <c r="AP237" s="6"/>
      <c r="AQ237" s="6"/>
      <c r="AR237" s="6"/>
      <c r="AS237" s="6"/>
      <c r="AT237" s="6">
        <f t="shared" si="76"/>
        <v>0</v>
      </c>
      <c r="AU237" s="6"/>
      <c r="AV237" s="6" t="str">
        <f t="shared" si="66"/>
        <v/>
      </c>
      <c r="AW237" s="6" t="str">
        <f t="shared" si="67"/>
        <v/>
      </c>
      <c r="AX237" s="6" t="str">
        <f t="shared" si="68"/>
        <v/>
      </c>
      <c r="AY237" s="58"/>
      <c r="BE237" s="191" t="s">
        <v>692</v>
      </c>
      <c r="CS237" s="284" t="str">
        <f t="shared" si="69"/>
        <v/>
      </c>
      <c r="CT237" s="365" t="str">
        <f t="shared" si="77"/>
        <v/>
      </c>
    </row>
    <row r="238" spans="1:98" s="1" customFormat="1" ht="13.5" customHeight="1" x14ac:dyDescent="0.2">
      <c r="A238" s="17">
        <v>223</v>
      </c>
      <c r="B238" s="370"/>
      <c r="C238" s="370"/>
      <c r="D238" s="370"/>
      <c r="E238" s="370"/>
      <c r="F238" s="370"/>
      <c r="G238" s="370"/>
      <c r="H238" s="370"/>
      <c r="I238" s="370"/>
      <c r="J238" s="370"/>
      <c r="K238" s="370"/>
      <c r="L238" s="371"/>
      <c r="M238" s="370"/>
      <c r="N238" s="69"/>
      <c r="O238" s="70"/>
      <c r="P238" s="62"/>
      <c r="Q238" s="62"/>
      <c r="R238" s="103"/>
      <c r="S238" s="103"/>
      <c r="T238" s="104"/>
      <c r="U238" s="105"/>
      <c r="V238" s="106"/>
      <c r="W238" s="106"/>
      <c r="X238" s="107"/>
      <c r="Y238" s="25"/>
      <c r="Z238" s="21" t="str">
        <f t="shared" si="60"/>
        <v/>
      </c>
      <c r="AA238" s="6" t="e">
        <f t="shared" si="61"/>
        <v>#N/A</v>
      </c>
      <c r="AB238" s="6" t="e">
        <f t="shared" si="62"/>
        <v>#N/A</v>
      </c>
      <c r="AC238" s="6" t="e">
        <f t="shared" si="63"/>
        <v>#N/A</v>
      </c>
      <c r="AD238" s="6" t="str">
        <f t="shared" si="64"/>
        <v/>
      </c>
      <c r="AE238" s="6">
        <f t="shared" si="65"/>
        <v>1</v>
      </c>
      <c r="AF238" s="6" t="e">
        <f t="shared" si="70"/>
        <v>#N/A</v>
      </c>
      <c r="AG238" s="6" t="e">
        <f t="shared" si="71"/>
        <v>#N/A</v>
      </c>
      <c r="AH238" s="6" t="e">
        <f t="shared" si="72"/>
        <v>#N/A</v>
      </c>
      <c r="AI238" s="6" t="e">
        <f t="shared" si="73"/>
        <v>#N/A</v>
      </c>
      <c r="AJ238" s="7" t="str">
        <f t="shared" si="74"/>
        <v xml:space="preserve"> </v>
      </c>
      <c r="AK238" s="6" t="e">
        <f t="shared" si="75"/>
        <v>#N/A</v>
      </c>
      <c r="AL238" s="6"/>
      <c r="AM238" s="6"/>
      <c r="AN238" s="6"/>
      <c r="AO238" s="6"/>
      <c r="AP238" s="6"/>
      <c r="AQ238" s="6"/>
      <c r="AR238" s="6"/>
      <c r="AS238" s="6"/>
      <c r="AT238" s="6">
        <f t="shared" si="76"/>
        <v>0</v>
      </c>
      <c r="AU238" s="6"/>
      <c r="AV238" s="6" t="str">
        <f t="shared" si="66"/>
        <v/>
      </c>
      <c r="AW238" s="6" t="str">
        <f t="shared" si="67"/>
        <v/>
      </c>
      <c r="AX238" s="6" t="str">
        <f t="shared" si="68"/>
        <v/>
      </c>
      <c r="AY238" s="58"/>
      <c r="BE238" s="191" t="s">
        <v>693</v>
      </c>
      <c r="CS238" s="284" t="str">
        <f t="shared" si="69"/>
        <v/>
      </c>
      <c r="CT238" s="365" t="str">
        <f t="shared" si="77"/>
        <v/>
      </c>
    </row>
    <row r="239" spans="1:98" s="1" customFormat="1" ht="13.5" customHeight="1" x14ac:dyDescent="0.2">
      <c r="A239" s="17">
        <v>224</v>
      </c>
      <c r="B239" s="370"/>
      <c r="C239" s="370"/>
      <c r="D239" s="370"/>
      <c r="E239" s="370"/>
      <c r="F239" s="370"/>
      <c r="G239" s="370"/>
      <c r="H239" s="370"/>
      <c r="I239" s="370"/>
      <c r="J239" s="370"/>
      <c r="K239" s="370"/>
      <c r="L239" s="371"/>
      <c r="M239" s="370"/>
      <c r="N239" s="69"/>
      <c r="O239" s="70"/>
      <c r="P239" s="62"/>
      <c r="Q239" s="62"/>
      <c r="R239" s="103"/>
      <c r="S239" s="103"/>
      <c r="T239" s="104"/>
      <c r="U239" s="105"/>
      <c r="V239" s="106"/>
      <c r="W239" s="106"/>
      <c r="X239" s="107"/>
      <c r="Y239" s="25"/>
      <c r="Z239" s="21" t="str">
        <f t="shared" si="60"/>
        <v/>
      </c>
      <c r="AA239" s="6" t="e">
        <f t="shared" si="61"/>
        <v>#N/A</v>
      </c>
      <c r="AB239" s="6" t="e">
        <f t="shared" si="62"/>
        <v>#N/A</v>
      </c>
      <c r="AC239" s="6" t="e">
        <f t="shared" si="63"/>
        <v>#N/A</v>
      </c>
      <c r="AD239" s="6" t="str">
        <f t="shared" si="64"/>
        <v/>
      </c>
      <c r="AE239" s="6">
        <f t="shared" si="65"/>
        <v>1</v>
      </c>
      <c r="AF239" s="6" t="e">
        <f t="shared" si="70"/>
        <v>#N/A</v>
      </c>
      <c r="AG239" s="6" t="e">
        <f t="shared" si="71"/>
        <v>#N/A</v>
      </c>
      <c r="AH239" s="6" t="e">
        <f t="shared" si="72"/>
        <v>#N/A</v>
      </c>
      <c r="AI239" s="6" t="e">
        <f t="shared" si="73"/>
        <v>#N/A</v>
      </c>
      <c r="AJ239" s="7" t="str">
        <f t="shared" si="74"/>
        <v xml:space="preserve"> </v>
      </c>
      <c r="AK239" s="6" t="e">
        <f t="shared" si="75"/>
        <v>#N/A</v>
      </c>
      <c r="AL239" s="6"/>
      <c r="AM239" s="6"/>
      <c r="AN239" s="6"/>
      <c r="AO239" s="6"/>
      <c r="AP239" s="6"/>
      <c r="AQ239" s="6"/>
      <c r="AR239" s="6"/>
      <c r="AS239" s="6"/>
      <c r="AT239" s="6">
        <f t="shared" si="76"/>
        <v>0</v>
      </c>
      <c r="AU239" s="6"/>
      <c r="AV239" s="6" t="str">
        <f t="shared" si="66"/>
        <v/>
      </c>
      <c r="AW239" s="6" t="str">
        <f t="shared" si="67"/>
        <v/>
      </c>
      <c r="AX239" s="6" t="str">
        <f t="shared" si="68"/>
        <v/>
      </c>
      <c r="AY239" s="58"/>
      <c r="BE239" s="191" t="s">
        <v>694</v>
      </c>
      <c r="CS239" s="284" t="str">
        <f t="shared" si="69"/>
        <v/>
      </c>
      <c r="CT239" s="365" t="str">
        <f t="shared" si="77"/>
        <v/>
      </c>
    </row>
    <row r="240" spans="1:98" s="1" customFormat="1" ht="13.5" customHeight="1" x14ac:dyDescent="0.2">
      <c r="A240" s="17">
        <v>225</v>
      </c>
      <c r="B240" s="370"/>
      <c r="C240" s="370"/>
      <c r="D240" s="370"/>
      <c r="E240" s="370"/>
      <c r="F240" s="370"/>
      <c r="G240" s="370"/>
      <c r="H240" s="370"/>
      <c r="I240" s="370"/>
      <c r="J240" s="370"/>
      <c r="K240" s="370"/>
      <c r="L240" s="371"/>
      <c r="M240" s="370"/>
      <c r="N240" s="69"/>
      <c r="O240" s="70"/>
      <c r="P240" s="62"/>
      <c r="Q240" s="62"/>
      <c r="R240" s="103"/>
      <c r="S240" s="103"/>
      <c r="T240" s="104"/>
      <c r="U240" s="105"/>
      <c r="V240" s="106"/>
      <c r="W240" s="106"/>
      <c r="X240" s="107"/>
      <c r="Y240" s="25"/>
      <c r="Z240" s="21" t="str">
        <f t="shared" si="60"/>
        <v/>
      </c>
      <c r="AA240" s="6" t="e">
        <f t="shared" si="61"/>
        <v>#N/A</v>
      </c>
      <c r="AB240" s="6" t="e">
        <f t="shared" si="62"/>
        <v>#N/A</v>
      </c>
      <c r="AC240" s="6" t="e">
        <f t="shared" si="63"/>
        <v>#N/A</v>
      </c>
      <c r="AD240" s="6" t="str">
        <f t="shared" si="64"/>
        <v/>
      </c>
      <c r="AE240" s="6">
        <f t="shared" si="65"/>
        <v>1</v>
      </c>
      <c r="AF240" s="6" t="e">
        <f t="shared" si="70"/>
        <v>#N/A</v>
      </c>
      <c r="AG240" s="6" t="e">
        <f t="shared" si="71"/>
        <v>#N/A</v>
      </c>
      <c r="AH240" s="6" t="e">
        <f t="shared" si="72"/>
        <v>#N/A</v>
      </c>
      <c r="AI240" s="6" t="e">
        <f t="shared" si="73"/>
        <v>#N/A</v>
      </c>
      <c r="AJ240" s="7" t="str">
        <f t="shared" si="74"/>
        <v xml:space="preserve"> </v>
      </c>
      <c r="AK240" s="6" t="e">
        <f t="shared" si="75"/>
        <v>#N/A</v>
      </c>
      <c r="AL240" s="6"/>
      <c r="AM240" s="6"/>
      <c r="AN240" s="6"/>
      <c r="AO240" s="6"/>
      <c r="AP240" s="6"/>
      <c r="AQ240" s="6"/>
      <c r="AR240" s="6"/>
      <c r="AS240" s="6"/>
      <c r="AT240" s="6">
        <f t="shared" si="76"/>
        <v>0</v>
      </c>
      <c r="AU240" s="6"/>
      <c r="AV240" s="6" t="str">
        <f t="shared" si="66"/>
        <v/>
      </c>
      <c r="AW240" s="6" t="str">
        <f t="shared" si="67"/>
        <v/>
      </c>
      <c r="AX240" s="6" t="str">
        <f t="shared" si="68"/>
        <v/>
      </c>
      <c r="AY240" s="58"/>
      <c r="BE240" s="191" t="s">
        <v>695</v>
      </c>
      <c r="CS240" s="284" t="str">
        <f t="shared" si="69"/>
        <v/>
      </c>
      <c r="CT240" s="365" t="str">
        <f t="shared" si="77"/>
        <v/>
      </c>
    </row>
    <row r="241" spans="1:98" s="1" customFormat="1" ht="13.5" customHeight="1" x14ac:dyDescent="0.2">
      <c r="A241" s="17">
        <v>226</v>
      </c>
      <c r="B241" s="370"/>
      <c r="C241" s="370"/>
      <c r="D241" s="370"/>
      <c r="E241" s="370"/>
      <c r="F241" s="370"/>
      <c r="G241" s="370"/>
      <c r="H241" s="370"/>
      <c r="I241" s="370"/>
      <c r="J241" s="370"/>
      <c r="K241" s="370"/>
      <c r="L241" s="371"/>
      <c r="M241" s="370"/>
      <c r="N241" s="69"/>
      <c r="O241" s="70"/>
      <c r="P241" s="62"/>
      <c r="Q241" s="62"/>
      <c r="R241" s="103"/>
      <c r="S241" s="103"/>
      <c r="T241" s="104"/>
      <c r="U241" s="105"/>
      <c r="V241" s="106"/>
      <c r="W241" s="106"/>
      <c r="X241" s="107"/>
      <c r="Y241" s="25"/>
      <c r="Z241" s="21" t="str">
        <f t="shared" si="60"/>
        <v/>
      </c>
      <c r="AA241" s="6" t="e">
        <f t="shared" si="61"/>
        <v>#N/A</v>
      </c>
      <c r="AB241" s="6" t="e">
        <f t="shared" si="62"/>
        <v>#N/A</v>
      </c>
      <c r="AC241" s="6" t="e">
        <f t="shared" si="63"/>
        <v>#N/A</v>
      </c>
      <c r="AD241" s="6" t="str">
        <f t="shared" si="64"/>
        <v/>
      </c>
      <c r="AE241" s="6">
        <f t="shared" si="65"/>
        <v>1</v>
      </c>
      <c r="AF241" s="6" t="e">
        <f t="shared" si="70"/>
        <v>#N/A</v>
      </c>
      <c r="AG241" s="6" t="e">
        <f t="shared" si="71"/>
        <v>#N/A</v>
      </c>
      <c r="AH241" s="6" t="e">
        <f t="shared" si="72"/>
        <v>#N/A</v>
      </c>
      <c r="AI241" s="6" t="e">
        <f t="shared" si="73"/>
        <v>#N/A</v>
      </c>
      <c r="AJ241" s="7" t="str">
        <f t="shared" si="74"/>
        <v xml:space="preserve"> </v>
      </c>
      <c r="AK241" s="6" t="e">
        <f t="shared" si="75"/>
        <v>#N/A</v>
      </c>
      <c r="AL241" s="6"/>
      <c r="AM241" s="6"/>
      <c r="AN241" s="6"/>
      <c r="AO241" s="6"/>
      <c r="AP241" s="6"/>
      <c r="AQ241" s="6"/>
      <c r="AR241" s="6"/>
      <c r="AS241" s="6"/>
      <c r="AT241" s="6">
        <f t="shared" si="76"/>
        <v>0</v>
      </c>
      <c r="AU241" s="6"/>
      <c r="AV241" s="6" t="str">
        <f t="shared" si="66"/>
        <v/>
      </c>
      <c r="AW241" s="6" t="str">
        <f t="shared" si="67"/>
        <v/>
      </c>
      <c r="AX241" s="6" t="str">
        <f t="shared" si="68"/>
        <v/>
      </c>
      <c r="AY241" s="58"/>
      <c r="BE241" s="191" t="s">
        <v>696</v>
      </c>
      <c r="CS241" s="284" t="str">
        <f t="shared" si="69"/>
        <v/>
      </c>
      <c r="CT241" s="365" t="str">
        <f t="shared" si="77"/>
        <v/>
      </c>
    </row>
    <row r="242" spans="1:98" s="1" customFormat="1" ht="13.5" customHeight="1" x14ac:dyDescent="0.2">
      <c r="A242" s="17">
        <v>227</v>
      </c>
      <c r="B242" s="370"/>
      <c r="C242" s="370"/>
      <c r="D242" s="370"/>
      <c r="E242" s="370"/>
      <c r="F242" s="370"/>
      <c r="G242" s="370"/>
      <c r="H242" s="370"/>
      <c r="I242" s="370"/>
      <c r="J242" s="370"/>
      <c r="K242" s="370"/>
      <c r="L242" s="371"/>
      <c r="M242" s="370"/>
      <c r="N242" s="69"/>
      <c r="O242" s="70"/>
      <c r="P242" s="62"/>
      <c r="Q242" s="62"/>
      <c r="R242" s="103"/>
      <c r="S242" s="103"/>
      <c r="T242" s="104"/>
      <c r="U242" s="105"/>
      <c r="V242" s="106"/>
      <c r="W242" s="106"/>
      <c r="X242" s="107"/>
      <c r="Y242" s="25"/>
      <c r="Z242" s="21" t="str">
        <f t="shared" si="60"/>
        <v/>
      </c>
      <c r="AA242" s="6" t="e">
        <f t="shared" si="61"/>
        <v>#N/A</v>
      </c>
      <c r="AB242" s="6" t="e">
        <f t="shared" si="62"/>
        <v>#N/A</v>
      </c>
      <c r="AC242" s="6" t="e">
        <f t="shared" si="63"/>
        <v>#N/A</v>
      </c>
      <c r="AD242" s="6" t="str">
        <f t="shared" si="64"/>
        <v/>
      </c>
      <c r="AE242" s="6">
        <f t="shared" si="65"/>
        <v>1</v>
      </c>
      <c r="AF242" s="6" t="e">
        <f t="shared" si="70"/>
        <v>#N/A</v>
      </c>
      <c r="AG242" s="6" t="e">
        <f t="shared" si="71"/>
        <v>#N/A</v>
      </c>
      <c r="AH242" s="6" t="e">
        <f t="shared" si="72"/>
        <v>#N/A</v>
      </c>
      <c r="AI242" s="6" t="e">
        <f t="shared" si="73"/>
        <v>#N/A</v>
      </c>
      <c r="AJ242" s="7" t="str">
        <f t="shared" si="74"/>
        <v xml:space="preserve"> </v>
      </c>
      <c r="AK242" s="6" t="e">
        <f t="shared" si="75"/>
        <v>#N/A</v>
      </c>
      <c r="AL242" s="6"/>
      <c r="AM242" s="6"/>
      <c r="AN242" s="6"/>
      <c r="AO242" s="6"/>
      <c r="AP242" s="6"/>
      <c r="AQ242" s="6"/>
      <c r="AR242" s="6"/>
      <c r="AS242" s="6"/>
      <c r="AT242" s="6">
        <f t="shared" si="76"/>
        <v>0</v>
      </c>
      <c r="AU242" s="6"/>
      <c r="AV242" s="6" t="str">
        <f t="shared" si="66"/>
        <v/>
      </c>
      <c r="AW242" s="6" t="str">
        <f t="shared" si="67"/>
        <v/>
      </c>
      <c r="AX242" s="6" t="str">
        <f t="shared" si="68"/>
        <v/>
      </c>
      <c r="AY242" s="58"/>
      <c r="BE242" s="191" t="s">
        <v>1094</v>
      </c>
      <c r="CS242" s="284" t="str">
        <f t="shared" si="69"/>
        <v/>
      </c>
      <c r="CT242" s="365" t="str">
        <f t="shared" si="77"/>
        <v/>
      </c>
    </row>
    <row r="243" spans="1:98" s="1" customFormat="1" ht="13.5" customHeight="1" x14ac:dyDescent="0.2">
      <c r="A243" s="17">
        <v>228</v>
      </c>
      <c r="B243" s="370"/>
      <c r="C243" s="370"/>
      <c r="D243" s="370"/>
      <c r="E243" s="370"/>
      <c r="F243" s="370"/>
      <c r="G243" s="370"/>
      <c r="H243" s="370"/>
      <c r="I243" s="370"/>
      <c r="J243" s="370"/>
      <c r="K243" s="370"/>
      <c r="L243" s="371"/>
      <c r="M243" s="370"/>
      <c r="N243" s="69"/>
      <c r="O243" s="70"/>
      <c r="P243" s="62"/>
      <c r="Q243" s="62"/>
      <c r="R243" s="103"/>
      <c r="S243" s="103"/>
      <c r="T243" s="104"/>
      <c r="U243" s="105"/>
      <c r="V243" s="106"/>
      <c r="W243" s="106"/>
      <c r="X243" s="107"/>
      <c r="Y243" s="25"/>
      <c r="Z243" s="21" t="str">
        <f t="shared" si="60"/>
        <v/>
      </c>
      <c r="AA243" s="6" t="e">
        <f t="shared" si="61"/>
        <v>#N/A</v>
      </c>
      <c r="AB243" s="6" t="e">
        <f t="shared" si="62"/>
        <v>#N/A</v>
      </c>
      <c r="AC243" s="6" t="e">
        <f t="shared" si="63"/>
        <v>#N/A</v>
      </c>
      <c r="AD243" s="6" t="str">
        <f t="shared" si="64"/>
        <v/>
      </c>
      <c r="AE243" s="6">
        <f t="shared" si="65"/>
        <v>1</v>
      </c>
      <c r="AF243" s="6" t="e">
        <f t="shared" si="70"/>
        <v>#N/A</v>
      </c>
      <c r="AG243" s="6" t="e">
        <f t="shared" si="71"/>
        <v>#N/A</v>
      </c>
      <c r="AH243" s="6" t="e">
        <f t="shared" si="72"/>
        <v>#N/A</v>
      </c>
      <c r="AI243" s="6" t="e">
        <f t="shared" si="73"/>
        <v>#N/A</v>
      </c>
      <c r="AJ243" s="7" t="str">
        <f t="shared" si="74"/>
        <v xml:space="preserve"> </v>
      </c>
      <c r="AK243" s="6" t="e">
        <f t="shared" si="75"/>
        <v>#N/A</v>
      </c>
      <c r="AL243" s="6"/>
      <c r="AM243" s="6"/>
      <c r="AN243" s="6"/>
      <c r="AO243" s="6"/>
      <c r="AP243" s="6"/>
      <c r="AQ243" s="6"/>
      <c r="AR243" s="6"/>
      <c r="AS243" s="6"/>
      <c r="AT243" s="6">
        <f t="shared" si="76"/>
        <v>0</v>
      </c>
      <c r="AU243" s="6"/>
      <c r="AV243" s="6" t="str">
        <f t="shared" si="66"/>
        <v/>
      </c>
      <c r="AW243" s="6" t="str">
        <f t="shared" si="67"/>
        <v/>
      </c>
      <c r="AX243" s="6" t="str">
        <f t="shared" si="68"/>
        <v/>
      </c>
      <c r="AY243" s="58"/>
      <c r="BE243" s="191" t="s">
        <v>1087</v>
      </c>
      <c r="CS243" s="284" t="str">
        <f t="shared" si="69"/>
        <v/>
      </c>
      <c r="CT243" s="365" t="str">
        <f t="shared" si="77"/>
        <v/>
      </c>
    </row>
    <row r="244" spans="1:98" s="1" customFormat="1" ht="13.5" customHeight="1" x14ac:dyDescent="0.2">
      <c r="A244" s="17">
        <v>229</v>
      </c>
      <c r="B244" s="370"/>
      <c r="C244" s="370"/>
      <c r="D244" s="370"/>
      <c r="E244" s="370"/>
      <c r="F244" s="370"/>
      <c r="G244" s="370"/>
      <c r="H244" s="370"/>
      <c r="I244" s="370"/>
      <c r="J244" s="370"/>
      <c r="K244" s="370"/>
      <c r="L244" s="371"/>
      <c r="M244" s="370"/>
      <c r="N244" s="69"/>
      <c r="O244" s="70"/>
      <c r="P244" s="62"/>
      <c r="Q244" s="62"/>
      <c r="R244" s="103"/>
      <c r="S244" s="103"/>
      <c r="T244" s="104"/>
      <c r="U244" s="105"/>
      <c r="V244" s="106"/>
      <c r="W244" s="106"/>
      <c r="X244" s="107"/>
      <c r="Y244" s="25"/>
      <c r="Z244" s="21" t="str">
        <f t="shared" si="60"/>
        <v/>
      </c>
      <c r="AA244" s="6" t="e">
        <f t="shared" si="61"/>
        <v>#N/A</v>
      </c>
      <c r="AB244" s="6" t="e">
        <f t="shared" si="62"/>
        <v>#N/A</v>
      </c>
      <c r="AC244" s="6" t="e">
        <f t="shared" si="63"/>
        <v>#N/A</v>
      </c>
      <c r="AD244" s="6" t="str">
        <f t="shared" si="64"/>
        <v/>
      </c>
      <c r="AE244" s="6">
        <f t="shared" si="65"/>
        <v>1</v>
      </c>
      <c r="AF244" s="6" t="e">
        <f t="shared" si="70"/>
        <v>#N/A</v>
      </c>
      <c r="AG244" s="6" t="e">
        <f t="shared" si="71"/>
        <v>#N/A</v>
      </c>
      <c r="AH244" s="6" t="e">
        <f t="shared" si="72"/>
        <v>#N/A</v>
      </c>
      <c r="AI244" s="6" t="e">
        <f t="shared" si="73"/>
        <v>#N/A</v>
      </c>
      <c r="AJ244" s="7" t="str">
        <f t="shared" si="74"/>
        <v xml:space="preserve"> </v>
      </c>
      <c r="AK244" s="6" t="e">
        <f t="shared" si="75"/>
        <v>#N/A</v>
      </c>
      <c r="AL244" s="6"/>
      <c r="AM244" s="6"/>
      <c r="AN244" s="6"/>
      <c r="AO244" s="6"/>
      <c r="AP244" s="6"/>
      <c r="AQ244" s="6"/>
      <c r="AR244" s="6"/>
      <c r="AS244" s="6"/>
      <c r="AT244" s="6">
        <f t="shared" si="76"/>
        <v>0</v>
      </c>
      <c r="AU244" s="6"/>
      <c r="AV244" s="6" t="str">
        <f t="shared" si="66"/>
        <v/>
      </c>
      <c r="AW244" s="6" t="str">
        <f t="shared" si="67"/>
        <v/>
      </c>
      <c r="AX244" s="6" t="str">
        <f t="shared" si="68"/>
        <v/>
      </c>
      <c r="AY244" s="58"/>
      <c r="BE244" s="191" t="s">
        <v>1158</v>
      </c>
      <c r="CS244" s="284" t="str">
        <f t="shared" si="69"/>
        <v/>
      </c>
      <c r="CT244" s="365" t="str">
        <f t="shared" si="77"/>
        <v/>
      </c>
    </row>
    <row r="245" spans="1:98" s="1" customFormat="1" ht="13.5" customHeight="1" x14ac:dyDescent="0.2">
      <c r="A245" s="17">
        <v>230</v>
      </c>
      <c r="B245" s="370"/>
      <c r="C245" s="370"/>
      <c r="D245" s="370"/>
      <c r="E245" s="370"/>
      <c r="F245" s="370"/>
      <c r="G245" s="370"/>
      <c r="H245" s="370"/>
      <c r="I245" s="370"/>
      <c r="J245" s="370"/>
      <c r="K245" s="370"/>
      <c r="L245" s="371"/>
      <c r="M245" s="370"/>
      <c r="N245" s="69"/>
      <c r="O245" s="70"/>
      <c r="P245" s="62"/>
      <c r="Q245" s="62"/>
      <c r="R245" s="103"/>
      <c r="S245" s="103"/>
      <c r="T245" s="104"/>
      <c r="U245" s="105"/>
      <c r="V245" s="106"/>
      <c r="W245" s="106"/>
      <c r="X245" s="107"/>
      <c r="Y245" s="25"/>
      <c r="Z245" s="21" t="str">
        <f t="shared" si="60"/>
        <v/>
      </c>
      <c r="AA245" s="6" t="e">
        <f t="shared" si="61"/>
        <v>#N/A</v>
      </c>
      <c r="AB245" s="6" t="e">
        <f t="shared" si="62"/>
        <v>#N/A</v>
      </c>
      <c r="AC245" s="6" t="e">
        <f t="shared" si="63"/>
        <v>#N/A</v>
      </c>
      <c r="AD245" s="6" t="str">
        <f t="shared" si="64"/>
        <v/>
      </c>
      <c r="AE245" s="6">
        <f t="shared" si="65"/>
        <v>1</v>
      </c>
      <c r="AF245" s="6" t="e">
        <f t="shared" si="70"/>
        <v>#N/A</v>
      </c>
      <c r="AG245" s="6" t="e">
        <f t="shared" si="71"/>
        <v>#N/A</v>
      </c>
      <c r="AH245" s="6" t="e">
        <f t="shared" si="72"/>
        <v>#N/A</v>
      </c>
      <c r="AI245" s="6" t="e">
        <f t="shared" si="73"/>
        <v>#N/A</v>
      </c>
      <c r="AJ245" s="7" t="str">
        <f t="shared" si="74"/>
        <v xml:space="preserve"> </v>
      </c>
      <c r="AK245" s="6" t="e">
        <f t="shared" si="75"/>
        <v>#N/A</v>
      </c>
      <c r="AL245" s="6"/>
      <c r="AM245" s="6"/>
      <c r="AN245" s="6"/>
      <c r="AO245" s="6"/>
      <c r="AP245" s="6"/>
      <c r="AQ245" s="6"/>
      <c r="AR245" s="6"/>
      <c r="AS245" s="6"/>
      <c r="AT245" s="6">
        <f t="shared" si="76"/>
        <v>0</v>
      </c>
      <c r="AU245" s="6"/>
      <c r="AV245" s="6" t="str">
        <f t="shared" si="66"/>
        <v/>
      </c>
      <c r="AW245" s="6" t="str">
        <f t="shared" si="67"/>
        <v/>
      </c>
      <c r="AX245" s="6" t="str">
        <f t="shared" si="68"/>
        <v/>
      </c>
      <c r="AY245" s="58"/>
      <c r="BE245" s="191" t="s">
        <v>1157</v>
      </c>
      <c r="CS245" s="284" t="str">
        <f t="shared" si="69"/>
        <v/>
      </c>
      <c r="CT245" s="365" t="str">
        <f t="shared" si="77"/>
        <v/>
      </c>
    </row>
    <row r="246" spans="1:98" s="1" customFormat="1" ht="13.5" customHeight="1" x14ac:dyDescent="0.2">
      <c r="A246" s="17">
        <v>231</v>
      </c>
      <c r="B246" s="370"/>
      <c r="C246" s="370"/>
      <c r="D246" s="370"/>
      <c r="E246" s="370"/>
      <c r="F246" s="370"/>
      <c r="G246" s="370"/>
      <c r="H246" s="370"/>
      <c r="I246" s="370"/>
      <c r="J246" s="370"/>
      <c r="K246" s="370"/>
      <c r="L246" s="371"/>
      <c r="M246" s="370"/>
      <c r="N246" s="69"/>
      <c r="O246" s="70"/>
      <c r="P246" s="62"/>
      <c r="Q246" s="62"/>
      <c r="R246" s="103"/>
      <c r="S246" s="103"/>
      <c r="T246" s="104"/>
      <c r="U246" s="105"/>
      <c r="V246" s="106"/>
      <c r="W246" s="106"/>
      <c r="X246" s="107"/>
      <c r="Y246" s="25"/>
      <c r="Z246" s="21" t="str">
        <f t="shared" si="60"/>
        <v/>
      </c>
      <c r="AA246" s="6" t="e">
        <f t="shared" si="61"/>
        <v>#N/A</v>
      </c>
      <c r="AB246" s="6" t="e">
        <f t="shared" si="62"/>
        <v>#N/A</v>
      </c>
      <c r="AC246" s="6" t="e">
        <f t="shared" si="63"/>
        <v>#N/A</v>
      </c>
      <c r="AD246" s="6" t="str">
        <f t="shared" si="64"/>
        <v/>
      </c>
      <c r="AE246" s="6">
        <f t="shared" si="65"/>
        <v>1</v>
      </c>
      <c r="AF246" s="6" t="e">
        <f t="shared" si="70"/>
        <v>#N/A</v>
      </c>
      <c r="AG246" s="6" t="e">
        <f t="shared" si="71"/>
        <v>#N/A</v>
      </c>
      <c r="AH246" s="6" t="e">
        <f t="shared" si="72"/>
        <v>#N/A</v>
      </c>
      <c r="AI246" s="6" t="e">
        <f t="shared" si="73"/>
        <v>#N/A</v>
      </c>
      <c r="AJ246" s="7" t="str">
        <f t="shared" si="74"/>
        <v xml:space="preserve"> </v>
      </c>
      <c r="AK246" s="6" t="e">
        <f t="shared" si="75"/>
        <v>#N/A</v>
      </c>
      <c r="AL246" s="6"/>
      <c r="AM246" s="6"/>
      <c r="AN246" s="6"/>
      <c r="AO246" s="6"/>
      <c r="AP246" s="6"/>
      <c r="AQ246" s="6"/>
      <c r="AR246" s="6"/>
      <c r="AS246" s="6"/>
      <c r="AT246" s="6">
        <f t="shared" si="76"/>
        <v>0</v>
      </c>
      <c r="AU246" s="6"/>
      <c r="AV246" s="6" t="str">
        <f t="shared" si="66"/>
        <v/>
      </c>
      <c r="AW246" s="6" t="str">
        <f t="shared" si="67"/>
        <v/>
      </c>
      <c r="AX246" s="6" t="str">
        <f t="shared" si="68"/>
        <v/>
      </c>
      <c r="AY246" s="58"/>
      <c r="BE246" s="191" t="s">
        <v>1221</v>
      </c>
      <c r="CS246" s="284" t="str">
        <f t="shared" si="69"/>
        <v/>
      </c>
      <c r="CT246" s="365" t="str">
        <f t="shared" si="77"/>
        <v/>
      </c>
    </row>
    <row r="247" spans="1:98" s="1" customFormat="1" ht="13.5" customHeight="1" x14ac:dyDescent="0.2">
      <c r="A247" s="17">
        <v>232</v>
      </c>
      <c r="B247" s="370"/>
      <c r="C247" s="370"/>
      <c r="D247" s="370"/>
      <c r="E247" s="370"/>
      <c r="F247" s="370"/>
      <c r="G247" s="370"/>
      <c r="H247" s="370"/>
      <c r="I247" s="370"/>
      <c r="J247" s="370"/>
      <c r="K247" s="370"/>
      <c r="L247" s="371"/>
      <c r="M247" s="370"/>
      <c r="N247" s="69"/>
      <c r="O247" s="70"/>
      <c r="P247" s="62"/>
      <c r="Q247" s="62"/>
      <c r="R247" s="103"/>
      <c r="S247" s="103"/>
      <c r="T247" s="104"/>
      <c r="U247" s="105"/>
      <c r="V247" s="106"/>
      <c r="W247" s="106"/>
      <c r="X247" s="107"/>
      <c r="Y247" s="25"/>
      <c r="Z247" s="21" t="str">
        <f t="shared" si="60"/>
        <v/>
      </c>
      <c r="AA247" s="6" t="e">
        <f t="shared" si="61"/>
        <v>#N/A</v>
      </c>
      <c r="AB247" s="6" t="e">
        <f t="shared" si="62"/>
        <v>#N/A</v>
      </c>
      <c r="AC247" s="6" t="e">
        <f t="shared" si="63"/>
        <v>#N/A</v>
      </c>
      <c r="AD247" s="6" t="str">
        <f t="shared" si="64"/>
        <v/>
      </c>
      <c r="AE247" s="6">
        <f t="shared" si="65"/>
        <v>1</v>
      </c>
      <c r="AF247" s="6" t="e">
        <f t="shared" si="70"/>
        <v>#N/A</v>
      </c>
      <c r="AG247" s="6" t="e">
        <f t="shared" si="71"/>
        <v>#N/A</v>
      </c>
      <c r="AH247" s="6" t="e">
        <f t="shared" si="72"/>
        <v>#N/A</v>
      </c>
      <c r="AI247" s="6" t="e">
        <f t="shared" si="73"/>
        <v>#N/A</v>
      </c>
      <c r="AJ247" s="7" t="str">
        <f t="shared" si="74"/>
        <v xml:space="preserve"> </v>
      </c>
      <c r="AK247" s="6" t="e">
        <f t="shared" si="75"/>
        <v>#N/A</v>
      </c>
      <c r="AL247" s="6"/>
      <c r="AM247" s="6"/>
      <c r="AN247" s="6"/>
      <c r="AO247" s="6"/>
      <c r="AP247" s="6"/>
      <c r="AQ247" s="6"/>
      <c r="AR247" s="6"/>
      <c r="AS247" s="6"/>
      <c r="AT247" s="6">
        <f t="shared" si="76"/>
        <v>0</v>
      </c>
      <c r="AU247" s="6"/>
      <c r="AV247" s="6" t="str">
        <f t="shared" si="66"/>
        <v/>
      </c>
      <c r="AW247" s="6" t="str">
        <f t="shared" si="67"/>
        <v/>
      </c>
      <c r="AX247" s="6" t="str">
        <f t="shared" si="68"/>
        <v/>
      </c>
      <c r="AY247" s="58"/>
      <c r="BE247" s="191" t="s">
        <v>1220</v>
      </c>
      <c r="CS247" s="284" t="str">
        <f t="shared" si="69"/>
        <v/>
      </c>
      <c r="CT247" s="365" t="str">
        <f t="shared" si="77"/>
        <v/>
      </c>
    </row>
    <row r="248" spans="1:98" s="1" customFormat="1" ht="13.5" customHeight="1" x14ac:dyDescent="0.2">
      <c r="A248" s="17">
        <v>233</v>
      </c>
      <c r="B248" s="370"/>
      <c r="C248" s="370"/>
      <c r="D248" s="370"/>
      <c r="E248" s="370"/>
      <c r="F248" s="370"/>
      <c r="G248" s="370"/>
      <c r="H248" s="370"/>
      <c r="I248" s="370"/>
      <c r="J248" s="370"/>
      <c r="K248" s="370"/>
      <c r="L248" s="371"/>
      <c r="M248" s="370"/>
      <c r="N248" s="69"/>
      <c r="O248" s="70"/>
      <c r="P248" s="62"/>
      <c r="Q248" s="62"/>
      <c r="R248" s="103"/>
      <c r="S248" s="103"/>
      <c r="T248" s="104"/>
      <c r="U248" s="105"/>
      <c r="V248" s="106"/>
      <c r="W248" s="106"/>
      <c r="X248" s="107"/>
      <c r="Y248" s="25"/>
      <c r="Z248" s="21" t="str">
        <f t="shared" si="60"/>
        <v/>
      </c>
      <c r="AA248" s="6" t="e">
        <f t="shared" si="61"/>
        <v>#N/A</v>
      </c>
      <c r="AB248" s="6" t="e">
        <f t="shared" si="62"/>
        <v>#N/A</v>
      </c>
      <c r="AC248" s="6" t="e">
        <f t="shared" si="63"/>
        <v>#N/A</v>
      </c>
      <c r="AD248" s="6" t="str">
        <f t="shared" si="64"/>
        <v/>
      </c>
      <c r="AE248" s="6">
        <f t="shared" si="65"/>
        <v>1</v>
      </c>
      <c r="AF248" s="6" t="e">
        <f t="shared" si="70"/>
        <v>#N/A</v>
      </c>
      <c r="AG248" s="6" t="e">
        <f t="shared" si="71"/>
        <v>#N/A</v>
      </c>
      <c r="AH248" s="6" t="e">
        <f t="shared" si="72"/>
        <v>#N/A</v>
      </c>
      <c r="AI248" s="6" t="e">
        <f t="shared" si="73"/>
        <v>#N/A</v>
      </c>
      <c r="AJ248" s="7" t="str">
        <f t="shared" si="74"/>
        <v xml:space="preserve"> </v>
      </c>
      <c r="AK248" s="6" t="e">
        <f t="shared" si="75"/>
        <v>#N/A</v>
      </c>
      <c r="AL248" s="6"/>
      <c r="AM248" s="6"/>
      <c r="AN248" s="6"/>
      <c r="AO248" s="6"/>
      <c r="AP248" s="6"/>
      <c r="AQ248" s="6"/>
      <c r="AR248" s="6"/>
      <c r="AS248" s="6"/>
      <c r="AT248" s="6">
        <f t="shared" si="76"/>
        <v>0</v>
      </c>
      <c r="AU248" s="6"/>
      <c r="AV248" s="6" t="str">
        <f t="shared" si="66"/>
        <v/>
      </c>
      <c r="AW248" s="6" t="str">
        <f t="shared" si="67"/>
        <v/>
      </c>
      <c r="AX248" s="6" t="str">
        <f t="shared" si="68"/>
        <v/>
      </c>
      <c r="AY248" s="58"/>
      <c r="BE248" s="191" t="s">
        <v>1095</v>
      </c>
      <c r="CS248" s="284" t="str">
        <f t="shared" si="69"/>
        <v/>
      </c>
      <c r="CT248" s="365" t="str">
        <f t="shared" si="77"/>
        <v/>
      </c>
    </row>
    <row r="249" spans="1:98" s="1" customFormat="1" ht="13.5" customHeight="1" x14ac:dyDescent="0.2">
      <c r="A249" s="17">
        <v>234</v>
      </c>
      <c r="B249" s="370"/>
      <c r="C249" s="370"/>
      <c r="D249" s="370"/>
      <c r="E249" s="370"/>
      <c r="F249" s="370"/>
      <c r="G249" s="370"/>
      <c r="H249" s="370"/>
      <c r="I249" s="370"/>
      <c r="J249" s="370"/>
      <c r="K249" s="370"/>
      <c r="L249" s="371"/>
      <c r="M249" s="370"/>
      <c r="N249" s="69"/>
      <c r="O249" s="70"/>
      <c r="P249" s="62"/>
      <c r="Q249" s="62"/>
      <c r="R249" s="103"/>
      <c r="S249" s="103"/>
      <c r="T249" s="104"/>
      <c r="U249" s="105"/>
      <c r="V249" s="106"/>
      <c r="W249" s="106"/>
      <c r="X249" s="107"/>
      <c r="Y249" s="25"/>
      <c r="Z249" s="21" t="str">
        <f t="shared" si="60"/>
        <v/>
      </c>
      <c r="AA249" s="6" t="e">
        <f t="shared" si="61"/>
        <v>#N/A</v>
      </c>
      <c r="AB249" s="6" t="e">
        <f t="shared" si="62"/>
        <v>#N/A</v>
      </c>
      <c r="AC249" s="6" t="e">
        <f t="shared" si="63"/>
        <v>#N/A</v>
      </c>
      <c r="AD249" s="6" t="str">
        <f t="shared" si="64"/>
        <v/>
      </c>
      <c r="AE249" s="6">
        <f t="shared" si="65"/>
        <v>1</v>
      </c>
      <c r="AF249" s="6" t="e">
        <f t="shared" si="70"/>
        <v>#N/A</v>
      </c>
      <c r="AG249" s="6" t="e">
        <f t="shared" si="71"/>
        <v>#N/A</v>
      </c>
      <c r="AH249" s="6" t="e">
        <f t="shared" si="72"/>
        <v>#N/A</v>
      </c>
      <c r="AI249" s="6" t="e">
        <f t="shared" si="73"/>
        <v>#N/A</v>
      </c>
      <c r="AJ249" s="7" t="str">
        <f t="shared" si="74"/>
        <v xml:space="preserve"> </v>
      </c>
      <c r="AK249" s="6" t="e">
        <f t="shared" si="75"/>
        <v>#N/A</v>
      </c>
      <c r="AL249" s="6"/>
      <c r="AM249" s="6"/>
      <c r="AN249" s="6"/>
      <c r="AO249" s="6"/>
      <c r="AP249" s="6"/>
      <c r="AQ249" s="6"/>
      <c r="AR249" s="6"/>
      <c r="AS249" s="6"/>
      <c r="AT249" s="6">
        <f t="shared" si="76"/>
        <v>0</v>
      </c>
      <c r="AU249" s="6"/>
      <c r="AV249" s="6" t="str">
        <f t="shared" si="66"/>
        <v/>
      </c>
      <c r="AW249" s="6" t="str">
        <f t="shared" si="67"/>
        <v/>
      </c>
      <c r="AX249" s="6" t="str">
        <f t="shared" si="68"/>
        <v/>
      </c>
      <c r="AY249" s="58"/>
      <c r="BE249" s="191" t="s">
        <v>1088</v>
      </c>
      <c r="CS249" s="284" t="str">
        <f t="shared" si="69"/>
        <v/>
      </c>
      <c r="CT249" s="365" t="str">
        <f t="shared" si="77"/>
        <v/>
      </c>
    </row>
    <row r="250" spans="1:98" s="1" customFormat="1" ht="13.5" customHeight="1" x14ac:dyDescent="0.2">
      <c r="A250" s="17">
        <v>235</v>
      </c>
      <c r="B250" s="370"/>
      <c r="C250" s="370"/>
      <c r="D250" s="370"/>
      <c r="E250" s="370"/>
      <c r="F250" s="370"/>
      <c r="G250" s="370"/>
      <c r="H250" s="370"/>
      <c r="I250" s="370"/>
      <c r="J250" s="370"/>
      <c r="K250" s="370"/>
      <c r="L250" s="371"/>
      <c r="M250" s="370"/>
      <c r="N250" s="69"/>
      <c r="O250" s="70"/>
      <c r="P250" s="62"/>
      <c r="Q250" s="62"/>
      <c r="R250" s="103"/>
      <c r="S250" s="103"/>
      <c r="T250" s="104"/>
      <c r="U250" s="105"/>
      <c r="V250" s="106"/>
      <c r="W250" s="106"/>
      <c r="X250" s="107"/>
      <c r="Y250" s="25"/>
      <c r="Z250" s="21" t="str">
        <f t="shared" si="60"/>
        <v/>
      </c>
      <c r="AA250" s="6" t="e">
        <f t="shared" si="61"/>
        <v>#N/A</v>
      </c>
      <c r="AB250" s="6" t="e">
        <f t="shared" si="62"/>
        <v>#N/A</v>
      </c>
      <c r="AC250" s="6" t="e">
        <f t="shared" si="63"/>
        <v>#N/A</v>
      </c>
      <c r="AD250" s="6" t="str">
        <f t="shared" si="64"/>
        <v/>
      </c>
      <c r="AE250" s="6">
        <f t="shared" si="65"/>
        <v>1</v>
      </c>
      <c r="AF250" s="6" t="e">
        <f t="shared" si="70"/>
        <v>#N/A</v>
      </c>
      <c r="AG250" s="6" t="e">
        <f t="shared" si="71"/>
        <v>#N/A</v>
      </c>
      <c r="AH250" s="6" t="e">
        <f t="shared" si="72"/>
        <v>#N/A</v>
      </c>
      <c r="AI250" s="6" t="e">
        <f t="shared" si="73"/>
        <v>#N/A</v>
      </c>
      <c r="AJ250" s="7" t="str">
        <f t="shared" si="74"/>
        <v xml:space="preserve"> </v>
      </c>
      <c r="AK250" s="6" t="e">
        <f t="shared" si="75"/>
        <v>#N/A</v>
      </c>
      <c r="AL250" s="6"/>
      <c r="AM250" s="6"/>
      <c r="AN250" s="6"/>
      <c r="AO250" s="6"/>
      <c r="AP250" s="6"/>
      <c r="AQ250" s="6"/>
      <c r="AR250" s="6"/>
      <c r="AS250" s="6"/>
      <c r="AT250" s="6">
        <f t="shared" si="76"/>
        <v>0</v>
      </c>
      <c r="AU250" s="6"/>
      <c r="AV250" s="6" t="str">
        <f t="shared" si="66"/>
        <v/>
      </c>
      <c r="AW250" s="6" t="str">
        <f t="shared" si="67"/>
        <v/>
      </c>
      <c r="AX250" s="6" t="str">
        <f t="shared" si="68"/>
        <v/>
      </c>
      <c r="AY250" s="58"/>
      <c r="BE250" s="191" t="s">
        <v>1099</v>
      </c>
      <c r="CS250" s="284" t="str">
        <f t="shared" si="69"/>
        <v/>
      </c>
      <c r="CT250" s="365" t="str">
        <f t="shared" si="77"/>
        <v/>
      </c>
    </row>
    <row r="251" spans="1:98" s="1" customFormat="1" ht="13.5" customHeight="1" x14ac:dyDescent="0.2">
      <c r="A251" s="17">
        <v>236</v>
      </c>
      <c r="B251" s="370"/>
      <c r="C251" s="370"/>
      <c r="D251" s="370"/>
      <c r="E251" s="370"/>
      <c r="F251" s="370"/>
      <c r="G251" s="370"/>
      <c r="H251" s="370"/>
      <c r="I251" s="370"/>
      <c r="J251" s="370"/>
      <c r="K251" s="370"/>
      <c r="L251" s="371"/>
      <c r="M251" s="370"/>
      <c r="N251" s="69"/>
      <c r="O251" s="70"/>
      <c r="P251" s="62"/>
      <c r="Q251" s="62"/>
      <c r="R251" s="103"/>
      <c r="S251" s="103"/>
      <c r="T251" s="104"/>
      <c r="U251" s="105"/>
      <c r="V251" s="106"/>
      <c r="W251" s="106"/>
      <c r="X251" s="107"/>
      <c r="Y251" s="25"/>
      <c r="Z251" s="21" t="str">
        <f t="shared" si="60"/>
        <v/>
      </c>
      <c r="AA251" s="6" t="e">
        <f t="shared" si="61"/>
        <v>#N/A</v>
      </c>
      <c r="AB251" s="6" t="e">
        <f t="shared" si="62"/>
        <v>#N/A</v>
      </c>
      <c r="AC251" s="6" t="e">
        <f t="shared" si="63"/>
        <v>#N/A</v>
      </c>
      <c r="AD251" s="6" t="str">
        <f t="shared" si="64"/>
        <v/>
      </c>
      <c r="AE251" s="6">
        <f t="shared" si="65"/>
        <v>1</v>
      </c>
      <c r="AF251" s="6" t="e">
        <f t="shared" si="70"/>
        <v>#N/A</v>
      </c>
      <c r="AG251" s="6" t="e">
        <f t="shared" si="71"/>
        <v>#N/A</v>
      </c>
      <c r="AH251" s="6" t="e">
        <f t="shared" si="72"/>
        <v>#N/A</v>
      </c>
      <c r="AI251" s="6" t="e">
        <f t="shared" si="73"/>
        <v>#N/A</v>
      </c>
      <c r="AJ251" s="7" t="str">
        <f t="shared" si="74"/>
        <v xml:space="preserve"> </v>
      </c>
      <c r="AK251" s="6" t="e">
        <f t="shared" si="75"/>
        <v>#N/A</v>
      </c>
      <c r="AL251" s="6"/>
      <c r="AM251" s="6"/>
      <c r="AN251" s="6"/>
      <c r="AO251" s="6"/>
      <c r="AP251" s="6"/>
      <c r="AQ251" s="6"/>
      <c r="AR251" s="6"/>
      <c r="AS251" s="6"/>
      <c r="AT251" s="6">
        <f t="shared" si="76"/>
        <v>0</v>
      </c>
      <c r="AU251" s="6"/>
      <c r="AV251" s="6" t="str">
        <f t="shared" si="66"/>
        <v/>
      </c>
      <c r="AW251" s="6" t="str">
        <f t="shared" si="67"/>
        <v/>
      </c>
      <c r="AX251" s="6" t="str">
        <f t="shared" si="68"/>
        <v/>
      </c>
      <c r="AY251" s="58"/>
      <c r="BE251" s="191" t="s">
        <v>1096</v>
      </c>
      <c r="CS251" s="284" t="str">
        <f t="shared" si="69"/>
        <v/>
      </c>
      <c r="CT251" s="365" t="str">
        <f t="shared" si="77"/>
        <v/>
      </c>
    </row>
    <row r="252" spans="1:98" s="1" customFormat="1" ht="13.5" customHeight="1" x14ac:dyDescent="0.2">
      <c r="A252" s="17">
        <v>237</v>
      </c>
      <c r="B252" s="370"/>
      <c r="C252" s="370"/>
      <c r="D252" s="370"/>
      <c r="E252" s="370"/>
      <c r="F252" s="370"/>
      <c r="G252" s="370"/>
      <c r="H252" s="370"/>
      <c r="I252" s="370"/>
      <c r="J252" s="370"/>
      <c r="K252" s="370"/>
      <c r="L252" s="371"/>
      <c r="M252" s="370"/>
      <c r="N252" s="69"/>
      <c r="O252" s="70"/>
      <c r="P252" s="62"/>
      <c r="Q252" s="62"/>
      <c r="R252" s="103"/>
      <c r="S252" s="103"/>
      <c r="T252" s="104"/>
      <c r="U252" s="105"/>
      <c r="V252" s="106"/>
      <c r="W252" s="106"/>
      <c r="X252" s="107"/>
      <c r="Y252" s="25"/>
      <c r="Z252" s="21" t="str">
        <f t="shared" si="60"/>
        <v/>
      </c>
      <c r="AA252" s="6" t="e">
        <f t="shared" si="61"/>
        <v>#N/A</v>
      </c>
      <c r="AB252" s="6" t="e">
        <f t="shared" si="62"/>
        <v>#N/A</v>
      </c>
      <c r="AC252" s="6" t="e">
        <f t="shared" si="63"/>
        <v>#N/A</v>
      </c>
      <c r="AD252" s="6" t="str">
        <f t="shared" si="64"/>
        <v/>
      </c>
      <c r="AE252" s="6">
        <f t="shared" si="65"/>
        <v>1</v>
      </c>
      <c r="AF252" s="6" t="e">
        <f t="shared" si="70"/>
        <v>#N/A</v>
      </c>
      <c r="AG252" s="6" t="e">
        <f t="shared" si="71"/>
        <v>#N/A</v>
      </c>
      <c r="AH252" s="6" t="e">
        <f t="shared" si="72"/>
        <v>#N/A</v>
      </c>
      <c r="AI252" s="6" t="e">
        <f t="shared" si="73"/>
        <v>#N/A</v>
      </c>
      <c r="AJ252" s="7" t="str">
        <f t="shared" si="74"/>
        <v xml:space="preserve"> </v>
      </c>
      <c r="AK252" s="6" t="e">
        <f t="shared" si="75"/>
        <v>#N/A</v>
      </c>
      <c r="AL252" s="6"/>
      <c r="AM252" s="6"/>
      <c r="AN252" s="6"/>
      <c r="AO252" s="6"/>
      <c r="AP252" s="6"/>
      <c r="AQ252" s="6"/>
      <c r="AR252" s="6"/>
      <c r="AS252" s="6"/>
      <c r="AT252" s="6">
        <f t="shared" si="76"/>
        <v>0</v>
      </c>
      <c r="AU252" s="6"/>
      <c r="AV252" s="6" t="str">
        <f t="shared" si="66"/>
        <v/>
      </c>
      <c r="AW252" s="6" t="str">
        <f t="shared" si="67"/>
        <v/>
      </c>
      <c r="AX252" s="6" t="str">
        <f t="shared" si="68"/>
        <v/>
      </c>
      <c r="AY252" s="58"/>
      <c r="BE252" s="191" t="s">
        <v>1091</v>
      </c>
      <c r="CS252" s="284" t="str">
        <f t="shared" si="69"/>
        <v/>
      </c>
      <c r="CT252" s="365" t="str">
        <f t="shared" si="77"/>
        <v/>
      </c>
    </row>
    <row r="253" spans="1:98" s="1" customFormat="1" ht="13.5" customHeight="1" x14ac:dyDescent="0.2">
      <c r="A253" s="17">
        <v>238</v>
      </c>
      <c r="B253" s="370"/>
      <c r="C253" s="370"/>
      <c r="D253" s="370"/>
      <c r="E253" s="370"/>
      <c r="F253" s="370"/>
      <c r="G253" s="370"/>
      <c r="H253" s="370"/>
      <c r="I253" s="370"/>
      <c r="J253" s="370"/>
      <c r="K253" s="370"/>
      <c r="L253" s="371"/>
      <c r="M253" s="370"/>
      <c r="N253" s="69"/>
      <c r="O253" s="70"/>
      <c r="P253" s="62"/>
      <c r="Q253" s="62"/>
      <c r="R253" s="103"/>
      <c r="S253" s="103"/>
      <c r="T253" s="104"/>
      <c r="U253" s="105"/>
      <c r="V253" s="106"/>
      <c r="W253" s="106"/>
      <c r="X253" s="107"/>
      <c r="Y253" s="25"/>
      <c r="Z253" s="21" t="str">
        <f t="shared" si="60"/>
        <v/>
      </c>
      <c r="AA253" s="6" t="e">
        <f t="shared" si="61"/>
        <v>#N/A</v>
      </c>
      <c r="AB253" s="6" t="e">
        <f t="shared" si="62"/>
        <v>#N/A</v>
      </c>
      <c r="AC253" s="6" t="e">
        <f t="shared" si="63"/>
        <v>#N/A</v>
      </c>
      <c r="AD253" s="6" t="str">
        <f t="shared" si="64"/>
        <v/>
      </c>
      <c r="AE253" s="6">
        <f t="shared" si="65"/>
        <v>1</v>
      </c>
      <c r="AF253" s="6" t="e">
        <f t="shared" si="70"/>
        <v>#N/A</v>
      </c>
      <c r="AG253" s="6" t="e">
        <f t="shared" si="71"/>
        <v>#N/A</v>
      </c>
      <c r="AH253" s="6" t="e">
        <f t="shared" si="72"/>
        <v>#N/A</v>
      </c>
      <c r="AI253" s="6" t="e">
        <f t="shared" si="73"/>
        <v>#N/A</v>
      </c>
      <c r="AJ253" s="7" t="str">
        <f t="shared" si="74"/>
        <v xml:space="preserve"> </v>
      </c>
      <c r="AK253" s="6" t="e">
        <f t="shared" si="75"/>
        <v>#N/A</v>
      </c>
      <c r="AL253" s="6"/>
      <c r="AM253" s="6"/>
      <c r="AN253" s="6"/>
      <c r="AO253" s="6"/>
      <c r="AP253" s="6"/>
      <c r="AQ253" s="6"/>
      <c r="AR253" s="6"/>
      <c r="AS253" s="6"/>
      <c r="AT253" s="6">
        <f t="shared" si="76"/>
        <v>0</v>
      </c>
      <c r="AU253" s="6"/>
      <c r="AV253" s="6" t="str">
        <f t="shared" si="66"/>
        <v/>
      </c>
      <c r="AW253" s="6" t="str">
        <f t="shared" si="67"/>
        <v/>
      </c>
      <c r="AX253" s="6" t="str">
        <f t="shared" si="68"/>
        <v/>
      </c>
      <c r="AY253" s="58"/>
      <c r="BE253" s="191" t="s">
        <v>1097</v>
      </c>
      <c r="CS253" s="284" t="str">
        <f t="shared" si="69"/>
        <v/>
      </c>
      <c r="CT253" s="365" t="str">
        <f t="shared" si="77"/>
        <v/>
      </c>
    </row>
    <row r="254" spans="1:98" s="1" customFormat="1" ht="13.5" customHeight="1" x14ac:dyDescent="0.2">
      <c r="A254" s="17">
        <v>239</v>
      </c>
      <c r="B254" s="370"/>
      <c r="C254" s="370"/>
      <c r="D254" s="370"/>
      <c r="E254" s="370"/>
      <c r="F254" s="370"/>
      <c r="G254" s="370"/>
      <c r="H254" s="370"/>
      <c r="I254" s="370"/>
      <c r="J254" s="370"/>
      <c r="K254" s="370"/>
      <c r="L254" s="371"/>
      <c r="M254" s="370"/>
      <c r="N254" s="69"/>
      <c r="O254" s="70"/>
      <c r="P254" s="62"/>
      <c r="Q254" s="62"/>
      <c r="R254" s="103"/>
      <c r="S254" s="103"/>
      <c r="T254" s="104"/>
      <c r="U254" s="105"/>
      <c r="V254" s="106"/>
      <c r="W254" s="106"/>
      <c r="X254" s="107"/>
      <c r="Y254" s="25"/>
      <c r="Z254" s="21" t="str">
        <f t="shared" si="60"/>
        <v/>
      </c>
      <c r="AA254" s="6" t="e">
        <f t="shared" si="61"/>
        <v>#N/A</v>
      </c>
      <c r="AB254" s="6" t="e">
        <f t="shared" si="62"/>
        <v>#N/A</v>
      </c>
      <c r="AC254" s="6" t="e">
        <f t="shared" si="63"/>
        <v>#N/A</v>
      </c>
      <c r="AD254" s="6" t="str">
        <f t="shared" si="64"/>
        <v/>
      </c>
      <c r="AE254" s="6">
        <f t="shared" si="65"/>
        <v>1</v>
      </c>
      <c r="AF254" s="6" t="e">
        <f t="shared" si="70"/>
        <v>#N/A</v>
      </c>
      <c r="AG254" s="6" t="e">
        <f t="shared" si="71"/>
        <v>#N/A</v>
      </c>
      <c r="AH254" s="6" t="e">
        <f t="shared" si="72"/>
        <v>#N/A</v>
      </c>
      <c r="AI254" s="6" t="e">
        <f t="shared" si="73"/>
        <v>#N/A</v>
      </c>
      <c r="AJ254" s="7" t="str">
        <f t="shared" si="74"/>
        <v xml:space="preserve"> </v>
      </c>
      <c r="AK254" s="6" t="e">
        <f t="shared" si="75"/>
        <v>#N/A</v>
      </c>
      <c r="AL254" s="6"/>
      <c r="AM254" s="6"/>
      <c r="AN254" s="6"/>
      <c r="AO254" s="6"/>
      <c r="AP254" s="6"/>
      <c r="AQ254" s="6"/>
      <c r="AR254" s="6"/>
      <c r="AS254" s="6"/>
      <c r="AT254" s="6">
        <f t="shared" si="76"/>
        <v>0</v>
      </c>
      <c r="AU254" s="6"/>
      <c r="AV254" s="6" t="str">
        <f t="shared" si="66"/>
        <v/>
      </c>
      <c r="AW254" s="6" t="str">
        <f t="shared" si="67"/>
        <v/>
      </c>
      <c r="AX254" s="6" t="str">
        <f t="shared" si="68"/>
        <v/>
      </c>
      <c r="AY254" s="58"/>
      <c r="BE254" s="191" t="s">
        <v>1092</v>
      </c>
      <c r="CS254" s="284" t="str">
        <f t="shared" si="69"/>
        <v/>
      </c>
      <c r="CT254" s="365" t="str">
        <f t="shared" si="77"/>
        <v/>
      </c>
    </row>
    <row r="255" spans="1:98" s="1" customFormat="1" ht="13.5" customHeight="1" x14ac:dyDescent="0.2">
      <c r="A255" s="17">
        <v>240</v>
      </c>
      <c r="B255" s="370"/>
      <c r="C255" s="370"/>
      <c r="D255" s="370"/>
      <c r="E255" s="370"/>
      <c r="F255" s="370"/>
      <c r="G255" s="370"/>
      <c r="H255" s="370"/>
      <c r="I255" s="370"/>
      <c r="J255" s="370"/>
      <c r="K255" s="370"/>
      <c r="L255" s="371"/>
      <c r="M255" s="370"/>
      <c r="N255" s="69"/>
      <c r="O255" s="70"/>
      <c r="P255" s="62"/>
      <c r="Q255" s="62"/>
      <c r="R255" s="103"/>
      <c r="S255" s="103"/>
      <c r="T255" s="104"/>
      <c r="U255" s="105"/>
      <c r="V255" s="106"/>
      <c r="W255" s="106"/>
      <c r="X255" s="107"/>
      <c r="Y255" s="25"/>
      <c r="Z255" s="21" t="str">
        <f t="shared" si="60"/>
        <v/>
      </c>
      <c r="AA255" s="6" t="e">
        <f t="shared" si="61"/>
        <v>#N/A</v>
      </c>
      <c r="AB255" s="6" t="e">
        <f t="shared" si="62"/>
        <v>#N/A</v>
      </c>
      <c r="AC255" s="6" t="e">
        <f t="shared" si="63"/>
        <v>#N/A</v>
      </c>
      <c r="AD255" s="6" t="str">
        <f t="shared" si="64"/>
        <v/>
      </c>
      <c r="AE255" s="6">
        <f t="shared" si="65"/>
        <v>1</v>
      </c>
      <c r="AF255" s="6" t="e">
        <f t="shared" si="70"/>
        <v>#N/A</v>
      </c>
      <c r="AG255" s="6" t="e">
        <f t="shared" si="71"/>
        <v>#N/A</v>
      </c>
      <c r="AH255" s="6" t="e">
        <f t="shared" si="72"/>
        <v>#N/A</v>
      </c>
      <c r="AI255" s="6" t="e">
        <f t="shared" si="73"/>
        <v>#N/A</v>
      </c>
      <c r="AJ255" s="7" t="str">
        <f t="shared" si="74"/>
        <v xml:space="preserve"> </v>
      </c>
      <c r="AK255" s="6" t="e">
        <f t="shared" si="75"/>
        <v>#N/A</v>
      </c>
      <c r="AL255" s="6"/>
      <c r="AM255" s="6"/>
      <c r="AN255" s="6"/>
      <c r="AO255" s="6"/>
      <c r="AP255" s="6"/>
      <c r="AQ255" s="6"/>
      <c r="AR255" s="6"/>
      <c r="AS255" s="6"/>
      <c r="AT255" s="6">
        <f t="shared" si="76"/>
        <v>0</v>
      </c>
      <c r="AU255" s="6"/>
      <c r="AV255" s="6" t="str">
        <f t="shared" si="66"/>
        <v/>
      </c>
      <c r="AW255" s="6" t="str">
        <f t="shared" si="67"/>
        <v/>
      </c>
      <c r="AX255" s="6" t="str">
        <f t="shared" si="68"/>
        <v/>
      </c>
      <c r="AY255" s="58"/>
      <c r="BE255" s="191" t="s">
        <v>1098</v>
      </c>
      <c r="CS255" s="284" t="str">
        <f t="shared" si="69"/>
        <v/>
      </c>
      <c r="CT255" s="365" t="str">
        <f t="shared" si="77"/>
        <v/>
      </c>
    </row>
    <row r="256" spans="1:98" s="1" customFormat="1" ht="13.5" customHeight="1" x14ac:dyDescent="0.2">
      <c r="A256" s="17">
        <v>241</v>
      </c>
      <c r="B256" s="370"/>
      <c r="C256" s="370"/>
      <c r="D256" s="370"/>
      <c r="E256" s="370"/>
      <c r="F256" s="370"/>
      <c r="G256" s="370"/>
      <c r="H256" s="370"/>
      <c r="I256" s="370"/>
      <c r="J256" s="370"/>
      <c r="K256" s="370"/>
      <c r="L256" s="371"/>
      <c r="M256" s="370"/>
      <c r="N256" s="69"/>
      <c r="O256" s="70"/>
      <c r="P256" s="62"/>
      <c r="Q256" s="62"/>
      <c r="R256" s="103"/>
      <c r="S256" s="103"/>
      <c r="T256" s="104"/>
      <c r="U256" s="105"/>
      <c r="V256" s="106"/>
      <c r="W256" s="106"/>
      <c r="X256" s="107"/>
      <c r="Y256" s="25"/>
      <c r="Z256" s="21" t="str">
        <f t="shared" si="60"/>
        <v/>
      </c>
      <c r="AA256" s="6" t="e">
        <f t="shared" si="61"/>
        <v>#N/A</v>
      </c>
      <c r="AB256" s="6" t="e">
        <f t="shared" si="62"/>
        <v>#N/A</v>
      </c>
      <c r="AC256" s="6" t="e">
        <f t="shared" si="63"/>
        <v>#N/A</v>
      </c>
      <c r="AD256" s="6" t="str">
        <f t="shared" si="64"/>
        <v/>
      </c>
      <c r="AE256" s="6">
        <f t="shared" si="65"/>
        <v>1</v>
      </c>
      <c r="AF256" s="6" t="e">
        <f t="shared" si="70"/>
        <v>#N/A</v>
      </c>
      <c r="AG256" s="6" t="e">
        <f t="shared" si="71"/>
        <v>#N/A</v>
      </c>
      <c r="AH256" s="6" t="e">
        <f t="shared" si="72"/>
        <v>#N/A</v>
      </c>
      <c r="AI256" s="6" t="e">
        <f t="shared" si="73"/>
        <v>#N/A</v>
      </c>
      <c r="AJ256" s="7" t="str">
        <f t="shared" si="74"/>
        <v xml:space="preserve"> </v>
      </c>
      <c r="AK256" s="6" t="e">
        <f t="shared" si="75"/>
        <v>#N/A</v>
      </c>
      <c r="AL256" s="6"/>
      <c r="AM256" s="6"/>
      <c r="AN256" s="6"/>
      <c r="AO256" s="6"/>
      <c r="AP256" s="6"/>
      <c r="AQ256" s="6"/>
      <c r="AR256" s="6"/>
      <c r="AS256" s="6"/>
      <c r="AT256" s="6">
        <f t="shared" si="76"/>
        <v>0</v>
      </c>
      <c r="AU256" s="6"/>
      <c r="AV256" s="6" t="str">
        <f t="shared" si="66"/>
        <v/>
      </c>
      <c r="AW256" s="6" t="str">
        <f t="shared" si="67"/>
        <v/>
      </c>
      <c r="AX256" s="6" t="str">
        <f t="shared" si="68"/>
        <v/>
      </c>
      <c r="AY256" s="58"/>
      <c r="BE256" s="191" t="s">
        <v>1093</v>
      </c>
      <c r="CS256" s="284" t="str">
        <f t="shared" si="69"/>
        <v/>
      </c>
      <c r="CT256" s="365" t="str">
        <f t="shared" si="77"/>
        <v/>
      </c>
    </row>
    <row r="257" spans="1:98" s="1" customFormat="1" ht="13.5" customHeight="1" x14ac:dyDescent="0.2">
      <c r="A257" s="17">
        <v>242</v>
      </c>
      <c r="B257" s="370"/>
      <c r="C257" s="370"/>
      <c r="D257" s="370"/>
      <c r="E257" s="370"/>
      <c r="F257" s="370"/>
      <c r="G257" s="370"/>
      <c r="H257" s="370"/>
      <c r="I257" s="370"/>
      <c r="J257" s="370"/>
      <c r="K257" s="370"/>
      <c r="L257" s="371"/>
      <c r="M257" s="370"/>
      <c r="N257" s="69"/>
      <c r="O257" s="70"/>
      <c r="P257" s="62"/>
      <c r="Q257" s="62"/>
      <c r="R257" s="103"/>
      <c r="S257" s="103"/>
      <c r="T257" s="104"/>
      <c r="U257" s="105"/>
      <c r="V257" s="106"/>
      <c r="W257" s="106"/>
      <c r="X257" s="107"/>
      <c r="Y257" s="25"/>
      <c r="Z257" s="21" t="str">
        <f t="shared" ref="Z257:Z320" si="78">IF(ISBLANK(J257)=TRUE,"",IF(OR(ISBLANK(B257)=TRUE),1,""))</f>
        <v/>
      </c>
      <c r="AA257" s="6" t="e">
        <f t="shared" ref="AA257:AA320" si="79">VLOOKUP(J257,$AZ$17:$BC$23,2,FALSE)</f>
        <v>#N/A</v>
      </c>
      <c r="AB257" s="6" t="e">
        <f t="shared" ref="AB257:AB320" si="80">VLOOKUP(J257,$AZ$17:$BC$23,3,FALSE)</f>
        <v>#N/A</v>
      </c>
      <c r="AC257" s="6" t="e">
        <f t="shared" ref="AC257:AC320" si="81">VLOOKUP(J257,$AZ$17:$BC$23,4,FALSE)</f>
        <v>#N/A</v>
      </c>
      <c r="AD257" s="6" t="str">
        <f t="shared" ref="AD257:AD320" si="82">IF(ISERROR(SEARCH("-",K257,1))=TRUE,ASC(UPPER(K257)),ASC(UPPER(LEFT(K257,SEARCH("-",K257,1)-1))))</f>
        <v/>
      </c>
      <c r="AE257" s="6">
        <f t="shared" ref="AE257:AE320" si="83">IF(L257&gt;3500,L257/1000,1)</f>
        <v>1</v>
      </c>
      <c r="AF257" s="6" t="e">
        <f t="shared" si="70"/>
        <v>#N/A</v>
      </c>
      <c r="AG257" s="6" t="e">
        <f t="shared" si="71"/>
        <v>#N/A</v>
      </c>
      <c r="AH257" s="6" t="e">
        <f t="shared" si="72"/>
        <v>#N/A</v>
      </c>
      <c r="AI257" s="6" t="e">
        <f t="shared" si="73"/>
        <v>#N/A</v>
      </c>
      <c r="AJ257" s="7" t="str">
        <f t="shared" si="74"/>
        <v xml:space="preserve"> </v>
      </c>
      <c r="AK257" s="6" t="e">
        <f t="shared" si="75"/>
        <v>#N/A</v>
      </c>
      <c r="AL257" s="6"/>
      <c r="AM257" s="6"/>
      <c r="AN257" s="6"/>
      <c r="AO257" s="6"/>
      <c r="AP257" s="6"/>
      <c r="AQ257" s="6"/>
      <c r="AR257" s="6"/>
      <c r="AS257" s="6"/>
      <c r="AT257" s="6">
        <f t="shared" si="76"/>
        <v>0</v>
      </c>
      <c r="AU257" s="6"/>
      <c r="AV257" s="6" t="str">
        <f t="shared" ref="AV257:AV320" si="84">IF(J257="","",VLOOKUP(J257,$AZ$17:$BD$25,5,FALSE))</f>
        <v/>
      </c>
      <c r="AW257" s="6" t="str">
        <f t="shared" ref="AW257:AW320" si="85">IF(D257="","",VLOOKUP(CONCATENATE("A",LEFT(D257)),$BS$17:$BT$26,2,FALSE))</f>
        <v/>
      </c>
      <c r="AX257" s="6" t="str">
        <f t="shared" ref="AX257:AX320" si="86">IF(AV257=AW257,"",1)</f>
        <v/>
      </c>
      <c r="AY257" s="58"/>
      <c r="BE257" s="191" t="s">
        <v>1238</v>
      </c>
      <c r="CS257" s="284" t="str">
        <f t="shared" si="69"/>
        <v/>
      </c>
      <c r="CT257" s="365" t="str">
        <f t="shared" si="77"/>
        <v/>
      </c>
    </row>
    <row r="258" spans="1:98" s="1" customFormat="1" ht="13.5" customHeight="1" x14ac:dyDescent="0.2">
      <c r="A258" s="17">
        <v>243</v>
      </c>
      <c r="B258" s="370"/>
      <c r="C258" s="370"/>
      <c r="D258" s="370"/>
      <c r="E258" s="370"/>
      <c r="F258" s="370"/>
      <c r="G258" s="370"/>
      <c r="H258" s="370"/>
      <c r="I258" s="370"/>
      <c r="J258" s="370"/>
      <c r="K258" s="370"/>
      <c r="L258" s="371"/>
      <c r="M258" s="370"/>
      <c r="N258" s="69"/>
      <c r="O258" s="70"/>
      <c r="P258" s="62"/>
      <c r="Q258" s="62"/>
      <c r="R258" s="103"/>
      <c r="S258" s="103"/>
      <c r="T258" s="104"/>
      <c r="U258" s="105"/>
      <c r="V258" s="106"/>
      <c r="W258" s="106"/>
      <c r="X258" s="107"/>
      <c r="Y258" s="25"/>
      <c r="Z258" s="21" t="str">
        <f t="shared" si="78"/>
        <v/>
      </c>
      <c r="AA258" s="6" t="e">
        <f t="shared" si="79"/>
        <v>#N/A</v>
      </c>
      <c r="AB258" s="6" t="e">
        <f t="shared" si="80"/>
        <v>#N/A</v>
      </c>
      <c r="AC258" s="6" t="e">
        <f t="shared" si="81"/>
        <v>#N/A</v>
      </c>
      <c r="AD258" s="6" t="str">
        <f t="shared" si="82"/>
        <v/>
      </c>
      <c r="AE258" s="6">
        <f t="shared" si="83"/>
        <v>1</v>
      </c>
      <c r="AF258" s="6" t="e">
        <f t="shared" si="70"/>
        <v>#N/A</v>
      </c>
      <c r="AG258" s="6" t="e">
        <f t="shared" si="71"/>
        <v>#N/A</v>
      </c>
      <c r="AH258" s="6" t="e">
        <f t="shared" si="72"/>
        <v>#N/A</v>
      </c>
      <c r="AI258" s="6" t="e">
        <f t="shared" si="73"/>
        <v>#N/A</v>
      </c>
      <c r="AJ258" s="7" t="str">
        <f t="shared" si="74"/>
        <v xml:space="preserve"> </v>
      </c>
      <c r="AK258" s="6" t="e">
        <f t="shared" si="75"/>
        <v>#N/A</v>
      </c>
      <c r="AL258" s="6"/>
      <c r="AM258" s="6"/>
      <c r="AN258" s="6"/>
      <c r="AO258" s="6"/>
      <c r="AP258" s="6"/>
      <c r="AQ258" s="6"/>
      <c r="AR258" s="6"/>
      <c r="AS258" s="6"/>
      <c r="AT258" s="6">
        <f t="shared" si="76"/>
        <v>0</v>
      </c>
      <c r="AU258" s="6"/>
      <c r="AV258" s="6" t="str">
        <f t="shared" si="84"/>
        <v/>
      </c>
      <c r="AW258" s="6" t="str">
        <f t="shared" si="85"/>
        <v/>
      </c>
      <c r="AX258" s="6" t="str">
        <f t="shared" si="86"/>
        <v/>
      </c>
      <c r="AY258" s="58"/>
      <c r="BE258" s="191" t="s">
        <v>845</v>
      </c>
      <c r="CS258" s="284" t="str">
        <f t="shared" si="69"/>
        <v/>
      </c>
      <c r="CT258" s="365" t="str">
        <f t="shared" si="77"/>
        <v/>
      </c>
    </row>
    <row r="259" spans="1:98" s="1" customFormat="1" ht="13.5" customHeight="1" x14ac:dyDescent="0.2">
      <c r="A259" s="17">
        <v>244</v>
      </c>
      <c r="B259" s="370"/>
      <c r="C259" s="370"/>
      <c r="D259" s="370"/>
      <c r="E259" s="370"/>
      <c r="F259" s="370"/>
      <c r="G259" s="370"/>
      <c r="H259" s="370"/>
      <c r="I259" s="370"/>
      <c r="J259" s="370"/>
      <c r="K259" s="370"/>
      <c r="L259" s="371"/>
      <c r="M259" s="370"/>
      <c r="N259" s="69"/>
      <c r="O259" s="70"/>
      <c r="P259" s="62"/>
      <c r="Q259" s="62"/>
      <c r="R259" s="103"/>
      <c r="S259" s="103"/>
      <c r="T259" s="104"/>
      <c r="U259" s="105"/>
      <c r="V259" s="106"/>
      <c r="W259" s="106"/>
      <c r="X259" s="107"/>
      <c r="Y259" s="25"/>
      <c r="Z259" s="21" t="str">
        <f t="shared" si="78"/>
        <v/>
      </c>
      <c r="AA259" s="6" t="e">
        <f t="shared" si="79"/>
        <v>#N/A</v>
      </c>
      <c r="AB259" s="6" t="e">
        <f t="shared" si="80"/>
        <v>#N/A</v>
      </c>
      <c r="AC259" s="6" t="e">
        <f t="shared" si="81"/>
        <v>#N/A</v>
      </c>
      <c r="AD259" s="6" t="str">
        <f t="shared" si="82"/>
        <v/>
      </c>
      <c r="AE259" s="6">
        <f t="shared" si="83"/>
        <v>1</v>
      </c>
      <c r="AF259" s="6" t="e">
        <f t="shared" si="70"/>
        <v>#N/A</v>
      </c>
      <c r="AG259" s="6" t="e">
        <f t="shared" si="71"/>
        <v>#N/A</v>
      </c>
      <c r="AH259" s="6" t="e">
        <f t="shared" si="72"/>
        <v>#N/A</v>
      </c>
      <c r="AI259" s="6" t="e">
        <f t="shared" si="73"/>
        <v>#N/A</v>
      </c>
      <c r="AJ259" s="7" t="str">
        <f t="shared" si="74"/>
        <v xml:space="preserve"> </v>
      </c>
      <c r="AK259" s="6" t="e">
        <f t="shared" si="75"/>
        <v>#N/A</v>
      </c>
      <c r="AL259" s="6"/>
      <c r="AM259" s="6"/>
      <c r="AN259" s="6"/>
      <c r="AO259" s="6"/>
      <c r="AP259" s="6"/>
      <c r="AQ259" s="6"/>
      <c r="AR259" s="6"/>
      <c r="AS259" s="6"/>
      <c r="AT259" s="6">
        <f t="shared" si="76"/>
        <v>0</v>
      </c>
      <c r="AU259" s="6"/>
      <c r="AV259" s="6" t="str">
        <f t="shared" si="84"/>
        <v/>
      </c>
      <c r="AW259" s="6" t="str">
        <f t="shared" si="85"/>
        <v/>
      </c>
      <c r="AX259" s="6" t="str">
        <f t="shared" si="86"/>
        <v/>
      </c>
      <c r="AY259" s="58"/>
      <c r="BE259" s="191" t="s">
        <v>882</v>
      </c>
      <c r="CS259" s="284" t="str">
        <f t="shared" si="69"/>
        <v/>
      </c>
      <c r="CT259" s="365" t="str">
        <f t="shared" si="77"/>
        <v/>
      </c>
    </row>
    <row r="260" spans="1:98" s="1" customFormat="1" ht="13.5" customHeight="1" x14ac:dyDescent="0.2">
      <c r="A260" s="17">
        <v>245</v>
      </c>
      <c r="B260" s="370"/>
      <c r="C260" s="370"/>
      <c r="D260" s="370"/>
      <c r="E260" s="370"/>
      <c r="F260" s="370"/>
      <c r="G260" s="370"/>
      <c r="H260" s="370"/>
      <c r="I260" s="370"/>
      <c r="J260" s="370"/>
      <c r="K260" s="370"/>
      <c r="L260" s="371"/>
      <c r="M260" s="370"/>
      <c r="N260" s="69"/>
      <c r="O260" s="70"/>
      <c r="P260" s="62"/>
      <c r="Q260" s="62"/>
      <c r="R260" s="103"/>
      <c r="S260" s="103"/>
      <c r="T260" s="104"/>
      <c r="U260" s="105"/>
      <c r="V260" s="106"/>
      <c r="W260" s="106"/>
      <c r="X260" s="107"/>
      <c r="Y260" s="25"/>
      <c r="Z260" s="21" t="str">
        <f t="shared" si="78"/>
        <v/>
      </c>
      <c r="AA260" s="6" t="e">
        <f t="shared" si="79"/>
        <v>#N/A</v>
      </c>
      <c r="AB260" s="6" t="e">
        <f t="shared" si="80"/>
        <v>#N/A</v>
      </c>
      <c r="AC260" s="6" t="e">
        <f t="shared" si="81"/>
        <v>#N/A</v>
      </c>
      <c r="AD260" s="6" t="str">
        <f t="shared" si="82"/>
        <v/>
      </c>
      <c r="AE260" s="6">
        <f t="shared" si="83"/>
        <v>1</v>
      </c>
      <c r="AF260" s="6" t="e">
        <f t="shared" si="70"/>
        <v>#N/A</v>
      </c>
      <c r="AG260" s="6" t="e">
        <f t="shared" si="71"/>
        <v>#N/A</v>
      </c>
      <c r="AH260" s="6" t="e">
        <f t="shared" si="72"/>
        <v>#N/A</v>
      </c>
      <c r="AI260" s="6" t="e">
        <f t="shared" si="73"/>
        <v>#N/A</v>
      </c>
      <c r="AJ260" s="7" t="str">
        <f t="shared" si="74"/>
        <v xml:space="preserve"> </v>
      </c>
      <c r="AK260" s="6" t="e">
        <f t="shared" si="75"/>
        <v>#N/A</v>
      </c>
      <c r="AL260" s="6"/>
      <c r="AM260" s="6"/>
      <c r="AN260" s="6"/>
      <c r="AO260" s="6"/>
      <c r="AP260" s="6"/>
      <c r="AQ260" s="6"/>
      <c r="AR260" s="6"/>
      <c r="AS260" s="6"/>
      <c r="AT260" s="6">
        <f t="shared" si="76"/>
        <v>0</v>
      </c>
      <c r="AU260" s="6"/>
      <c r="AV260" s="6" t="str">
        <f t="shared" si="84"/>
        <v/>
      </c>
      <c r="AW260" s="6" t="str">
        <f t="shared" si="85"/>
        <v/>
      </c>
      <c r="AX260" s="6" t="str">
        <f t="shared" si="86"/>
        <v/>
      </c>
      <c r="AY260" s="58"/>
      <c r="BE260" s="191" t="s">
        <v>1237</v>
      </c>
      <c r="CS260" s="284" t="str">
        <f t="shared" si="69"/>
        <v/>
      </c>
      <c r="CT260" s="365" t="str">
        <f t="shared" si="77"/>
        <v/>
      </c>
    </row>
    <row r="261" spans="1:98" s="1" customFormat="1" ht="13.5" customHeight="1" x14ac:dyDescent="0.2">
      <c r="A261" s="17">
        <v>246</v>
      </c>
      <c r="B261" s="370"/>
      <c r="C261" s="370"/>
      <c r="D261" s="370"/>
      <c r="E261" s="370"/>
      <c r="F261" s="370"/>
      <c r="G261" s="370"/>
      <c r="H261" s="370"/>
      <c r="I261" s="370"/>
      <c r="J261" s="370"/>
      <c r="K261" s="370"/>
      <c r="L261" s="371"/>
      <c r="M261" s="370"/>
      <c r="N261" s="69"/>
      <c r="O261" s="70"/>
      <c r="P261" s="62"/>
      <c r="Q261" s="62"/>
      <c r="R261" s="103"/>
      <c r="S261" s="103"/>
      <c r="T261" s="104"/>
      <c r="U261" s="105"/>
      <c r="V261" s="106"/>
      <c r="W261" s="106"/>
      <c r="X261" s="107"/>
      <c r="Y261" s="25"/>
      <c r="Z261" s="21" t="str">
        <f t="shared" si="78"/>
        <v/>
      </c>
      <c r="AA261" s="6" t="e">
        <f t="shared" si="79"/>
        <v>#N/A</v>
      </c>
      <c r="AB261" s="6" t="e">
        <f t="shared" si="80"/>
        <v>#N/A</v>
      </c>
      <c r="AC261" s="6" t="e">
        <f t="shared" si="81"/>
        <v>#N/A</v>
      </c>
      <c r="AD261" s="6" t="str">
        <f t="shared" si="82"/>
        <v/>
      </c>
      <c r="AE261" s="6">
        <f t="shared" si="83"/>
        <v>1</v>
      </c>
      <c r="AF261" s="6" t="e">
        <f t="shared" si="70"/>
        <v>#N/A</v>
      </c>
      <c r="AG261" s="6" t="e">
        <f t="shared" si="71"/>
        <v>#N/A</v>
      </c>
      <c r="AH261" s="6" t="e">
        <f t="shared" si="72"/>
        <v>#N/A</v>
      </c>
      <c r="AI261" s="6" t="e">
        <f t="shared" si="73"/>
        <v>#N/A</v>
      </c>
      <c r="AJ261" s="7" t="str">
        <f t="shared" si="74"/>
        <v xml:space="preserve"> </v>
      </c>
      <c r="AK261" s="6" t="e">
        <f t="shared" si="75"/>
        <v>#N/A</v>
      </c>
      <c r="AL261" s="6"/>
      <c r="AM261" s="6"/>
      <c r="AN261" s="6"/>
      <c r="AO261" s="6"/>
      <c r="AP261" s="6"/>
      <c r="AQ261" s="6"/>
      <c r="AR261" s="6"/>
      <c r="AS261" s="6"/>
      <c r="AT261" s="6">
        <f t="shared" si="76"/>
        <v>0</v>
      </c>
      <c r="AU261" s="6"/>
      <c r="AV261" s="6" t="str">
        <f t="shared" si="84"/>
        <v/>
      </c>
      <c r="AW261" s="6" t="str">
        <f t="shared" si="85"/>
        <v/>
      </c>
      <c r="AX261" s="6" t="str">
        <f t="shared" si="86"/>
        <v/>
      </c>
      <c r="AY261" s="58"/>
      <c r="BE261" s="191" t="s">
        <v>843</v>
      </c>
      <c r="CS261" s="284" t="str">
        <f t="shared" si="69"/>
        <v/>
      </c>
      <c r="CT261" s="365" t="str">
        <f t="shared" si="77"/>
        <v/>
      </c>
    </row>
    <row r="262" spans="1:98" s="1" customFormat="1" ht="13.5" customHeight="1" x14ac:dyDescent="0.2">
      <c r="A262" s="17">
        <v>247</v>
      </c>
      <c r="B262" s="370"/>
      <c r="C262" s="370"/>
      <c r="D262" s="370"/>
      <c r="E262" s="370"/>
      <c r="F262" s="370"/>
      <c r="G262" s="370"/>
      <c r="H262" s="370"/>
      <c r="I262" s="370"/>
      <c r="J262" s="370"/>
      <c r="K262" s="370"/>
      <c r="L262" s="371"/>
      <c r="M262" s="370"/>
      <c r="N262" s="69"/>
      <c r="O262" s="70"/>
      <c r="P262" s="62"/>
      <c r="Q262" s="62"/>
      <c r="R262" s="103"/>
      <c r="S262" s="103"/>
      <c r="T262" s="104"/>
      <c r="U262" s="105"/>
      <c r="V262" s="106"/>
      <c r="W262" s="106"/>
      <c r="X262" s="107"/>
      <c r="Y262" s="25"/>
      <c r="Z262" s="21" t="str">
        <f t="shared" si="78"/>
        <v/>
      </c>
      <c r="AA262" s="6" t="e">
        <f t="shared" si="79"/>
        <v>#N/A</v>
      </c>
      <c r="AB262" s="6" t="e">
        <f t="shared" si="80"/>
        <v>#N/A</v>
      </c>
      <c r="AC262" s="6" t="e">
        <f t="shared" si="81"/>
        <v>#N/A</v>
      </c>
      <c r="AD262" s="6" t="str">
        <f t="shared" si="82"/>
        <v/>
      </c>
      <c r="AE262" s="6">
        <f t="shared" si="83"/>
        <v>1</v>
      </c>
      <c r="AF262" s="6" t="e">
        <f t="shared" si="70"/>
        <v>#N/A</v>
      </c>
      <c r="AG262" s="6" t="e">
        <f t="shared" si="71"/>
        <v>#N/A</v>
      </c>
      <c r="AH262" s="6" t="e">
        <f t="shared" si="72"/>
        <v>#N/A</v>
      </c>
      <c r="AI262" s="6" t="e">
        <f t="shared" si="73"/>
        <v>#N/A</v>
      </c>
      <c r="AJ262" s="7" t="str">
        <f t="shared" si="74"/>
        <v xml:space="preserve"> </v>
      </c>
      <c r="AK262" s="6" t="e">
        <f t="shared" si="75"/>
        <v>#N/A</v>
      </c>
      <c r="AL262" s="6"/>
      <c r="AM262" s="6"/>
      <c r="AN262" s="6"/>
      <c r="AO262" s="6"/>
      <c r="AP262" s="6"/>
      <c r="AQ262" s="6"/>
      <c r="AR262" s="6"/>
      <c r="AS262" s="6"/>
      <c r="AT262" s="6">
        <f t="shared" si="76"/>
        <v>0</v>
      </c>
      <c r="AU262" s="6"/>
      <c r="AV262" s="6" t="str">
        <f t="shared" si="84"/>
        <v/>
      </c>
      <c r="AW262" s="6" t="str">
        <f t="shared" si="85"/>
        <v/>
      </c>
      <c r="AX262" s="6" t="str">
        <f t="shared" si="86"/>
        <v/>
      </c>
      <c r="AY262" s="58"/>
      <c r="BE262" s="191" t="s">
        <v>881</v>
      </c>
      <c r="CS262" s="284" t="str">
        <f t="shared" si="69"/>
        <v/>
      </c>
      <c r="CT262" s="365" t="str">
        <f t="shared" si="77"/>
        <v/>
      </c>
    </row>
    <row r="263" spans="1:98" s="1" customFormat="1" ht="13.5" customHeight="1" x14ac:dyDescent="0.2">
      <c r="A263" s="17">
        <v>248</v>
      </c>
      <c r="B263" s="370"/>
      <c r="C263" s="370"/>
      <c r="D263" s="370"/>
      <c r="E263" s="370"/>
      <c r="F263" s="370"/>
      <c r="G263" s="370"/>
      <c r="H263" s="370"/>
      <c r="I263" s="370"/>
      <c r="J263" s="370"/>
      <c r="K263" s="370"/>
      <c r="L263" s="371"/>
      <c r="M263" s="370"/>
      <c r="N263" s="69"/>
      <c r="O263" s="70"/>
      <c r="P263" s="62"/>
      <c r="Q263" s="62"/>
      <c r="R263" s="103"/>
      <c r="S263" s="103"/>
      <c r="T263" s="104"/>
      <c r="U263" s="105"/>
      <c r="V263" s="106"/>
      <c r="W263" s="106"/>
      <c r="X263" s="107"/>
      <c r="Y263" s="25"/>
      <c r="Z263" s="21" t="str">
        <f t="shared" si="78"/>
        <v/>
      </c>
      <c r="AA263" s="6" t="e">
        <f t="shared" si="79"/>
        <v>#N/A</v>
      </c>
      <c r="AB263" s="6" t="e">
        <f t="shared" si="80"/>
        <v>#N/A</v>
      </c>
      <c r="AC263" s="6" t="e">
        <f t="shared" si="81"/>
        <v>#N/A</v>
      </c>
      <c r="AD263" s="6" t="str">
        <f t="shared" si="82"/>
        <v/>
      </c>
      <c r="AE263" s="6">
        <f t="shared" si="83"/>
        <v>1</v>
      </c>
      <c r="AF263" s="6" t="e">
        <f t="shared" si="70"/>
        <v>#N/A</v>
      </c>
      <c r="AG263" s="6" t="e">
        <f t="shared" si="71"/>
        <v>#N/A</v>
      </c>
      <c r="AH263" s="6" t="e">
        <f t="shared" si="72"/>
        <v>#N/A</v>
      </c>
      <c r="AI263" s="6" t="e">
        <f t="shared" si="73"/>
        <v>#N/A</v>
      </c>
      <c r="AJ263" s="7" t="str">
        <f t="shared" si="74"/>
        <v xml:space="preserve"> </v>
      </c>
      <c r="AK263" s="6" t="e">
        <f t="shared" si="75"/>
        <v>#N/A</v>
      </c>
      <c r="AL263" s="6"/>
      <c r="AM263" s="6"/>
      <c r="AN263" s="6"/>
      <c r="AO263" s="6"/>
      <c r="AP263" s="6"/>
      <c r="AQ263" s="6"/>
      <c r="AR263" s="6"/>
      <c r="AS263" s="6"/>
      <c r="AT263" s="6">
        <f t="shared" si="76"/>
        <v>0</v>
      </c>
      <c r="AU263" s="6"/>
      <c r="AV263" s="6" t="str">
        <f t="shared" si="84"/>
        <v/>
      </c>
      <c r="AW263" s="6" t="str">
        <f t="shared" si="85"/>
        <v/>
      </c>
      <c r="AX263" s="6" t="str">
        <f t="shared" si="86"/>
        <v/>
      </c>
      <c r="AY263" s="58"/>
      <c r="BE263" s="191" t="s">
        <v>1297</v>
      </c>
      <c r="CS263" s="284" t="str">
        <f t="shared" si="69"/>
        <v/>
      </c>
      <c r="CT263" s="365" t="str">
        <f t="shared" si="77"/>
        <v/>
      </c>
    </row>
    <row r="264" spans="1:98" s="1" customFormat="1" ht="13.5" customHeight="1" x14ac:dyDescent="0.2">
      <c r="A264" s="17">
        <v>249</v>
      </c>
      <c r="B264" s="370"/>
      <c r="C264" s="370"/>
      <c r="D264" s="370"/>
      <c r="E264" s="370"/>
      <c r="F264" s="370"/>
      <c r="G264" s="370"/>
      <c r="H264" s="370"/>
      <c r="I264" s="370"/>
      <c r="J264" s="370"/>
      <c r="K264" s="370"/>
      <c r="L264" s="371"/>
      <c r="M264" s="370"/>
      <c r="N264" s="69"/>
      <c r="O264" s="70"/>
      <c r="P264" s="62"/>
      <c r="Q264" s="62"/>
      <c r="R264" s="103"/>
      <c r="S264" s="103"/>
      <c r="T264" s="104"/>
      <c r="U264" s="105"/>
      <c r="V264" s="106"/>
      <c r="W264" s="106"/>
      <c r="X264" s="107"/>
      <c r="Y264" s="25"/>
      <c r="Z264" s="21" t="str">
        <f t="shared" si="78"/>
        <v/>
      </c>
      <c r="AA264" s="6" t="e">
        <f t="shared" si="79"/>
        <v>#N/A</v>
      </c>
      <c r="AB264" s="6" t="e">
        <f t="shared" si="80"/>
        <v>#N/A</v>
      </c>
      <c r="AC264" s="6" t="e">
        <f t="shared" si="81"/>
        <v>#N/A</v>
      </c>
      <c r="AD264" s="6" t="str">
        <f t="shared" si="82"/>
        <v/>
      </c>
      <c r="AE264" s="6">
        <f t="shared" si="83"/>
        <v>1</v>
      </c>
      <c r="AF264" s="6" t="e">
        <f t="shared" si="70"/>
        <v>#N/A</v>
      </c>
      <c r="AG264" s="6" t="e">
        <f t="shared" si="71"/>
        <v>#N/A</v>
      </c>
      <c r="AH264" s="6" t="e">
        <f t="shared" si="72"/>
        <v>#N/A</v>
      </c>
      <c r="AI264" s="6" t="e">
        <f t="shared" si="73"/>
        <v>#N/A</v>
      </c>
      <c r="AJ264" s="7" t="str">
        <f t="shared" si="74"/>
        <v xml:space="preserve"> </v>
      </c>
      <c r="AK264" s="6" t="e">
        <f t="shared" si="75"/>
        <v>#N/A</v>
      </c>
      <c r="AL264" s="6"/>
      <c r="AM264" s="6"/>
      <c r="AN264" s="6"/>
      <c r="AO264" s="6"/>
      <c r="AP264" s="6"/>
      <c r="AQ264" s="6"/>
      <c r="AR264" s="6"/>
      <c r="AS264" s="6"/>
      <c r="AT264" s="6">
        <f t="shared" si="76"/>
        <v>0</v>
      </c>
      <c r="AU264" s="6"/>
      <c r="AV264" s="6" t="str">
        <f t="shared" si="84"/>
        <v/>
      </c>
      <c r="AW264" s="6" t="str">
        <f t="shared" si="85"/>
        <v/>
      </c>
      <c r="AX264" s="6" t="str">
        <f t="shared" si="86"/>
        <v/>
      </c>
      <c r="AY264" s="58"/>
      <c r="BE264" s="191" t="s">
        <v>940</v>
      </c>
      <c r="CS264" s="284" t="str">
        <f t="shared" si="69"/>
        <v/>
      </c>
      <c r="CT264" s="365" t="str">
        <f t="shared" si="77"/>
        <v/>
      </c>
    </row>
    <row r="265" spans="1:98" s="1" customFormat="1" ht="13.5" customHeight="1" x14ac:dyDescent="0.2">
      <c r="A265" s="17">
        <v>250</v>
      </c>
      <c r="B265" s="370"/>
      <c r="C265" s="370"/>
      <c r="D265" s="370"/>
      <c r="E265" s="370"/>
      <c r="F265" s="370"/>
      <c r="G265" s="370"/>
      <c r="H265" s="370"/>
      <c r="I265" s="370"/>
      <c r="J265" s="370"/>
      <c r="K265" s="370"/>
      <c r="L265" s="371"/>
      <c r="M265" s="370"/>
      <c r="N265" s="69"/>
      <c r="O265" s="70"/>
      <c r="P265" s="62"/>
      <c r="Q265" s="62"/>
      <c r="R265" s="103"/>
      <c r="S265" s="103"/>
      <c r="T265" s="104"/>
      <c r="U265" s="105"/>
      <c r="V265" s="106"/>
      <c r="W265" s="106"/>
      <c r="X265" s="107"/>
      <c r="Y265" s="25"/>
      <c r="Z265" s="21" t="str">
        <f t="shared" si="78"/>
        <v/>
      </c>
      <c r="AA265" s="6" t="e">
        <f t="shared" si="79"/>
        <v>#N/A</v>
      </c>
      <c r="AB265" s="6" t="e">
        <f t="shared" si="80"/>
        <v>#N/A</v>
      </c>
      <c r="AC265" s="6" t="e">
        <f t="shared" si="81"/>
        <v>#N/A</v>
      </c>
      <c r="AD265" s="6" t="str">
        <f t="shared" si="82"/>
        <v/>
      </c>
      <c r="AE265" s="6">
        <f t="shared" si="83"/>
        <v>1</v>
      </c>
      <c r="AF265" s="6" t="e">
        <f t="shared" si="70"/>
        <v>#N/A</v>
      </c>
      <c r="AG265" s="6" t="e">
        <f t="shared" si="71"/>
        <v>#N/A</v>
      </c>
      <c r="AH265" s="6" t="e">
        <f t="shared" si="72"/>
        <v>#N/A</v>
      </c>
      <c r="AI265" s="6" t="e">
        <f t="shared" si="73"/>
        <v>#N/A</v>
      </c>
      <c r="AJ265" s="7" t="str">
        <f t="shared" si="74"/>
        <v xml:space="preserve"> </v>
      </c>
      <c r="AK265" s="6" t="e">
        <f t="shared" si="75"/>
        <v>#N/A</v>
      </c>
      <c r="AL265" s="6"/>
      <c r="AM265" s="6"/>
      <c r="AN265" s="6"/>
      <c r="AO265" s="6"/>
      <c r="AP265" s="6"/>
      <c r="AQ265" s="6"/>
      <c r="AR265" s="6"/>
      <c r="AS265" s="6"/>
      <c r="AT265" s="6">
        <f t="shared" si="76"/>
        <v>0</v>
      </c>
      <c r="AU265" s="6"/>
      <c r="AV265" s="6" t="str">
        <f t="shared" si="84"/>
        <v/>
      </c>
      <c r="AW265" s="6" t="str">
        <f t="shared" si="85"/>
        <v/>
      </c>
      <c r="AX265" s="6" t="str">
        <f t="shared" si="86"/>
        <v/>
      </c>
      <c r="AY265" s="58"/>
      <c r="BE265" s="191" t="s">
        <v>974</v>
      </c>
      <c r="CS265" s="284" t="str">
        <f t="shared" si="69"/>
        <v/>
      </c>
      <c r="CT265" s="365" t="str">
        <f t="shared" si="77"/>
        <v/>
      </c>
    </row>
    <row r="266" spans="1:98" s="1" customFormat="1" ht="13.5" customHeight="1" x14ac:dyDescent="0.2">
      <c r="A266" s="17">
        <v>251</v>
      </c>
      <c r="B266" s="370"/>
      <c r="C266" s="370"/>
      <c r="D266" s="370"/>
      <c r="E266" s="370"/>
      <c r="F266" s="370"/>
      <c r="G266" s="370"/>
      <c r="H266" s="370"/>
      <c r="I266" s="370"/>
      <c r="J266" s="370"/>
      <c r="K266" s="370"/>
      <c r="L266" s="371"/>
      <c r="M266" s="370"/>
      <c r="N266" s="69"/>
      <c r="O266" s="70"/>
      <c r="P266" s="62"/>
      <c r="Q266" s="62"/>
      <c r="R266" s="103"/>
      <c r="S266" s="103"/>
      <c r="T266" s="104"/>
      <c r="U266" s="105"/>
      <c r="V266" s="106"/>
      <c r="W266" s="106"/>
      <c r="X266" s="107"/>
      <c r="Y266" s="25"/>
      <c r="Z266" s="21" t="str">
        <f t="shared" si="78"/>
        <v/>
      </c>
      <c r="AA266" s="6" t="e">
        <f t="shared" si="79"/>
        <v>#N/A</v>
      </c>
      <c r="AB266" s="6" t="e">
        <f t="shared" si="80"/>
        <v>#N/A</v>
      </c>
      <c r="AC266" s="6" t="e">
        <f t="shared" si="81"/>
        <v>#N/A</v>
      </c>
      <c r="AD266" s="6" t="str">
        <f t="shared" si="82"/>
        <v/>
      </c>
      <c r="AE266" s="6">
        <f t="shared" si="83"/>
        <v>1</v>
      </c>
      <c r="AF266" s="6" t="e">
        <f t="shared" si="70"/>
        <v>#N/A</v>
      </c>
      <c r="AG266" s="6" t="e">
        <f t="shared" si="71"/>
        <v>#N/A</v>
      </c>
      <c r="AH266" s="6" t="e">
        <f t="shared" si="72"/>
        <v>#N/A</v>
      </c>
      <c r="AI266" s="6" t="e">
        <f t="shared" si="73"/>
        <v>#N/A</v>
      </c>
      <c r="AJ266" s="7" t="str">
        <f t="shared" si="74"/>
        <v xml:space="preserve"> </v>
      </c>
      <c r="AK266" s="6" t="e">
        <f t="shared" si="75"/>
        <v>#N/A</v>
      </c>
      <c r="AL266" s="6"/>
      <c r="AM266" s="6"/>
      <c r="AN266" s="6"/>
      <c r="AO266" s="6"/>
      <c r="AP266" s="6"/>
      <c r="AQ266" s="6"/>
      <c r="AR266" s="6"/>
      <c r="AS266" s="6"/>
      <c r="AT266" s="6">
        <f t="shared" si="76"/>
        <v>0</v>
      </c>
      <c r="AU266" s="6"/>
      <c r="AV266" s="6" t="str">
        <f t="shared" si="84"/>
        <v/>
      </c>
      <c r="AW266" s="6" t="str">
        <f t="shared" si="85"/>
        <v/>
      </c>
      <c r="AX266" s="6" t="str">
        <f t="shared" si="86"/>
        <v/>
      </c>
      <c r="AY266" s="58"/>
      <c r="BE266" s="191" t="s">
        <v>1295</v>
      </c>
      <c r="CS266" s="284" t="str">
        <f t="shared" si="69"/>
        <v/>
      </c>
      <c r="CT266" s="365" t="str">
        <f t="shared" si="77"/>
        <v/>
      </c>
    </row>
    <row r="267" spans="1:98" s="1" customFormat="1" ht="13.5" customHeight="1" x14ac:dyDescent="0.2">
      <c r="A267" s="17">
        <v>252</v>
      </c>
      <c r="B267" s="370"/>
      <c r="C267" s="370"/>
      <c r="D267" s="370"/>
      <c r="E267" s="370"/>
      <c r="F267" s="370"/>
      <c r="G267" s="370"/>
      <c r="H267" s="370"/>
      <c r="I267" s="370"/>
      <c r="J267" s="370"/>
      <c r="K267" s="370"/>
      <c r="L267" s="371"/>
      <c r="M267" s="370"/>
      <c r="N267" s="69"/>
      <c r="O267" s="70"/>
      <c r="P267" s="62"/>
      <c r="Q267" s="62"/>
      <c r="R267" s="103"/>
      <c r="S267" s="103"/>
      <c r="T267" s="104"/>
      <c r="U267" s="105"/>
      <c r="V267" s="106"/>
      <c r="W267" s="106"/>
      <c r="X267" s="107"/>
      <c r="Y267" s="25"/>
      <c r="Z267" s="21" t="str">
        <f t="shared" si="78"/>
        <v/>
      </c>
      <c r="AA267" s="6" t="e">
        <f t="shared" si="79"/>
        <v>#N/A</v>
      </c>
      <c r="AB267" s="6" t="e">
        <f t="shared" si="80"/>
        <v>#N/A</v>
      </c>
      <c r="AC267" s="6" t="e">
        <f t="shared" si="81"/>
        <v>#N/A</v>
      </c>
      <c r="AD267" s="6" t="str">
        <f t="shared" si="82"/>
        <v/>
      </c>
      <c r="AE267" s="6">
        <f t="shared" si="83"/>
        <v>1</v>
      </c>
      <c r="AF267" s="6" t="e">
        <f t="shared" si="70"/>
        <v>#N/A</v>
      </c>
      <c r="AG267" s="6" t="e">
        <f t="shared" si="71"/>
        <v>#N/A</v>
      </c>
      <c r="AH267" s="6" t="e">
        <f t="shared" si="72"/>
        <v>#N/A</v>
      </c>
      <c r="AI267" s="6" t="e">
        <f t="shared" si="73"/>
        <v>#N/A</v>
      </c>
      <c r="AJ267" s="7" t="str">
        <f t="shared" si="74"/>
        <v xml:space="preserve"> </v>
      </c>
      <c r="AK267" s="6" t="e">
        <f t="shared" si="75"/>
        <v>#N/A</v>
      </c>
      <c r="AL267" s="6"/>
      <c r="AM267" s="6"/>
      <c r="AN267" s="6"/>
      <c r="AO267" s="6"/>
      <c r="AP267" s="6"/>
      <c r="AQ267" s="6"/>
      <c r="AR267" s="6"/>
      <c r="AS267" s="6"/>
      <c r="AT267" s="6">
        <f t="shared" si="76"/>
        <v>0</v>
      </c>
      <c r="AU267" s="6"/>
      <c r="AV267" s="6" t="str">
        <f t="shared" si="84"/>
        <v/>
      </c>
      <c r="AW267" s="6" t="str">
        <f t="shared" si="85"/>
        <v/>
      </c>
      <c r="AX267" s="6" t="str">
        <f t="shared" si="86"/>
        <v/>
      </c>
      <c r="AY267" s="58"/>
      <c r="BE267" s="191" t="s">
        <v>938</v>
      </c>
      <c r="CS267" s="284" t="str">
        <f t="shared" si="69"/>
        <v/>
      </c>
      <c r="CT267" s="365" t="str">
        <f t="shared" si="77"/>
        <v/>
      </c>
    </row>
    <row r="268" spans="1:98" s="1" customFormat="1" ht="13.5" customHeight="1" x14ac:dyDescent="0.2">
      <c r="A268" s="17">
        <v>253</v>
      </c>
      <c r="B268" s="370"/>
      <c r="C268" s="370"/>
      <c r="D268" s="370"/>
      <c r="E268" s="370"/>
      <c r="F268" s="370"/>
      <c r="G268" s="370"/>
      <c r="H268" s="370"/>
      <c r="I268" s="370"/>
      <c r="J268" s="370"/>
      <c r="K268" s="370"/>
      <c r="L268" s="371"/>
      <c r="M268" s="370"/>
      <c r="N268" s="69"/>
      <c r="O268" s="70"/>
      <c r="P268" s="62"/>
      <c r="Q268" s="62"/>
      <c r="R268" s="103"/>
      <c r="S268" s="103"/>
      <c r="T268" s="104"/>
      <c r="U268" s="105"/>
      <c r="V268" s="106"/>
      <c r="W268" s="106"/>
      <c r="X268" s="107"/>
      <c r="Y268" s="25"/>
      <c r="Z268" s="21" t="str">
        <f t="shared" si="78"/>
        <v/>
      </c>
      <c r="AA268" s="6" t="e">
        <f t="shared" si="79"/>
        <v>#N/A</v>
      </c>
      <c r="AB268" s="6" t="e">
        <f t="shared" si="80"/>
        <v>#N/A</v>
      </c>
      <c r="AC268" s="6" t="e">
        <f t="shared" si="81"/>
        <v>#N/A</v>
      </c>
      <c r="AD268" s="6" t="str">
        <f t="shared" si="82"/>
        <v/>
      </c>
      <c r="AE268" s="6">
        <f t="shared" si="83"/>
        <v>1</v>
      </c>
      <c r="AF268" s="6" t="e">
        <f t="shared" si="70"/>
        <v>#N/A</v>
      </c>
      <c r="AG268" s="6" t="e">
        <f t="shared" si="71"/>
        <v>#N/A</v>
      </c>
      <c r="AH268" s="6" t="e">
        <f t="shared" si="72"/>
        <v>#N/A</v>
      </c>
      <c r="AI268" s="6" t="e">
        <f t="shared" si="73"/>
        <v>#N/A</v>
      </c>
      <c r="AJ268" s="7" t="str">
        <f t="shared" si="74"/>
        <v xml:space="preserve"> </v>
      </c>
      <c r="AK268" s="6" t="e">
        <f t="shared" si="75"/>
        <v>#N/A</v>
      </c>
      <c r="AL268" s="6"/>
      <c r="AM268" s="6"/>
      <c r="AN268" s="6"/>
      <c r="AO268" s="6"/>
      <c r="AP268" s="6"/>
      <c r="AQ268" s="6"/>
      <c r="AR268" s="6"/>
      <c r="AS268" s="6"/>
      <c r="AT268" s="6">
        <f t="shared" si="76"/>
        <v>0</v>
      </c>
      <c r="AU268" s="6"/>
      <c r="AV268" s="6" t="str">
        <f t="shared" si="84"/>
        <v/>
      </c>
      <c r="AW268" s="6" t="str">
        <f t="shared" si="85"/>
        <v/>
      </c>
      <c r="AX268" s="6" t="str">
        <f t="shared" si="86"/>
        <v/>
      </c>
      <c r="AY268" s="58"/>
      <c r="BE268" s="191" t="s">
        <v>973</v>
      </c>
      <c r="CS268" s="284" t="str">
        <f t="shared" si="69"/>
        <v/>
      </c>
      <c r="CT268" s="365" t="str">
        <f t="shared" si="77"/>
        <v/>
      </c>
    </row>
    <row r="269" spans="1:98" s="1" customFormat="1" ht="13.5" customHeight="1" x14ac:dyDescent="0.2">
      <c r="A269" s="17">
        <v>254</v>
      </c>
      <c r="B269" s="370"/>
      <c r="C269" s="370"/>
      <c r="D269" s="370"/>
      <c r="E269" s="370"/>
      <c r="F269" s="370"/>
      <c r="G269" s="370"/>
      <c r="H269" s="370"/>
      <c r="I269" s="370"/>
      <c r="J269" s="370"/>
      <c r="K269" s="370"/>
      <c r="L269" s="371"/>
      <c r="M269" s="370"/>
      <c r="N269" s="69"/>
      <c r="O269" s="70"/>
      <c r="P269" s="62"/>
      <c r="Q269" s="62"/>
      <c r="R269" s="103"/>
      <c r="S269" s="103"/>
      <c r="T269" s="104"/>
      <c r="U269" s="105"/>
      <c r="V269" s="106"/>
      <c r="W269" s="106"/>
      <c r="X269" s="107"/>
      <c r="Y269" s="25"/>
      <c r="Z269" s="21" t="str">
        <f t="shared" si="78"/>
        <v/>
      </c>
      <c r="AA269" s="6" t="e">
        <f t="shared" si="79"/>
        <v>#N/A</v>
      </c>
      <c r="AB269" s="6" t="e">
        <f t="shared" si="80"/>
        <v>#N/A</v>
      </c>
      <c r="AC269" s="6" t="e">
        <f t="shared" si="81"/>
        <v>#N/A</v>
      </c>
      <c r="AD269" s="6" t="str">
        <f t="shared" si="82"/>
        <v/>
      </c>
      <c r="AE269" s="6">
        <f t="shared" si="83"/>
        <v>1</v>
      </c>
      <c r="AF269" s="6" t="e">
        <f t="shared" si="70"/>
        <v>#N/A</v>
      </c>
      <c r="AG269" s="6" t="e">
        <f t="shared" si="71"/>
        <v>#N/A</v>
      </c>
      <c r="AH269" s="6" t="e">
        <f t="shared" si="72"/>
        <v>#N/A</v>
      </c>
      <c r="AI269" s="6" t="e">
        <f t="shared" si="73"/>
        <v>#N/A</v>
      </c>
      <c r="AJ269" s="7" t="str">
        <f t="shared" si="74"/>
        <v xml:space="preserve"> </v>
      </c>
      <c r="AK269" s="6" t="e">
        <f t="shared" si="75"/>
        <v>#N/A</v>
      </c>
      <c r="AL269" s="6"/>
      <c r="AM269" s="6"/>
      <c r="AN269" s="6"/>
      <c r="AO269" s="6"/>
      <c r="AP269" s="6"/>
      <c r="AQ269" s="6"/>
      <c r="AR269" s="6"/>
      <c r="AS269" s="6"/>
      <c r="AT269" s="6">
        <f t="shared" si="76"/>
        <v>0</v>
      </c>
      <c r="AU269" s="6"/>
      <c r="AV269" s="6" t="str">
        <f t="shared" si="84"/>
        <v/>
      </c>
      <c r="AW269" s="6" t="str">
        <f t="shared" si="85"/>
        <v/>
      </c>
      <c r="AX269" s="6" t="str">
        <f t="shared" si="86"/>
        <v/>
      </c>
      <c r="AY269" s="58"/>
      <c r="BE269" s="191" t="s">
        <v>1332</v>
      </c>
      <c r="CS269" s="284" t="str">
        <f t="shared" si="69"/>
        <v/>
      </c>
      <c r="CT269" s="365" t="str">
        <f t="shared" si="77"/>
        <v/>
      </c>
    </row>
    <row r="270" spans="1:98" s="1" customFormat="1" ht="13.5" customHeight="1" x14ac:dyDescent="0.2">
      <c r="A270" s="17">
        <v>255</v>
      </c>
      <c r="B270" s="370"/>
      <c r="C270" s="370"/>
      <c r="D270" s="370"/>
      <c r="E270" s="370"/>
      <c r="F270" s="370"/>
      <c r="G270" s="370"/>
      <c r="H270" s="370"/>
      <c r="I270" s="370"/>
      <c r="J270" s="370"/>
      <c r="K270" s="370"/>
      <c r="L270" s="371"/>
      <c r="M270" s="370"/>
      <c r="N270" s="69"/>
      <c r="O270" s="70"/>
      <c r="P270" s="62"/>
      <c r="Q270" s="62"/>
      <c r="R270" s="103"/>
      <c r="S270" s="103"/>
      <c r="T270" s="104"/>
      <c r="U270" s="105"/>
      <c r="V270" s="106"/>
      <c r="W270" s="106"/>
      <c r="X270" s="107"/>
      <c r="Y270" s="25"/>
      <c r="Z270" s="21" t="str">
        <f t="shared" si="78"/>
        <v/>
      </c>
      <c r="AA270" s="6" t="e">
        <f t="shared" si="79"/>
        <v>#N/A</v>
      </c>
      <c r="AB270" s="6" t="e">
        <f t="shared" si="80"/>
        <v>#N/A</v>
      </c>
      <c r="AC270" s="6" t="e">
        <f t="shared" si="81"/>
        <v>#N/A</v>
      </c>
      <c r="AD270" s="6" t="str">
        <f t="shared" si="82"/>
        <v/>
      </c>
      <c r="AE270" s="6">
        <f t="shared" si="83"/>
        <v>1</v>
      </c>
      <c r="AF270" s="6" t="e">
        <f t="shared" si="70"/>
        <v>#N/A</v>
      </c>
      <c r="AG270" s="6" t="e">
        <f t="shared" si="71"/>
        <v>#N/A</v>
      </c>
      <c r="AH270" s="6" t="e">
        <f t="shared" si="72"/>
        <v>#N/A</v>
      </c>
      <c r="AI270" s="6" t="e">
        <f t="shared" si="73"/>
        <v>#N/A</v>
      </c>
      <c r="AJ270" s="7" t="str">
        <f t="shared" si="74"/>
        <v xml:space="preserve"> </v>
      </c>
      <c r="AK270" s="6" t="e">
        <f t="shared" si="75"/>
        <v>#N/A</v>
      </c>
      <c r="AL270" s="6"/>
      <c r="AM270" s="6"/>
      <c r="AN270" s="6"/>
      <c r="AO270" s="6"/>
      <c r="AP270" s="6"/>
      <c r="AQ270" s="6"/>
      <c r="AR270" s="6"/>
      <c r="AS270" s="6"/>
      <c r="AT270" s="6">
        <f t="shared" si="76"/>
        <v>0</v>
      </c>
      <c r="AU270" s="6"/>
      <c r="AV270" s="6" t="str">
        <f t="shared" si="84"/>
        <v/>
      </c>
      <c r="AW270" s="6" t="str">
        <f t="shared" si="85"/>
        <v/>
      </c>
      <c r="AX270" s="6" t="str">
        <f t="shared" si="86"/>
        <v/>
      </c>
      <c r="AY270" s="58"/>
      <c r="BE270" s="193" t="s">
        <v>1113</v>
      </c>
      <c r="CS270" s="284" t="str">
        <f t="shared" si="69"/>
        <v/>
      </c>
      <c r="CT270" s="365" t="str">
        <f t="shared" si="77"/>
        <v/>
      </c>
    </row>
    <row r="271" spans="1:98" s="1" customFormat="1" ht="13.5" customHeight="1" x14ac:dyDescent="0.2">
      <c r="A271" s="17">
        <v>256</v>
      </c>
      <c r="B271" s="370"/>
      <c r="C271" s="370"/>
      <c r="D271" s="370"/>
      <c r="E271" s="370"/>
      <c r="F271" s="370"/>
      <c r="G271" s="370"/>
      <c r="H271" s="370"/>
      <c r="I271" s="370"/>
      <c r="J271" s="370"/>
      <c r="K271" s="370"/>
      <c r="L271" s="371"/>
      <c r="M271" s="370"/>
      <c r="N271" s="69"/>
      <c r="O271" s="70"/>
      <c r="P271" s="62"/>
      <c r="Q271" s="62"/>
      <c r="R271" s="103"/>
      <c r="S271" s="103"/>
      <c r="T271" s="104"/>
      <c r="U271" s="105"/>
      <c r="V271" s="106"/>
      <c r="W271" s="106"/>
      <c r="X271" s="107"/>
      <c r="Y271" s="25"/>
      <c r="Z271" s="21" t="str">
        <f t="shared" si="78"/>
        <v/>
      </c>
      <c r="AA271" s="6" t="e">
        <f t="shared" si="79"/>
        <v>#N/A</v>
      </c>
      <c r="AB271" s="6" t="e">
        <f t="shared" si="80"/>
        <v>#N/A</v>
      </c>
      <c r="AC271" s="6" t="e">
        <f t="shared" si="81"/>
        <v>#N/A</v>
      </c>
      <c r="AD271" s="6" t="str">
        <f t="shared" si="82"/>
        <v/>
      </c>
      <c r="AE271" s="6">
        <f t="shared" si="83"/>
        <v>1</v>
      </c>
      <c r="AF271" s="6" t="e">
        <f t="shared" si="70"/>
        <v>#N/A</v>
      </c>
      <c r="AG271" s="6" t="e">
        <f t="shared" si="71"/>
        <v>#N/A</v>
      </c>
      <c r="AH271" s="6" t="e">
        <f t="shared" si="72"/>
        <v>#N/A</v>
      </c>
      <c r="AI271" s="6" t="e">
        <f t="shared" si="73"/>
        <v>#N/A</v>
      </c>
      <c r="AJ271" s="7" t="str">
        <f t="shared" si="74"/>
        <v xml:space="preserve"> </v>
      </c>
      <c r="AK271" s="6" t="e">
        <f t="shared" si="75"/>
        <v>#N/A</v>
      </c>
      <c r="AL271" s="6"/>
      <c r="AM271" s="6"/>
      <c r="AN271" s="6"/>
      <c r="AO271" s="6"/>
      <c r="AP271" s="6"/>
      <c r="AQ271" s="6"/>
      <c r="AR271" s="6"/>
      <c r="AS271" s="6"/>
      <c r="AT271" s="6">
        <f t="shared" si="76"/>
        <v>0</v>
      </c>
      <c r="AU271" s="6"/>
      <c r="AV271" s="6" t="str">
        <f t="shared" si="84"/>
        <v/>
      </c>
      <c r="AW271" s="6" t="str">
        <f t="shared" si="85"/>
        <v/>
      </c>
      <c r="AX271" s="6" t="str">
        <f t="shared" si="86"/>
        <v/>
      </c>
      <c r="AY271" s="58"/>
      <c r="BE271" s="193" t="s">
        <v>1129</v>
      </c>
      <c r="CS271" s="284" t="str">
        <f t="shared" si="69"/>
        <v/>
      </c>
      <c r="CT271" s="365" t="str">
        <f t="shared" si="77"/>
        <v/>
      </c>
    </row>
    <row r="272" spans="1:98" s="1" customFormat="1" ht="13.5" customHeight="1" x14ac:dyDescent="0.2">
      <c r="A272" s="17">
        <v>257</v>
      </c>
      <c r="B272" s="370"/>
      <c r="C272" s="370"/>
      <c r="D272" s="370"/>
      <c r="E272" s="370"/>
      <c r="F272" s="370"/>
      <c r="G272" s="370"/>
      <c r="H272" s="370"/>
      <c r="I272" s="370"/>
      <c r="J272" s="370"/>
      <c r="K272" s="370"/>
      <c r="L272" s="371"/>
      <c r="M272" s="370"/>
      <c r="N272" s="69"/>
      <c r="O272" s="70"/>
      <c r="P272" s="62"/>
      <c r="Q272" s="62"/>
      <c r="R272" s="103"/>
      <c r="S272" s="103"/>
      <c r="T272" s="104"/>
      <c r="U272" s="105"/>
      <c r="V272" s="106"/>
      <c r="W272" s="106"/>
      <c r="X272" s="107"/>
      <c r="Y272" s="25"/>
      <c r="Z272" s="21" t="str">
        <f t="shared" si="78"/>
        <v/>
      </c>
      <c r="AA272" s="6" t="e">
        <f t="shared" si="79"/>
        <v>#N/A</v>
      </c>
      <c r="AB272" s="6" t="e">
        <f t="shared" si="80"/>
        <v>#N/A</v>
      </c>
      <c r="AC272" s="6" t="e">
        <f t="shared" si="81"/>
        <v>#N/A</v>
      </c>
      <c r="AD272" s="6" t="str">
        <f t="shared" si="82"/>
        <v/>
      </c>
      <c r="AE272" s="6">
        <f t="shared" si="83"/>
        <v>1</v>
      </c>
      <c r="AF272" s="6" t="e">
        <f t="shared" si="70"/>
        <v>#N/A</v>
      </c>
      <c r="AG272" s="6" t="e">
        <f t="shared" si="71"/>
        <v>#N/A</v>
      </c>
      <c r="AH272" s="6" t="e">
        <f t="shared" si="72"/>
        <v>#N/A</v>
      </c>
      <c r="AI272" s="6" t="e">
        <f t="shared" si="73"/>
        <v>#N/A</v>
      </c>
      <c r="AJ272" s="7" t="str">
        <f t="shared" si="74"/>
        <v xml:space="preserve"> </v>
      </c>
      <c r="AK272" s="6" t="e">
        <f t="shared" si="75"/>
        <v>#N/A</v>
      </c>
      <c r="AL272" s="6"/>
      <c r="AM272" s="6"/>
      <c r="AN272" s="6"/>
      <c r="AO272" s="6"/>
      <c r="AP272" s="6"/>
      <c r="AQ272" s="6"/>
      <c r="AR272" s="6"/>
      <c r="AS272" s="6"/>
      <c r="AT272" s="6">
        <f t="shared" si="76"/>
        <v>0</v>
      </c>
      <c r="AU272" s="6"/>
      <c r="AV272" s="6" t="str">
        <f t="shared" si="84"/>
        <v/>
      </c>
      <c r="AW272" s="6" t="str">
        <f t="shared" si="85"/>
        <v/>
      </c>
      <c r="AX272" s="6" t="str">
        <f t="shared" si="86"/>
        <v/>
      </c>
      <c r="AY272" s="58"/>
      <c r="BE272" s="193" t="s">
        <v>1330</v>
      </c>
      <c r="CS272" s="284" t="str">
        <f t="shared" ref="CS272:CS335" si="87">IFERROR(VLOOKUP(AI272,$CQ$17:$CR$33,2,0),"")</f>
        <v/>
      </c>
      <c r="CT272" s="365" t="str">
        <f t="shared" si="77"/>
        <v/>
      </c>
    </row>
    <row r="273" spans="1:98" s="1" customFormat="1" ht="13.5" customHeight="1" x14ac:dyDescent="0.2">
      <c r="A273" s="17">
        <v>258</v>
      </c>
      <c r="B273" s="370"/>
      <c r="C273" s="370"/>
      <c r="D273" s="370"/>
      <c r="E273" s="370"/>
      <c r="F273" s="370"/>
      <c r="G273" s="370"/>
      <c r="H273" s="370"/>
      <c r="I273" s="370"/>
      <c r="J273" s="370"/>
      <c r="K273" s="370"/>
      <c r="L273" s="371"/>
      <c r="M273" s="370"/>
      <c r="N273" s="69"/>
      <c r="O273" s="70"/>
      <c r="P273" s="62"/>
      <c r="Q273" s="62"/>
      <c r="R273" s="103"/>
      <c r="S273" s="103"/>
      <c r="T273" s="104"/>
      <c r="U273" s="105"/>
      <c r="V273" s="106"/>
      <c r="W273" s="106"/>
      <c r="X273" s="107"/>
      <c r="Y273" s="25"/>
      <c r="Z273" s="21" t="str">
        <f t="shared" si="78"/>
        <v/>
      </c>
      <c r="AA273" s="6" t="e">
        <f t="shared" si="79"/>
        <v>#N/A</v>
      </c>
      <c r="AB273" s="6" t="e">
        <f t="shared" si="80"/>
        <v>#N/A</v>
      </c>
      <c r="AC273" s="6" t="e">
        <f t="shared" si="81"/>
        <v>#N/A</v>
      </c>
      <c r="AD273" s="6" t="str">
        <f t="shared" si="82"/>
        <v/>
      </c>
      <c r="AE273" s="6">
        <f t="shared" si="83"/>
        <v>1</v>
      </c>
      <c r="AF273" s="6" t="e">
        <f t="shared" ref="AF273:AF336" si="88">IF(AC273=9,0,IF(L273&lt;=1700,1,IF(L273&lt;=2500,2,IF(L273&lt;=3500,3,4))))</f>
        <v>#N/A</v>
      </c>
      <c r="AG273" s="6" t="e">
        <f t="shared" ref="AG273:AG336" si="89">IF(AC273=5,0,IF(AC273=9,0,IF(L273&lt;=1700,1,IF(L273&lt;=2500,2,IF(L273&lt;=3500,3,4)))))</f>
        <v>#N/A</v>
      </c>
      <c r="AH273" s="6" t="e">
        <f t="shared" ref="AH273:AH336" si="90">VLOOKUP(M273,$BH$17:$BI$27,2,FALSE)</f>
        <v>#N/A</v>
      </c>
      <c r="AI273" s="6" t="e">
        <f t="shared" ref="AI273:AI336" si="91">VLOOKUP(AK273,排出係数表,9,FALSE)</f>
        <v>#N/A</v>
      </c>
      <c r="AJ273" s="7" t="str">
        <f t="shared" ref="AJ273:AJ336" si="92">IF(OR(ISBLANK(M273)=TRUE,ISBLANK(B273)=TRUE)," ",CONCATENATE(B273,AC273,AF273))</f>
        <v xml:space="preserve"> </v>
      </c>
      <c r="AK273" s="6" t="e">
        <f t="shared" ref="AK273:AK336" si="93">CONCATENATE(AA273,AG273,AH273,AD273)</f>
        <v>#N/A</v>
      </c>
      <c r="AL273" s="6"/>
      <c r="AM273" s="6"/>
      <c r="AN273" s="6"/>
      <c r="AO273" s="6"/>
      <c r="AP273" s="6"/>
      <c r="AQ273" s="6"/>
      <c r="AR273" s="6"/>
      <c r="AS273" s="6"/>
      <c r="AT273" s="6">
        <f t="shared" ref="AT273:AT336" si="94">IF(AND(N273="なし",O273="なし"),0,IF(AND(N273="",O273=""),0,IF(AND(N273="",O273="なし"),0,IF(AND(N273="なし",O273=""),0,1))))</f>
        <v>0</v>
      </c>
      <c r="AU273" s="6"/>
      <c r="AV273" s="6" t="str">
        <f t="shared" si="84"/>
        <v/>
      </c>
      <c r="AW273" s="6" t="str">
        <f t="shared" si="85"/>
        <v/>
      </c>
      <c r="AX273" s="6" t="str">
        <f t="shared" si="86"/>
        <v/>
      </c>
      <c r="AY273" s="58"/>
      <c r="BE273" s="193" t="s">
        <v>1112</v>
      </c>
      <c r="CS273" s="284" t="str">
        <f t="shared" si="87"/>
        <v/>
      </c>
      <c r="CT273" s="365" t="str">
        <f t="shared" ref="CT273:CT336" si="95">IF(
  OR(
    AND(D273&gt;=480, D273&lt;=498),
    AND(D273&gt;=580, D273&lt;=598),
    AND(D273&gt;=680, D273&lt;=698),
    AND(D273&gt;=780, D273&lt;=798)
  ),
  "※軽自動車は報告の対象外です。",
  ""
)</f>
        <v/>
      </c>
    </row>
    <row r="274" spans="1:98" s="1" customFormat="1" ht="13.5" customHeight="1" x14ac:dyDescent="0.2">
      <c r="A274" s="17">
        <v>259</v>
      </c>
      <c r="B274" s="370"/>
      <c r="C274" s="370"/>
      <c r="D274" s="370"/>
      <c r="E274" s="370"/>
      <c r="F274" s="370"/>
      <c r="G274" s="370"/>
      <c r="H274" s="370"/>
      <c r="I274" s="370"/>
      <c r="J274" s="370"/>
      <c r="K274" s="370"/>
      <c r="L274" s="371"/>
      <c r="M274" s="370"/>
      <c r="N274" s="69"/>
      <c r="O274" s="70"/>
      <c r="P274" s="62"/>
      <c r="Q274" s="62"/>
      <c r="R274" s="103"/>
      <c r="S274" s="103"/>
      <c r="T274" s="104"/>
      <c r="U274" s="105"/>
      <c r="V274" s="106"/>
      <c r="W274" s="106"/>
      <c r="X274" s="107"/>
      <c r="Y274" s="25"/>
      <c r="Z274" s="21" t="str">
        <f t="shared" si="78"/>
        <v/>
      </c>
      <c r="AA274" s="6" t="e">
        <f t="shared" si="79"/>
        <v>#N/A</v>
      </c>
      <c r="AB274" s="6" t="e">
        <f t="shared" si="80"/>
        <v>#N/A</v>
      </c>
      <c r="AC274" s="6" t="e">
        <f t="shared" si="81"/>
        <v>#N/A</v>
      </c>
      <c r="AD274" s="6" t="str">
        <f t="shared" si="82"/>
        <v/>
      </c>
      <c r="AE274" s="6">
        <f t="shared" si="83"/>
        <v>1</v>
      </c>
      <c r="AF274" s="6" t="e">
        <f t="shared" si="88"/>
        <v>#N/A</v>
      </c>
      <c r="AG274" s="6" t="e">
        <f t="shared" si="89"/>
        <v>#N/A</v>
      </c>
      <c r="AH274" s="6" t="e">
        <f t="shared" si="90"/>
        <v>#N/A</v>
      </c>
      <c r="AI274" s="6" t="e">
        <f t="shared" si="91"/>
        <v>#N/A</v>
      </c>
      <c r="AJ274" s="7" t="str">
        <f t="shared" si="92"/>
        <v xml:space="preserve"> </v>
      </c>
      <c r="AK274" s="6" t="e">
        <f t="shared" si="93"/>
        <v>#N/A</v>
      </c>
      <c r="AL274" s="6"/>
      <c r="AM274" s="6"/>
      <c r="AN274" s="6"/>
      <c r="AO274" s="6"/>
      <c r="AP274" s="6"/>
      <c r="AQ274" s="6"/>
      <c r="AR274" s="6"/>
      <c r="AS274" s="6"/>
      <c r="AT274" s="6">
        <f t="shared" si="94"/>
        <v>0</v>
      </c>
      <c r="AU274" s="6"/>
      <c r="AV274" s="6" t="str">
        <f t="shared" si="84"/>
        <v/>
      </c>
      <c r="AW274" s="6" t="str">
        <f t="shared" si="85"/>
        <v/>
      </c>
      <c r="AX274" s="6" t="str">
        <f t="shared" si="86"/>
        <v/>
      </c>
      <c r="AY274" s="58"/>
      <c r="BE274" s="191" t="s">
        <v>1128</v>
      </c>
      <c r="CS274" s="284" t="str">
        <f t="shared" si="87"/>
        <v/>
      </c>
      <c r="CT274" s="365" t="str">
        <f t="shared" si="95"/>
        <v/>
      </c>
    </row>
    <row r="275" spans="1:98" s="1" customFormat="1" ht="13.5" customHeight="1" x14ac:dyDescent="0.2">
      <c r="A275" s="17">
        <v>260</v>
      </c>
      <c r="B275" s="370"/>
      <c r="C275" s="370"/>
      <c r="D275" s="370"/>
      <c r="E275" s="370"/>
      <c r="F275" s="370"/>
      <c r="G275" s="370"/>
      <c r="H275" s="370"/>
      <c r="I275" s="370"/>
      <c r="J275" s="370"/>
      <c r="K275" s="370"/>
      <c r="L275" s="371"/>
      <c r="M275" s="370"/>
      <c r="N275" s="69"/>
      <c r="O275" s="70"/>
      <c r="P275" s="62"/>
      <c r="Q275" s="62"/>
      <c r="R275" s="103"/>
      <c r="S275" s="103"/>
      <c r="T275" s="104"/>
      <c r="U275" s="105"/>
      <c r="V275" s="106"/>
      <c r="W275" s="106"/>
      <c r="X275" s="107"/>
      <c r="Y275" s="25"/>
      <c r="Z275" s="21" t="str">
        <f t="shared" si="78"/>
        <v/>
      </c>
      <c r="AA275" s="6" t="e">
        <f t="shared" si="79"/>
        <v>#N/A</v>
      </c>
      <c r="AB275" s="6" t="e">
        <f t="shared" si="80"/>
        <v>#N/A</v>
      </c>
      <c r="AC275" s="6" t="e">
        <f t="shared" si="81"/>
        <v>#N/A</v>
      </c>
      <c r="AD275" s="6" t="str">
        <f t="shared" si="82"/>
        <v/>
      </c>
      <c r="AE275" s="6">
        <f t="shared" si="83"/>
        <v>1</v>
      </c>
      <c r="AF275" s="6" t="e">
        <f t="shared" si="88"/>
        <v>#N/A</v>
      </c>
      <c r="AG275" s="6" t="e">
        <f t="shared" si="89"/>
        <v>#N/A</v>
      </c>
      <c r="AH275" s="6" t="e">
        <f t="shared" si="90"/>
        <v>#N/A</v>
      </c>
      <c r="AI275" s="6" t="e">
        <f t="shared" si="91"/>
        <v>#N/A</v>
      </c>
      <c r="AJ275" s="7" t="str">
        <f t="shared" si="92"/>
        <v xml:space="preserve"> </v>
      </c>
      <c r="AK275" s="6" t="e">
        <f t="shared" si="93"/>
        <v>#N/A</v>
      </c>
      <c r="AL275" s="6"/>
      <c r="AM275" s="6"/>
      <c r="AN275" s="6"/>
      <c r="AO275" s="6"/>
      <c r="AP275" s="6"/>
      <c r="AQ275" s="6"/>
      <c r="AR275" s="6"/>
      <c r="AS275" s="6"/>
      <c r="AT275" s="6">
        <f t="shared" si="94"/>
        <v>0</v>
      </c>
      <c r="AU275" s="6"/>
      <c r="AV275" s="6" t="str">
        <f t="shared" si="84"/>
        <v/>
      </c>
      <c r="AW275" s="6" t="str">
        <f t="shared" si="85"/>
        <v/>
      </c>
      <c r="AX275" s="6" t="str">
        <f t="shared" si="86"/>
        <v/>
      </c>
      <c r="AY275" s="58"/>
      <c r="BE275" s="193" t="s">
        <v>1357</v>
      </c>
      <c r="CS275" s="284" t="str">
        <f t="shared" si="87"/>
        <v/>
      </c>
      <c r="CT275" s="365" t="str">
        <f t="shared" si="95"/>
        <v/>
      </c>
    </row>
    <row r="276" spans="1:98" s="1" customFormat="1" ht="13.5" customHeight="1" x14ac:dyDescent="0.2">
      <c r="A276" s="17">
        <v>261</v>
      </c>
      <c r="B276" s="370"/>
      <c r="C276" s="370"/>
      <c r="D276" s="370"/>
      <c r="E276" s="370"/>
      <c r="F276" s="370"/>
      <c r="G276" s="370"/>
      <c r="H276" s="370"/>
      <c r="I276" s="370"/>
      <c r="J276" s="370"/>
      <c r="K276" s="370"/>
      <c r="L276" s="371"/>
      <c r="M276" s="370"/>
      <c r="N276" s="69"/>
      <c r="O276" s="70"/>
      <c r="P276" s="62"/>
      <c r="Q276" s="62"/>
      <c r="R276" s="103"/>
      <c r="S276" s="103"/>
      <c r="T276" s="104"/>
      <c r="U276" s="105"/>
      <c r="V276" s="106"/>
      <c r="W276" s="106"/>
      <c r="X276" s="107"/>
      <c r="Y276" s="25"/>
      <c r="Z276" s="21" t="str">
        <f t="shared" si="78"/>
        <v/>
      </c>
      <c r="AA276" s="6" t="e">
        <f t="shared" si="79"/>
        <v>#N/A</v>
      </c>
      <c r="AB276" s="6" t="e">
        <f t="shared" si="80"/>
        <v>#N/A</v>
      </c>
      <c r="AC276" s="6" t="e">
        <f t="shared" si="81"/>
        <v>#N/A</v>
      </c>
      <c r="AD276" s="6" t="str">
        <f t="shared" si="82"/>
        <v/>
      </c>
      <c r="AE276" s="6">
        <f t="shared" si="83"/>
        <v>1</v>
      </c>
      <c r="AF276" s="6" t="e">
        <f t="shared" si="88"/>
        <v>#N/A</v>
      </c>
      <c r="AG276" s="6" t="e">
        <f t="shared" si="89"/>
        <v>#N/A</v>
      </c>
      <c r="AH276" s="6" t="e">
        <f t="shared" si="90"/>
        <v>#N/A</v>
      </c>
      <c r="AI276" s="6" t="e">
        <f t="shared" si="91"/>
        <v>#N/A</v>
      </c>
      <c r="AJ276" s="7" t="str">
        <f t="shared" si="92"/>
        <v xml:space="preserve"> </v>
      </c>
      <c r="AK276" s="6" t="e">
        <f t="shared" si="93"/>
        <v>#N/A</v>
      </c>
      <c r="AL276" s="6"/>
      <c r="AM276" s="6"/>
      <c r="AN276" s="6"/>
      <c r="AO276" s="6"/>
      <c r="AP276" s="6"/>
      <c r="AQ276" s="6"/>
      <c r="AR276" s="6"/>
      <c r="AS276" s="6"/>
      <c r="AT276" s="6">
        <f t="shared" si="94"/>
        <v>0</v>
      </c>
      <c r="AU276" s="6"/>
      <c r="AV276" s="6" t="str">
        <f t="shared" si="84"/>
        <v/>
      </c>
      <c r="AW276" s="6" t="str">
        <f t="shared" si="85"/>
        <v/>
      </c>
      <c r="AX276" s="6" t="str">
        <f t="shared" si="86"/>
        <v/>
      </c>
      <c r="AY276" s="58"/>
      <c r="BE276" s="193" t="s">
        <v>1177</v>
      </c>
      <c r="CS276" s="284" t="str">
        <f t="shared" si="87"/>
        <v/>
      </c>
      <c r="CT276" s="365" t="str">
        <f t="shared" si="95"/>
        <v/>
      </c>
    </row>
    <row r="277" spans="1:98" s="1" customFormat="1" ht="13.5" customHeight="1" x14ac:dyDescent="0.2">
      <c r="A277" s="17">
        <v>262</v>
      </c>
      <c r="B277" s="370"/>
      <c r="C277" s="370"/>
      <c r="D277" s="370"/>
      <c r="E277" s="370"/>
      <c r="F277" s="370"/>
      <c r="G277" s="370"/>
      <c r="H277" s="370"/>
      <c r="I277" s="370"/>
      <c r="J277" s="370"/>
      <c r="K277" s="370"/>
      <c r="L277" s="371"/>
      <c r="M277" s="370"/>
      <c r="N277" s="69"/>
      <c r="O277" s="70"/>
      <c r="P277" s="62"/>
      <c r="Q277" s="62"/>
      <c r="R277" s="103"/>
      <c r="S277" s="103"/>
      <c r="T277" s="104"/>
      <c r="U277" s="105"/>
      <c r="V277" s="106"/>
      <c r="W277" s="106"/>
      <c r="X277" s="107"/>
      <c r="Y277" s="25"/>
      <c r="Z277" s="21" t="str">
        <f t="shared" si="78"/>
        <v/>
      </c>
      <c r="AA277" s="6" t="e">
        <f t="shared" si="79"/>
        <v>#N/A</v>
      </c>
      <c r="AB277" s="6" t="e">
        <f t="shared" si="80"/>
        <v>#N/A</v>
      </c>
      <c r="AC277" s="6" t="e">
        <f t="shared" si="81"/>
        <v>#N/A</v>
      </c>
      <c r="AD277" s="6" t="str">
        <f t="shared" si="82"/>
        <v/>
      </c>
      <c r="AE277" s="6">
        <f t="shared" si="83"/>
        <v>1</v>
      </c>
      <c r="AF277" s="6" t="e">
        <f t="shared" si="88"/>
        <v>#N/A</v>
      </c>
      <c r="AG277" s="6" t="e">
        <f t="shared" si="89"/>
        <v>#N/A</v>
      </c>
      <c r="AH277" s="6" t="e">
        <f t="shared" si="90"/>
        <v>#N/A</v>
      </c>
      <c r="AI277" s="6" t="e">
        <f t="shared" si="91"/>
        <v>#N/A</v>
      </c>
      <c r="AJ277" s="7" t="str">
        <f t="shared" si="92"/>
        <v xml:space="preserve"> </v>
      </c>
      <c r="AK277" s="6" t="e">
        <f t="shared" si="93"/>
        <v>#N/A</v>
      </c>
      <c r="AL277" s="6"/>
      <c r="AM277" s="6"/>
      <c r="AN277" s="6"/>
      <c r="AO277" s="6"/>
      <c r="AP277" s="6"/>
      <c r="AQ277" s="6"/>
      <c r="AR277" s="6"/>
      <c r="AS277" s="6"/>
      <c r="AT277" s="6">
        <f t="shared" si="94"/>
        <v>0</v>
      </c>
      <c r="AU277" s="6"/>
      <c r="AV277" s="6" t="str">
        <f t="shared" si="84"/>
        <v/>
      </c>
      <c r="AW277" s="6" t="str">
        <f t="shared" si="85"/>
        <v/>
      </c>
      <c r="AX277" s="6" t="str">
        <f t="shared" si="86"/>
        <v/>
      </c>
      <c r="AY277" s="58"/>
      <c r="BE277" s="193" t="s">
        <v>1197</v>
      </c>
      <c r="CS277" s="284" t="str">
        <f t="shared" si="87"/>
        <v/>
      </c>
      <c r="CT277" s="365" t="str">
        <f t="shared" si="95"/>
        <v/>
      </c>
    </row>
    <row r="278" spans="1:98" s="1" customFormat="1" ht="13.5" customHeight="1" x14ac:dyDescent="0.2">
      <c r="A278" s="17">
        <v>263</v>
      </c>
      <c r="B278" s="370"/>
      <c r="C278" s="370"/>
      <c r="D278" s="370"/>
      <c r="E278" s="370"/>
      <c r="F278" s="370"/>
      <c r="G278" s="370"/>
      <c r="H278" s="370"/>
      <c r="I278" s="370"/>
      <c r="J278" s="370"/>
      <c r="K278" s="370"/>
      <c r="L278" s="371"/>
      <c r="M278" s="370"/>
      <c r="N278" s="69"/>
      <c r="O278" s="70"/>
      <c r="P278" s="62"/>
      <c r="Q278" s="62"/>
      <c r="R278" s="103"/>
      <c r="S278" s="103"/>
      <c r="T278" s="104"/>
      <c r="U278" s="105"/>
      <c r="V278" s="106"/>
      <c r="W278" s="106"/>
      <c r="X278" s="107"/>
      <c r="Y278" s="25"/>
      <c r="Z278" s="21" t="str">
        <f t="shared" si="78"/>
        <v/>
      </c>
      <c r="AA278" s="6" t="e">
        <f t="shared" si="79"/>
        <v>#N/A</v>
      </c>
      <c r="AB278" s="6" t="e">
        <f t="shared" si="80"/>
        <v>#N/A</v>
      </c>
      <c r="AC278" s="6" t="e">
        <f t="shared" si="81"/>
        <v>#N/A</v>
      </c>
      <c r="AD278" s="6" t="str">
        <f t="shared" si="82"/>
        <v/>
      </c>
      <c r="AE278" s="6">
        <f t="shared" si="83"/>
        <v>1</v>
      </c>
      <c r="AF278" s="6" t="e">
        <f t="shared" si="88"/>
        <v>#N/A</v>
      </c>
      <c r="AG278" s="6" t="e">
        <f t="shared" si="89"/>
        <v>#N/A</v>
      </c>
      <c r="AH278" s="6" t="e">
        <f t="shared" si="90"/>
        <v>#N/A</v>
      </c>
      <c r="AI278" s="6" t="e">
        <f t="shared" si="91"/>
        <v>#N/A</v>
      </c>
      <c r="AJ278" s="7" t="str">
        <f t="shared" si="92"/>
        <v xml:space="preserve"> </v>
      </c>
      <c r="AK278" s="6" t="e">
        <f t="shared" si="93"/>
        <v>#N/A</v>
      </c>
      <c r="AL278" s="6"/>
      <c r="AM278" s="6"/>
      <c r="AN278" s="6"/>
      <c r="AO278" s="6"/>
      <c r="AP278" s="6"/>
      <c r="AQ278" s="6"/>
      <c r="AR278" s="6"/>
      <c r="AS278" s="6"/>
      <c r="AT278" s="6">
        <f t="shared" si="94"/>
        <v>0</v>
      </c>
      <c r="AU278" s="6"/>
      <c r="AV278" s="6" t="str">
        <f t="shared" si="84"/>
        <v/>
      </c>
      <c r="AW278" s="6" t="str">
        <f t="shared" si="85"/>
        <v/>
      </c>
      <c r="AX278" s="6" t="str">
        <f t="shared" si="86"/>
        <v/>
      </c>
      <c r="AY278" s="58"/>
      <c r="BE278" s="193" t="s">
        <v>1356</v>
      </c>
      <c r="CS278" s="284" t="str">
        <f t="shared" si="87"/>
        <v/>
      </c>
      <c r="CT278" s="365" t="str">
        <f t="shared" si="95"/>
        <v/>
      </c>
    </row>
    <row r="279" spans="1:98" s="1" customFormat="1" ht="13.5" customHeight="1" x14ac:dyDescent="0.2">
      <c r="A279" s="17">
        <v>264</v>
      </c>
      <c r="B279" s="370"/>
      <c r="C279" s="370"/>
      <c r="D279" s="370"/>
      <c r="E279" s="370"/>
      <c r="F279" s="370"/>
      <c r="G279" s="370"/>
      <c r="H279" s="370"/>
      <c r="I279" s="370"/>
      <c r="J279" s="370"/>
      <c r="K279" s="370"/>
      <c r="L279" s="371"/>
      <c r="M279" s="370"/>
      <c r="N279" s="69"/>
      <c r="O279" s="70"/>
      <c r="P279" s="62"/>
      <c r="Q279" s="62"/>
      <c r="R279" s="103"/>
      <c r="S279" s="103"/>
      <c r="T279" s="104"/>
      <c r="U279" s="105"/>
      <c r="V279" s="106"/>
      <c r="W279" s="106"/>
      <c r="X279" s="107"/>
      <c r="Y279" s="25"/>
      <c r="Z279" s="21" t="str">
        <f t="shared" si="78"/>
        <v/>
      </c>
      <c r="AA279" s="6" t="e">
        <f t="shared" si="79"/>
        <v>#N/A</v>
      </c>
      <c r="AB279" s="6" t="e">
        <f t="shared" si="80"/>
        <v>#N/A</v>
      </c>
      <c r="AC279" s="6" t="e">
        <f t="shared" si="81"/>
        <v>#N/A</v>
      </c>
      <c r="AD279" s="6" t="str">
        <f t="shared" si="82"/>
        <v/>
      </c>
      <c r="AE279" s="6">
        <f t="shared" si="83"/>
        <v>1</v>
      </c>
      <c r="AF279" s="6" t="e">
        <f t="shared" si="88"/>
        <v>#N/A</v>
      </c>
      <c r="AG279" s="6" t="e">
        <f t="shared" si="89"/>
        <v>#N/A</v>
      </c>
      <c r="AH279" s="6" t="e">
        <f t="shared" si="90"/>
        <v>#N/A</v>
      </c>
      <c r="AI279" s="6" t="e">
        <f t="shared" si="91"/>
        <v>#N/A</v>
      </c>
      <c r="AJ279" s="7" t="str">
        <f t="shared" si="92"/>
        <v xml:space="preserve"> </v>
      </c>
      <c r="AK279" s="6" t="e">
        <f t="shared" si="93"/>
        <v>#N/A</v>
      </c>
      <c r="AL279" s="6"/>
      <c r="AM279" s="6"/>
      <c r="AN279" s="6"/>
      <c r="AO279" s="6"/>
      <c r="AP279" s="6"/>
      <c r="AQ279" s="6"/>
      <c r="AR279" s="6"/>
      <c r="AS279" s="6"/>
      <c r="AT279" s="6">
        <f t="shared" si="94"/>
        <v>0</v>
      </c>
      <c r="AU279" s="6"/>
      <c r="AV279" s="6" t="str">
        <f t="shared" si="84"/>
        <v/>
      </c>
      <c r="AW279" s="6" t="str">
        <f t="shared" si="85"/>
        <v/>
      </c>
      <c r="AX279" s="6" t="str">
        <f t="shared" si="86"/>
        <v/>
      </c>
      <c r="AY279" s="58"/>
      <c r="BE279" s="191" t="s">
        <v>1176</v>
      </c>
      <c r="CS279" s="284" t="str">
        <f t="shared" si="87"/>
        <v/>
      </c>
      <c r="CT279" s="365" t="str">
        <f t="shared" si="95"/>
        <v/>
      </c>
    </row>
    <row r="280" spans="1:98" s="1" customFormat="1" ht="13.5" customHeight="1" x14ac:dyDescent="0.2">
      <c r="A280" s="17">
        <v>265</v>
      </c>
      <c r="B280" s="370"/>
      <c r="C280" s="370"/>
      <c r="D280" s="370"/>
      <c r="E280" s="370"/>
      <c r="F280" s="370"/>
      <c r="G280" s="370"/>
      <c r="H280" s="370"/>
      <c r="I280" s="370"/>
      <c r="J280" s="370"/>
      <c r="K280" s="370"/>
      <c r="L280" s="371"/>
      <c r="M280" s="370"/>
      <c r="N280" s="69"/>
      <c r="O280" s="70"/>
      <c r="P280" s="62"/>
      <c r="Q280" s="62"/>
      <c r="R280" s="103"/>
      <c r="S280" s="103"/>
      <c r="T280" s="104"/>
      <c r="U280" s="105"/>
      <c r="V280" s="106"/>
      <c r="W280" s="106"/>
      <c r="X280" s="107"/>
      <c r="Y280" s="25"/>
      <c r="Z280" s="21" t="str">
        <f t="shared" si="78"/>
        <v/>
      </c>
      <c r="AA280" s="6" t="e">
        <f t="shared" si="79"/>
        <v>#N/A</v>
      </c>
      <c r="AB280" s="6" t="e">
        <f t="shared" si="80"/>
        <v>#N/A</v>
      </c>
      <c r="AC280" s="6" t="e">
        <f t="shared" si="81"/>
        <v>#N/A</v>
      </c>
      <c r="AD280" s="6" t="str">
        <f t="shared" si="82"/>
        <v/>
      </c>
      <c r="AE280" s="6">
        <f t="shared" si="83"/>
        <v>1</v>
      </c>
      <c r="AF280" s="6" t="e">
        <f t="shared" si="88"/>
        <v>#N/A</v>
      </c>
      <c r="AG280" s="6" t="e">
        <f t="shared" si="89"/>
        <v>#N/A</v>
      </c>
      <c r="AH280" s="6" t="e">
        <f t="shared" si="90"/>
        <v>#N/A</v>
      </c>
      <c r="AI280" s="6" t="e">
        <f t="shared" si="91"/>
        <v>#N/A</v>
      </c>
      <c r="AJ280" s="7" t="str">
        <f t="shared" si="92"/>
        <v xml:space="preserve"> </v>
      </c>
      <c r="AK280" s="6" t="e">
        <f t="shared" si="93"/>
        <v>#N/A</v>
      </c>
      <c r="AL280" s="6"/>
      <c r="AM280" s="6"/>
      <c r="AN280" s="6"/>
      <c r="AO280" s="6"/>
      <c r="AP280" s="6"/>
      <c r="AQ280" s="6"/>
      <c r="AR280" s="6"/>
      <c r="AS280" s="6"/>
      <c r="AT280" s="6">
        <f t="shared" si="94"/>
        <v>0</v>
      </c>
      <c r="AU280" s="6"/>
      <c r="AV280" s="6" t="str">
        <f t="shared" si="84"/>
        <v/>
      </c>
      <c r="AW280" s="6" t="str">
        <f t="shared" si="85"/>
        <v/>
      </c>
      <c r="AX280" s="6" t="str">
        <f t="shared" si="86"/>
        <v/>
      </c>
      <c r="AY280" s="58"/>
      <c r="BE280" s="193" t="s">
        <v>1196</v>
      </c>
      <c r="CS280" s="284" t="str">
        <f t="shared" si="87"/>
        <v/>
      </c>
      <c r="CT280" s="365" t="str">
        <f t="shared" si="95"/>
        <v/>
      </c>
    </row>
    <row r="281" spans="1:98" s="1" customFormat="1" ht="13.5" customHeight="1" x14ac:dyDescent="0.2">
      <c r="A281" s="17">
        <v>266</v>
      </c>
      <c r="B281" s="370"/>
      <c r="C281" s="370"/>
      <c r="D281" s="370"/>
      <c r="E281" s="370"/>
      <c r="F281" s="370"/>
      <c r="G281" s="370"/>
      <c r="H281" s="370"/>
      <c r="I281" s="370"/>
      <c r="J281" s="370"/>
      <c r="K281" s="370"/>
      <c r="L281" s="371"/>
      <c r="M281" s="370"/>
      <c r="N281" s="69"/>
      <c r="O281" s="70"/>
      <c r="P281" s="62"/>
      <c r="Q281" s="62"/>
      <c r="R281" s="103"/>
      <c r="S281" s="103"/>
      <c r="T281" s="104"/>
      <c r="U281" s="105"/>
      <c r="V281" s="106"/>
      <c r="W281" s="106"/>
      <c r="X281" s="107"/>
      <c r="Y281" s="25"/>
      <c r="Z281" s="21" t="str">
        <f t="shared" si="78"/>
        <v/>
      </c>
      <c r="AA281" s="6" t="e">
        <f t="shared" si="79"/>
        <v>#N/A</v>
      </c>
      <c r="AB281" s="6" t="e">
        <f t="shared" si="80"/>
        <v>#N/A</v>
      </c>
      <c r="AC281" s="6" t="e">
        <f t="shared" si="81"/>
        <v>#N/A</v>
      </c>
      <c r="AD281" s="6" t="str">
        <f t="shared" si="82"/>
        <v/>
      </c>
      <c r="AE281" s="6">
        <f t="shared" si="83"/>
        <v>1</v>
      </c>
      <c r="AF281" s="6" t="e">
        <f t="shared" si="88"/>
        <v>#N/A</v>
      </c>
      <c r="AG281" s="6" t="e">
        <f t="shared" si="89"/>
        <v>#N/A</v>
      </c>
      <c r="AH281" s="6" t="e">
        <f t="shared" si="90"/>
        <v>#N/A</v>
      </c>
      <c r="AI281" s="6" t="e">
        <f t="shared" si="91"/>
        <v>#N/A</v>
      </c>
      <c r="AJ281" s="7" t="str">
        <f t="shared" si="92"/>
        <v xml:space="preserve"> </v>
      </c>
      <c r="AK281" s="6" t="e">
        <f t="shared" si="93"/>
        <v>#N/A</v>
      </c>
      <c r="AL281" s="6"/>
      <c r="AM281" s="6"/>
      <c r="AN281" s="6"/>
      <c r="AO281" s="6"/>
      <c r="AP281" s="6"/>
      <c r="AQ281" s="6"/>
      <c r="AR281" s="6"/>
      <c r="AS281" s="6"/>
      <c r="AT281" s="6">
        <f t="shared" si="94"/>
        <v>0</v>
      </c>
      <c r="AU281" s="6"/>
      <c r="AV281" s="6" t="str">
        <f t="shared" si="84"/>
        <v/>
      </c>
      <c r="AW281" s="6" t="str">
        <f t="shared" si="85"/>
        <v/>
      </c>
      <c r="AX281" s="6" t="str">
        <f t="shared" si="86"/>
        <v/>
      </c>
      <c r="AY281" s="58"/>
      <c r="BE281" s="193" t="s">
        <v>1239</v>
      </c>
      <c r="CS281" s="284" t="str">
        <f t="shared" si="87"/>
        <v/>
      </c>
      <c r="CT281" s="365" t="str">
        <f t="shared" si="95"/>
        <v/>
      </c>
    </row>
    <row r="282" spans="1:98" s="1" customFormat="1" ht="13.5" customHeight="1" x14ac:dyDescent="0.2">
      <c r="A282" s="17">
        <v>267</v>
      </c>
      <c r="B282" s="370"/>
      <c r="C282" s="370"/>
      <c r="D282" s="370"/>
      <c r="E282" s="370"/>
      <c r="F282" s="370"/>
      <c r="G282" s="370"/>
      <c r="H282" s="370"/>
      <c r="I282" s="370"/>
      <c r="J282" s="370"/>
      <c r="K282" s="370"/>
      <c r="L282" s="371"/>
      <c r="M282" s="370"/>
      <c r="N282" s="69"/>
      <c r="O282" s="70"/>
      <c r="P282" s="62"/>
      <c r="Q282" s="62"/>
      <c r="R282" s="103"/>
      <c r="S282" s="103"/>
      <c r="T282" s="104"/>
      <c r="U282" s="105"/>
      <c r="V282" s="106"/>
      <c r="W282" s="106"/>
      <c r="X282" s="107"/>
      <c r="Y282" s="25"/>
      <c r="Z282" s="21" t="str">
        <f t="shared" si="78"/>
        <v/>
      </c>
      <c r="AA282" s="6" t="e">
        <f t="shared" si="79"/>
        <v>#N/A</v>
      </c>
      <c r="AB282" s="6" t="e">
        <f t="shared" si="80"/>
        <v>#N/A</v>
      </c>
      <c r="AC282" s="6" t="e">
        <f t="shared" si="81"/>
        <v>#N/A</v>
      </c>
      <c r="AD282" s="6" t="str">
        <f t="shared" si="82"/>
        <v/>
      </c>
      <c r="AE282" s="6">
        <f t="shared" si="83"/>
        <v>1</v>
      </c>
      <c r="AF282" s="6" t="e">
        <f t="shared" si="88"/>
        <v>#N/A</v>
      </c>
      <c r="AG282" s="6" t="e">
        <f t="shared" si="89"/>
        <v>#N/A</v>
      </c>
      <c r="AH282" s="6" t="e">
        <f t="shared" si="90"/>
        <v>#N/A</v>
      </c>
      <c r="AI282" s="6" t="e">
        <f t="shared" si="91"/>
        <v>#N/A</v>
      </c>
      <c r="AJ282" s="7" t="str">
        <f t="shared" si="92"/>
        <v xml:space="preserve"> </v>
      </c>
      <c r="AK282" s="6" t="e">
        <f t="shared" si="93"/>
        <v>#N/A</v>
      </c>
      <c r="AL282" s="6"/>
      <c r="AM282" s="6"/>
      <c r="AN282" s="6"/>
      <c r="AO282" s="6"/>
      <c r="AP282" s="6"/>
      <c r="AQ282" s="6"/>
      <c r="AR282" s="6"/>
      <c r="AS282" s="6"/>
      <c r="AT282" s="6">
        <f t="shared" si="94"/>
        <v>0</v>
      </c>
      <c r="AU282" s="6"/>
      <c r="AV282" s="6" t="str">
        <f t="shared" si="84"/>
        <v/>
      </c>
      <c r="AW282" s="6" t="str">
        <f t="shared" si="85"/>
        <v/>
      </c>
      <c r="AX282" s="6" t="str">
        <f t="shared" si="86"/>
        <v/>
      </c>
      <c r="AY282" s="58"/>
      <c r="BE282" s="192" t="s">
        <v>847</v>
      </c>
      <c r="CS282" s="284" t="str">
        <f t="shared" si="87"/>
        <v/>
      </c>
      <c r="CT282" s="365" t="str">
        <f t="shared" si="95"/>
        <v/>
      </c>
    </row>
    <row r="283" spans="1:98" s="1" customFormat="1" ht="13.5" customHeight="1" x14ac:dyDescent="0.2">
      <c r="A283" s="17">
        <v>268</v>
      </c>
      <c r="B283" s="370"/>
      <c r="C283" s="370"/>
      <c r="D283" s="370"/>
      <c r="E283" s="370"/>
      <c r="F283" s="370"/>
      <c r="G283" s="370"/>
      <c r="H283" s="370"/>
      <c r="I283" s="370"/>
      <c r="J283" s="370"/>
      <c r="K283" s="370"/>
      <c r="L283" s="371"/>
      <c r="M283" s="370"/>
      <c r="N283" s="69"/>
      <c r="O283" s="70"/>
      <c r="P283" s="62"/>
      <c r="Q283" s="62"/>
      <c r="R283" s="103"/>
      <c r="S283" s="103"/>
      <c r="T283" s="104"/>
      <c r="U283" s="105"/>
      <c r="V283" s="106"/>
      <c r="W283" s="106"/>
      <c r="X283" s="107"/>
      <c r="Y283" s="25"/>
      <c r="Z283" s="21" t="str">
        <f t="shared" si="78"/>
        <v/>
      </c>
      <c r="AA283" s="6" t="e">
        <f t="shared" si="79"/>
        <v>#N/A</v>
      </c>
      <c r="AB283" s="6" t="e">
        <f t="shared" si="80"/>
        <v>#N/A</v>
      </c>
      <c r="AC283" s="6" t="e">
        <f t="shared" si="81"/>
        <v>#N/A</v>
      </c>
      <c r="AD283" s="6" t="str">
        <f t="shared" si="82"/>
        <v/>
      </c>
      <c r="AE283" s="6">
        <f t="shared" si="83"/>
        <v>1</v>
      </c>
      <c r="AF283" s="6" t="e">
        <f t="shared" si="88"/>
        <v>#N/A</v>
      </c>
      <c r="AG283" s="6" t="e">
        <f t="shared" si="89"/>
        <v>#N/A</v>
      </c>
      <c r="AH283" s="6" t="e">
        <f t="shared" si="90"/>
        <v>#N/A</v>
      </c>
      <c r="AI283" s="6" t="e">
        <f t="shared" si="91"/>
        <v>#N/A</v>
      </c>
      <c r="AJ283" s="7" t="str">
        <f t="shared" si="92"/>
        <v xml:space="preserve"> </v>
      </c>
      <c r="AK283" s="6" t="e">
        <f t="shared" si="93"/>
        <v>#N/A</v>
      </c>
      <c r="AL283" s="6"/>
      <c r="AM283" s="6"/>
      <c r="AN283" s="6"/>
      <c r="AO283" s="6"/>
      <c r="AP283" s="6"/>
      <c r="AQ283" s="6"/>
      <c r="AR283" s="6"/>
      <c r="AS283" s="6"/>
      <c r="AT283" s="6">
        <f t="shared" si="94"/>
        <v>0</v>
      </c>
      <c r="AU283" s="6"/>
      <c r="AV283" s="6" t="str">
        <f t="shared" si="84"/>
        <v/>
      </c>
      <c r="AW283" s="6" t="str">
        <f t="shared" si="85"/>
        <v/>
      </c>
      <c r="AX283" s="6" t="str">
        <f t="shared" si="86"/>
        <v/>
      </c>
      <c r="AY283" s="58"/>
      <c r="BE283" s="193" t="s">
        <v>883</v>
      </c>
      <c r="CS283" s="284" t="str">
        <f t="shared" si="87"/>
        <v/>
      </c>
      <c r="CT283" s="365" t="str">
        <f t="shared" si="95"/>
        <v/>
      </c>
    </row>
    <row r="284" spans="1:98" s="1" customFormat="1" ht="13.5" customHeight="1" x14ac:dyDescent="0.2">
      <c r="A284" s="17">
        <v>269</v>
      </c>
      <c r="B284" s="370"/>
      <c r="C284" s="370"/>
      <c r="D284" s="370"/>
      <c r="E284" s="370"/>
      <c r="F284" s="370"/>
      <c r="G284" s="370"/>
      <c r="H284" s="370"/>
      <c r="I284" s="370"/>
      <c r="J284" s="370"/>
      <c r="K284" s="370"/>
      <c r="L284" s="371"/>
      <c r="M284" s="370"/>
      <c r="N284" s="69"/>
      <c r="O284" s="70"/>
      <c r="P284" s="62"/>
      <c r="Q284" s="62"/>
      <c r="R284" s="103"/>
      <c r="S284" s="103"/>
      <c r="T284" s="104"/>
      <c r="U284" s="105"/>
      <c r="V284" s="106"/>
      <c r="W284" s="106"/>
      <c r="X284" s="107"/>
      <c r="Y284" s="25"/>
      <c r="Z284" s="21" t="str">
        <f t="shared" si="78"/>
        <v/>
      </c>
      <c r="AA284" s="6" t="e">
        <f t="shared" si="79"/>
        <v>#N/A</v>
      </c>
      <c r="AB284" s="6" t="e">
        <f t="shared" si="80"/>
        <v>#N/A</v>
      </c>
      <c r="AC284" s="6" t="e">
        <f t="shared" si="81"/>
        <v>#N/A</v>
      </c>
      <c r="AD284" s="6" t="str">
        <f t="shared" si="82"/>
        <v/>
      </c>
      <c r="AE284" s="6">
        <f t="shared" si="83"/>
        <v>1</v>
      </c>
      <c r="AF284" s="6" t="e">
        <f t="shared" si="88"/>
        <v>#N/A</v>
      </c>
      <c r="AG284" s="6" t="e">
        <f t="shared" si="89"/>
        <v>#N/A</v>
      </c>
      <c r="AH284" s="6" t="e">
        <f t="shared" si="90"/>
        <v>#N/A</v>
      </c>
      <c r="AI284" s="6" t="e">
        <f t="shared" si="91"/>
        <v>#N/A</v>
      </c>
      <c r="AJ284" s="7" t="str">
        <f t="shared" si="92"/>
        <v xml:space="preserve"> </v>
      </c>
      <c r="AK284" s="6" t="e">
        <f t="shared" si="93"/>
        <v>#N/A</v>
      </c>
      <c r="AL284" s="6"/>
      <c r="AM284" s="6"/>
      <c r="AN284" s="6"/>
      <c r="AO284" s="6"/>
      <c r="AP284" s="6"/>
      <c r="AQ284" s="6"/>
      <c r="AR284" s="6"/>
      <c r="AS284" s="6"/>
      <c r="AT284" s="6">
        <f t="shared" si="94"/>
        <v>0</v>
      </c>
      <c r="AU284" s="6"/>
      <c r="AV284" s="6" t="str">
        <f t="shared" si="84"/>
        <v/>
      </c>
      <c r="AW284" s="6" t="str">
        <f t="shared" si="85"/>
        <v/>
      </c>
      <c r="AX284" s="6" t="str">
        <f t="shared" si="86"/>
        <v/>
      </c>
      <c r="AY284" s="58"/>
      <c r="BE284" s="193" t="s">
        <v>1299</v>
      </c>
      <c r="CS284" s="284" t="str">
        <f t="shared" si="87"/>
        <v/>
      </c>
      <c r="CT284" s="365" t="str">
        <f t="shared" si="95"/>
        <v/>
      </c>
    </row>
    <row r="285" spans="1:98" s="1" customFormat="1" ht="13.5" customHeight="1" x14ac:dyDescent="0.2">
      <c r="A285" s="17">
        <v>270</v>
      </c>
      <c r="B285" s="370"/>
      <c r="C285" s="370"/>
      <c r="D285" s="370"/>
      <c r="E285" s="370"/>
      <c r="F285" s="370"/>
      <c r="G285" s="370"/>
      <c r="H285" s="370"/>
      <c r="I285" s="370"/>
      <c r="J285" s="370"/>
      <c r="K285" s="370"/>
      <c r="L285" s="371"/>
      <c r="M285" s="370"/>
      <c r="N285" s="69"/>
      <c r="O285" s="70"/>
      <c r="P285" s="62"/>
      <c r="Q285" s="62"/>
      <c r="R285" s="103"/>
      <c r="S285" s="103"/>
      <c r="T285" s="104"/>
      <c r="U285" s="105"/>
      <c r="V285" s="106"/>
      <c r="W285" s="106"/>
      <c r="X285" s="107"/>
      <c r="Y285" s="25"/>
      <c r="Z285" s="21" t="str">
        <f t="shared" si="78"/>
        <v/>
      </c>
      <c r="AA285" s="6" t="e">
        <f t="shared" si="79"/>
        <v>#N/A</v>
      </c>
      <c r="AB285" s="6" t="e">
        <f t="shared" si="80"/>
        <v>#N/A</v>
      </c>
      <c r="AC285" s="6" t="e">
        <f t="shared" si="81"/>
        <v>#N/A</v>
      </c>
      <c r="AD285" s="6" t="str">
        <f t="shared" si="82"/>
        <v/>
      </c>
      <c r="AE285" s="6">
        <f t="shared" si="83"/>
        <v>1</v>
      </c>
      <c r="AF285" s="6" t="e">
        <f t="shared" si="88"/>
        <v>#N/A</v>
      </c>
      <c r="AG285" s="6" t="e">
        <f t="shared" si="89"/>
        <v>#N/A</v>
      </c>
      <c r="AH285" s="6" t="e">
        <f t="shared" si="90"/>
        <v>#N/A</v>
      </c>
      <c r="AI285" s="6" t="e">
        <f t="shared" si="91"/>
        <v>#N/A</v>
      </c>
      <c r="AJ285" s="7" t="str">
        <f t="shared" si="92"/>
        <v xml:space="preserve"> </v>
      </c>
      <c r="AK285" s="6" t="e">
        <f t="shared" si="93"/>
        <v>#N/A</v>
      </c>
      <c r="AL285" s="6"/>
      <c r="AM285" s="6"/>
      <c r="AN285" s="6"/>
      <c r="AO285" s="6"/>
      <c r="AP285" s="6"/>
      <c r="AQ285" s="6"/>
      <c r="AR285" s="6"/>
      <c r="AS285" s="6"/>
      <c r="AT285" s="6">
        <f t="shared" si="94"/>
        <v>0</v>
      </c>
      <c r="AU285" s="6"/>
      <c r="AV285" s="6" t="str">
        <f t="shared" si="84"/>
        <v/>
      </c>
      <c r="AW285" s="6" t="str">
        <f t="shared" si="85"/>
        <v/>
      </c>
      <c r="AX285" s="6" t="str">
        <f t="shared" si="86"/>
        <v/>
      </c>
      <c r="AY285" s="58"/>
      <c r="BE285" s="193" t="s">
        <v>941</v>
      </c>
      <c r="CS285" s="284" t="str">
        <f t="shared" si="87"/>
        <v/>
      </c>
      <c r="CT285" s="365" t="str">
        <f t="shared" si="95"/>
        <v/>
      </c>
    </row>
    <row r="286" spans="1:98" s="1" customFormat="1" ht="13.5" customHeight="1" x14ac:dyDescent="0.2">
      <c r="A286" s="17">
        <v>271</v>
      </c>
      <c r="B286" s="370"/>
      <c r="C286" s="370"/>
      <c r="D286" s="370"/>
      <c r="E286" s="370"/>
      <c r="F286" s="370"/>
      <c r="G286" s="370"/>
      <c r="H286" s="370"/>
      <c r="I286" s="370"/>
      <c r="J286" s="370"/>
      <c r="K286" s="370"/>
      <c r="L286" s="371"/>
      <c r="M286" s="370"/>
      <c r="N286" s="69"/>
      <c r="O286" s="70"/>
      <c r="P286" s="62"/>
      <c r="Q286" s="62"/>
      <c r="R286" s="103"/>
      <c r="S286" s="103"/>
      <c r="T286" s="104"/>
      <c r="U286" s="105"/>
      <c r="V286" s="106"/>
      <c r="W286" s="106"/>
      <c r="X286" s="107"/>
      <c r="Y286" s="25"/>
      <c r="Z286" s="21" t="str">
        <f t="shared" si="78"/>
        <v/>
      </c>
      <c r="AA286" s="6" t="e">
        <f t="shared" si="79"/>
        <v>#N/A</v>
      </c>
      <c r="AB286" s="6" t="e">
        <f t="shared" si="80"/>
        <v>#N/A</v>
      </c>
      <c r="AC286" s="6" t="e">
        <f t="shared" si="81"/>
        <v>#N/A</v>
      </c>
      <c r="AD286" s="6" t="str">
        <f t="shared" si="82"/>
        <v/>
      </c>
      <c r="AE286" s="6">
        <f t="shared" si="83"/>
        <v>1</v>
      </c>
      <c r="AF286" s="6" t="e">
        <f t="shared" si="88"/>
        <v>#N/A</v>
      </c>
      <c r="AG286" s="6" t="e">
        <f t="shared" si="89"/>
        <v>#N/A</v>
      </c>
      <c r="AH286" s="6" t="e">
        <f t="shared" si="90"/>
        <v>#N/A</v>
      </c>
      <c r="AI286" s="6" t="e">
        <f t="shared" si="91"/>
        <v>#N/A</v>
      </c>
      <c r="AJ286" s="7" t="str">
        <f t="shared" si="92"/>
        <v xml:space="preserve"> </v>
      </c>
      <c r="AK286" s="6" t="e">
        <f t="shared" si="93"/>
        <v>#N/A</v>
      </c>
      <c r="AL286" s="6"/>
      <c r="AM286" s="6"/>
      <c r="AN286" s="6"/>
      <c r="AO286" s="6"/>
      <c r="AP286" s="6"/>
      <c r="AQ286" s="6"/>
      <c r="AR286" s="6"/>
      <c r="AS286" s="6"/>
      <c r="AT286" s="6">
        <f t="shared" si="94"/>
        <v>0</v>
      </c>
      <c r="AU286" s="6"/>
      <c r="AV286" s="6" t="str">
        <f t="shared" si="84"/>
        <v/>
      </c>
      <c r="AW286" s="6" t="str">
        <f t="shared" si="85"/>
        <v/>
      </c>
      <c r="AX286" s="6" t="str">
        <f t="shared" si="86"/>
        <v/>
      </c>
      <c r="AY286" s="58"/>
      <c r="BE286" s="191" t="s">
        <v>975</v>
      </c>
      <c r="CS286" s="284" t="str">
        <f t="shared" si="87"/>
        <v/>
      </c>
      <c r="CT286" s="365" t="str">
        <f t="shared" si="95"/>
        <v/>
      </c>
    </row>
    <row r="287" spans="1:98" s="1" customFormat="1" ht="13.5" customHeight="1" x14ac:dyDescent="0.2">
      <c r="A287" s="17">
        <v>272</v>
      </c>
      <c r="B287" s="370"/>
      <c r="C287" s="370"/>
      <c r="D287" s="370"/>
      <c r="E287" s="370"/>
      <c r="F287" s="370"/>
      <c r="G287" s="370"/>
      <c r="H287" s="370"/>
      <c r="I287" s="370"/>
      <c r="J287" s="370"/>
      <c r="K287" s="370"/>
      <c r="L287" s="371"/>
      <c r="M287" s="370"/>
      <c r="N287" s="69"/>
      <c r="O287" s="70"/>
      <c r="P287" s="62"/>
      <c r="Q287" s="62"/>
      <c r="R287" s="103"/>
      <c r="S287" s="103"/>
      <c r="T287" s="104"/>
      <c r="U287" s="105"/>
      <c r="V287" s="106"/>
      <c r="W287" s="106"/>
      <c r="X287" s="107"/>
      <c r="Y287" s="25"/>
      <c r="Z287" s="21" t="str">
        <f t="shared" si="78"/>
        <v/>
      </c>
      <c r="AA287" s="6" t="e">
        <f t="shared" si="79"/>
        <v>#N/A</v>
      </c>
      <c r="AB287" s="6" t="e">
        <f t="shared" si="80"/>
        <v>#N/A</v>
      </c>
      <c r="AC287" s="6" t="e">
        <f t="shared" si="81"/>
        <v>#N/A</v>
      </c>
      <c r="AD287" s="6" t="str">
        <f t="shared" si="82"/>
        <v/>
      </c>
      <c r="AE287" s="6">
        <f t="shared" si="83"/>
        <v>1</v>
      </c>
      <c r="AF287" s="6" t="e">
        <f t="shared" si="88"/>
        <v>#N/A</v>
      </c>
      <c r="AG287" s="6" t="e">
        <f t="shared" si="89"/>
        <v>#N/A</v>
      </c>
      <c r="AH287" s="6" t="e">
        <f t="shared" si="90"/>
        <v>#N/A</v>
      </c>
      <c r="AI287" s="6" t="e">
        <f t="shared" si="91"/>
        <v>#N/A</v>
      </c>
      <c r="AJ287" s="7" t="str">
        <f t="shared" si="92"/>
        <v xml:space="preserve"> </v>
      </c>
      <c r="AK287" s="6" t="e">
        <f t="shared" si="93"/>
        <v>#N/A</v>
      </c>
      <c r="AL287" s="6"/>
      <c r="AM287" s="6"/>
      <c r="AN287" s="6"/>
      <c r="AO287" s="6"/>
      <c r="AP287" s="6"/>
      <c r="AQ287" s="6"/>
      <c r="AR287" s="6"/>
      <c r="AS287" s="6"/>
      <c r="AT287" s="6">
        <f t="shared" si="94"/>
        <v>0</v>
      </c>
      <c r="AU287" s="6"/>
      <c r="AV287" s="6" t="str">
        <f t="shared" si="84"/>
        <v/>
      </c>
      <c r="AW287" s="6" t="str">
        <f t="shared" si="85"/>
        <v/>
      </c>
      <c r="AX287" s="6" t="str">
        <f t="shared" si="86"/>
        <v/>
      </c>
      <c r="AY287" s="58"/>
      <c r="BE287" s="193" t="s">
        <v>1243</v>
      </c>
      <c r="CS287" s="284" t="str">
        <f t="shared" si="87"/>
        <v/>
      </c>
      <c r="CT287" s="365" t="str">
        <f t="shared" si="95"/>
        <v/>
      </c>
    </row>
    <row r="288" spans="1:98" s="1" customFormat="1" ht="13.5" customHeight="1" x14ac:dyDescent="0.2">
      <c r="A288" s="17">
        <v>273</v>
      </c>
      <c r="B288" s="370"/>
      <c r="C288" s="370"/>
      <c r="D288" s="370"/>
      <c r="E288" s="370"/>
      <c r="F288" s="370"/>
      <c r="G288" s="370"/>
      <c r="H288" s="370"/>
      <c r="I288" s="370"/>
      <c r="J288" s="370"/>
      <c r="K288" s="370"/>
      <c r="L288" s="371"/>
      <c r="M288" s="370"/>
      <c r="N288" s="69"/>
      <c r="O288" s="70"/>
      <c r="P288" s="62"/>
      <c r="Q288" s="62"/>
      <c r="R288" s="103"/>
      <c r="S288" s="103"/>
      <c r="T288" s="104"/>
      <c r="U288" s="105"/>
      <c r="V288" s="106"/>
      <c r="W288" s="106"/>
      <c r="X288" s="107"/>
      <c r="Y288" s="25"/>
      <c r="Z288" s="21" t="str">
        <f t="shared" si="78"/>
        <v/>
      </c>
      <c r="AA288" s="6" t="e">
        <f t="shared" si="79"/>
        <v>#N/A</v>
      </c>
      <c r="AB288" s="6" t="e">
        <f t="shared" si="80"/>
        <v>#N/A</v>
      </c>
      <c r="AC288" s="6" t="e">
        <f t="shared" si="81"/>
        <v>#N/A</v>
      </c>
      <c r="AD288" s="6" t="str">
        <f t="shared" si="82"/>
        <v/>
      </c>
      <c r="AE288" s="6">
        <f t="shared" si="83"/>
        <v>1</v>
      </c>
      <c r="AF288" s="6" t="e">
        <f t="shared" si="88"/>
        <v>#N/A</v>
      </c>
      <c r="AG288" s="6" t="e">
        <f t="shared" si="89"/>
        <v>#N/A</v>
      </c>
      <c r="AH288" s="6" t="e">
        <f t="shared" si="90"/>
        <v>#N/A</v>
      </c>
      <c r="AI288" s="6" t="e">
        <f t="shared" si="91"/>
        <v>#N/A</v>
      </c>
      <c r="AJ288" s="7" t="str">
        <f t="shared" si="92"/>
        <v xml:space="preserve"> </v>
      </c>
      <c r="AK288" s="6" t="e">
        <f t="shared" si="93"/>
        <v>#N/A</v>
      </c>
      <c r="AL288" s="6"/>
      <c r="AM288" s="6"/>
      <c r="AN288" s="6"/>
      <c r="AO288" s="6"/>
      <c r="AP288" s="6"/>
      <c r="AQ288" s="6"/>
      <c r="AR288" s="6"/>
      <c r="AS288" s="6"/>
      <c r="AT288" s="6">
        <f t="shared" si="94"/>
        <v>0</v>
      </c>
      <c r="AU288" s="6"/>
      <c r="AV288" s="6" t="str">
        <f t="shared" si="84"/>
        <v/>
      </c>
      <c r="AW288" s="6" t="str">
        <f t="shared" si="85"/>
        <v/>
      </c>
      <c r="AX288" s="6" t="str">
        <f t="shared" si="86"/>
        <v/>
      </c>
      <c r="AY288" s="58"/>
      <c r="BE288" s="193" t="s">
        <v>850</v>
      </c>
      <c r="CS288" s="284" t="str">
        <f t="shared" si="87"/>
        <v/>
      </c>
      <c r="CT288" s="365" t="str">
        <f t="shared" si="95"/>
        <v/>
      </c>
    </row>
    <row r="289" spans="1:98" s="1" customFormat="1" ht="13.5" customHeight="1" x14ac:dyDescent="0.2">
      <c r="A289" s="17">
        <v>274</v>
      </c>
      <c r="B289" s="370"/>
      <c r="C289" s="370"/>
      <c r="D289" s="370"/>
      <c r="E289" s="370"/>
      <c r="F289" s="370"/>
      <c r="G289" s="370"/>
      <c r="H289" s="370"/>
      <c r="I289" s="370"/>
      <c r="J289" s="370"/>
      <c r="K289" s="370"/>
      <c r="L289" s="371"/>
      <c r="M289" s="370"/>
      <c r="N289" s="69"/>
      <c r="O289" s="70"/>
      <c r="P289" s="62"/>
      <c r="Q289" s="62"/>
      <c r="R289" s="103"/>
      <c r="S289" s="103"/>
      <c r="T289" s="104"/>
      <c r="U289" s="105"/>
      <c r="V289" s="106"/>
      <c r="W289" s="106"/>
      <c r="X289" s="107"/>
      <c r="Y289" s="25"/>
      <c r="Z289" s="21" t="str">
        <f t="shared" si="78"/>
        <v/>
      </c>
      <c r="AA289" s="6" t="e">
        <f t="shared" si="79"/>
        <v>#N/A</v>
      </c>
      <c r="AB289" s="6" t="e">
        <f t="shared" si="80"/>
        <v>#N/A</v>
      </c>
      <c r="AC289" s="6" t="e">
        <f t="shared" si="81"/>
        <v>#N/A</v>
      </c>
      <c r="AD289" s="6" t="str">
        <f t="shared" si="82"/>
        <v/>
      </c>
      <c r="AE289" s="6">
        <f t="shared" si="83"/>
        <v>1</v>
      </c>
      <c r="AF289" s="6" t="e">
        <f t="shared" si="88"/>
        <v>#N/A</v>
      </c>
      <c r="AG289" s="6" t="e">
        <f t="shared" si="89"/>
        <v>#N/A</v>
      </c>
      <c r="AH289" s="6" t="e">
        <f t="shared" si="90"/>
        <v>#N/A</v>
      </c>
      <c r="AI289" s="6" t="e">
        <f t="shared" si="91"/>
        <v>#N/A</v>
      </c>
      <c r="AJ289" s="7" t="str">
        <f t="shared" si="92"/>
        <v xml:space="preserve"> </v>
      </c>
      <c r="AK289" s="6" t="e">
        <f t="shared" si="93"/>
        <v>#N/A</v>
      </c>
      <c r="AL289" s="6"/>
      <c r="AM289" s="6"/>
      <c r="AN289" s="6"/>
      <c r="AO289" s="6"/>
      <c r="AP289" s="6"/>
      <c r="AQ289" s="6"/>
      <c r="AR289" s="6"/>
      <c r="AS289" s="6"/>
      <c r="AT289" s="6">
        <f t="shared" si="94"/>
        <v>0</v>
      </c>
      <c r="AU289" s="6"/>
      <c r="AV289" s="6" t="str">
        <f t="shared" si="84"/>
        <v/>
      </c>
      <c r="AW289" s="6" t="str">
        <f t="shared" si="85"/>
        <v/>
      </c>
      <c r="AX289" s="6" t="str">
        <f t="shared" si="86"/>
        <v/>
      </c>
      <c r="AY289" s="58"/>
      <c r="BE289" s="192" t="s">
        <v>885</v>
      </c>
      <c r="CS289" s="284" t="str">
        <f t="shared" si="87"/>
        <v/>
      </c>
      <c r="CT289" s="365" t="str">
        <f t="shared" si="95"/>
        <v/>
      </c>
    </row>
    <row r="290" spans="1:98" s="1" customFormat="1" ht="13.5" customHeight="1" x14ac:dyDescent="0.2">
      <c r="A290" s="17">
        <v>275</v>
      </c>
      <c r="B290" s="370"/>
      <c r="C290" s="370"/>
      <c r="D290" s="370"/>
      <c r="E290" s="370"/>
      <c r="F290" s="370"/>
      <c r="G290" s="370"/>
      <c r="H290" s="370"/>
      <c r="I290" s="370"/>
      <c r="J290" s="370"/>
      <c r="K290" s="370"/>
      <c r="L290" s="371"/>
      <c r="M290" s="370"/>
      <c r="N290" s="69"/>
      <c r="O290" s="70"/>
      <c r="P290" s="62"/>
      <c r="Q290" s="62"/>
      <c r="R290" s="103"/>
      <c r="S290" s="103"/>
      <c r="T290" s="104"/>
      <c r="U290" s="105"/>
      <c r="V290" s="106"/>
      <c r="W290" s="106"/>
      <c r="X290" s="107"/>
      <c r="Y290" s="25"/>
      <c r="Z290" s="21" t="str">
        <f t="shared" si="78"/>
        <v/>
      </c>
      <c r="AA290" s="6" t="e">
        <f t="shared" si="79"/>
        <v>#N/A</v>
      </c>
      <c r="AB290" s="6" t="e">
        <f t="shared" si="80"/>
        <v>#N/A</v>
      </c>
      <c r="AC290" s="6" t="e">
        <f t="shared" si="81"/>
        <v>#N/A</v>
      </c>
      <c r="AD290" s="6" t="str">
        <f t="shared" si="82"/>
        <v/>
      </c>
      <c r="AE290" s="6">
        <f t="shared" si="83"/>
        <v>1</v>
      </c>
      <c r="AF290" s="6" t="e">
        <f t="shared" si="88"/>
        <v>#N/A</v>
      </c>
      <c r="AG290" s="6" t="e">
        <f t="shared" si="89"/>
        <v>#N/A</v>
      </c>
      <c r="AH290" s="6" t="e">
        <f t="shared" si="90"/>
        <v>#N/A</v>
      </c>
      <c r="AI290" s="6" t="e">
        <f t="shared" si="91"/>
        <v>#N/A</v>
      </c>
      <c r="AJ290" s="7" t="str">
        <f t="shared" si="92"/>
        <v xml:space="preserve"> </v>
      </c>
      <c r="AK290" s="6" t="e">
        <f t="shared" si="93"/>
        <v>#N/A</v>
      </c>
      <c r="AL290" s="6"/>
      <c r="AM290" s="6"/>
      <c r="AN290" s="6"/>
      <c r="AO290" s="6"/>
      <c r="AP290" s="6"/>
      <c r="AQ290" s="6"/>
      <c r="AR290" s="6"/>
      <c r="AS290" s="6"/>
      <c r="AT290" s="6">
        <f t="shared" si="94"/>
        <v>0</v>
      </c>
      <c r="AU290" s="6"/>
      <c r="AV290" s="6" t="str">
        <f t="shared" si="84"/>
        <v/>
      </c>
      <c r="AW290" s="6" t="str">
        <f t="shared" si="85"/>
        <v/>
      </c>
      <c r="AX290" s="6" t="str">
        <f t="shared" si="86"/>
        <v/>
      </c>
      <c r="AY290" s="58"/>
      <c r="BE290" s="193" t="s">
        <v>1241</v>
      </c>
      <c r="CS290" s="284" t="str">
        <f t="shared" si="87"/>
        <v/>
      </c>
      <c r="CT290" s="365" t="str">
        <f t="shared" si="95"/>
        <v/>
      </c>
    </row>
    <row r="291" spans="1:98" s="1" customFormat="1" ht="13.5" customHeight="1" x14ac:dyDescent="0.2">
      <c r="A291" s="17">
        <v>276</v>
      </c>
      <c r="B291" s="370"/>
      <c r="C291" s="370"/>
      <c r="D291" s="370"/>
      <c r="E291" s="370"/>
      <c r="F291" s="370"/>
      <c r="G291" s="370"/>
      <c r="H291" s="370"/>
      <c r="I291" s="370"/>
      <c r="J291" s="370"/>
      <c r="K291" s="370"/>
      <c r="L291" s="371"/>
      <c r="M291" s="370"/>
      <c r="N291" s="69"/>
      <c r="O291" s="70"/>
      <c r="P291" s="62"/>
      <c r="Q291" s="62"/>
      <c r="R291" s="103"/>
      <c r="S291" s="103"/>
      <c r="T291" s="104"/>
      <c r="U291" s="105"/>
      <c r="V291" s="106"/>
      <c r="W291" s="106"/>
      <c r="X291" s="107"/>
      <c r="Y291" s="25"/>
      <c r="Z291" s="21" t="str">
        <f t="shared" si="78"/>
        <v/>
      </c>
      <c r="AA291" s="6" t="e">
        <f t="shared" si="79"/>
        <v>#N/A</v>
      </c>
      <c r="AB291" s="6" t="e">
        <f t="shared" si="80"/>
        <v>#N/A</v>
      </c>
      <c r="AC291" s="6" t="e">
        <f t="shared" si="81"/>
        <v>#N/A</v>
      </c>
      <c r="AD291" s="6" t="str">
        <f t="shared" si="82"/>
        <v/>
      </c>
      <c r="AE291" s="6">
        <f t="shared" si="83"/>
        <v>1</v>
      </c>
      <c r="AF291" s="6" t="e">
        <f t="shared" si="88"/>
        <v>#N/A</v>
      </c>
      <c r="AG291" s="6" t="e">
        <f t="shared" si="89"/>
        <v>#N/A</v>
      </c>
      <c r="AH291" s="6" t="e">
        <f t="shared" si="90"/>
        <v>#N/A</v>
      </c>
      <c r="AI291" s="6" t="e">
        <f t="shared" si="91"/>
        <v>#N/A</v>
      </c>
      <c r="AJ291" s="7" t="str">
        <f t="shared" si="92"/>
        <v xml:space="preserve"> </v>
      </c>
      <c r="AK291" s="6" t="e">
        <f t="shared" si="93"/>
        <v>#N/A</v>
      </c>
      <c r="AL291" s="6"/>
      <c r="AM291" s="6"/>
      <c r="AN291" s="6"/>
      <c r="AO291" s="6"/>
      <c r="AP291" s="6"/>
      <c r="AQ291" s="6"/>
      <c r="AR291" s="6"/>
      <c r="AS291" s="6"/>
      <c r="AT291" s="6">
        <f t="shared" si="94"/>
        <v>0</v>
      </c>
      <c r="AU291" s="6"/>
      <c r="AV291" s="6" t="str">
        <f t="shared" si="84"/>
        <v/>
      </c>
      <c r="AW291" s="6" t="str">
        <f t="shared" si="85"/>
        <v/>
      </c>
      <c r="AX291" s="6" t="str">
        <f t="shared" si="86"/>
        <v/>
      </c>
      <c r="AY291" s="58"/>
      <c r="BE291" s="193" t="s">
        <v>849</v>
      </c>
      <c r="CS291" s="284" t="str">
        <f t="shared" si="87"/>
        <v/>
      </c>
      <c r="CT291" s="365" t="str">
        <f t="shared" si="95"/>
        <v/>
      </c>
    </row>
    <row r="292" spans="1:98" s="1" customFormat="1" ht="13.5" customHeight="1" x14ac:dyDescent="0.2">
      <c r="A292" s="17">
        <v>277</v>
      </c>
      <c r="B292" s="370"/>
      <c r="C292" s="370"/>
      <c r="D292" s="370"/>
      <c r="E292" s="370"/>
      <c r="F292" s="370"/>
      <c r="G292" s="370"/>
      <c r="H292" s="370"/>
      <c r="I292" s="370"/>
      <c r="J292" s="370"/>
      <c r="K292" s="370"/>
      <c r="L292" s="371"/>
      <c r="M292" s="370"/>
      <c r="N292" s="69"/>
      <c r="O292" s="70"/>
      <c r="P292" s="62"/>
      <c r="Q292" s="62"/>
      <c r="R292" s="103"/>
      <c r="S292" s="103"/>
      <c r="T292" s="104"/>
      <c r="U292" s="105"/>
      <c r="V292" s="106"/>
      <c r="W292" s="106"/>
      <c r="X292" s="107"/>
      <c r="Y292" s="25"/>
      <c r="Z292" s="21" t="str">
        <f t="shared" si="78"/>
        <v/>
      </c>
      <c r="AA292" s="6" t="e">
        <f t="shared" si="79"/>
        <v>#N/A</v>
      </c>
      <c r="AB292" s="6" t="e">
        <f t="shared" si="80"/>
        <v>#N/A</v>
      </c>
      <c r="AC292" s="6" t="e">
        <f t="shared" si="81"/>
        <v>#N/A</v>
      </c>
      <c r="AD292" s="6" t="str">
        <f t="shared" si="82"/>
        <v/>
      </c>
      <c r="AE292" s="6">
        <f t="shared" si="83"/>
        <v>1</v>
      </c>
      <c r="AF292" s="6" t="e">
        <f t="shared" si="88"/>
        <v>#N/A</v>
      </c>
      <c r="AG292" s="6" t="e">
        <f t="shared" si="89"/>
        <v>#N/A</v>
      </c>
      <c r="AH292" s="6" t="e">
        <f t="shared" si="90"/>
        <v>#N/A</v>
      </c>
      <c r="AI292" s="6" t="e">
        <f t="shared" si="91"/>
        <v>#N/A</v>
      </c>
      <c r="AJ292" s="7" t="str">
        <f t="shared" si="92"/>
        <v xml:space="preserve"> </v>
      </c>
      <c r="AK292" s="6" t="e">
        <f t="shared" si="93"/>
        <v>#N/A</v>
      </c>
      <c r="AL292" s="6"/>
      <c r="AM292" s="6"/>
      <c r="AN292" s="6"/>
      <c r="AO292" s="6"/>
      <c r="AP292" s="6"/>
      <c r="AQ292" s="6"/>
      <c r="AR292" s="6"/>
      <c r="AS292" s="6"/>
      <c r="AT292" s="6">
        <f t="shared" si="94"/>
        <v>0</v>
      </c>
      <c r="AU292" s="6"/>
      <c r="AV292" s="6" t="str">
        <f t="shared" si="84"/>
        <v/>
      </c>
      <c r="AW292" s="6" t="str">
        <f t="shared" si="85"/>
        <v/>
      </c>
      <c r="AX292" s="6" t="str">
        <f t="shared" si="86"/>
        <v/>
      </c>
      <c r="AY292" s="58"/>
      <c r="BE292" s="193" t="s">
        <v>884</v>
      </c>
      <c r="CS292" s="284" t="str">
        <f t="shared" si="87"/>
        <v/>
      </c>
      <c r="CT292" s="365" t="str">
        <f t="shared" si="95"/>
        <v/>
      </c>
    </row>
    <row r="293" spans="1:98" s="1" customFormat="1" ht="13.5" customHeight="1" x14ac:dyDescent="0.2">
      <c r="A293" s="17">
        <v>278</v>
      </c>
      <c r="B293" s="370"/>
      <c r="C293" s="370"/>
      <c r="D293" s="370"/>
      <c r="E293" s="370"/>
      <c r="F293" s="370"/>
      <c r="G293" s="370"/>
      <c r="H293" s="370"/>
      <c r="I293" s="370"/>
      <c r="J293" s="370"/>
      <c r="K293" s="370"/>
      <c r="L293" s="371"/>
      <c r="M293" s="370"/>
      <c r="N293" s="69"/>
      <c r="O293" s="70"/>
      <c r="P293" s="62"/>
      <c r="Q293" s="62"/>
      <c r="R293" s="103"/>
      <c r="S293" s="103"/>
      <c r="T293" s="104"/>
      <c r="U293" s="105"/>
      <c r="V293" s="106"/>
      <c r="W293" s="106"/>
      <c r="X293" s="107"/>
      <c r="Y293" s="25"/>
      <c r="Z293" s="21" t="str">
        <f t="shared" si="78"/>
        <v/>
      </c>
      <c r="AA293" s="6" t="e">
        <f t="shared" si="79"/>
        <v>#N/A</v>
      </c>
      <c r="AB293" s="6" t="e">
        <f t="shared" si="80"/>
        <v>#N/A</v>
      </c>
      <c r="AC293" s="6" t="e">
        <f t="shared" si="81"/>
        <v>#N/A</v>
      </c>
      <c r="AD293" s="6" t="str">
        <f t="shared" si="82"/>
        <v/>
      </c>
      <c r="AE293" s="6">
        <f t="shared" si="83"/>
        <v>1</v>
      </c>
      <c r="AF293" s="6" t="e">
        <f t="shared" si="88"/>
        <v>#N/A</v>
      </c>
      <c r="AG293" s="6" t="e">
        <f t="shared" si="89"/>
        <v>#N/A</v>
      </c>
      <c r="AH293" s="6" t="e">
        <f t="shared" si="90"/>
        <v>#N/A</v>
      </c>
      <c r="AI293" s="6" t="e">
        <f t="shared" si="91"/>
        <v>#N/A</v>
      </c>
      <c r="AJ293" s="7" t="str">
        <f t="shared" si="92"/>
        <v xml:space="preserve"> </v>
      </c>
      <c r="AK293" s="6" t="e">
        <f t="shared" si="93"/>
        <v>#N/A</v>
      </c>
      <c r="AL293" s="6"/>
      <c r="AM293" s="6"/>
      <c r="AN293" s="6"/>
      <c r="AO293" s="6"/>
      <c r="AP293" s="6"/>
      <c r="AQ293" s="6"/>
      <c r="AR293" s="6"/>
      <c r="AS293" s="6"/>
      <c r="AT293" s="6">
        <f t="shared" si="94"/>
        <v>0</v>
      </c>
      <c r="AU293" s="6"/>
      <c r="AV293" s="6" t="str">
        <f t="shared" si="84"/>
        <v/>
      </c>
      <c r="AW293" s="6" t="str">
        <f t="shared" si="85"/>
        <v/>
      </c>
      <c r="AX293" s="6" t="str">
        <f t="shared" si="86"/>
        <v/>
      </c>
      <c r="AY293" s="58"/>
      <c r="BE293" s="193" t="s">
        <v>1303</v>
      </c>
      <c r="CS293" s="284" t="str">
        <f t="shared" si="87"/>
        <v/>
      </c>
      <c r="CT293" s="365" t="str">
        <f t="shared" si="95"/>
        <v/>
      </c>
    </row>
    <row r="294" spans="1:98" s="1" customFormat="1" ht="13.5" customHeight="1" x14ac:dyDescent="0.2">
      <c r="A294" s="17">
        <v>279</v>
      </c>
      <c r="B294" s="370"/>
      <c r="C294" s="370"/>
      <c r="D294" s="370"/>
      <c r="E294" s="370"/>
      <c r="F294" s="370"/>
      <c r="G294" s="370"/>
      <c r="H294" s="370"/>
      <c r="I294" s="370"/>
      <c r="J294" s="370"/>
      <c r="K294" s="370"/>
      <c r="L294" s="371"/>
      <c r="M294" s="370"/>
      <c r="N294" s="69"/>
      <c r="O294" s="70"/>
      <c r="P294" s="62"/>
      <c r="Q294" s="62"/>
      <c r="R294" s="103"/>
      <c r="S294" s="103"/>
      <c r="T294" s="104"/>
      <c r="U294" s="105"/>
      <c r="V294" s="106"/>
      <c r="W294" s="106"/>
      <c r="X294" s="107"/>
      <c r="Y294" s="25"/>
      <c r="Z294" s="21" t="str">
        <f t="shared" si="78"/>
        <v/>
      </c>
      <c r="AA294" s="6" t="e">
        <f t="shared" si="79"/>
        <v>#N/A</v>
      </c>
      <c r="AB294" s="6" t="e">
        <f t="shared" si="80"/>
        <v>#N/A</v>
      </c>
      <c r="AC294" s="6" t="e">
        <f t="shared" si="81"/>
        <v>#N/A</v>
      </c>
      <c r="AD294" s="6" t="str">
        <f t="shared" si="82"/>
        <v/>
      </c>
      <c r="AE294" s="6">
        <f t="shared" si="83"/>
        <v>1</v>
      </c>
      <c r="AF294" s="6" t="e">
        <f t="shared" si="88"/>
        <v>#N/A</v>
      </c>
      <c r="AG294" s="6" t="e">
        <f t="shared" si="89"/>
        <v>#N/A</v>
      </c>
      <c r="AH294" s="6" t="e">
        <f t="shared" si="90"/>
        <v>#N/A</v>
      </c>
      <c r="AI294" s="6" t="e">
        <f t="shared" si="91"/>
        <v>#N/A</v>
      </c>
      <c r="AJ294" s="7" t="str">
        <f t="shared" si="92"/>
        <v xml:space="preserve"> </v>
      </c>
      <c r="AK294" s="6" t="e">
        <f t="shared" si="93"/>
        <v>#N/A</v>
      </c>
      <c r="AL294" s="6"/>
      <c r="AM294" s="6"/>
      <c r="AN294" s="6"/>
      <c r="AO294" s="6"/>
      <c r="AP294" s="6"/>
      <c r="AQ294" s="6"/>
      <c r="AR294" s="6"/>
      <c r="AS294" s="6"/>
      <c r="AT294" s="6">
        <f t="shared" si="94"/>
        <v>0</v>
      </c>
      <c r="AU294" s="6"/>
      <c r="AV294" s="6" t="str">
        <f t="shared" si="84"/>
        <v/>
      </c>
      <c r="AW294" s="6" t="str">
        <f t="shared" si="85"/>
        <v/>
      </c>
      <c r="AX294" s="6" t="str">
        <f t="shared" si="86"/>
        <v/>
      </c>
      <c r="AY294" s="58"/>
      <c r="BE294" s="193" t="s">
        <v>943</v>
      </c>
      <c r="CS294" s="284" t="str">
        <f t="shared" si="87"/>
        <v/>
      </c>
      <c r="CT294" s="365" t="str">
        <f t="shared" si="95"/>
        <v/>
      </c>
    </row>
    <row r="295" spans="1:98" s="1" customFormat="1" ht="13.5" customHeight="1" x14ac:dyDescent="0.2">
      <c r="A295" s="17">
        <v>280</v>
      </c>
      <c r="B295" s="370"/>
      <c r="C295" s="370"/>
      <c r="D295" s="370"/>
      <c r="E295" s="370"/>
      <c r="F295" s="370"/>
      <c r="G295" s="370"/>
      <c r="H295" s="370"/>
      <c r="I295" s="370"/>
      <c r="J295" s="370"/>
      <c r="K295" s="370"/>
      <c r="L295" s="371"/>
      <c r="M295" s="370"/>
      <c r="N295" s="69"/>
      <c r="O295" s="70"/>
      <c r="P295" s="62"/>
      <c r="Q295" s="62"/>
      <c r="R295" s="103"/>
      <c r="S295" s="103"/>
      <c r="T295" s="104"/>
      <c r="U295" s="105"/>
      <c r="V295" s="106"/>
      <c r="W295" s="106"/>
      <c r="X295" s="107"/>
      <c r="Y295" s="25"/>
      <c r="Z295" s="21" t="str">
        <f t="shared" si="78"/>
        <v/>
      </c>
      <c r="AA295" s="6" t="e">
        <f t="shared" si="79"/>
        <v>#N/A</v>
      </c>
      <c r="AB295" s="6" t="e">
        <f t="shared" si="80"/>
        <v>#N/A</v>
      </c>
      <c r="AC295" s="6" t="e">
        <f t="shared" si="81"/>
        <v>#N/A</v>
      </c>
      <c r="AD295" s="6" t="str">
        <f t="shared" si="82"/>
        <v/>
      </c>
      <c r="AE295" s="6">
        <f t="shared" si="83"/>
        <v>1</v>
      </c>
      <c r="AF295" s="6" t="e">
        <f t="shared" si="88"/>
        <v>#N/A</v>
      </c>
      <c r="AG295" s="6" t="e">
        <f t="shared" si="89"/>
        <v>#N/A</v>
      </c>
      <c r="AH295" s="6" t="e">
        <f t="shared" si="90"/>
        <v>#N/A</v>
      </c>
      <c r="AI295" s="6" t="e">
        <f t="shared" si="91"/>
        <v>#N/A</v>
      </c>
      <c r="AJ295" s="7" t="str">
        <f t="shared" si="92"/>
        <v xml:space="preserve"> </v>
      </c>
      <c r="AK295" s="6" t="e">
        <f t="shared" si="93"/>
        <v>#N/A</v>
      </c>
      <c r="AL295" s="6"/>
      <c r="AM295" s="6"/>
      <c r="AN295" s="6"/>
      <c r="AO295" s="6"/>
      <c r="AP295" s="6"/>
      <c r="AQ295" s="6"/>
      <c r="AR295" s="6"/>
      <c r="AS295" s="6"/>
      <c r="AT295" s="6">
        <f t="shared" si="94"/>
        <v>0</v>
      </c>
      <c r="AU295" s="6"/>
      <c r="AV295" s="6" t="str">
        <f t="shared" si="84"/>
        <v/>
      </c>
      <c r="AW295" s="6" t="str">
        <f t="shared" si="85"/>
        <v/>
      </c>
      <c r="AX295" s="6" t="str">
        <f t="shared" si="86"/>
        <v/>
      </c>
      <c r="AY295" s="58"/>
      <c r="BE295" s="193" t="s">
        <v>977</v>
      </c>
      <c r="CS295" s="284" t="str">
        <f t="shared" si="87"/>
        <v/>
      </c>
      <c r="CT295" s="365" t="str">
        <f t="shared" si="95"/>
        <v/>
      </c>
    </row>
    <row r="296" spans="1:98" s="1" customFormat="1" ht="13.5" customHeight="1" x14ac:dyDescent="0.2">
      <c r="A296" s="17">
        <v>281</v>
      </c>
      <c r="B296" s="370"/>
      <c r="C296" s="370"/>
      <c r="D296" s="370"/>
      <c r="E296" s="370"/>
      <c r="F296" s="370"/>
      <c r="G296" s="370"/>
      <c r="H296" s="370"/>
      <c r="I296" s="370"/>
      <c r="J296" s="370"/>
      <c r="K296" s="370"/>
      <c r="L296" s="371"/>
      <c r="M296" s="370"/>
      <c r="N296" s="69"/>
      <c r="O296" s="70"/>
      <c r="P296" s="62"/>
      <c r="Q296" s="62"/>
      <c r="R296" s="103"/>
      <c r="S296" s="103"/>
      <c r="T296" s="104"/>
      <c r="U296" s="105"/>
      <c r="V296" s="106"/>
      <c r="W296" s="106"/>
      <c r="X296" s="107"/>
      <c r="Y296" s="25"/>
      <c r="Z296" s="21" t="str">
        <f t="shared" si="78"/>
        <v/>
      </c>
      <c r="AA296" s="6" t="e">
        <f t="shared" si="79"/>
        <v>#N/A</v>
      </c>
      <c r="AB296" s="6" t="e">
        <f t="shared" si="80"/>
        <v>#N/A</v>
      </c>
      <c r="AC296" s="6" t="e">
        <f t="shared" si="81"/>
        <v>#N/A</v>
      </c>
      <c r="AD296" s="6" t="str">
        <f t="shared" si="82"/>
        <v/>
      </c>
      <c r="AE296" s="6">
        <f t="shared" si="83"/>
        <v>1</v>
      </c>
      <c r="AF296" s="6" t="e">
        <f t="shared" si="88"/>
        <v>#N/A</v>
      </c>
      <c r="AG296" s="6" t="e">
        <f t="shared" si="89"/>
        <v>#N/A</v>
      </c>
      <c r="AH296" s="6" t="e">
        <f t="shared" si="90"/>
        <v>#N/A</v>
      </c>
      <c r="AI296" s="6" t="e">
        <f t="shared" si="91"/>
        <v>#N/A</v>
      </c>
      <c r="AJ296" s="7" t="str">
        <f t="shared" si="92"/>
        <v xml:space="preserve"> </v>
      </c>
      <c r="AK296" s="6" t="e">
        <f t="shared" si="93"/>
        <v>#N/A</v>
      </c>
      <c r="AL296" s="6"/>
      <c r="AM296" s="6"/>
      <c r="AN296" s="6"/>
      <c r="AO296" s="6"/>
      <c r="AP296" s="6"/>
      <c r="AQ296" s="6"/>
      <c r="AR296" s="6"/>
      <c r="AS296" s="6"/>
      <c r="AT296" s="6">
        <f t="shared" si="94"/>
        <v>0</v>
      </c>
      <c r="AU296" s="6"/>
      <c r="AV296" s="6" t="str">
        <f t="shared" si="84"/>
        <v/>
      </c>
      <c r="AW296" s="6" t="str">
        <f t="shared" si="85"/>
        <v/>
      </c>
      <c r="AX296" s="6" t="str">
        <f t="shared" si="86"/>
        <v/>
      </c>
      <c r="AY296" s="58"/>
      <c r="BE296" s="193" t="s">
        <v>1301</v>
      </c>
      <c r="CS296" s="284" t="str">
        <f t="shared" si="87"/>
        <v/>
      </c>
      <c r="CT296" s="365" t="str">
        <f t="shared" si="95"/>
        <v/>
      </c>
    </row>
    <row r="297" spans="1:98" s="1" customFormat="1" ht="13.5" customHeight="1" x14ac:dyDescent="0.2">
      <c r="A297" s="17">
        <v>282</v>
      </c>
      <c r="B297" s="370"/>
      <c r="C297" s="370"/>
      <c r="D297" s="370"/>
      <c r="E297" s="370"/>
      <c r="F297" s="370"/>
      <c r="G297" s="370"/>
      <c r="H297" s="370"/>
      <c r="I297" s="370"/>
      <c r="J297" s="370"/>
      <c r="K297" s="370"/>
      <c r="L297" s="371"/>
      <c r="M297" s="370"/>
      <c r="N297" s="69"/>
      <c r="O297" s="70"/>
      <c r="P297" s="62"/>
      <c r="Q297" s="62"/>
      <c r="R297" s="103"/>
      <c r="S297" s="103"/>
      <c r="T297" s="104"/>
      <c r="U297" s="105"/>
      <c r="V297" s="106"/>
      <c r="W297" s="106"/>
      <c r="X297" s="107"/>
      <c r="Y297" s="25"/>
      <c r="Z297" s="21" t="str">
        <f t="shared" si="78"/>
        <v/>
      </c>
      <c r="AA297" s="6" t="e">
        <f t="shared" si="79"/>
        <v>#N/A</v>
      </c>
      <c r="AB297" s="6" t="e">
        <f t="shared" si="80"/>
        <v>#N/A</v>
      </c>
      <c r="AC297" s="6" t="e">
        <f t="shared" si="81"/>
        <v>#N/A</v>
      </c>
      <c r="AD297" s="6" t="str">
        <f t="shared" si="82"/>
        <v/>
      </c>
      <c r="AE297" s="6">
        <f t="shared" si="83"/>
        <v>1</v>
      </c>
      <c r="AF297" s="6" t="e">
        <f t="shared" si="88"/>
        <v>#N/A</v>
      </c>
      <c r="AG297" s="6" t="e">
        <f t="shared" si="89"/>
        <v>#N/A</v>
      </c>
      <c r="AH297" s="6" t="e">
        <f t="shared" si="90"/>
        <v>#N/A</v>
      </c>
      <c r="AI297" s="6" t="e">
        <f t="shared" si="91"/>
        <v>#N/A</v>
      </c>
      <c r="AJ297" s="7" t="str">
        <f t="shared" si="92"/>
        <v xml:space="preserve"> </v>
      </c>
      <c r="AK297" s="6" t="e">
        <f t="shared" si="93"/>
        <v>#N/A</v>
      </c>
      <c r="AL297" s="6"/>
      <c r="AM297" s="6"/>
      <c r="AN297" s="6"/>
      <c r="AO297" s="6"/>
      <c r="AP297" s="6"/>
      <c r="AQ297" s="6"/>
      <c r="AR297" s="6"/>
      <c r="AS297" s="6"/>
      <c r="AT297" s="6">
        <f t="shared" si="94"/>
        <v>0</v>
      </c>
      <c r="AU297" s="6"/>
      <c r="AV297" s="6" t="str">
        <f t="shared" si="84"/>
        <v/>
      </c>
      <c r="AW297" s="6" t="str">
        <f t="shared" si="85"/>
        <v/>
      </c>
      <c r="AX297" s="6" t="str">
        <f t="shared" si="86"/>
        <v/>
      </c>
      <c r="AY297" s="58"/>
      <c r="BE297" s="191" t="s">
        <v>942</v>
      </c>
      <c r="CS297" s="284" t="str">
        <f t="shared" si="87"/>
        <v/>
      </c>
      <c r="CT297" s="365" t="str">
        <f t="shared" si="95"/>
        <v/>
      </c>
    </row>
    <row r="298" spans="1:98" s="1" customFormat="1" ht="13.5" customHeight="1" x14ac:dyDescent="0.2">
      <c r="A298" s="17">
        <v>283</v>
      </c>
      <c r="B298" s="370"/>
      <c r="C298" s="370"/>
      <c r="D298" s="370"/>
      <c r="E298" s="370"/>
      <c r="F298" s="370"/>
      <c r="G298" s="370"/>
      <c r="H298" s="370"/>
      <c r="I298" s="370"/>
      <c r="J298" s="370"/>
      <c r="K298" s="370"/>
      <c r="L298" s="371"/>
      <c r="M298" s="370"/>
      <c r="N298" s="69"/>
      <c r="O298" s="70"/>
      <c r="P298" s="62"/>
      <c r="Q298" s="62"/>
      <c r="R298" s="103"/>
      <c r="S298" s="103"/>
      <c r="T298" s="104"/>
      <c r="U298" s="105"/>
      <c r="V298" s="106"/>
      <c r="W298" s="106"/>
      <c r="X298" s="107"/>
      <c r="Y298" s="25"/>
      <c r="Z298" s="21" t="str">
        <f t="shared" si="78"/>
        <v/>
      </c>
      <c r="AA298" s="6" t="e">
        <f t="shared" si="79"/>
        <v>#N/A</v>
      </c>
      <c r="AB298" s="6" t="e">
        <f t="shared" si="80"/>
        <v>#N/A</v>
      </c>
      <c r="AC298" s="6" t="e">
        <f t="shared" si="81"/>
        <v>#N/A</v>
      </c>
      <c r="AD298" s="6" t="str">
        <f t="shared" si="82"/>
        <v/>
      </c>
      <c r="AE298" s="6">
        <f t="shared" si="83"/>
        <v>1</v>
      </c>
      <c r="AF298" s="6" t="e">
        <f t="shared" si="88"/>
        <v>#N/A</v>
      </c>
      <c r="AG298" s="6" t="e">
        <f t="shared" si="89"/>
        <v>#N/A</v>
      </c>
      <c r="AH298" s="6" t="e">
        <f t="shared" si="90"/>
        <v>#N/A</v>
      </c>
      <c r="AI298" s="6" t="e">
        <f t="shared" si="91"/>
        <v>#N/A</v>
      </c>
      <c r="AJ298" s="7" t="str">
        <f t="shared" si="92"/>
        <v xml:space="preserve"> </v>
      </c>
      <c r="AK298" s="6" t="e">
        <f t="shared" si="93"/>
        <v>#N/A</v>
      </c>
      <c r="AL298" s="6"/>
      <c r="AM298" s="6"/>
      <c r="AN298" s="6"/>
      <c r="AO298" s="6"/>
      <c r="AP298" s="6"/>
      <c r="AQ298" s="6"/>
      <c r="AR298" s="6"/>
      <c r="AS298" s="6"/>
      <c r="AT298" s="6">
        <f t="shared" si="94"/>
        <v>0</v>
      </c>
      <c r="AU298" s="6"/>
      <c r="AV298" s="6" t="str">
        <f t="shared" si="84"/>
        <v/>
      </c>
      <c r="AW298" s="6" t="str">
        <f t="shared" si="85"/>
        <v/>
      </c>
      <c r="AX298" s="6" t="str">
        <f t="shared" si="86"/>
        <v/>
      </c>
      <c r="AY298" s="58"/>
      <c r="BE298" s="193" t="s">
        <v>976</v>
      </c>
      <c r="CS298" s="284" t="str">
        <f t="shared" si="87"/>
        <v/>
      </c>
      <c r="CT298" s="365" t="str">
        <f t="shared" si="95"/>
        <v/>
      </c>
    </row>
    <row r="299" spans="1:98" s="1" customFormat="1" ht="13.5" customHeight="1" x14ac:dyDescent="0.2">
      <c r="A299" s="17">
        <v>284</v>
      </c>
      <c r="B299" s="370"/>
      <c r="C299" s="370"/>
      <c r="D299" s="370"/>
      <c r="E299" s="370"/>
      <c r="F299" s="370"/>
      <c r="G299" s="370"/>
      <c r="H299" s="370"/>
      <c r="I299" s="370"/>
      <c r="J299" s="370"/>
      <c r="K299" s="370"/>
      <c r="L299" s="371"/>
      <c r="M299" s="370"/>
      <c r="N299" s="69"/>
      <c r="O299" s="70"/>
      <c r="P299" s="62"/>
      <c r="Q299" s="62"/>
      <c r="R299" s="103"/>
      <c r="S299" s="103"/>
      <c r="T299" s="104"/>
      <c r="U299" s="105"/>
      <c r="V299" s="106"/>
      <c r="W299" s="106"/>
      <c r="X299" s="107"/>
      <c r="Y299" s="25"/>
      <c r="Z299" s="21" t="str">
        <f t="shared" si="78"/>
        <v/>
      </c>
      <c r="AA299" s="6" t="e">
        <f t="shared" si="79"/>
        <v>#N/A</v>
      </c>
      <c r="AB299" s="6" t="e">
        <f t="shared" si="80"/>
        <v>#N/A</v>
      </c>
      <c r="AC299" s="6" t="e">
        <f t="shared" si="81"/>
        <v>#N/A</v>
      </c>
      <c r="AD299" s="6" t="str">
        <f t="shared" si="82"/>
        <v/>
      </c>
      <c r="AE299" s="6">
        <f t="shared" si="83"/>
        <v>1</v>
      </c>
      <c r="AF299" s="6" t="e">
        <f t="shared" si="88"/>
        <v>#N/A</v>
      </c>
      <c r="AG299" s="6" t="e">
        <f t="shared" si="89"/>
        <v>#N/A</v>
      </c>
      <c r="AH299" s="6" t="e">
        <f t="shared" si="90"/>
        <v>#N/A</v>
      </c>
      <c r="AI299" s="6" t="e">
        <f t="shared" si="91"/>
        <v>#N/A</v>
      </c>
      <c r="AJ299" s="7" t="str">
        <f t="shared" si="92"/>
        <v xml:space="preserve"> </v>
      </c>
      <c r="AK299" s="6" t="e">
        <f t="shared" si="93"/>
        <v>#N/A</v>
      </c>
      <c r="AL299" s="6"/>
      <c r="AM299" s="6"/>
      <c r="AN299" s="6"/>
      <c r="AO299" s="6"/>
      <c r="AP299" s="6"/>
      <c r="AQ299" s="6"/>
      <c r="AR299" s="6"/>
      <c r="AS299" s="6"/>
      <c r="AT299" s="6">
        <f t="shared" si="94"/>
        <v>0</v>
      </c>
      <c r="AU299" s="6"/>
      <c r="AV299" s="6" t="str">
        <f t="shared" si="84"/>
        <v/>
      </c>
      <c r="AW299" s="6" t="str">
        <f t="shared" si="85"/>
        <v/>
      </c>
      <c r="AX299" s="6" t="str">
        <f t="shared" si="86"/>
        <v/>
      </c>
      <c r="AY299" s="58"/>
      <c r="BE299" s="193" t="s">
        <v>1335</v>
      </c>
      <c r="CS299" s="284" t="str">
        <f t="shared" si="87"/>
        <v/>
      </c>
      <c r="CT299" s="365" t="str">
        <f t="shared" si="95"/>
        <v/>
      </c>
    </row>
    <row r="300" spans="1:98" s="1" customFormat="1" ht="13.5" customHeight="1" x14ac:dyDescent="0.2">
      <c r="A300" s="17">
        <v>285</v>
      </c>
      <c r="B300" s="370"/>
      <c r="C300" s="370"/>
      <c r="D300" s="370"/>
      <c r="E300" s="370"/>
      <c r="F300" s="370"/>
      <c r="G300" s="370"/>
      <c r="H300" s="370"/>
      <c r="I300" s="370"/>
      <c r="J300" s="370"/>
      <c r="K300" s="370"/>
      <c r="L300" s="371"/>
      <c r="M300" s="370"/>
      <c r="N300" s="69"/>
      <c r="O300" s="70"/>
      <c r="P300" s="62"/>
      <c r="Q300" s="62"/>
      <c r="R300" s="103"/>
      <c r="S300" s="103"/>
      <c r="T300" s="104"/>
      <c r="U300" s="105"/>
      <c r="V300" s="106"/>
      <c r="W300" s="106"/>
      <c r="X300" s="107"/>
      <c r="Y300" s="25"/>
      <c r="Z300" s="21" t="str">
        <f t="shared" si="78"/>
        <v/>
      </c>
      <c r="AA300" s="6" t="e">
        <f t="shared" si="79"/>
        <v>#N/A</v>
      </c>
      <c r="AB300" s="6" t="e">
        <f t="shared" si="80"/>
        <v>#N/A</v>
      </c>
      <c r="AC300" s="6" t="e">
        <f t="shared" si="81"/>
        <v>#N/A</v>
      </c>
      <c r="AD300" s="6" t="str">
        <f t="shared" si="82"/>
        <v/>
      </c>
      <c r="AE300" s="6">
        <f t="shared" si="83"/>
        <v>1</v>
      </c>
      <c r="AF300" s="6" t="e">
        <f t="shared" si="88"/>
        <v>#N/A</v>
      </c>
      <c r="AG300" s="6" t="e">
        <f t="shared" si="89"/>
        <v>#N/A</v>
      </c>
      <c r="AH300" s="6" t="e">
        <f t="shared" si="90"/>
        <v>#N/A</v>
      </c>
      <c r="AI300" s="6" t="e">
        <f t="shared" si="91"/>
        <v>#N/A</v>
      </c>
      <c r="AJ300" s="7" t="str">
        <f t="shared" si="92"/>
        <v xml:space="preserve"> </v>
      </c>
      <c r="AK300" s="6" t="e">
        <f t="shared" si="93"/>
        <v>#N/A</v>
      </c>
      <c r="AL300" s="6"/>
      <c r="AM300" s="6"/>
      <c r="AN300" s="6"/>
      <c r="AO300" s="6"/>
      <c r="AP300" s="6"/>
      <c r="AQ300" s="6"/>
      <c r="AR300" s="6"/>
      <c r="AS300" s="6"/>
      <c r="AT300" s="6">
        <f t="shared" si="94"/>
        <v>0</v>
      </c>
      <c r="AU300" s="6"/>
      <c r="AV300" s="6" t="str">
        <f t="shared" si="84"/>
        <v/>
      </c>
      <c r="AW300" s="6" t="str">
        <f t="shared" si="85"/>
        <v/>
      </c>
      <c r="AX300" s="6" t="str">
        <f t="shared" si="86"/>
        <v/>
      </c>
      <c r="AY300" s="58"/>
      <c r="BE300" s="193" t="s">
        <v>1115</v>
      </c>
      <c r="CS300" s="284" t="str">
        <f t="shared" si="87"/>
        <v/>
      </c>
      <c r="CT300" s="365" t="str">
        <f t="shared" si="95"/>
        <v/>
      </c>
    </row>
    <row r="301" spans="1:98" s="1" customFormat="1" ht="13.5" customHeight="1" x14ac:dyDescent="0.2">
      <c r="A301" s="17">
        <v>286</v>
      </c>
      <c r="B301" s="370"/>
      <c r="C301" s="370"/>
      <c r="D301" s="370"/>
      <c r="E301" s="370"/>
      <c r="F301" s="370"/>
      <c r="G301" s="370"/>
      <c r="H301" s="370"/>
      <c r="I301" s="370"/>
      <c r="J301" s="370"/>
      <c r="K301" s="370"/>
      <c r="L301" s="371"/>
      <c r="M301" s="370"/>
      <c r="N301" s="69"/>
      <c r="O301" s="70"/>
      <c r="P301" s="62"/>
      <c r="Q301" s="62"/>
      <c r="R301" s="103"/>
      <c r="S301" s="103"/>
      <c r="T301" s="104"/>
      <c r="U301" s="105"/>
      <c r="V301" s="106"/>
      <c r="W301" s="106"/>
      <c r="X301" s="107"/>
      <c r="Y301" s="25"/>
      <c r="Z301" s="21" t="str">
        <f t="shared" si="78"/>
        <v/>
      </c>
      <c r="AA301" s="6" t="e">
        <f t="shared" si="79"/>
        <v>#N/A</v>
      </c>
      <c r="AB301" s="6" t="e">
        <f t="shared" si="80"/>
        <v>#N/A</v>
      </c>
      <c r="AC301" s="6" t="e">
        <f t="shared" si="81"/>
        <v>#N/A</v>
      </c>
      <c r="AD301" s="6" t="str">
        <f t="shared" si="82"/>
        <v/>
      </c>
      <c r="AE301" s="6">
        <f t="shared" si="83"/>
        <v>1</v>
      </c>
      <c r="AF301" s="6" t="e">
        <f t="shared" si="88"/>
        <v>#N/A</v>
      </c>
      <c r="AG301" s="6" t="e">
        <f t="shared" si="89"/>
        <v>#N/A</v>
      </c>
      <c r="AH301" s="6" t="e">
        <f t="shared" si="90"/>
        <v>#N/A</v>
      </c>
      <c r="AI301" s="6" t="e">
        <f t="shared" si="91"/>
        <v>#N/A</v>
      </c>
      <c r="AJ301" s="7" t="str">
        <f t="shared" si="92"/>
        <v xml:space="preserve"> </v>
      </c>
      <c r="AK301" s="6" t="e">
        <f t="shared" si="93"/>
        <v>#N/A</v>
      </c>
      <c r="AL301" s="6"/>
      <c r="AM301" s="6"/>
      <c r="AN301" s="6"/>
      <c r="AO301" s="6"/>
      <c r="AP301" s="6"/>
      <c r="AQ301" s="6"/>
      <c r="AR301" s="6"/>
      <c r="AS301" s="6"/>
      <c r="AT301" s="6">
        <f t="shared" si="94"/>
        <v>0</v>
      </c>
      <c r="AU301" s="6"/>
      <c r="AV301" s="6" t="str">
        <f t="shared" si="84"/>
        <v/>
      </c>
      <c r="AW301" s="6" t="str">
        <f t="shared" si="85"/>
        <v/>
      </c>
      <c r="AX301" s="6" t="str">
        <f t="shared" si="86"/>
        <v/>
      </c>
      <c r="AY301" s="58"/>
      <c r="BE301" s="193" t="s">
        <v>1131</v>
      </c>
      <c r="CS301" s="284" t="str">
        <f t="shared" si="87"/>
        <v/>
      </c>
      <c r="CT301" s="365" t="str">
        <f t="shared" si="95"/>
        <v/>
      </c>
    </row>
    <row r="302" spans="1:98" s="1" customFormat="1" ht="13.5" customHeight="1" x14ac:dyDescent="0.2">
      <c r="A302" s="17">
        <v>287</v>
      </c>
      <c r="B302" s="370"/>
      <c r="C302" s="370"/>
      <c r="D302" s="370"/>
      <c r="E302" s="370"/>
      <c r="F302" s="370"/>
      <c r="G302" s="370"/>
      <c r="H302" s="370"/>
      <c r="I302" s="370"/>
      <c r="J302" s="370"/>
      <c r="K302" s="370"/>
      <c r="L302" s="371"/>
      <c r="M302" s="370"/>
      <c r="N302" s="69"/>
      <c r="O302" s="70"/>
      <c r="P302" s="62"/>
      <c r="Q302" s="62"/>
      <c r="R302" s="103"/>
      <c r="S302" s="103"/>
      <c r="T302" s="104"/>
      <c r="U302" s="105"/>
      <c r="V302" s="106"/>
      <c r="W302" s="106"/>
      <c r="X302" s="107"/>
      <c r="Y302" s="25"/>
      <c r="Z302" s="21" t="str">
        <f t="shared" si="78"/>
        <v/>
      </c>
      <c r="AA302" s="6" t="e">
        <f t="shared" si="79"/>
        <v>#N/A</v>
      </c>
      <c r="AB302" s="6" t="e">
        <f t="shared" si="80"/>
        <v>#N/A</v>
      </c>
      <c r="AC302" s="6" t="e">
        <f t="shared" si="81"/>
        <v>#N/A</v>
      </c>
      <c r="AD302" s="6" t="str">
        <f t="shared" si="82"/>
        <v/>
      </c>
      <c r="AE302" s="6">
        <f t="shared" si="83"/>
        <v>1</v>
      </c>
      <c r="AF302" s="6" t="e">
        <f t="shared" si="88"/>
        <v>#N/A</v>
      </c>
      <c r="AG302" s="6" t="e">
        <f t="shared" si="89"/>
        <v>#N/A</v>
      </c>
      <c r="AH302" s="6" t="e">
        <f t="shared" si="90"/>
        <v>#N/A</v>
      </c>
      <c r="AI302" s="6" t="e">
        <f t="shared" si="91"/>
        <v>#N/A</v>
      </c>
      <c r="AJ302" s="7" t="str">
        <f t="shared" si="92"/>
        <v xml:space="preserve"> </v>
      </c>
      <c r="AK302" s="6" t="e">
        <f t="shared" si="93"/>
        <v>#N/A</v>
      </c>
      <c r="AL302" s="6"/>
      <c r="AM302" s="6"/>
      <c r="AN302" s="6"/>
      <c r="AO302" s="6"/>
      <c r="AP302" s="6"/>
      <c r="AQ302" s="6"/>
      <c r="AR302" s="6"/>
      <c r="AS302" s="6"/>
      <c r="AT302" s="6">
        <f t="shared" si="94"/>
        <v>0</v>
      </c>
      <c r="AU302" s="6"/>
      <c r="AV302" s="6" t="str">
        <f t="shared" si="84"/>
        <v/>
      </c>
      <c r="AW302" s="6" t="str">
        <f t="shared" si="85"/>
        <v/>
      </c>
      <c r="AX302" s="6" t="str">
        <f t="shared" si="86"/>
        <v/>
      </c>
      <c r="AY302" s="58"/>
      <c r="BE302" s="191" t="s">
        <v>1334</v>
      </c>
      <c r="CS302" s="284" t="str">
        <f t="shared" si="87"/>
        <v/>
      </c>
      <c r="CT302" s="365" t="str">
        <f t="shared" si="95"/>
        <v/>
      </c>
    </row>
    <row r="303" spans="1:98" s="1" customFormat="1" ht="13.5" customHeight="1" x14ac:dyDescent="0.2">
      <c r="A303" s="17">
        <v>288</v>
      </c>
      <c r="B303" s="370"/>
      <c r="C303" s="370"/>
      <c r="D303" s="370"/>
      <c r="E303" s="370"/>
      <c r="F303" s="370"/>
      <c r="G303" s="370"/>
      <c r="H303" s="370"/>
      <c r="I303" s="370"/>
      <c r="J303" s="370"/>
      <c r="K303" s="370"/>
      <c r="L303" s="371"/>
      <c r="M303" s="370"/>
      <c r="N303" s="69"/>
      <c r="O303" s="70"/>
      <c r="P303" s="62"/>
      <c r="Q303" s="62"/>
      <c r="R303" s="103"/>
      <c r="S303" s="103"/>
      <c r="T303" s="104"/>
      <c r="U303" s="105"/>
      <c r="V303" s="106"/>
      <c r="W303" s="106"/>
      <c r="X303" s="107"/>
      <c r="Y303" s="25"/>
      <c r="Z303" s="21" t="str">
        <f t="shared" si="78"/>
        <v/>
      </c>
      <c r="AA303" s="6" t="e">
        <f t="shared" si="79"/>
        <v>#N/A</v>
      </c>
      <c r="AB303" s="6" t="e">
        <f t="shared" si="80"/>
        <v>#N/A</v>
      </c>
      <c r="AC303" s="6" t="e">
        <f t="shared" si="81"/>
        <v>#N/A</v>
      </c>
      <c r="AD303" s="6" t="str">
        <f t="shared" si="82"/>
        <v/>
      </c>
      <c r="AE303" s="6">
        <f t="shared" si="83"/>
        <v>1</v>
      </c>
      <c r="AF303" s="6" t="e">
        <f t="shared" si="88"/>
        <v>#N/A</v>
      </c>
      <c r="AG303" s="6" t="e">
        <f t="shared" si="89"/>
        <v>#N/A</v>
      </c>
      <c r="AH303" s="6" t="e">
        <f t="shared" si="90"/>
        <v>#N/A</v>
      </c>
      <c r="AI303" s="6" t="e">
        <f t="shared" si="91"/>
        <v>#N/A</v>
      </c>
      <c r="AJ303" s="7" t="str">
        <f t="shared" si="92"/>
        <v xml:space="preserve"> </v>
      </c>
      <c r="AK303" s="6" t="e">
        <f t="shared" si="93"/>
        <v>#N/A</v>
      </c>
      <c r="AL303" s="6"/>
      <c r="AM303" s="6"/>
      <c r="AN303" s="6"/>
      <c r="AO303" s="6"/>
      <c r="AP303" s="6"/>
      <c r="AQ303" s="6"/>
      <c r="AR303" s="6"/>
      <c r="AS303" s="6"/>
      <c r="AT303" s="6">
        <f t="shared" si="94"/>
        <v>0</v>
      </c>
      <c r="AU303" s="6"/>
      <c r="AV303" s="6" t="str">
        <f t="shared" si="84"/>
        <v/>
      </c>
      <c r="AW303" s="6" t="str">
        <f t="shared" si="85"/>
        <v/>
      </c>
      <c r="AX303" s="6" t="str">
        <f t="shared" si="86"/>
        <v/>
      </c>
      <c r="AY303" s="58"/>
      <c r="BE303" s="193" t="s">
        <v>1114</v>
      </c>
      <c r="CS303" s="284" t="str">
        <f t="shared" si="87"/>
        <v/>
      </c>
      <c r="CT303" s="365" t="str">
        <f t="shared" si="95"/>
        <v/>
      </c>
    </row>
    <row r="304" spans="1:98" s="1" customFormat="1" ht="13.5" customHeight="1" x14ac:dyDescent="0.2">
      <c r="A304" s="17">
        <v>289</v>
      </c>
      <c r="B304" s="370"/>
      <c r="C304" s="370"/>
      <c r="D304" s="370"/>
      <c r="E304" s="370"/>
      <c r="F304" s="370"/>
      <c r="G304" s="370"/>
      <c r="H304" s="370"/>
      <c r="I304" s="370"/>
      <c r="J304" s="370"/>
      <c r="K304" s="370"/>
      <c r="L304" s="371"/>
      <c r="M304" s="370"/>
      <c r="N304" s="69"/>
      <c r="O304" s="70"/>
      <c r="P304" s="62"/>
      <c r="Q304" s="62"/>
      <c r="R304" s="103"/>
      <c r="S304" s="103"/>
      <c r="T304" s="104"/>
      <c r="U304" s="105"/>
      <c r="V304" s="106"/>
      <c r="W304" s="106"/>
      <c r="X304" s="107"/>
      <c r="Y304" s="25"/>
      <c r="Z304" s="21" t="str">
        <f t="shared" si="78"/>
        <v/>
      </c>
      <c r="AA304" s="6" t="e">
        <f t="shared" si="79"/>
        <v>#N/A</v>
      </c>
      <c r="AB304" s="6" t="e">
        <f t="shared" si="80"/>
        <v>#N/A</v>
      </c>
      <c r="AC304" s="6" t="e">
        <f t="shared" si="81"/>
        <v>#N/A</v>
      </c>
      <c r="AD304" s="6" t="str">
        <f t="shared" si="82"/>
        <v/>
      </c>
      <c r="AE304" s="6">
        <f t="shared" si="83"/>
        <v>1</v>
      </c>
      <c r="AF304" s="6" t="e">
        <f t="shared" si="88"/>
        <v>#N/A</v>
      </c>
      <c r="AG304" s="6" t="e">
        <f t="shared" si="89"/>
        <v>#N/A</v>
      </c>
      <c r="AH304" s="6" t="e">
        <f t="shared" si="90"/>
        <v>#N/A</v>
      </c>
      <c r="AI304" s="6" t="e">
        <f t="shared" si="91"/>
        <v>#N/A</v>
      </c>
      <c r="AJ304" s="7" t="str">
        <f t="shared" si="92"/>
        <v xml:space="preserve"> </v>
      </c>
      <c r="AK304" s="6" t="e">
        <f t="shared" si="93"/>
        <v>#N/A</v>
      </c>
      <c r="AL304" s="6"/>
      <c r="AM304" s="6"/>
      <c r="AN304" s="6"/>
      <c r="AO304" s="6"/>
      <c r="AP304" s="6"/>
      <c r="AQ304" s="6"/>
      <c r="AR304" s="6"/>
      <c r="AS304" s="6"/>
      <c r="AT304" s="6">
        <f t="shared" si="94"/>
        <v>0</v>
      </c>
      <c r="AU304" s="6"/>
      <c r="AV304" s="6" t="str">
        <f t="shared" si="84"/>
        <v/>
      </c>
      <c r="AW304" s="6" t="str">
        <f t="shared" si="85"/>
        <v/>
      </c>
      <c r="AX304" s="6" t="str">
        <f t="shared" si="86"/>
        <v/>
      </c>
      <c r="AY304" s="58"/>
      <c r="BE304" s="193" t="s">
        <v>1130</v>
      </c>
      <c r="CS304" s="284" t="str">
        <f t="shared" si="87"/>
        <v/>
      </c>
      <c r="CT304" s="365" t="str">
        <f t="shared" si="95"/>
        <v/>
      </c>
    </row>
    <row r="305" spans="1:98" s="1" customFormat="1" ht="13.5" customHeight="1" x14ac:dyDescent="0.2">
      <c r="A305" s="17">
        <v>290</v>
      </c>
      <c r="B305" s="370"/>
      <c r="C305" s="370"/>
      <c r="D305" s="370"/>
      <c r="E305" s="370"/>
      <c r="F305" s="370"/>
      <c r="G305" s="370"/>
      <c r="H305" s="370"/>
      <c r="I305" s="370"/>
      <c r="J305" s="370"/>
      <c r="K305" s="370"/>
      <c r="L305" s="371"/>
      <c r="M305" s="370"/>
      <c r="N305" s="69"/>
      <c r="O305" s="70"/>
      <c r="P305" s="62"/>
      <c r="Q305" s="62"/>
      <c r="R305" s="103"/>
      <c r="S305" s="103"/>
      <c r="T305" s="104"/>
      <c r="U305" s="105"/>
      <c r="V305" s="106"/>
      <c r="W305" s="106"/>
      <c r="X305" s="107"/>
      <c r="Y305" s="25"/>
      <c r="Z305" s="21" t="str">
        <f t="shared" si="78"/>
        <v/>
      </c>
      <c r="AA305" s="6" t="e">
        <f t="shared" si="79"/>
        <v>#N/A</v>
      </c>
      <c r="AB305" s="6" t="e">
        <f t="shared" si="80"/>
        <v>#N/A</v>
      </c>
      <c r="AC305" s="6" t="e">
        <f t="shared" si="81"/>
        <v>#N/A</v>
      </c>
      <c r="AD305" s="6" t="str">
        <f t="shared" si="82"/>
        <v/>
      </c>
      <c r="AE305" s="6">
        <f t="shared" si="83"/>
        <v>1</v>
      </c>
      <c r="AF305" s="6" t="e">
        <f t="shared" si="88"/>
        <v>#N/A</v>
      </c>
      <c r="AG305" s="6" t="e">
        <f t="shared" si="89"/>
        <v>#N/A</v>
      </c>
      <c r="AH305" s="6" t="e">
        <f t="shared" si="90"/>
        <v>#N/A</v>
      </c>
      <c r="AI305" s="6" t="e">
        <f t="shared" si="91"/>
        <v>#N/A</v>
      </c>
      <c r="AJ305" s="7" t="str">
        <f t="shared" si="92"/>
        <v xml:space="preserve"> </v>
      </c>
      <c r="AK305" s="6" t="e">
        <f t="shared" si="93"/>
        <v>#N/A</v>
      </c>
      <c r="AL305" s="6"/>
      <c r="AM305" s="6"/>
      <c r="AN305" s="6"/>
      <c r="AO305" s="6"/>
      <c r="AP305" s="6"/>
      <c r="AQ305" s="6"/>
      <c r="AR305" s="6"/>
      <c r="AS305" s="6"/>
      <c r="AT305" s="6">
        <f t="shared" si="94"/>
        <v>0</v>
      </c>
      <c r="AU305" s="6"/>
      <c r="AV305" s="6" t="str">
        <f t="shared" si="84"/>
        <v/>
      </c>
      <c r="AW305" s="6" t="str">
        <f t="shared" si="85"/>
        <v/>
      </c>
      <c r="AX305" s="6" t="str">
        <f t="shared" si="86"/>
        <v/>
      </c>
      <c r="AY305" s="58"/>
      <c r="BE305" s="193" t="s">
        <v>1359</v>
      </c>
      <c r="CS305" s="284" t="str">
        <f t="shared" si="87"/>
        <v/>
      </c>
      <c r="CT305" s="365" t="str">
        <f t="shared" si="95"/>
        <v/>
      </c>
    </row>
    <row r="306" spans="1:98" s="1" customFormat="1" ht="13.5" customHeight="1" x14ac:dyDescent="0.2">
      <c r="A306" s="17">
        <v>291</v>
      </c>
      <c r="B306" s="370"/>
      <c r="C306" s="370"/>
      <c r="D306" s="370"/>
      <c r="E306" s="370"/>
      <c r="F306" s="370"/>
      <c r="G306" s="370"/>
      <c r="H306" s="370"/>
      <c r="I306" s="370"/>
      <c r="J306" s="370"/>
      <c r="K306" s="370"/>
      <c r="L306" s="371"/>
      <c r="M306" s="370"/>
      <c r="N306" s="69"/>
      <c r="O306" s="70"/>
      <c r="P306" s="62"/>
      <c r="Q306" s="62"/>
      <c r="R306" s="103"/>
      <c r="S306" s="103"/>
      <c r="T306" s="104"/>
      <c r="U306" s="105"/>
      <c r="V306" s="106"/>
      <c r="W306" s="106"/>
      <c r="X306" s="107"/>
      <c r="Y306" s="25"/>
      <c r="Z306" s="21" t="str">
        <f t="shared" si="78"/>
        <v/>
      </c>
      <c r="AA306" s="6" t="e">
        <f t="shared" si="79"/>
        <v>#N/A</v>
      </c>
      <c r="AB306" s="6" t="e">
        <f t="shared" si="80"/>
        <v>#N/A</v>
      </c>
      <c r="AC306" s="6" t="e">
        <f t="shared" si="81"/>
        <v>#N/A</v>
      </c>
      <c r="AD306" s="6" t="str">
        <f t="shared" si="82"/>
        <v/>
      </c>
      <c r="AE306" s="6">
        <f t="shared" si="83"/>
        <v>1</v>
      </c>
      <c r="AF306" s="6" t="e">
        <f t="shared" si="88"/>
        <v>#N/A</v>
      </c>
      <c r="AG306" s="6" t="e">
        <f t="shared" si="89"/>
        <v>#N/A</v>
      </c>
      <c r="AH306" s="6" t="e">
        <f t="shared" si="90"/>
        <v>#N/A</v>
      </c>
      <c r="AI306" s="6" t="e">
        <f t="shared" si="91"/>
        <v>#N/A</v>
      </c>
      <c r="AJ306" s="7" t="str">
        <f t="shared" si="92"/>
        <v xml:space="preserve"> </v>
      </c>
      <c r="AK306" s="6" t="e">
        <f t="shared" si="93"/>
        <v>#N/A</v>
      </c>
      <c r="AL306" s="6"/>
      <c r="AM306" s="6"/>
      <c r="AN306" s="6"/>
      <c r="AO306" s="6"/>
      <c r="AP306" s="6"/>
      <c r="AQ306" s="6"/>
      <c r="AR306" s="6"/>
      <c r="AS306" s="6"/>
      <c r="AT306" s="6">
        <f t="shared" si="94"/>
        <v>0</v>
      </c>
      <c r="AU306" s="6"/>
      <c r="AV306" s="6" t="str">
        <f t="shared" si="84"/>
        <v/>
      </c>
      <c r="AW306" s="6" t="str">
        <f t="shared" si="85"/>
        <v/>
      </c>
      <c r="AX306" s="6" t="str">
        <f t="shared" si="86"/>
        <v/>
      </c>
      <c r="AY306" s="58"/>
      <c r="BE306" s="193" t="s">
        <v>1179</v>
      </c>
      <c r="CS306" s="284" t="str">
        <f t="shared" si="87"/>
        <v/>
      </c>
      <c r="CT306" s="365" t="str">
        <f t="shared" si="95"/>
        <v/>
      </c>
    </row>
    <row r="307" spans="1:98" s="1" customFormat="1" ht="13.5" customHeight="1" x14ac:dyDescent="0.2">
      <c r="A307" s="17">
        <v>292</v>
      </c>
      <c r="B307" s="370"/>
      <c r="C307" s="370"/>
      <c r="D307" s="370"/>
      <c r="E307" s="370"/>
      <c r="F307" s="370"/>
      <c r="G307" s="370"/>
      <c r="H307" s="370"/>
      <c r="I307" s="370"/>
      <c r="J307" s="370"/>
      <c r="K307" s="370"/>
      <c r="L307" s="371"/>
      <c r="M307" s="370"/>
      <c r="N307" s="69"/>
      <c r="O307" s="70"/>
      <c r="P307" s="62"/>
      <c r="Q307" s="62"/>
      <c r="R307" s="103"/>
      <c r="S307" s="103"/>
      <c r="T307" s="104"/>
      <c r="U307" s="105"/>
      <c r="V307" s="106"/>
      <c r="W307" s="106"/>
      <c r="X307" s="107"/>
      <c r="Y307" s="25"/>
      <c r="Z307" s="21" t="str">
        <f t="shared" si="78"/>
        <v/>
      </c>
      <c r="AA307" s="6" t="e">
        <f t="shared" si="79"/>
        <v>#N/A</v>
      </c>
      <c r="AB307" s="6" t="e">
        <f t="shared" si="80"/>
        <v>#N/A</v>
      </c>
      <c r="AC307" s="6" t="e">
        <f t="shared" si="81"/>
        <v>#N/A</v>
      </c>
      <c r="AD307" s="6" t="str">
        <f t="shared" si="82"/>
        <v/>
      </c>
      <c r="AE307" s="6">
        <f t="shared" si="83"/>
        <v>1</v>
      </c>
      <c r="AF307" s="6" t="e">
        <f t="shared" si="88"/>
        <v>#N/A</v>
      </c>
      <c r="AG307" s="6" t="e">
        <f t="shared" si="89"/>
        <v>#N/A</v>
      </c>
      <c r="AH307" s="6" t="e">
        <f t="shared" si="90"/>
        <v>#N/A</v>
      </c>
      <c r="AI307" s="6" t="e">
        <f t="shared" si="91"/>
        <v>#N/A</v>
      </c>
      <c r="AJ307" s="7" t="str">
        <f t="shared" si="92"/>
        <v xml:space="preserve"> </v>
      </c>
      <c r="AK307" s="6" t="e">
        <f t="shared" si="93"/>
        <v>#N/A</v>
      </c>
      <c r="AL307" s="6"/>
      <c r="AM307" s="6"/>
      <c r="AN307" s="6"/>
      <c r="AO307" s="6"/>
      <c r="AP307" s="6"/>
      <c r="AQ307" s="6"/>
      <c r="AR307" s="6"/>
      <c r="AS307" s="6"/>
      <c r="AT307" s="6">
        <f t="shared" si="94"/>
        <v>0</v>
      </c>
      <c r="AU307" s="6"/>
      <c r="AV307" s="6" t="str">
        <f t="shared" si="84"/>
        <v/>
      </c>
      <c r="AW307" s="6" t="str">
        <f t="shared" si="85"/>
        <v/>
      </c>
      <c r="AX307" s="6" t="str">
        <f t="shared" si="86"/>
        <v/>
      </c>
      <c r="AY307" s="58"/>
      <c r="BE307" s="191" t="s">
        <v>1199</v>
      </c>
      <c r="CS307" s="284" t="str">
        <f t="shared" si="87"/>
        <v/>
      </c>
      <c r="CT307" s="365" t="str">
        <f t="shared" si="95"/>
        <v/>
      </c>
    </row>
    <row r="308" spans="1:98" s="1" customFormat="1" ht="13.5" customHeight="1" x14ac:dyDescent="0.2">
      <c r="A308" s="17">
        <v>293</v>
      </c>
      <c r="B308" s="370"/>
      <c r="C308" s="370"/>
      <c r="D308" s="370"/>
      <c r="E308" s="370"/>
      <c r="F308" s="370"/>
      <c r="G308" s="370"/>
      <c r="H308" s="370"/>
      <c r="I308" s="370"/>
      <c r="J308" s="370"/>
      <c r="K308" s="370"/>
      <c r="L308" s="371"/>
      <c r="M308" s="370"/>
      <c r="N308" s="69"/>
      <c r="O308" s="70"/>
      <c r="P308" s="62"/>
      <c r="Q308" s="62"/>
      <c r="R308" s="103"/>
      <c r="S308" s="103"/>
      <c r="T308" s="104"/>
      <c r="U308" s="105"/>
      <c r="V308" s="106"/>
      <c r="W308" s="106"/>
      <c r="X308" s="107"/>
      <c r="Y308" s="25"/>
      <c r="Z308" s="21" t="str">
        <f t="shared" si="78"/>
        <v/>
      </c>
      <c r="AA308" s="6" t="e">
        <f t="shared" si="79"/>
        <v>#N/A</v>
      </c>
      <c r="AB308" s="6" t="e">
        <f t="shared" si="80"/>
        <v>#N/A</v>
      </c>
      <c r="AC308" s="6" t="e">
        <f t="shared" si="81"/>
        <v>#N/A</v>
      </c>
      <c r="AD308" s="6" t="str">
        <f t="shared" si="82"/>
        <v/>
      </c>
      <c r="AE308" s="6">
        <f t="shared" si="83"/>
        <v>1</v>
      </c>
      <c r="AF308" s="6" t="e">
        <f t="shared" si="88"/>
        <v>#N/A</v>
      </c>
      <c r="AG308" s="6" t="e">
        <f t="shared" si="89"/>
        <v>#N/A</v>
      </c>
      <c r="AH308" s="6" t="e">
        <f t="shared" si="90"/>
        <v>#N/A</v>
      </c>
      <c r="AI308" s="6" t="e">
        <f t="shared" si="91"/>
        <v>#N/A</v>
      </c>
      <c r="AJ308" s="7" t="str">
        <f t="shared" si="92"/>
        <v xml:space="preserve"> </v>
      </c>
      <c r="AK308" s="6" t="e">
        <f t="shared" si="93"/>
        <v>#N/A</v>
      </c>
      <c r="AL308" s="6"/>
      <c r="AM308" s="6"/>
      <c r="AN308" s="6"/>
      <c r="AO308" s="6"/>
      <c r="AP308" s="6"/>
      <c r="AQ308" s="6"/>
      <c r="AR308" s="6"/>
      <c r="AS308" s="6"/>
      <c r="AT308" s="6">
        <f t="shared" si="94"/>
        <v>0</v>
      </c>
      <c r="AU308" s="6"/>
      <c r="AV308" s="6" t="str">
        <f t="shared" si="84"/>
        <v/>
      </c>
      <c r="AW308" s="6" t="str">
        <f t="shared" si="85"/>
        <v/>
      </c>
      <c r="AX308" s="6" t="str">
        <f t="shared" si="86"/>
        <v/>
      </c>
      <c r="AY308" s="58"/>
      <c r="BE308" s="193" t="s">
        <v>1358</v>
      </c>
      <c r="CS308" s="284" t="str">
        <f t="shared" si="87"/>
        <v/>
      </c>
      <c r="CT308" s="365" t="str">
        <f t="shared" si="95"/>
        <v/>
      </c>
    </row>
    <row r="309" spans="1:98" s="1" customFormat="1" ht="13.5" customHeight="1" x14ac:dyDescent="0.2">
      <c r="A309" s="17">
        <v>294</v>
      </c>
      <c r="B309" s="370"/>
      <c r="C309" s="370"/>
      <c r="D309" s="370"/>
      <c r="E309" s="370"/>
      <c r="F309" s="370"/>
      <c r="G309" s="370"/>
      <c r="H309" s="370"/>
      <c r="I309" s="370"/>
      <c r="J309" s="370"/>
      <c r="K309" s="370"/>
      <c r="L309" s="371"/>
      <c r="M309" s="370"/>
      <c r="N309" s="69"/>
      <c r="O309" s="70"/>
      <c r="P309" s="62"/>
      <c r="Q309" s="62"/>
      <c r="R309" s="103"/>
      <c r="S309" s="103"/>
      <c r="T309" s="104"/>
      <c r="U309" s="105"/>
      <c r="V309" s="106"/>
      <c r="W309" s="106"/>
      <c r="X309" s="107"/>
      <c r="Y309" s="25"/>
      <c r="Z309" s="21" t="str">
        <f t="shared" si="78"/>
        <v/>
      </c>
      <c r="AA309" s="6" t="e">
        <f t="shared" si="79"/>
        <v>#N/A</v>
      </c>
      <c r="AB309" s="6" t="e">
        <f t="shared" si="80"/>
        <v>#N/A</v>
      </c>
      <c r="AC309" s="6" t="e">
        <f t="shared" si="81"/>
        <v>#N/A</v>
      </c>
      <c r="AD309" s="6" t="str">
        <f t="shared" si="82"/>
        <v/>
      </c>
      <c r="AE309" s="6">
        <f t="shared" si="83"/>
        <v>1</v>
      </c>
      <c r="AF309" s="6" t="e">
        <f t="shared" si="88"/>
        <v>#N/A</v>
      </c>
      <c r="AG309" s="6" t="e">
        <f t="shared" si="89"/>
        <v>#N/A</v>
      </c>
      <c r="AH309" s="6" t="e">
        <f t="shared" si="90"/>
        <v>#N/A</v>
      </c>
      <c r="AI309" s="6" t="e">
        <f t="shared" si="91"/>
        <v>#N/A</v>
      </c>
      <c r="AJ309" s="7" t="str">
        <f t="shared" si="92"/>
        <v xml:space="preserve"> </v>
      </c>
      <c r="AK309" s="6" t="e">
        <f t="shared" si="93"/>
        <v>#N/A</v>
      </c>
      <c r="AL309" s="6"/>
      <c r="AM309" s="6"/>
      <c r="AN309" s="6"/>
      <c r="AO309" s="6"/>
      <c r="AP309" s="6"/>
      <c r="AQ309" s="6"/>
      <c r="AR309" s="6"/>
      <c r="AS309" s="6"/>
      <c r="AT309" s="6">
        <f t="shared" si="94"/>
        <v>0</v>
      </c>
      <c r="AU309" s="6"/>
      <c r="AV309" s="6" t="str">
        <f t="shared" si="84"/>
        <v/>
      </c>
      <c r="AW309" s="6" t="str">
        <f t="shared" si="85"/>
        <v/>
      </c>
      <c r="AX309" s="6" t="str">
        <f t="shared" si="86"/>
        <v/>
      </c>
      <c r="AY309" s="58"/>
      <c r="BE309" s="193" t="s">
        <v>1178</v>
      </c>
      <c r="CS309" s="284" t="str">
        <f t="shared" si="87"/>
        <v/>
      </c>
      <c r="CT309" s="365" t="str">
        <f t="shared" si="95"/>
        <v/>
      </c>
    </row>
    <row r="310" spans="1:98" s="1" customFormat="1" ht="13.5" customHeight="1" x14ac:dyDescent="0.2">
      <c r="A310" s="17">
        <v>295</v>
      </c>
      <c r="B310" s="370"/>
      <c r="C310" s="370"/>
      <c r="D310" s="370"/>
      <c r="E310" s="370"/>
      <c r="F310" s="370"/>
      <c r="G310" s="370"/>
      <c r="H310" s="370"/>
      <c r="I310" s="370"/>
      <c r="J310" s="370"/>
      <c r="K310" s="370"/>
      <c r="L310" s="371"/>
      <c r="M310" s="370"/>
      <c r="N310" s="69"/>
      <c r="O310" s="70"/>
      <c r="P310" s="62"/>
      <c r="Q310" s="62"/>
      <c r="R310" s="103"/>
      <c r="S310" s="103"/>
      <c r="T310" s="104"/>
      <c r="U310" s="105"/>
      <c r="V310" s="106"/>
      <c r="W310" s="106"/>
      <c r="X310" s="107"/>
      <c r="Y310" s="25"/>
      <c r="Z310" s="21" t="str">
        <f t="shared" si="78"/>
        <v/>
      </c>
      <c r="AA310" s="6" t="e">
        <f t="shared" si="79"/>
        <v>#N/A</v>
      </c>
      <c r="AB310" s="6" t="e">
        <f t="shared" si="80"/>
        <v>#N/A</v>
      </c>
      <c r="AC310" s="6" t="e">
        <f t="shared" si="81"/>
        <v>#N/A</v>
      </c>
      <c r="AD310" s="6" t="str">
        <f t="shared" si="82"/>
        <v/>
      </c>
      <c r="AE310" s="6">
        <f t="shared" si="83"/>
        <v>1</v>
      </c>
      <c r="AF310" s="6" t="e">
        <f t="shared" si="88"/>
        <v>#N/A</v>
      </c>
      <c r="AG310" s="6" t="e">
        <f t="shared" si="89"/>
        <v>#N/A</v>
      </c>
      <c r="AH310" s="6" t="e">
        <f t="shared" si="90"/>
        <v>#N/A</v>
      </c>
      <c r="AI310" s="6" t="e">
        <f t="shared" si="91"/>
        <v>#N/A</v>
      </c>
      <c r="AJ310" s="7" t="str">
        <f t="shared" si="92"/>
        <v xml:space="preserve"> </v>
      </c>
      <c r="AK310" s="6" t="e">
        <f t="shared" si="93"/>
        <v>#N/A</v>
      </c>
      <c r="AL310" s="6"/>
      <c r="AM310" s="6"/>
      <c r="AN310" s="6"/>
      <c r="AO310" s="6"/>
      <c r="AP310" s="6"/>
      <c r="AQ310" s="6"/>
      <c r="AR310" s="6"/>
      <c r="AS310" s="6"/>
      <c r="AT310" s="6">
        <f t="shared" si="94"/>
        <v>0</v>
      </c>
      <c r="AU310" s="6"/>
      <c r="AV310" s="6" t="str">
        <f t="shared" si="84"/>
        <v/>
      </c>
      <c r="AW310" s="6" t="str">
        <f t="shared" si="85"/>
        <v/>
      </c>
      <c r="AX310" s="6" t="str">
        <f t="shared" si="86"/>
        <v/>
      </c>
      <c r="AY310" s="58"/>
      <c r="BE310" s="193" t="s">
        <v>1198</v>
      </c>
      <c r="CS310" s="284" t="str">
        <f t="shared" si="87"/>
        <v/>
      </c>
      <c r="CT310" s="365" t="str">
        <f t="shared" si="95"/>
        <v/>
      </c>
    </row>
    <row r="311" spans="1:98" s="1" customFormat="1" ht="13.5" customHeight="1" x14ac:dyDescent="0.2">
      <c r="A311" s="17">
        <v>296</v>
      </c>
      <c r="B311" s="370"/>
      <c r="C311" s="370"/>
      <c r="D311" s="370"/>
      <c r="E311" s="370"/>
      <c r="F311" s="370"/>
      <c r="G311" s="370"/>
      <c r="H311" s="370"/>
      <c r="I311" s="370"/>
      <c r="J311" s="370"/>
      <c r="K311" s="370"/>
      <c r="L311" s="371"/>
      <c r="M311" s="370"/>
      <c r="N311" s="69"/>
      <c r="O311" s="70"/>
      <c r="P311" s="62"/>
      <c r="Q311" s="62"/>
      <c r="R311" s="103"/>
      <c r="S311" s="103"/>
      <c r="T311" s="104"/>
      <c r="U311" s="105"/>
      <c r="V311" s="106"/>
      <c r="W311" s="106"/>
      <c r="X311" s="107"/>
      <c r="Y311" s="25"/>
      <c r="Z311" s="21" t="str">
        <f t="shared" si="78"/>
        <v/>
      </c>
      <c r="AA311" s="6" t="e">
        <f t="shared" si="79"/>
        <v>#N/A</v>
      </c>
      <c r="AB311" s="6" t="e">
        <f t="shared" si="80"/>
        <v>#N/A</v>
      </c>
      <c r="AC311" s="6" t="e">
        <f t="shared" si="81"/>
        <v>#N/A</v>
      </c>
      <c r="AD311" s="6" t="str">
        <f t="shared" si="82"/>
        <v/>
      </c>
      <c r="AE311" s="6">
        <f t="shared" si="83"/>
        <v>1</v>
      </c>
      <c r="AF311" s="6" t="e">
        <f t="shared" si="88"/>
        <v>#N/A</v>
      </c>
      <c r="AG311" s="6" t="e">
        <f t="shared" si="89"/>
        <v>#N/A</v>
      </c>
      <c r="AH311" s="6" t="e">
        <f t="shared" si="90"/>
        <v>#N/A</v>
      </c>
      <c r="AI311" s="6" t="e">
        <f t="shared" si="91"/>
        <v>#N/A</v>
      </c>
      <c r="AJ311" s="7" t="str">
        <f t="shared" si="92"/>
        <v xml:space="preserve"> </v>
      </c>
      <c r="AK311" s="6" t="e">
        <f t="shared" si="93"/>
        <v>#N/A</v>
      </c>
      <c r="AL311" s="6"/>
      <c r="AM311" s="6"/>
      <c r="AN311" s="6"/>
      <c r="AO311" s="6"/>
      <c r="AP311" s="6"/>
      <c r="AQ311" s="6"/>
      <c r="AR311" s="6"/>
      <c r="AS311" s="6"/>
      <c r="AT311" s="6">
        <f t="shared" si="94"/>
        <v>0</v>
      </c>
      <c r="AU311" s="6"/>
      <c r="AV311" s="6" t="str">
        <f t="shared" si="84"/>
        <v/>
      </c>
      <c r="AW311" s="6" t="str">
        <f t="shared" si="85"/>
        <v/>
      </c>
      <c r="AX311" s="6" t="str">
        <f t="shared" si="86"/>
        <v/>
      </c>
      <c r="AY311" s="58"/>
      <c r="BE311" s="193" t="s">
        <v>1244</v>
      </c>
      <c r="CS311" s="284" t="str">
        <f t="shared" si="87"/>
        <v/>
      </c>
      <c r="CT311" s="365" t="str">
        <f t="shared" si="95"/>
        <v/>
      </c>
    </row>
    <row r="312" spans="1:98" s="1" customFormat="1" ht="13.5" customHeight="1" x14ac:dyDescent="0.2">
      <c r="A312" s="17">
        <v>297</v>
      </c>
      <c r="B312" s="370"/>
      <c r="C312" s="370"/>
      <c r="D312" s="370"/>
      <c r="E312" s="370"/>
      <c r="F312" s="370"/>
      <c r="G312" s="370"/>
      <c r="H312" s="370"/>
      <c r="I312" s="370"/>
      <c r="J312" s="370"/>
      <c r="K312" s="370"/>
      <c r="L312" s="371"/>
      <c r="M312" s="370"/>
      <c r="N312" s="69"/>
      <c r="O312" s="70"/>
      <c r="P312" s="62"/>
      <c r="Q312" s="62"/>
      <c r="R312" s="103"/>
      <c r="S312" s="103"/>
      <c r="T312" s="104"/>
      <c r="U312" s="105"/>
      <c r="V312" s="106"/>
      <c r="W312" s="106"/>
      <c r="X312" s="107"/>
      <c r="Y312" s="25"/>
      <c r="Z312" s="21" t="str">
        <f t="shared" si="78"/>
        <v/>
      </c>
      <c r="AA312" s="6" t="e">
        <f t="shared" si="79"/>
        <v>#N/A</v>
      </c>
      <c r="AB312" s="6" t="e">
        <f t="shared" si="80"/>
        <v>#N/A</v>
      </c>
      <c r="AC312" s="6" t="e">
        <f t="shared" si="81"/>
        <v>#N/A</v>
      </c>
      <c r="AD312" s="6" t="str">
        <f t="shared" si="82"/>
        <v/>
      </c>
      <c r="AE312" s="6">
        <f t="shared" si="83"/>
        <v>1</v>
      </c>
      <c r="AF312" s="6" t="e">
        <f t="shared" si="88"/>
        <v>#N/A</v>
      </c>
      <c r="AG312" s="6" t="e">
        <f t="shared" si="89"/>
        <v>#N/A</v>
      </c>
      <c r="AH312" s="6" t="e">
        <f t="shared" si="90"/>
        <v>#N/A</v>
      </c>
      <c r="AI312" s="6" t="e">
        <f t="shared" si="91"/>
        <v>#N/A</v>
      </c>
      <c r="AJ312" s="7" t="str">
        <f t="shared" si="92"/>
        <v xml:space="preserve"> </v>
      </c>
      <c r="AK312" s="6" t="e">
        <f t="shared" si="93"/>
        <v>#N/A</v>
      </c>
      <c r="AL312" s="6"/>
      <c r="AM312" s="6"/>
      <c r="AN312" s="6"/>
      <c r="AO312" s="6"/>
      <c r="AP312" s="6"/>
      <c r="AQ312" s="6"/>
      <c r="AR312" s="6"/>
      <c r="AS312" s="6"/>
      <c r="AT312" s="6">
        <f t="shared" si="94"/>
        <v>0</v>
      </c>
      <c r="AU312" s="6"/>
      <c r="AV312" s="6" t="str">
        <f t="shared" si="84"/>
        <v/>
      </c>
      <c r="AW312" s="6" t="str">
        <f t="shared" si="85"/>
        <v/>
      </c>
      <c r="AX312" s="6" t="str">
        <f t="shared" si="86"/>
        <v/>
      </c>
      <c r="AY312" s="58"/>
      <c r="BE312" s="191" t="s">
        <v>851</v>
      </c>
      <c r="CS312" s="284" t="str">
        <f t="shared" si="87"/>
        <v/>
      </c>
      <c r="CT312" s="365" t="str">
        <f t="shared" si="95"/>
        <v/>
      </c>
    </row>
    <row r="313" spans="1:98" s="1" customFormat="1" ht="13.5" customHeight="1" x14ac:dyDescent="0.2">
      <c r="A313" s="17">
        <v>298</v>
      </c>
      <c r="B313" s="370"/>
      <c r="C313" s="370"/>
      <c r="D313" s="370"/>
      <c r="E313" s="370"/>
      <c r="F313" s="370"/>
      <c r="G313" s="370"/>
      <c r="H313" s="370"/>
      <c r="I313" s="370"/>
      <c r="J313" s="370"/>
      <c r="K313" s="370"/>
      <c r="L313" s="371"/>
      <c r="M313" s="370"/>
      <c r="N313" s="69"/>
      <c r="O313" s="70"/>
      <c r="P313" s="62"/>
      <c r="Q313" s="62"/>
      <c r="R313" s="103"/>
      <c r="S313" s="103"/>
      <c r="T313" s="104"/>
      <c r="U313" s="105"/>
      <c r="V313" s="106"/>
      <c r="W313" s="106"/>
      <c r="X313" s="107"/>
      <c r="Y313" s="25"/>
      <c r="Z313" s="21" t="str">
        <f t="shared" si="78"/>
        <v/>
      </c>
      <c r="AA313" s="6" t="e">
        <f t="shared" si="79"/>
        <v>#N/A</v>
      </c>
      <c r="AB313" s="6" t="e">
        <f t="shared" si="80"/>
        <v>#N/A</v>
      </c>
      <c r="AC313" s="6" t="e">
        <f t="shared" si="81"/>
        <v>#N/A</v>
      </c>
      <c r="AD313" s="6" t="str">
        <f t="shared" si="82"/>
        <v/>
      </c>
      <c r="AE313" s="6">
        <f t="shared" si="83"/>
        <v>1</v>
      </c>
      <c r="AF313" s="6" t="e">
        <f t="shared" si="88"/>
        <v>#N/A</v>
      </c>
      <c r="AG313" s="6" t="e">
        <f t="shared" si="89"/>
        <v>#N/A</v>
      </c>
      <c r="AH313" s="6" t="e">
        <f t="shared" si="90"/>
        <v>#N/A</v>
      </c>
      <c r="AI313" s="6" t="e">
        <f t="shared" si="91"/>
        <v>#N/A</v>
      </c>
      <c r="AJ313" s="7" t="str">
        <f t="shared" si="92"/>
        <v xml:space="preserve"> </v>
      </c>
      <c r="AK313" s="6" t="e">
        <f t="shared" si="93"/>
        <v>#N/A</v>
      </c>
      <c r="AL313" s="6"/>
      <c r="AM313" s="6"/>
      <c r="AN313" s="6"/>
      <c r="AO313" s="6"/>
      <c r="AP313" s="6"/>
      <c r="AQ313" s="6"/>
      <c r="AR313" s="6"/>
      <c r="AS313" s="6"/>
      <c r="AT313" s="6">
        <f t="shared" si="94"/>
        <v>0</v>
      </c>
      <c r="AU313" s="6"/>
      <c r="AV313" s="6" t="str">
        <f t="shared" si="84"/>
        <v/>
      </c>
      <c r="AW313" s="6" t="str">
        <f t="shared" si="85"/>
        <v/>
      </c>
      <c r="AX313" s="6" t="str">
        <f t="shared" si="86"/>
        <v/>
      </c>
      <c r="AY313" s="58"/>
      <c r="BE313" s="193" t="s">
        <v>886</v>
      </c>
      <c r="CS313" s="284" t="str">
        <f t="shared" si="87"/>
        <v/>
      </c>
      <c r="CT313" s="365" t="str">
        <f t="shared" si="95"/>
        <v/>
      </c>
    </row>
    <row r="314" spans="1:98" s="1" customFormat="1" ht="13.5" customHeight="1" x14ac:dyDescent="0.2">
      <c r="A314" s="17">
        <v>299</v>
      </c>
      <c r="B314" s="370"/>
      <c r="C314" s="370"/>
      <c r="D314" s="370"/>
      <c r="E314" s="370"/>
      <c r="F314" s="370"/>
      <c r="G314" s="370"/>
      <c r="H314" s="370"/>
      <c r="I314" s="370"/>
      <c r="J314" s="370"/>
      <c r="K314" s="370"/>
      <c r="L314" s="371"/>
      <c r="M314" s="370"/>
      <c r="N314" s="69"/>
      <c r="O314" s="70"/>
      <c r="P314" s="62"/>
      <c r="Q314" s="62"/>
      <c r="R314" s="103"/>
      <c r="S314" s="103"/>
      <c r="T314" s="104"/>
      <c r="U314" s="105"/>
      <c r="V314" s="106"/>
      <c r="W314" s="106"/>
      <c r="X314" s="107"/>
      <c r="Y314" s="25"/>
      <c r="Z314" s="21" t="str">
        <f t="shared" si="78"/>
        <v/>
      </c>
      <c r="AA314" s="6" t="e">
        <f t="shared" si="79"/>
        <v>#N/A</v>
      </c>
      <c r="AB314" s="6" t="e">
        <f t="shared" si="80"/>
        <v>#N/A</v>
      </c>
      <c r="AC314" s="6" t="e">
        <f t="shared" si="81"/>
        <v>#N/A</v>
      </c>
      <c r="AD314" s="6" t="str">
        <f t="shared" si="82"/>
        <v/>
      </c>
      <c r="AE314" s="6">
        <f t="shared" si="83"/>
        <v>1</v>
      </c>
      <c r="AF314" s="6" t="e">
        <f t="shared" si="88"/>
        <v>#N/A</v>
      </c>
      <c r="AG314" s="6" t="e">
        <f t="shared" si="89"/>
        <v>#N/A</v>
      </c>
      <c r="AH314" s="6" t="e">
        <f t="shared" si="90"/>
        <v>#N/A</v>
      </c>
      <c r="AI314" s="6" t="e">
        <f t="shared" si="91"/>
        <v>#N/A</v>
      </c>
      <c r="AJ314" s="7" t="str">
        <f t="shared" si="92"/>
        <v xml:space="preserve"> </v>
      </c>
      <c r="AK314" s="6" t="e">
        <f t="shared" si="93"/>
        <v>#N/A</v>
      </c>
      <c r="AL314" s="6"/>
      <c r="AM314" s="6"/>
      <c r="AN314" s="6"/>
      <c r="AO314" s="6"/>
      <c r="AP314" s="6"/>
      <c r="AQ314" s="6"/>
      <c r="AR314" s="6"/>
      <c r="AS314" s="6"/>
      <c r="AT314" s="6">
        <f t="shared" si="94"/>
        <v>0</v>
      </c>
      <c r="AU314" s="6"/>
      <c r="AV314" s="6" t="str">
        <f t="shared" si="84"/>
        <v/>
      </c>
      <c r="AW314" s="6" t="str">
        <f t="shared" si="85"/>
        <v/>
      </c>
      <c r="AX314" s="6" t="str">
        <f t="shared" si="86"/>
        <v/>
      </c>
      <c r="AY314" s="58"/>
      <c r="BE314" s="193" t="s">
        <v>1305</v>
      </c>
      <c r="CS314" s="284" t="str">
        <f t="shared" si="87"/>
        <v/>
      </c>
      <c r="CT314" s="365" t="str">
        <f t="shared" si="95"/>
        <v/>
      </c>
    </row>
    <row r="315" spans="1:98" s="1" customFormat="1" ht="13.5" customHeight="1" x14ac:dyDescent="0.2">
      <c r="A315" s="17">
        <v>300</v>
      </c>
      <c r="B315" s="370"/>
      <c r="C315" s="370"/>
      <c r="D315" s="370"/>
      <c r="E315" s="370"/>
      <c r="F315" s="370"/>
      <c r="G315" s="370"/>
      <c r="H315" s="370"/>
      <c r="I315" s="370"/>
      <c r="J315" s="370"/>
      <c r="K315" s="370"/>
      <c r="L315" s="371"/>
      <c r="M315" s="370"/>
      <c r="N315" s="69"/>
      <c r="O315" s="70"/>
      <c r="P315" s="62"/>
      <c r="Q315" s="62"/>
      <c r="R315" s="103"/>
      <c r="S315" s="103"/>
      <c r="T315" s="104"/>
      <c r="U315" s="105"/>
      <c r="V315" s="106"/>
      <c r="W315" s="106"/>
      <c r="X315" s="107"/>
      <c r="Y315" s="25"/>
      <c r="Z315" s="21" t="str">
        <f t="shared" si="78"/>
        <v/>
      </c>
      <c r="AA315" s="6" t="e">
        <f t="shared" si="79"/>
        <v>#N/A</v>
      </c>
      <c r="AB315" s="6" t="e">
        <f t="shared" si="80"/>
        <v>#N/A</v>
      </c>
      <c r="AC315" s="6" t="e">
        <f t="shared" si="81"/>
        <v>#N/A</v>
      </c>
      <c r="AD315" s="6" t="str">
        <f t="shared" si="82"/>
        <v/>
      </c>
      <c r="AE315" s="6">
        <f t="shared" si="83"/>
        <v>1</v>
      </c>
      <c r="AF315" s="6" t="e">
        <f t="shared" si="88"/>
        <v>#N/A</v>
      </c>
      <c r="AG315" s="6" t="e">
        <f t="shared" si="89"/>
        <v>#N/A</v>
      </c>
      <c r="AH315" s="6" t="e">
        <f t="shared" si="90"/>
        <v>#N/A</v>
      </c>
      <c r="AI315" s="6" t="e">
        <f t="shared" si="91"/>
        <v>#N/A</v>
      </c>
      <c r="AJ315" s="7" t="str">
        <f t="shared" si="92"/>
        <v xml:space="preserve"> </v>
      </c>
      <c r="AK315" s="6" t="e">
        <f t="shared" si="93"/>
        <v>#N/A</v>
      </c>
      <c r="AL315" s="6"/>
      <c r="AM315" s="6"/>
      <c r="AN315" s="6"/>
      <c r="AO315" s="6"/>
      <c r="AP315" s="6"/>
      <c r="AQ315" s="6"/>
      <c r="AR315" s="6"/>
      <c r="AS315" s="6"/>
      <c r="AT315" s="6">
        <f t="shared" si="94"/>
        <v>0</v>
      </c>
      <c r="AU315" s="6"/>
      <c r="AV315" s="6" t="str">
        <f t="shared" si="84"/>
        <v/>
      </c>
      <c r="AW315" s="6" t="str">
        <f t="shared" si="85"/>
        <v/>
      </c>
      <c r="AX315" s="6" t="str">
        <f t="shared" si="86"/>
        <v/>
      </c>
      <c r="AY315" s="58"/>
      <c r="BE315" s="193" t="s">
        <v>945</v>
      </c>
      <c r="CS315" s="284" t="str">
        <f t="shared" si="87"/>
        <v/>
      </c>
      <c r="CT315" s="365" t="str">
        <f t="shared" si="95"/>
        <v/>
      </c>
    </row>
    <row r="316" spans="1:98" s="1" customFormat="1" ht="13.5" customHeight="1" x14ac:dyDescent="0.2">
      <c r="A316" s="17">
        <v>301</v>
      </c>
      <c r="B316" s="370"/>
      <c r="C316" s="370"/>
      <c r="D316" s="370"/>
      <c r="E316" s="370"/>
      <c r="F316" s="370"/>
      <c r="G316" s="370"/>
      <c r="H316" s="370"/>
      <c r="I316" s="370"/>
      <c r="J316" s="370"/>
      <c r="K316" s="370"/>
      <c r="L316" s="371"/>
      <c r="M316" s="370"/>
      <c r="N316" s="69"/>
      <c r="O316" s="70"/>
      <c r="P316" s="62"/>
      <c r="Q316" s="62"/>
      <c r="R316" s="103"/>
      <c r="S316" s="103"/>
      <c r="T316" s="104"/>
      <c r="U316" s="105"/>
      <c r="V316" s="106"/>
      <c r="W316" s="106"/>
      <c r="X316" s="107"/>
      <c r="Y316" s="25"/>
      <c r="Z316" s="21" t="str">
        <f t="shared" si="78"/>
        <v/>
      </c>
      <c r="AA316" s="6" t="e">
        <f t="shared" si="79"/>
        <v>#N/A</v>
      </c>
      <c r="AB316" s="6" t="e">
        <f t="shared" si="80"/>
        <v>#N/A</v>
      </c>
      <c r="AC316" s="6" t="e">
        <f t="shared" si="81"/>
        <v>#N/A</v>
      </c>
      <c r="AD316" s="6" t="str">
        <f t="shared" si="82"/>
        <v/>
      </c>
      <c r="AE316" s="6">
        <f t="shared" si="83"/>
        <v>1</v>
      </c>
      <c r="AF316" s="6" t="e">
        <f t="shared" si="88"/>
        <v>#N/A</v>
      </c>
      <c r="AG316" s="6" t="e">
        <f t="shared" si="89"/>
        <v>#N/A</v>
      </c>
      <c r="AH316" s="6" t="e">
        <f t="shared" si="90"/>
        <v>#N/A</v>
      </c>
      <c r="AI316" s="6" t="e">
        <f t="shared" si="91"/>
        <v>#N/A</v>
      </c>
      <c r="AJ316" s="7" t="str">
        <f t="shared" si="92"/>
        <v xml:space="preserve"> </v>
      </c>
      <c r="AK316" s="6" t="e">
        <f t="shared" si="93"/>
        <v>#N/A</v>
      </c>
      <c r="AL316" s="6"/>
      <c r="AM316" s="6"/>
      <c r="AN316" s="6"/>
      <c r="AO316" s="6"/>
      <c r="AP316" s="6"/>
      <c r="AQ316" s="6"/>
      <c r="AR316" s="6"/>
      <c r="AS316" s="6"/>
      <c r="AT316" s="6">
        <f t="shared" si="94"/>
        <v>0</v>
      </c>
      <c r="AU316" s="6"/>
      <c r="AV316" s="6" t="str">
        <f t="shared" si="84"/>
        <v/>
      </c>
      <c r="AW316" s="6" t="str">
        <f t="shared" si="85"/>
        <v/>
      </c>
      <c r="AX316" s="6" t="str">
        <f t="shared" si="86"/>
        <v/>
      </c>
      <c r="AY316" s="58"/>
      <c r="BE316" s="191" t="s">
        <v>978</v>
      </c>
      <c r="CS316" s="284" t="str">
        <f t="shared" si="87"/>
        <v/>
      </c>
      <c r="CT316" s="365" t="str">
        <f t="shared" si="95"/>
        <v/>
      </c>
    </row>
    <row r="317" spans="1:98" s="1" customFormat="1" ht="13.5" customHeight="1" x14ac:dyDescent="0.2">
      <c r="A317" s="17">
        <v>302</v>
      </c>
      <c r="B317" s="370"/>
      <c r="C317" s="370"/>
      <c r="D317" s="370"/>
      <c r="E317" s="370"/>
      <c r="F317" s="370"/>
      <c r="G317" s="370"/>
      <c r="H317" s="370"/>
      <c r="I317" s="370"/>
      <c r="J317" s="370"/>
      <c r="K317" s="370"/>
      <c r="L317" s="371"/>
      <c r="M317" s="370"/>
      <c r="N317" s="69"/>
      <c r="O317" s="70"/>
      <c r="P317" s="62"/>
      <c r="Q317" s="62"/>
      <c r="R317" s="103"/>
      <c r="S317" s="103"/>
      <c r="T317" s="104"/>
      <c r="U317" s="105"/>
      <c r="V317" s="106"/>
      <c r="W317" s="106"/>
      <c r="X317" s="107"/>
      <c r="Y317" s="25"/>
      <c r="Z317" s="21" t="str">
        <f t="shared" si="78"/>
        <v/>
      </c>
      <c r="AA317" s="6" t="e">
        <f t="shared" si="79"/>
        <v>#N/A</v>
      </c>
      <c r="AB317" s="6" t="e">
        <f t="shared" si="80"/>
        <v>#N/A</v>
      </c>
      <c r="AC317" s="6" t="e">
        <f t="shared" si="81"/>
        <v>#N/A</v>
      </c>
      <c r="AD317" s="6" t="str">
        <f t="shared" si="82"/>
        <v/>
      </c>
      <c r="AE317" s="6">
        <f t="shared" si="83"/>
        <v>1</v>
      </c>
      <c r="AF317" s="6" t="e">
        <f t="shared" si="88"/>
        <v>#N/A</v>
      </c>
      <c r="AG317" s="6" t="e">
        <f t="shared" si="89"/>
        <v>#N/A</v>
      </c>
      <c r="AH317" s="6" t="e">
        <f t="shared" si="90"/>
        <v>#N/A</v>
      </c>
      <c r="AI317" s="6" t="e">
        <f t="shared" si="91"/>
        <v>#N/A</v>
      </c>
      <c r="AJ317" s="7" t="str">
        <f t="shared" si="92"/>
        <v xml:space="preserve"> </v>
      </c>
      <c r="AK317" s="6" t="e">
        <f t="shared" si="93"/>
        <v>#N/A</v>
      </c>
      <c r="AL317" s="6"/>
      <c r="AM317" s="6"/>
      <c r="AN317" s="6"/>
      <c r="AO317" s="6"/>
      <c r="AP317" s="6"/>
      <c r="AQ317" s="6"/>
      <c r="AR317" s="6"/>
      <c r="AS317" s="6"/>
      <c r="AT317" s="6">
        <f t="shared" si="94"/>
        <v>0</v>
      </c>
      <c r="AU317" s="6"/>
      <c r="AV317" s="6" t="str">
        <f t="shared" si="84"/>
        <v/>
      </c>
      <c r="AW317" s="6" t="str">
        <f t="shared" si="85"/>
        <v/>
      </c>
      <c r="AX317" s="6" t="str">
        <f t="shared" si="86"/>
        <v/>
      </c>
      <c r="AY317" s="58"/>
      <c r="BE317" s="193" t="s">
        <v>1249</v>
      </c>
      <c r="CS317" s="284" t="str">
        <f t="shared" si="87"/>
        <v/>
      </c>
      <c r="CT317" s="365" t="str">
        <f t="shared" si="95"/>
        <v/>
      </c>
    </row>
    <row r="318" spans="1:98" s="1" customFormat="1" ht="13.5" customHeight="1" x14ac:dyDescent="0.2">
      <c r="A318" s="17">
        <v>303</v>
      </c>
      <c r="B318" s="370"/>
      <c r="C318" s="370"/>
      <c r="D318" s="370"/>
      <c r="E318" s="370"/>
      <c r="F318" s="370"/>
      <c r="G318" s="370"/>
      <c r="H318" s="370"/>
      <c r="I318" s="370"/>
      <c r="J318" s="370"/>
      <c r="K318" s="370"/>
      <c r="L318" s="371"/>
      <c r="M318" s="370"/>
      <c r="N318" s="69"/>
      <c r="O318" s="70"/>
      <c r="P318" s="62"/>
      <c r="Q318" s="62"/>
      <c r="R318" s="103"/>
      <c r="S318" s="103"/>
      <c r="T318" s="104"/>
      <c r="U318" s="105"/>
      <c r="V318" s="106"/>
      <c r="W318" s="106"/>
      <c r="X318" s="107"/>
      <c r="Y318" s="25"/>
      <c r="Z318" s="21" t="str">
        <f t="shared" si="78"/>
        <v/>
      </c>
      <c r="AA318" s="6" t="e">
        <f t="shared" si="79"/>
        <v>#N/A</v>
      </c>
      <c r="AB318" s="6" t="e">
        <f t="shared" si="80"/>
        <v>#N/A</v>
      </c>
      <c r="AC318" s="6" t="e">
        <f t="shared" si="81"/>
        <v>#N/A</v>
      </c>
      <c r="AD318" s="6" t="str">
        <f t="shared" si="82"/>
        <v/>
      </c>
      <c r="AE318" s="6">
        <f t="shared" si="83"/>
        <v>1</v>
      </c>
      <c r="AF318" s="6" t="e">
        <f t="shared" si="88"/>
        <v>#N/A</v>
      </c>
      <c r="AG318" s="6" t="e">
        <f t="shared" si="89"/>
        <v>#N/A</v>
      </c>
      <c r="AH318" s="6" t="e">
        <f t="shared" si="90"/>
        <v>#N/A</v>
      </c>
      <c r="AI318" s="6" t="e">
        <f t="shared" si="91"/>
        <v>#N/A</v>
      </c>
      <c r="AJ318" s="7" t="str">
        <f t="shared" si="92"/>
        <v xml:space="preserve"> </v>
      </c>
      <c r="AK318" s="6" t="e">
        <f t="shared" si="93"/>
        <v>#N/A</v>
      </c>
      <c r="AL318" s="6"/>
      <c r="AM318" s="6"/>
      <c r="AN318" s="6"/>
      <c r="AO318" s="6"/>
      <c r="AP318" s="6"/>
      <c r="AQ318" s="6"/>
      <c r="AR318" s="6"/>
      <c r="AS318" s="6"/>
      <c r="AT318" s="6">
        <f t="shared" si="94"/>
        <v>0</v>
      </c>
      <c r="AU318" s="6"/>
      <c r="AV318" s="6" t="str">
        <f t="shared" si="84"/>
        <v/>
      </c>
      <c r="AW318" s="6" t="str">
        <f t="shared" si="85"/>
        <v/>
      </c>
      <c r="AX318" s="6" t="str">
        <f t="shared" si="86"/>
        <v/>
      </c>
      <c r="AY318" s="58"/>
      <c r="BE318" s="193" t="s">
        <v>853</v>
      </c>
      <c r="CS318" s="284" t="str">
        <f t="shared" si="87"/>
        <v/>
      </c>
      <c r="CT318" s="365" t="str">
        <f t="shared" si="95"/>
        <v/>
      </c>
    </row>
    <row r="319" spans="1:98" s="1" customFormat="1" ht="13.5" customHeight="1" x14ac:dyDescent="0.2">
      <c r="A319" s="17">
        <v>304</v>
      </c>
      <c r="B319" s="370"/>
      <c r="C319" s="370"/>
      <c r="D319" s="370"/>
      <c r="E319" s="370"/>
      <c r="F319" s="370"/>
      <c r="G319" s="370"/>
      <c r="H319" s="370"/>
      <c r="I319" s="370"/>
      <c r="J319" s="370"/>
      <c r="K319" s="370"/>
      <c r="L319" s="371"/>
      <c r="M319" s="370"/>
      <c r="N319" s="69"/>
      <c r="O319" s="70"/>
      <c r="P319" s="62"/>
      <c r="Q319" s="62"/>
      <c r="R319" s="103"/>
      <c r="S319" s="103"/>
      <c r="T319" s="104"/>
      <c r="U319" s="105"/>
      <c r="V319" s="106"/>
      <c r="W319" s="106"/>
      <c r="X319" s="107"/>
      <c r="Y319" s="25"/>
      <c r="Z319" s="21" t="str">
        <f t="shared" si="78"/>
        <v/>
      </c>
      <c r="AA319" s="6" t="e">
        <f t="shared" si="79"/>
        <v>#N/A</v>
      </c>
      <c r="AB319" s="6" t="e">
        <f t="shared" si="80"/>
        <v>#N/A</v>
      </c>
      <c r="AC319" s="6" t="e">
        <f t="shared" si="81"/>
        <v>#N/A</v>
      </c>
      <c r="AD319" s="6" t="str">
        <f t="shared" si="82"/>
        <v/>
      </c>
      <c r="AE319" s="6">
        <f t="shared" si="83"/>
        <v>1</v>
      </c>
      <c r="AF319" s="6" t="e">
        <f t="shared" si="88"/>
        <v>#N/A</v>
      </c>
      <c r="AG319" s="6" t="e">
        <f t="shared" si="89"/>
        <v>#N/A</v>
      </c>
      <c r="AH319" s="6" t="e">
        <f t="shared" si="90"/>
        <v>#N/A</v>
      </c>
      <c r="AI319" s="6" t="e">
        <f t="shared" si="91"/>
        <v>#N/A</v>
      </c>
      <c r="AJ319" s="7" t="str">
        <f t="shared" si="92"/>
        <v xml:space="preserve"> </v>
      </c>
      <c r="AK319" s="6" t="e">
        <f t="shared" si="93"/>
        <v>#N/A</v>
      </c>
      <c r="AL319" s="6"/>
      <c r="AM319" s="6"/>
      <c r="AN319" s="6"/>
      <c r="AO319" s="6"/>
      <c r="AP319" s="6"/>
      <c r="AQ319" s="6"/>
      <c r="AR319" s="6"/>
      <c r="AS319" s="6"/>
      <c r="AT319" s="6">
        <f t="shared" si="94"/>
        <v>0</v>
      </c>
      <c r="AU319" s="6"/>
      <c r="AV319" s="6" t="str">
        <f t="shared" si="84"/>
        <v/>
      </c>
      <c r="AW319" s="6" t="str">
        <f t="shared" si="85"/>
        <v/>
      </c>
      <c r="AX319" s="6" t="str">
        <f t="shared" si="86"/>
        <v/>
      </c>
      <c r="AY319" s="58"/>
      <c r="BE319" s="193" t="s">
        <v>888</v>
      </c>
      <c r="CS319" s="284" t="str">
        <f t="shared" si="87"/>
        <v/>
      </c>
      <c r="CT319" s="365" t="str">
        <f t="shared" si="95"/>
        <v/>
      </c>
    </row>
    <row r="320" spans="1:98" s="1" customFormat="1" ht="13.5" customHeight="1" x14ac:dyDescent="0.2">
      <c r="A320" s="17">
        <v>305</v>
      </c>
      <c r="B320" s="370"/>
      <c r="C320" s="370"/>
      <c r="D320" s="370"/>
      <c r="E320" s="370"/>
      <c r="F320" s="370"/>
      <c r="G320" s="370"/>
      <c r="H320" s="370"/>
      <c r="I320" s="370"/>
      <c r="J320" s="370"/>
      <c r="K320" s="370"/>
      <c r="L320" s="371"/>
      <c r="M320" s="370"/>
      <c r="N320" s="69"/>
      <c r="O320" s="70"/>
      <c r="P320" s="62"/>
      <c r="Q320" s="62"/>
      <c r="R320" s="103"/>
      <c r="S320" s="103"/>
      <c r="T320" s="104"/>
      <c r="U320" s="105"/>
      <c r="V320" s="106"/>
      <c r="W320" s="106"/>
      <c r="X320" s="107"/>
      <c r="Y320" s="25"/>
      <c r="Z320" s="21" t="str">
        <f t="shared" si="78"/>
        <v/>
      </c>
      <c r="AA320" s="6" t="e">
        <f t="shared" si="79"/>
        <v>#N/A</v>
      </c>
      <c r="AB320" s="6" t="e">
        <f t="shared" si="80"/>
        <v>#N/A</v>
      </c>
      <c r="AC320" s="6" t="e">
        <f t="shared" si="81"/>
        <v>#N/A</v>
      </c>
      <c r="AD320" s="6" t="str">
        <f t="shared" si="82"/>
        <v/>
      </c>
      <c r="AE320" s="6">
        <f t="shared" si="83"/>
        <v>1</v>
      </c>
      <c r="AF320" s="6" t="e">
        <f t="shared" si="88"/>
        <v>#N/A</v>
      </c>
      <c r="AG320" s="6" t="e">
        <f t="shared" si="89"/>
        <v>#N/A</v>
      </c>
      <c r="AH320" s="6" t="e">
        <f t="shared" si="90"/>
        <v>#N/A</v>
      </c>
      <c r="AI320" s="6" t="e">
        <f t="shared" si="91"/>
        <v>#N/A</v>
      </c>
      <c r="AJ320" s="7" t="str">
        <f t="shared" si="92"/>
        <v xml:space="preserve"> </v>
      </c>
      <c r="AK320" s="6" t="e">
        <f t="shared" si="93"/>
        <v>#N/A</v>
      </c>
      <c r="AL320" s="6"/>
      <c r="AM320" s="6"/>
      <c r="AN320" s="6"/>
      <c r="AO320" s="6"/>
      <c r="AP320" s="6"/>
      <c r="AQ320" s="6"/>
      <c r="AR320" s="6"/>
      <c r="AS320" s="6"/>
      <c r="AT320" s="6">
        <f t="shared" si="94"/>
        <v>0</v>
      </c>
      <c r="AU320" s="6"/>
      <c r="AV320" s="6" t="str">
        <f t="shared" si="84"/>
        <v/>
      </c>
      <c r="AW320" s="6" t="str">
        <f t="shared" si="85"/>
        <v/>
      </c>
      <c r="AX320" s="6" t="str">
        <f t="shared" si="86"/>
        <v/>
      </c>
      <c r="AY320" s="58"/>
      <c r="BE320" s="191" t="s">
        <v>1247</v>
      </c>
      <c r="CS320" s="284" t="str">
        <f t="shared" si="87"/>
        <v/>
      </c>
      <c r="CT320" s="365" t="str">
        <f t="shared" si="95"/>
        <v/>
      </c>
    </row>
    <row r="321" spans="1:98" s="1" customFormat="1" ht="13.5" customHeight="1" x14ac:dyDescent="0.2">
      <c r="A321" s="17">
        <v>306</v>
      </c>
      <c r="B321" s="370"/>
      <c r="C321" s="370"/>
      <c r="D321" s="370"/>
      <c r="E321" s="370"/>
      <c r="F321" s="370"/>
      <c r="G321" s="370"/>
      <c r="H321" s="370"/>
      <c r="I321" s="370"/>
      <c r="J321" s="370"/>
      <c r="K321" s="370"/>
      <c r="L321" s="371"/>
      <c r="M321" s="370"/>
      <c r="N321" s="69"/>
      <c r="O321" s="70"/>
      <c r="P321" s="62"/>
      <c r="Q321" s="62"/>
      <c r="R321" s="103"/>
      <c r="S321" s="103"/>
      <c r="T321" s="104"/>
      <c r="U321" s="105"/>
      <c r="V321" s="106"/>
      <c r="W321" s="106"/>
      <c r="X321" s="107"/>
      <c r="Y321" s="25"/>
      <c r="Z321" s="21" t="str">
        <f t="shared" ref="Z321:Z384" si="96">IF(ISBLANK(J321)=TRUE,"",IF(OR(ISBLANK(B321)=TRUE),1,""))</f>
        <v/>
      </c>
      <c r="AA321" s="6" t="e">
        <f t="shared" ref="AA321:AA384" si="97">VLOOKUP(J321,$AZ$17:$BC$23,2,FALSE)</f>
        <v>#N/A</v>
      </c>
      <c r="AB321" s="6" t="e">
        <f t="shared" ref="AB321:AB384" si="98">VLOOKUP(J321,$AZ$17:$BC$23,3,FALSE)</f>
        <v>#N/A</v>
      </c>
      <c r="AC321" s="6" t="e">
        <f t="shared" ref="AC321:AC384" si="99">VLOOKUP(J321,$AZ$17:$BC$23,4,FALSE)</f>
        <v>#N/A</v>
      </c>
      <c r="AD321" s="6" t="str">
        <f t="shared" ref="AD321:AD384" si="100">IF(ISERROR(SEARCH("-",K321,1))=TRUE,ASC(UPPER(K321)),ASC(UPPER(LEFT(K321,SEARCH("-",K321,1)-1))))</f>
        <v/>
      </c>
      <c r="AE321" s="6">
        <f t="shared" ref="AE321:AE384" si="101">IF(L321&gt;3500,L321/1000,1)</f>
        <v>1</v>
      </c>
      <c r="AF321" s="6" t="e">
        <f t="shared" si="88"/>
        <v>#N/A</v>
      </c>
      <c r="AG321" s="6" t="e">
        <f t="shared" si="89"/>
        <v>#N/A</v>
      </c>
      <c r="AH321" s="6" t="e">
        <f t="shared" si="90"/>
        <v>#N/A</v>
      </c>
      <c r="AI321" s="6" t="e">
        <f t="shared" si="91"/>
        <v>#N/A</v>
      </c>
      <c r="AJ321" s="7" t="str">
        <f t="shared" si="92"/>
        <v xml:space="preserve"> </v>
      </c>
      <c r="AK321" s="6" t="e">
        <f t="shared" si="93"/>
        <v>#N/A</v>
      </c>
      <c r="AL321" s="6"/>
      <c r="AM321" s="6"/>
      <c r="AN321" s="6"/>
      <c r="AO321" s="6"/>
      <c r="AP321" s="6"/>
      <c r="AQ321" s="6"/>
      <c r="AR321" s="6"/>
      <c r="AS321" s="6"/>
      <c r="AT321" s="6">
        <f t="shared" si="94"/>
        <v>0</v>
      </c>
      <c r="AU321" s="6"/>
      <c r="AV321" s="6" t="str">
        <f t="shared" ref="AV321:AV384" si="102">IF(J321="","",VLOOKUP(J321,$AZ$17:$BD$25,5,FALSE))</f>
        <v/>
      </c>
      <c r="AW321" s="6" t="str">
        <f t="shared" ref="AW321:AW384" si="103">IF(D321="","",VLOOKUP(CONCATENATE("A",LEFT(D321)),$BS$17:$BT$26,2,FALSE))</f>
        <v/>
      </c>
      <c r="AX321" s="6" t="str">
        <f t="shared" ref="AX321:AX384" si="104">IF(AV321=AW321,"",1)</f>
        <v/>
      </c>
      <c r="AY321" s="58"/>
      <c r="BE321" s="192" t="s">
        <v>852</v>
      </c>
      <c r="CS321" s="284" t="str">
        <f t="shared" si="87"/>
        <v/>
      </c>
      <c r="CT321" s="365" t="str">
        <f t="shared" si="95"/>
        <v/>
      </c>
    </row>
    <row r="322" spans="1:98" s="1" customFormat="1" ht="13.5" customHeight="1" x14ac:dyDescent="0.2">
      <c r="A322" s="17">
        <v>307</v>
      </c>
      <c r="B322" s="370"/>
      <c r="C322" s="370"/>
      <c r="D322" s="370"/>
      <c r="E322" s="370"/>
      <c r="F322" s="370"/>
      <c r="G322" s="370"/>
      <c r="H322" s="370"/>
      <c r="I322" s="370"/>
      <c r="J322" s="370"/>
      <c r="K322" s="370"/>
      <c r="L322" s="371"/>
      <c r="M322" s="370"/>
      <c r="N322" s="69"/>
      <c r="O322" s="70"/>
      <c r="P322" s="62"/>
      <c r="Q322" s="62"/>
      <c r="R322" s="103"/>
      <c r="S322" s="103"/>
      <c r="T322" s="104"/>
      <c r="U322" s="105"/>
      <c r="V322" s="106"/>
      <c r="W322" s="106"/>
      <c r="X322" s="107"/>
      <c r="Y322" s="25"/>
      <c r="Z322" s="21" t="str">
        <f t="shared" si="96"/>
        <v/>
      </c>
      <c r="AA322" s="6" t="e">
        <f t="shared" si="97"/>
        <v>#N/A</v>
      </c>
      <c r="AB322" s="6" t="e">
        <f t="shared" si="98"/>
        <v>#N/A</v>
      </c>
      <c r="AC322" s="6" t="e">
        <f t="shared" si="99"/>
        <v>#N/A</v>
      </c>
      <c r="AD322" s="6" t="str">
        <f t="shared" si="100"/>
        <v/>
      </c>
      <c r="AE322" s="6">
        <f t="shared" si="101"/>
        <v>1</v>
      </c>
      <c r="AF322" s="6" t="e">
        <f t="shared" si="88"/>
        <v>#N/A</v>
      </c>
      <c r="AG322" s="6" t="e">
        <f t="shared" si="89"/>
        <v>#N/A</v>
      </c>
      <c r="AH322" s="6" t="e">
        <f t="shared" si="90"/>
        <v>#N/A</v>
      </c>
      <c r="AI322" s="6" t="e">
        <f t="shared" si="91"/>
        <v>#N/A</v>
      </c>
      <c r="AJ322" s="7" t="str">
        <f t="shared" si="92"/>
        <v xml:space="preserve"> </v>
      </c>
      <c r="AK322" s="6" t="e">
        <f t="shared" si="93"/>
        <v>#N/A</v>
      </c>
      <c r="AL322" s="6"/>
      <c r="AM322" s="6"/>
      <c r="AN322" s="6"/>
      <c r="AO322" s="6"/>
      <c r="AP322" s="6"/>
      <c r="AQ322" s="6"/>
      <c r="AR322" s="6"/>
      <c r="AS322" s="6"/>
      <c r="AT322" s="6">
        <f t="shared" si="94"/>
        <v>0</v>
      </c>
      <c r="AU322" s="6"/>
      <c r="AV322" s="6" t="str">
        <f t="shared" si="102"/>
        <v/>
      </c>
      <c r="AW322" s="6" t="str">
        <f t="shared" si="103"/>
        <v/>
      </c>
      <c r="AX322" s="6" t="str">
        <f t="shared" si="104"/>
        <v/>
      </c>
      <c r="AY322" s="58"/>
      <c r="BE322" s="191" t="s">
        <v>887</v>
      </c>
      <c r="CS322" s="284" t="str">
        <f t="shared" si="87"/>
        <v/>
      </c>
      <c r="CT322" s="365" t="str">
        <f t="shared" si="95"/>
        <v/>
      </c>
    </row>
    <row r="323" spans="1:98" s="1" customFormat="1" ht="13.5" customHeight="1" x14ac:dyDescent="0.2">
      <c r="A323" s="17">
        <v>308</v>
      </c>
      <c r="B323" s="370"/>
      <c r="C323" s="370"/>
      <c r="D323" s="370"/>
      <c r="E323" s="370"/>
      <c r="F323" s="370"/>
      <c r="G323" s="370"/>
      <c r="H323" s="370"/>
      <c r="I323" s="370"/>
      <c r="J323" s="370"/>
      <c r="K323" s="370"/>
      <c r="L323" s="371"/>
      <c r="M323" s="370"/>
      <c r="N323" s="69"/>
      <c r="O323" s="70"/>
      <c r="P323" s="62"/>
      <c r="Q323" s="62"/>
      <c r="R323" s="103"/>
      <c r="S323" s="103"/>
      <c r="T323" s="104"/>
      <c r="U323" s="105"/>
      <c r="V323" s="106"/>
      <c r="W323" s="106"/>
      <c r="X323" s="107"/>
      <c r="Y323" s="25"/>
      <c r="Z323" s="21" t="str">
        <f t="shared" si="96"/>
        <v/>
      </c>
      <c r="AA323" s="6" t="e">
        <f t="shared" si="97"/>
        <v>#N/A</v>
      </c>
      <c r="AB323" s="6" t="e">
        <f t="shared" si="98"/>
        <v>#N/A</v>
      </c>
      <c r="AC323" s="6" t="e">
        <f t="shared" si="99"/>
        <v>#N/A</v>
      </c>
      <c r="AD323" s="6" t="str">
        <f t="shared" si="100"/>
        <v/>
      </c>
      <c r="AE323" s="6">
        <f t="shared" si="101"/>
        <v>1</v>
      </c>
      <c r="AF323" s="6" t="e">
        <f t="shared" si="88"/>
        <v>#N/A</v>
      </c>
      <c r="AG323" s="6" t="e">
        <f t="shared" si="89"/>
        <v>#N/A</v>
      </c>
      <c r="AH323" s="6" t="e">
        <f t="shared" si="90"/>
        <v>#N/A</v>
      </c>
      <c r="AI323" s="6" t="e">
        <f t="shared" si="91"/>
        <v>#N/A</v>
      </c>
      <c r="AJ323" s="7" t="str">
        <f t="shared" si="92"/>
        <v xml:space="preserve"> </v>
      </c>
      <c r="AK323" s="6" t="e">
        <f t="shared" si="93"/>
        <v>#N/A</v>
      </c>
      <c r="AL323" s="6"/>
      <c r="AM323" s="6"/>
      <c r="AN323" s="6"/>
      <c r="AO323" s="6"/>
      <c r="AP323" s="6"/>
      <c r="AQ323" s="6"/>
      <c r="AR323" s="6"/>
      <c r="AS323" s="6"/>
      <c r="AT323" s="6">
        <f t="shared" si="94"/>
        <v>0</v>
      </c>
      <c r="AU323" s="6"/>
      <c r="AV323" s="6" t="str">
        <f t="shared" si="102"/>
        <v/>
      </c>
      <c r="AW323" s="6" t="str">
        <f t="shared" si="103"/>
        <v/>
      </c>
      <c r="AX323" s="6" t="str">
        <f t="shared" si="104"/>
        <v/>
      </c>
      <c r="AY323" s="58"/>
      <c r="BE323" s="192" t="s">
        <v>1309</v>
      </c>
      <c r="CS323" s="284" t="str">
        <f t="shared" si="87"/>
        <v/>
      </c>
      <c r="CT323" s="365" t="str">
        <f t="shared" si="95"/>
        <v/>
      </c>
    </row>
    <row r="324" spans="1:98" s="1" customFormat="1" ht="13.5" customHeight="1" x14ac:dyDescent="0.2">
      <c r="A324" s="17">
        <v>309</v>
      </c>
      <c r="B324" s="370"/>
      <c r="C324" s="370"/>
      <c r="D324" s="370"/>
      <c r="E324" s="370"/>
      <c r="F324" s="370"/>
      <c r="G324" s="370"/>
      <c r="H324" s="370"/>
      <c r="I324" s="370"/>
      <c r="J324" s="370"/>
      <c r="K324" s="370"/>
      <c r="L324" s="371"/>
      <c r="M324" s="370"/>
      <c r="N324" s="69"/>
      <c r="O324" s="70"/>
      <c r="P324" s="62"/>
      <c r="Q324" s="62"/>
      <c r="R324" s="103"/>
      <c r="S324" s="103"/>
      <c r="T324" s="104"/>
      <c r="U324" s="105"/>
      <c r="V324" s="106"/>
      <c r="W324" s="106"/>
      <c r="X324" s="107"/>
      <c r="Y324" s="25"/>
      <c r="Z324" s="21" t="str">
        <f t="shared" si="96"/>
        <v/>
      </c>
      <c r="AA324" s="6" t="e">
        <f t="shared" si="97"/>
        <v>#N/A</v>
      </c>
      <c r="AB324" s="6" t="e">
        <f t="shared" si="98"/>
        <v>#N/A</v>
      </c>
      <c r="AC324" s="6" t="e">
        <f t="shared" si="99"/>
        <v>#N/A</v>
      </c>
      <c r="AD324" s="6" t="str">
        <f t="shared" si="100"/>
        <v/>
      </c>
      <c r="AE324" s="6">
        <f t="shared" si="101"/>
        <v>1</v>
      </c>
      <c r="AF324" s="6" t="e">
        <f t="shared" si="88"/>
        <v>#N/A</v>
      </c>
      <c r="AG324" s="6" t="e">
        <f t="shared" si="89"/>
        <v>#N/A</v>
      </c>
      <c r="AH324" s="6" t="e">
        <f t="shared" si="90"/>
        <v>#N/A</v>
      </c>
      <c r="AI324" s="6" t="e">
        <f t="shared" si="91"/>
        <v>#N/A</v>
      </c>
      <c r="AJ324" s="7" t="str">
        <f t="shared" si="92"/>
        <v xml:space="preserve"> </v>
      </c>
      <c r="AK324" s="6" t="e">
        <f t="shared" si="93"/>
        <v>#N/A</v>
      </c>
      <c r="AL324" s="6"/>
      <c r="AM324" s="6"/>
      <c r="AN324" s="6"/>
      <c r="AO324" s="6"/>
      <c r="AP324" s="6"/>
      <c r="AQ324" s="6"/>
      <c r="AR324" s="6"/>
      <c r="AS324" s="6"/>
      <c r="AT324" s="6">
        <f t="shared" si="94"/>
        <v>0</v>
      </c>
      <c r="AU324" s="6"/>
      <c r="AV324" s="6" t="str">
        <f t="shared" si="102"/>
        <v/>
      </c>
      <c r="AW324" s="6" t="str">
        <f t="shared" si="103"/>
        <v/>
      </c>
      <c r="AX324" s="6" t="str">
        <f t="shared" si="104"/>
        <v/>
      </c>
      <c r="AY324" s="58"/>
      <c r="BE324" s="192" t="s">
        <v>947</v>
      </c>
      <c r="CS324" s="284" t="str">
        <f t="shared" si="87"/>
        <v/>
      </c>
      <c r="CT324" s="365" t="str">
        <f t="shared" si="95"/>
        <v/>
      </c>
    </row>
    <row r="325" spans="1:98" s="1" customFormat="1" ht="13.5" customHeight="1" x14ac:dyDescent="0.2">
      <c r="A325" s="17">
        <v>310</v>
      </c>
      <c r="B325" s="370"/>
      <c r="C325" s="370"/>
      <c r="D325" s="370"/>
      <c r="E325" s="370"/>
      <c r="F325" s="370"/>
      <c r="G325" s="370"/>
      <c r="H325" s="370"/>
      <c r="I325" s="370"/>
      <c r="J325" s="370"/>
      <c r="K325" s="370"/>
      <c r="L325" s="371"/>
      <c r="M325" s="370"/>
      <c r="N325" s="69"/>
      <c r="O325" s="70"/>
      <c r="P325" s="62"/>
      <c r="Q325" s="62"/>
      <c r="R325" s="103"/>
      <c r="S325" s="103"/>
      <c r="T325" s="104"/>
      <c r="U325" s="105"/>
      <c r="V325" s="106"/>
      <c r="W325" s="106"/>
      <c r="X325" s="107"/>
      <c r="Y325" s="25"/>
      <c r="Z325" s="21" t="str">
        <f t="shared" si="96"/>
        <v/>
      </c>
      <c r="AA325" s="6" t="e">
        <f t="shared" si="97"/>
        <v>#N/A</v>
      </c>
      <c r="AB325" s="6" t="e">
        <f t="shared" si="98"/>
        <v>#N/A</v>
      </c>
      <c r="AC325" s="6" t="e">
        <f t="shared" si="99"/>
        <v>#N/A</v>
      </c>
      <c r="AD325" s="6" t="str">
        <f t="shared" si="100"/>
        <v/>
      </c>
      <c r="AE325" s="6">
        <f t="shared" si="101"/>
        <v>1</v>
      </c>
      <c r="AF325" s="6" t="e">
        <f t="shared" si="88"/>
        <v>#N/A</v>
      </c>
      <c r="AG325" s="6" t="e">
        <f t="shared" si="89"/>
        <v>#N/A</v>
      </c>
      <c r="AH325" s="6" t="e">
        <f t="shared" si="90"/>
        <v>#N/A</v>
      </c>
      <c r="AI325" s="6" t="e">
        <f t="shared" si="91"/>
        <v>#N/A</v>
      </c>
      <c r="AJ325" s="7" t="str">
        <f t="shared" si="92"/>
        <v xml:space="preserve"> </v>
      </c>
      <c r="AK325" s="6" t="e">
        <f t="shared" si="93"/>
        <v>#N/A</v>
      </c>
      <c r="AL325" s="6"/>
      <c r="AM325" s="6"/>
      <c r="AN325" s="6"/>
      <c r="AO325" s="6"/>
      <c r="AP325" s="6"/>
      <c r="AQ325" s="6"/>
      <c r="AR325" s="6"/>
      <c r="AS325" s="6"/>
      <c r="AT325" s="6">
        <f t="shared" si="94"/>
        <v>0</v>
      </c>
      <c r="AU325" s="6"/>
      <c r="AV325" s="6" t="str">
        <f t="shared" si="102"/>
        <v/>
      </c>
      <c r="AW325" s="6" t="str">
        <f t="shared" si="103"/>
        <v/>
      </c>
      <c r="AX325" s="6" t="str">
        <f t="shared" si="104"/>
        <v/>
      </c>
      <c r="AY325" s="58"/>
      <c r="BE325" s="192" t="s">
        <v>980</v>
      </c>
      <c r="CS325" s="284" t="str">
        <f t="shared" si="87"/>
        <v/>
      </c>
      <c r="CT325" s="365" t="str">
        <f t="shared" si="95"/>
        <v/>
      </c>
    </row>
    <row r="326" spans="1:98" s="1" customFormat="1" ht="13.5" customHeight="1" x14ac:dyDescent="0.2">
      <c r="A326" s="17">
        <v>311</v>
      </c>
      <c r="B326" s="370"/>
      <c r="C326" s="370"/>
      <c r="D326" s="370"/>
      <c r="E326" s="370"/>
      <c r="F326" s="370"/>
      <c r="G326" s="370"/>
      <c r="H326" s="370"/>
      <c r="I326" s="370"/>
      <c r="J326" s="370"/>
      <c r="K326" s="370"/>
      <c r="L326" s="371"/>
      <c r="M326" s="370"/>
      <c r="N326" s="69"/>
      <c r="O326" s="70"/>
      <c r="P326" s="62"/>
      <c r="Q326" s="62"/>
      <c r="R326" s="103"/>
      <c r="S326" s="103"/>
      <c r="T326" s="104"/>
      <c r="U326" s="105"/>
      <c r="V326" s="106"/>
      <c r="W326" s="106"/>
      <c r="X326" s="107"/>
      <c r="Y326" s="25"/>
      <c r="Z326" s="21" t="str">
        <f t="shared" si="96"/>
        <v/>
      </c>
      <c r="AA326" s="6" t="e">
        <f t="shared" si="97"/>
        <v>#N/A</v>
      </c>
      <c r="AB326" s="6" t="e">
        <f t="shared" si="98"/>
        <v>#N/A</v>
      </c>
      <c r="AC326" s="6" t="e">
        <f t="shared" si="99"/>
        <v>#N/A</v>
      </c>
      <c r="AD326" s="6" t="str">
        <f t="shared" si="100"/>
        <v/>
      </c>
      <c r="AE326" s="6">
        <f t="shared" si="101"/>
        <v>1</v>
      </c>
      <c r="AF326" s="6" t="e">
        <f t="shared" si="88"/>
        <v>#N/A</v>
      </c>
      <c r="AG326" s="6" t="e">
        <f t="shared" si="89"/>
        <v>#N/A</v>
      </c>
      <c r="AH326" s="6" t="e">
        <f t="shared" si="90"/>
        <v>#N/A</v>
      </c>
      <c r="AI326" s="6" t="e">
        <f t="shared" si="91"/>
        <v>#N/A</v>
      </c>
      <c r="AJ326" s="7" t="str">
        <f t="shared" si="92"/>
        <v xml:space="preserve"> </v>
      </c>
      <c r="AK326" s="6" t="e">
        <f t="shared" si="93"/>
        <v>#N/A</v>
      </c>
      <c r="AL326" s="6"/>
      <c r="AM326" s="6"/>
      <c r="AN326" s="6"/>
      <c r="AO326" s="6"/>
      <c r="AP326" s="6"/>
      <c r="AQ326" s="6"/>
      <c r="AR326" s="6"/>
      <c r="AS326" s="6"/>
      <c r="AT326" s="6">
        <f t="shared" si="94"/>
        <v>0</v>
      </c>
      <c r="AU326" s="6"/>
      <c r="AV326" s="6" t="str">
        <f t="shared" si="102"/>
        <v/>
      </c>
      <c r="AW326" s="6" t="str">
        <f t="shared" si="103"/>
        <v/>
      </c>
      <c r="AX326" s="6" t="str">
        <f t="shared" si="104"/>
        <v/>
      </c>
      <c r="AY326" s="58"/>
      <c r="BE326" s="191" t="s">
        <v>1307</v>
      </c>
      <c r="CS326" s="284" t="str">
        <f t="shared" si="87"/>
        <v/>
      </c>
      <c r="CT326" s="365" t="str">
        <f t="shared" si="95"/>
        <v/>
      </c>
    </row>
    <row r="327" spans="1:98" s="1" customFormat="1" ht="13.5" customHeight="1" x14ac:dyDescent="0.2">
      <c r="A327" s="17">
        <v>312</v>
      </c>
      <c r="B327" s="370"/>
      <c r="C327" s="370"/>
      <c r="D327" s="370"/>
      <c r="E327" s="370"/>
      <c r="F327" s="370"/>
      <c r="G327" s="370"/>
      <c r="H327" s="370"/>
      <c r="I327" s="370"/>
      <c r="J327" s="370"/>
      <c r="K327" s="370"/>
      <c r="L327" s="371"/>
      <c r="M327" s="370"/>
      <c r="N327" s="69"/>
      <c r="O327" s="70"/>
      <c r="P327" s="62"/>
      <c r="Q327" s="62"/>
      <c r="R327" s="103"/>
      <c r="S327" s="103"/>
      <c r="T327" s="104"/>
      <c r="U327" s="105"/>
      <c r="V327" s="106"/>
      <c r="W327" s="106"/>
      <c r="X327" s="107"/>
      <c r="Y327" s="25"/>
      <c r="Z327" s="21" t="str">
        <f t="shared" si="96"/>
        <v/>
      </c>
      <c r="AA327" s="6" t="e">
        <f t="shared" si="97"/>
        <v>#N/A</v>
      </c>
      <c r="AB327" s="6" t="e">
        <f t="shared" si="98"/>
        <v>#N/A</v>
      </c>
      <c r="AC327" s="6" t="e">
        <f t="shared" si="99"/>
        <v>#N/A</v>
      </c>
      <c r="AD327" s="6" t="str">
        <f t="shared" si="100"/>
        <v/>
      </c>
      <c r="AE327" s="6">
        <f t="shared" si="101"/>
        <v>1</v>
      </c>
      <c r="AF327" s="6" t="e">
        <f t="shared" si="88"/>
        <v>#N/A</v>
      </c>
      <c r="AG327" s="6" t="e">
        <f t="shared" si="89"/>
        <v>#N/A</v>
      </c>
      <c r="AH327" s="6" t="e">
        <f t="shared" si="90"/>
        <v>#N/A</v>
      </c>
      <c r="AI327" s="6" t="e">
        <f t="shared" si="91"/>
        <v>#N/A</v>
      </c>
      <c r="AJ327" s="7" t="str">
        <f t="shared" si="92"/>
        <v xml:space="preserve"> </v>
      </c>
      <c r="AK327" s="6" t="e">
        <f t="shared" si="93"/>
        <v>#N/A</v>
      </c>
      <c r="AL327" s="6"/>
      <c r="AM327" s="6"/>
      <c r="AN327" s="6"/>
      <c r="AO327" s="6"/>
      <c r="AP327" s="6"/>
      <c r="AQ327" s="6"/>
      <c r="AR327" s="6"/>
      <c r="AS327" s="6"/>
      <c r="AT327" s="6">
        <f t="shared" si="94"/>
        <v>0</v>
      </c>
      <c r="AU327" s="6"/>
      <c r="AV327" s="6" t="str">
        <f t="shared" si="102"/>
        <v/>
      </c>
      <c r="AW327" s="6" t="str">
        <f t="shared" si="103"/>
        <v/>
      </c>
      <c r="AX327" s="6" t="str">
        <f t="shared" si="104"/>
        <v/>
      </c>
      <c r="AY327" s="58"/>
      <c r="BE327" s="193" t="s">
        <v>946</v>
      </c>
      <c r="CS327" s="284" t="str">
        <f t="shared" si="87"/>
        <v/>
      </c>
      <c r="CT327" s="365" t="str">
        <f t="shared" si="95"/>
        <v/>
      </c>
    </row>
    <row r="328" spans="1:98" s="1" customFormat="1" ht="13.5" customHeight="1" x14ac:dyDescent="0.2">
      <c r="A328" s="17">
        <v>313</v>
      </c>
      <c r="B328" s="370"/>
      <c r="C328" s="370"/>
      <c r="D328" s="370"/>
      <c r="E328" s="370"/>
      <c r="F328" s="370"/>
      <c r="G328" s="370"/>
      <c r="H328" s="370"/>
      <c r="I328" s="370"/>
      <c r="J328" s="370"/>
      <c r="K328" s="370"/>
      <c r="L328" s="371"/>
      <c r="M328" s="370"/>
      <c r="N328" s="69"/>
      <c r="O328" s="70"/>
      <c r="P328" s="62"/>
      <c r="Q328" s="62"/>
      <c r="R328" s="103"/>
      <c r="S328" s="103"/>
      <c r="T328" s="104"/>
      <c r="U328" s="105"/>
      <c r="V328" s="106"/>
      <c r="W328" s="106"/>
      <c r="X328" s="107"/>
      <c r="Y328" s="25"/>
      <c r="Z328" s="21" t="str">
        <f t="shared" si="96"/>
        <v/>
      </c>
      <c r="AA328" s="6" t="e">
        <f t="shared" si="97"/>
        <v>#N/A</v>
      </c>
      <c r="AB328" s="6" t="e">
        <f t="shared" si="98"/>
        <v>#N/A</v>
      </c>
      <c r="AC328" s="6" t="e">
        <f t="shared" si="99"/>
        <v>#N/A</v>
      </c>
      <c r="AD328" s="6" t="str">
        <f t="shared" si="100"/>
        <v/>
      </c>
      <c r="AE328" s="6">
        <f t="shared" si="101"/>
        <v>1</v>
      </c>
      <c r="AF328" s="6" t="e">
        <f t="shared" si="88"/>
        <v>#N/A</v>
      </c>
      <c r="AG328" s="6" t="e">
        <f t="shared" si="89"/>
        <v>#N/A</v>
      </c>
      <c r="AH328" s="6" t="e">
        <f t="shared" si="90"/>
        <v>#N/A</v>
      </c>
      <c r="AI328" s="6" t="e">
        <f t="shared" si="91"/>
        <v>#N/A</v>
      </c>
      <c r="AJ328" s="7" t="str">
        <f t="shared" si="92"/>
        <v xml:space="preserve"> </v>
      </c>
      <c r="AK328" s="6" t="e">
        <f t="shared" si="93"/>
        <v>#N/A</v>
      </c>
      <c r="AL328" s="6"/>
      <c r="AM328" s="6"/>
      <c r="AN328" s="6"/>
      <c r="AO328" s="6"/>
      <c r="AP328" s="6"/>
      <c r="AQ328" s="6"/>
      <c r="AR328" s="6"/>
      <c r="AS328" s="6"/>
      <c r="AT328" s="6">
        <f t="shared" si="94"/>
        <v>0</v>
      </c>
      <c r="AU328" s="6"/>
      <c r="AV328" s="6" t="str">
        <f t="shared" si="102"/>
        <v/>
      </c>
      <c r="AW328" s="6" t="str">
        <f t="shared" si="103"/>
        <v/>
      </c>
      <c r="AX328" s="6" t="str">
        <f t="shared" si="104"/>
        <v/>
      </c>
      <c r="AY328" s="58"/>
      <c r="BE328" s="193" t="s">
        <v>979</v>
      </c>
      <c r="CS328" s="284" t="str">
        <f t="shared" si="87"/>
        <v/>
      </c>
      <c r="CT328" s="365" t="str">
        <f t="shared" si="95"/>
        <v/>
      </c>
    </row>
    <row r="329" spans="1:98" s="1" customFormat="1" ht="13.5" customHeight="1" x14ac:dyDescent="0.2">
      <c r="A329" s="17">
        <v>314</v>
      </c>
      <c r="B329" s="370"/>
      <c r="C329" s="370"/>
      <c r="D329" s="370"/>
      <c r="E329" s="370"/>
      <c r="F329" s="370"/>
      <c r="G329" s="370"/>
      <c r="H329" s="370"/>
      <c r="I329" s="370"/>
      <c r="J329" s="370"/>
      <c r="K329" s="370"/>
      <c r="L329" s="371"/>
      <c r="M329" s="370"/>
      <c r="N329" s="69"/>
      <c r="O329" s="70"/>
      <c r="P329" s="62"/>
      <c r="Q329" s="62"/>
      <c r="R329" s="103"/>
      <c r="S329" s="103"/>
      <c r="T329" s="104"/>
      <c r="U329" s="105"/>
      <c r="V329" s="106"/>
      <c r="W329" s="106"/>
      <c r="X329" s="107"/>
      <c r="Y329" s="25"/>
      <c r="Z329" s="21" t="str">
        <f t="shared" si="96"/>
        <v/>
      </c>
      <c r="AA329" s="6" t="e">
        <f t="shared" si="97"/>
        <v>#N/A</v>
      </c>
      <c r="AB329" s="6" t="e">
        <f t="shared" si="98"/>
        <v>#N/A</v>
      </c>
      <c r="AC329" s="6" t="e">
        <f t="shared" si="99"/>
        <v>#N/A</v>
      </c>
      <c r="AD329" s="6" t="str">
        <f t="shared" si="100"/>
        <v/>
      </c>
      <c r="AE329" s="6">
        <f t="shared" si="101"/>
        <v>1</v>
      </c>
      <c r="AF329" s="6" t="e">
        <f t="shared" si="88"/>
        <v>#N/A</v>
      </c>
      <c r="AG329" s="6" t="e">
        <f t="shared" si="89"/>
        <v>#N/A</v>
      </c>
      <c r="AH329" s="6" t="e">
        <f t="shared" si="90"/>
        <v>#N/A</v>
      </c>
      <c r="AI329" s="6" t="e">
        <f t="shared" si="91"/>
        <v>#N/A</v>
      </c>
      <c r="AJ329" s="7" t="str">
        <f t="shared" si="92"/>
        <v xml:space="preserve"> </v>
      </c>
      <c r="AK329" s="6" t="e">
        <f t="shared" si="93"/>
        <v>#N/A</v>
      </c>
      <c r="AL329" s="6"/>
      <c r="AM329" s="6"/>
      <c r="AN329" s="6"/>
      <c r="AO329" s="6"/>
      <c r="AP329" s="6"/>
      <c r="AQ329" s="6"/>
      <c r="AR329" s="6"/>
      <c r="AS329" s="6"/>
      <c r="AT329" s="6">
        <f t="shared" si="94"/>
        <v>0</v>
      </c>
      <c r="AU329" s="6"/>
      <c r="AV329" s="6" t="str">
        <f t="shared" si="102"/>
        <v/>
      </c>
      <c r="AW329" s="6" t="str">
        <f t="shared" si="103"/>
        <v/>
      </c>
      <c r="AX329" s="6" t="str">
        <f t="shared" si="104"/>
        <v/>
      </c>
      <c r="AY329" s="58"/>
      <c r="BE329" s="193" t="s">
        <v>1339</v>
      </c>
      <c r="CS329" s="284" t="str">
        <f t="shared" si="87"/>
        <v/>
      </c>
      <c r="CT329" s="365" t="str">
        <f t="shared" si="95"/>
        <v/>
      </c>
    </row>
    <row r="330" spans="1:98" s="1" customFormat="1" ht="13.5" customHeight="1" x14ac:dyDescent="0.2">
      <c r="A330" s="17">
        <v>315</v>
      </c>
      <c r="B330" s="370"/>
      <c r="C330" s="370"/>
      <c r="D330" s="370"/>
      <c r="E330" s="370"/>
      <c r="F330" s="370"/>
      <c r="G330" s="370"/>
      <c r="H330" s="370"/>
      <c r="I330" s="370"/>
      <c r="J330" s="370"/>
      <c r="K330" s="370"/>
      <c r="L330" s="371"/>
      <c r="M330" s="370"/>
      <c r="N330" s="69"/>
      <c r="O330" s="70"/>
      <c r="P330" s="62"/>
      <c r="Q330" s="62"/>
      <c r="R330" s="103"/>
      <c r="S330" s="103"/>
      <c r="T330" s="104"/>
      <c r="U330" s="105"/>
      <c r="V330" s="106"/>
      <c r="W330" s="106"/>
      <c r="X330" s="107"/>
      <c r="Y330" s="25"/>
      <c r="Z330" s="21" t="str">
        <f t="shared" si="96"/>
        <v/>
      </c>
      <c r="AA330" s="6" t="e">
        <f t="shared" si="97"/>
        <v>#N/A</v>
      </c>
      <c r="AB330" s="6" t="e">
        <f t="shared" si="98"/>
        <v>#N/A</v>
      </c>
      <c r="AC330" s="6" t="e">
        <f t="shared" si="99"/>
        <v>#N/A</v>
      </c>
      <c r="AD330" s="6" t="str">
        <f t="shared" si="100"/>
        <v/>
      </c>
      <c r="AE330" s="6">
        <f t="shared" si="101"/>
        <v>1</v>
      </c>
      <c r="AF330" s="6" t="e">
        <f t="shared" si="88"/>
        <v>#N/A</v>
      </c>
      <c r="AG330" s="6" t="e">
        <f t="shared" si="89"/>
        <v>#N/A</v>
      </c>
      <c r="AH330" s="6" t="e">
        <f t="shared" si="90"/>
        <v>#N/A</v>
      </c>
      <c r="AI330" s="6" t="e">
        <f t="shared" si="91"/>
        <v>#N/A</v>
      </c>
      <c r="AJ330" s="7" t="str">
        <f t="shared" si="92"/>
        <v xml:space="preserve"> </v>
      </c>
      <c r="AK330" s="6" t="e">
        <f t="shared" si="93"/>
        <v>#N/A</v>
      </c>
      <c r="AL330" s="6"/>
      <c r="AM330" s="6"/>
      <c r="AN330" s="6"/>
      <c r="AO330" s="6"/>
      <c r="AP330" s="6"/>
      <c r="AQ330" s="6"/>
      <c r="AR330" s="6"/>
      <c r="AS330" s="6"/>
      <c r="AT330" s="6">
        <f t="shared" si="94"/>
        <v>0</v>
      </c>
      <c r="AU330" s="6"/>
      <c r="AV330" s="6" t="str">
        <f t="shared" si="102"/>
        <v/>
      </c>
      <c r="AW330" s="6" t="str">
        <f t="shared" si="103"/>
        <v/>
      </c>
      <c r="AX330" s="6" t="str">
        <f t="shared" si="104"/>
        <v/>
      </c>
      <c r="AY330" s="58"/>
      <c r="BE330" s="191" t="s">
        <v>1117</v>
      </c>
      <c r="CS330" s="284" t="str">
        <f t="shared" si="87"/>
        <v/>
      </c>
      <c r="CT330" s="365" t="str">
        <f t="shared" si="95"/>
        <v/>
      </c>
    </row>
    <row r="331" spans="1:98" s="1" customFormat="1" ht="13.5" customHeight="1" x14ac:dyDescent="0.2">
      <c r="A331" s="17">
        <v>316</v>
      </c>
      <c r="B331" s="370"/>
      <c r="C331" s="370"/>
      <c r="D331" s="370"/>
      <c r="E331" s="370"/>
      <c r="F331" s="370"/>
      <c r="G331" s="370"/>
      <c r="H331" s="370"/>
      <c r="I331" s="370"/>
      <c r="J331" s="370"/>
      <c r="K331" s="370"/>
      <c r="L331" s="371"/>
      <c r="M331" s="370"/>
      <c r="N331" s="69"/>
      <c r="O331" s="70"/>
      <c r="P331" s="62"/>
      <c r="Q331" s="62"/>
      <c r="R331" s="103"/>
      <c r="S331" s="103"/>
      <c r="T331" s="104"/>
      <c r="U331" s="105"/>
      <c r="V331" s="106"/>
      <c r="W331" s="106"/>
      <c r="X331" s="107"/>
      <c r="Y331" s="25"/>
      <c r="Z331" s="21" t="str">
        <f t="shared" si="96"/>
        <v/>
      </c>
      <c r="AA331" s="6" t="e">
        <f t="shared" si="97"/>
        <v>#N/A</v>
      </c>
      <c r="AB331" s="6" t="e">
        <f t="shared" si="98"/>
        <v>#N/A</v>
      </c>
      <c r="AC331" s="6" t="e">
        <f t="shared" si="99"/>
        <v>#N/A</v>
      </c>
      <c r="AD331" s="6" t="str">
        <f t="shared" si="100"/>
        <v/>
      </c>
      <c r="AE331" s="6">
        <f t="shared" si="101"/>
        <v>1</v>
      </c>
      <c r="AF331" s="6" t="e">
        <f t="shared" si="88"/>
        <v>#N/A</v>
      </c>
      <c r="AG331" s="6" t="e">
        <f t="shared" si="89"/>
        <v>#N/A</v>
      </c>
      <c r="AH331" s="6" t="e">
        <f t="shared" si="90"/>
        <v>#N/A</v>
      </c>
      <c r="AI331" s="6" t="e">
        <f t="shared" si="91"/>
        <v>#N/A</v>
      </c>
      <c r="AJ331" s="7" t="str">
        <f t="shared" si="92"/>
        <v xml:space="preserve"> </v>
      </c>
      <c r="AK331" s="6" t="e">
        <f t="shared" si="93"/>
        <v>#N/A</v>
      </c>
      <c r="AL331" s="6"/>
      <c r="AM331" s="6"/>
      <c r="AN331" s="6"/>
      <c r="AO331" s="6"/>
      <c r="AP331" s="6"/>
      <c r="AQ331" s="6"/>
      <c r="AR331" s="6"/>
      <c r="AS331" s="6"/>
      <c r="AT331" s="6">
        <f t="shared" si="94"/>
        <v>0</v>
      </c>
      <c r="AU331" s="6"/>
      <c r="AV331" s="6" t="str">
        <f t="shared" si="102"/>
        <v/>
      </c>
      <c r="AW331" s="6" t="str">
        <f t="shared" si="103"/>
        <v/>
      </c>
      <c r="AX331" s="6" t="str">
        <f t="shared" si="104"/>
        <v/>
      </c>
      <c r="AY331" s="58"/>
      <c r="BE331" s="193" t="s">
        <v>1133</v>
      </c>
      <c r="CS331" s="284" t="str">
        <f t="shared" si="87"/>
        <v/>
      </c>
      <c r="CT331" s="365" t="str">
        <f t="shared" si="95"/>
        <v/>
      </c>
    </row>
    <row r="332" spans="1:98" s="1" customFormat="1" ht="13.5" customHeight="1" x14ac:dyDescent="0.2">
      <c r="A332" s="17">
        <v>317</v>
      </c>
      <c r="B332" s="370"/>
      <c r="C332" s="370"/>
      <c r="D332" s="370"/>
      <c r="E332" s="370"/>
      <c r="F332" s="370"/>
      <c r="G332" s="370"/>
      <c r="H332" s="370"/>
      <c r="I332" s="370"/>
      <c r="J332" s="370"/>
      <c r="K332" s="370"/>
      <c r="L332" s="371"/>
      <c r="M332" s="370"/>
      <c r="N332" s="69"/>
      <c r="O332" s="70"/>
      <c r="P332" s="62"/>
      <c r="Q332" s="62"/>
      <c r="R332" s="103"/>
      <c r="S332" s="103"/>
      <c r="T332" s="104"/>
      <c r="U332" s="105"/>
      <c r="V332" s="106"/>
      <c r="W332" s="106"/>
      <c r="X332" s="107"/>
      <c r="Y332" s="25"/>
      <c r="Z332" s="21" t="str">
        <f t="shared" si="96"/>
        <v/>
      </c>
      <c r="AA332" s="6" t="e">
        <f t="shared" si="97"/>
        <v>#N/A</v>
      </c>
      <c r="AB332" s="6" t="e">
        <f t="shared" si="98"/>
        <v>#N/A</v>
      </c>
      <c r="AC332" s="6" t="e">
        <f t="shared" si="99"/>
        <v>#N/A</v>
      </c>
      <c r="AD332" s="6" t="str">
        <f t="shared" si="100"/>
        <v/>
      </c>
      <c r="AE332" s="6">
        <f t="shared" si="101"/>
        <v>1</v>
      </c>
      <c r="AF332" s="6" t="e">
        <f t="shared" si="88"/>
        <v>#N/A</v>
      </c>
      <c r="AG332" s="6" t="e">
        <f t="shared" si="89"/>
        <v>#N/A</v>
      </c>
      <c r="AH332" s="6" t="e">
        <f t="shared" si="90"/>
        <v>#N/A</v>
      </c>
      <c r="AI332" s="6" t="e">
        <f t="shared" si="91"/>
        <v>#N/A</v>
      </c>
      <c r="AJ332" s="7" t="str">
        <f t="shared" si="92"/>
        <v xml:space="preserve"> </v>
      </c>
      <c r="AK332" s="6" t="e">
        <f t="shared" si="93"/>
        <v>#N/A</v>
      </c>
      <c r="AL332" s="6"/>
      <c r="AM332" s="6"/>
      <c r="AN332" s="6"/>
      <c r="AO332" s="6"/>
      <c r="AP332" s="6"/>
      <c r="AQ332" s="6"/>
      <c r="AR332" s="6"/>
      <c r="AS332" s="6"/>
      <c r="AT332" s="6">
        <f t="shared" si="94"/>
        <v>0</v>
      </c>
      <c r="AU332" s="6"/>
      <c r="AV332" s="6" t="str">
        <f t="shared" si="102"/>
        <v/>
      </c>
      <c r="AW332" s="6" t="str">
        <f t="shared" si="103"/>
        <v/>
      </c>
      <c r="AX332" s="6" t="str">
        <f t="shared" si="104"/>
        <v/>
      </c>
      <c r="AY332" s="58"/>
      <c r="BE332" s="193" t="s">
        <v>1337</v>
      </c>
      <c r="CS332" s="284" t="str">
        <f t="shared" si="87"/>
        <v/>
      </c>
      <c r="CT332" s="365" t="str">
        <f t="shared" si="95"/>
        <v/>
      </c>
    </row>
    <row r="333" spans="1:98" s="1" customFormat="1" ht="13.5" customHeight="1" x14ac:dyDescent="0.2">
      <c r="A333" s="17">
        <v>318</v>
      </c>
      <c r="B333" s="370"/>
      <c r="C333" s="370"/>
      <c r="D333" s="370"/>
      <c r="E333" s="370"/>
      <c r="F333" s="370"/>
      <c r="G333" s="370"/>
      <c r="H333" s="370"/>
      <c r="I333" s="370"/>
      <c r="J333" s="370"/>
      <c r="K333" s="370"/>
      <c r="L333" s="371"/>
      <c r="M333" s="370"/>
      <c r="N333" s="69"/>
      <c r="O333" s="70"/>
      <c r="P333" s="62"/>
      <c r="Q333" s="62"/>
      <c r="R333" s="103"/>
      <c r="S333" s="103"/>
      <c r="T333" s="104"/>
      <c r="U333" s="105"/>
      <c r="V333" s="106"/>
      <c r="W333" s="106"/>
      <c r="X333" s="107"/>
      <c r="Y333" s="25"/>
      <c r="Z333" s="21" t="str">
        <f t="shared" si="96"/>
        <v/>
      </c>
      <c r="AA333" s="6" t="e">
        <f t="shared" si="97"/>
        <v>#N/A</v>
      </c>
      <c r="AB333" s="6" t="e">
        <f t="shared" si="98"/>
        <v>#N/A</v>
      </c>
      <c r="AC333" s="6" t="e">
        <f t="shared" si="99"/>
        <v>#N/A</v>
      </c>
      <c r="AD333" s="6" t="str">
        <f t="shared" si="100"/>
        <v/>
      </c>
      <c r="AE333" s="6">
        <f t="shared" si="101"/>
        <v>1</v>
      </c>
      <c r="AF333" s="6" t="e">
        <f t="shared" si="88"/>
        <v>#N/A</v>
      </c>
      <c r="AG333" s="6" t="e">
        <f t="shared" si="89"/>
        <v>#N/A</v>
      </c>
      <c r="AH333" s="6" t="e">
        <f t="shared" si="90"/>
        <v>#N/A</v>
      </c>
      <c r="AI333" s="6" t="e">
        <f t="shared" si="91"/>
        <v>#N/A</v>
      </c>
      <c r="AJ333" s="7" t="str">
        <f t="shared" si="92"/>
        <v xml:space="preserve"> </v>
      </c>
      <c r="AK333" s="6" t="e">
        <f t="shared" si="93"/>
        <v>#N/A</v>
      </c>
      <c r="AL333" s="6"/>
      <c r="AM333" s="6"/>
      <c r="AN333" s="6"/>
      <c r="AO333" s="6"/>
      <c r="AP333" s="6"/>
      <c r="AQ333" s="6"/>
      <c r="AR333" s="6"/>
      <c r="AS333" s="6"/>
      <c r="AT333" s="6">
        <f t="shared" si="94"/>
        <v>0</v>
      </c>
      <c r="AU333" s="6"/>
      <c r="AV333" s="6" t="str">
        <f t="shared" si="102"/>
        <v/>
      </c>
      <c r="AW333" s="6" t="str">
        <f t="shared" si="103"/>
        <v/>
      </c>
      <c r="AX333" s="6" t="str">
        <f t="shared" si="104"/>
        <v/>
      </c>
      <c r="AY333" s="58"/>
      <c r="BE333" s="193" t="s">
        <v>1116</v>
      </c>
      <c r="CS333" s="284" t="str">
        <f t="shared" si="87"/>
        <v/>
      </c>
      <c r="CT333" s="365" t="str">
        <f t="shared" si="95"/>
        <v/>
      </c>
    </row>
    <row r="334" spans="1:98" s="1" customFormat="1" ht="13.5" customHeight="1" x14ac:dyDescent="0.2">
      <c r="A334" s="17">
        <v>319</v>
      </c>
      <c r="B334" s="370"/>
      <c r="C334" s="370"/>
      <c r="D334" s="370"/>
      <c r="E334" s="370"/>
      <c r="F334" s="370"/>
      <c r="G334" s="370"/>
      <c r="H334" s="370"/>
      <c r="I334" s="370"/>
      <c r="J334" s="370"/>
      <c r="K334" s="370"/>
      <c r="L334" s="371"/>
      <c r="M334" s="370"/>
      <c r="N334" s="69"/>
      <c r="O334" s="70"/>
      <c r="P334" s="62"/>
      <c r="Q334" s="62"/>
      <c r="R334" s="103"/>
      <c r="S334" s="103"/>
      <c r="T334" s="104"/>
      <c r="U334" s="105"/>
      <c r="V334" s="106"/>
      <c r="W334" s="106"/>
      <c r="X334" s="107"/>
      <c r="Y334" s="25"/>
      <c r="Z334" s="21" t="str">
        <f t="shared" si="96"/>
        <v/>
      </c>
      <c r="AA334" s="6" t="e">
        <f t="shared" si="97"/>
        <v>#N/A</v>
      </c>
      <c r="AB334" s="6" t="e">
        <f t="shared" si="98"/>
        <v>#N/A</v>
      </c>
      <c r="AC334" s="6" t="e">
        <f t="shared" si="99"/>
        <v>#N/A</v>
      </c>
      <c r="AD334" s="6" t="str">
        <f t="shared" si="100"/>
        <v/>
      </c>
      <c r="AE334" s="6">
        <f t="shared" si="101"/>
        <v>1</v>
      </c>
      <c r="AF334" s="6" t="e">
        <f t="shared" si="88"/>
        <v>#N/A</v>
      </c>
      <c r="AG334" s="6" t="e">
        <f t="shared" si="89"/>
        <v>#N/A</v>
      </c>
      <c r="AH334" s="6" t="e">
        <f t="shared" si="90"/>
        <v>#N/A</v>
      </c>
      <c r="AI334" s="6" t="e">
        <f t="shared" si="91"/>
        <v>#N/A</v>
      </c>
      <c r="AJ334" s="7" t="str">
        <f t="shared" si="92"/>
        <v xml:space="preserve"> </v>
      </c>
      <c r="AK334" s="6" t="e">
        <f t="shared" si="93"/>
        <v>#N/A</v>
      </c>
      <c r="AL334" s="6"/>
      <c r="AM334" s="6"/>
      <c r="AN334" s="6"/>
      <c r="AO334" s="6"/>
      <c r="AP334" s="6"/>
      <c r="AQ334" s="6"/>
      <c r="AR334" s="6"/>
      <c r="AS334" s="6"/>
      <c r="AT334" s="6">
        <f t="shared" si="94"/>
        <v>0</v>
      </c>
      <c r="AU334" s="6"/>
      <c r="AV334" s="6" t="str">
        <f t="shared" si="102"/>
        <v/>
      </c>
      <c r="AW334" s="6" t="str">
        <f t="shared" si="103"/>
        <v/>
      </c>
      <c r="AX334" s="6" t="str">
        <f t="shared" si="104"/>
        <v/>
      </c>
      <c r="AY334" s="58"/>
      <c r="BE334" s="191" t="s">
        <v>1132</v>
      </c>
      <c r="CS334" s="284" t="str">
        <f t="shared" si="87"/>
        <v/>
      </c>
      <c r="CT334" s="365" t="str">
        <f t="shared" si="95"/>
        <v/>
      </c>
    </row>
    <row r="335" spans="1:98" s="1" customFormat="1" ht="13.5" customHeight="1" x14ac:dyDescent="0.2">
      <c r="A335" s="17">
        <v>320</v>
      </c>
      <c r="B335" s="370"/>
      <c r="C335" s="370"/>
      <c r="D335" s="370"/>
      <c r="E335" s="370"/>
      <c r="F335" s="370"/>
      <c r="G335" s="370"/>
      <c r="H335" s="370"/>
      <c r="I335" s="370"/>
      <c r="J335" s="370"/>
      <c r="K335" s="370"/>
      <c r="L335" s="371"/>
      <c r="M335" s="370"/>
      <c r="N335" s="69"/>
      <c r="O335" s="70"/>
      <c r="P335" s="62"/>
      <c r="Q335" s="62"/>
      <c r="R335" s="103"/>
      <c r="S335" s="103"/>
      <c r="T335" s="104"/>
      <c r="U335" s="105"/>
      <c r="V335" s="106"/>
      <c r="W335" s="106"/>
      <c r="X335" s="107"/>
      <c r="Y335" s="25"/>
      <c r="Z335" s="21" t="str">
        <f t="shared" si="96"/>
        <v/>
      </c>
      <c r="AA335" s="6" t="e">
        <f t="shared" si="97"/>
        <v>#N/A</v>
      </c>
      <c r="AB335" s="6" t="e">
        <f t="shared" si="98"/>
        <v>#N/A</v>
      </c>
      <c r="AC335" s="6" t="e">
        <f t="shared" si="99"/>
        <v>#N/A</v>
      </c>
      <c r="AD335" s="6" t="str">
        <f t="shared" si="100"/>
        <v/>
      </c>
      <c r="AE335" s="6">
        <f t="shared" si="101"/>
        <v>1</v>
      </c>
      <c r="AF335" s="6" t="e">
        <f t="shared" si="88"/>
        <v>#N/A</v>
      </c>
      <c r="AG335" s="6" t="e">
        <f t="shared" si="89"/>
        <v>#N/A</v>
      </c>
      <c r="AH335" s="6" t="e">
        <f t="shared" si="90"/>
        <v>#N/A</v>
      </c>
      <c r="AI335" s="6" t="e">
        <f t="shared" si="91"/>
        <v>#N/A</v>
      </c>
      <c r="AJ335" s="7" t="str">
        <f t="shared" si="92"/>
        <v xml:space="preserve"> </v>
      </c>
      <c r="AK335" s="6" t="e">
        <f t="shared" si="93"/>
        <v>#N/A</v>
      </c>
      <c r="AL335" s="6"/>
      <c r="AM335" s="6"/>
      <c r="AN335" s="6"/>
      <c r="AO335" s="6"/>
      <c r="AP335" s="6"/>
      <c r="AQ335" s="6"/>
      <c r="AR335" s="6"/>
      <c r="AS335" s="6"/>
      <c r="AT335" s="6">
        <f t="shared" si="94"/>
        <v>0</v>
      </c>
      <c r="AU335" s="6"/>
      <c r="AV335" s="6" t="str">
        <f t="shared" si="102"/>
        <v/>
      </c>
      <c r="AW335" s="6" t="str">
        <f t="shared" si="103"/>
        <v/>
      </c>
      <c r="AX335" s="6" t="str">
        <f t="shared" si="104"/>
        <v/>
      </c>
      <c r="AY335" s="58"/>
      <c r="BE335" s="193" t="s">
        <v>1361</v>
      </c>
      <c r="CS335" s="284" t="str">
        <f t="shared" si="87"/>
        <v/>
      </c>
      <c r="CT335" s="365" t="str">
        <f t="shared" si="95"/>
        <v/>
      </c>
    </row>
    <row r="336" spans="1:98" s="1" customFormat="1" ht="13.5" customHeight="1" x14ac:dyDescent="0.2">
      <c r="A336" s="17">
        <v>321</v>
      </c>
      <c r="B336" s="370"/>
      <c r="C336" s="370"/>
      <c r="D336" s="370"/>
      <c r="E336" s="370"/>
      <c r="F336" s="370"/>
      <c r="G336" s="370"/>
      <c r="H336" s="370"/>
      <c r="I336" s="370"/>
      <c r="J336" s="370"/>
      <c r="K336" s="370"/>
      <c r="L336" s="371"/>
      <c r="M336" s="370"/>
      <c r="N336" s="69"/>
      <c r="O336" s="70"/>
      <c r="P336" s="62"/>
      <c r="Q336" s="62"/>
      <c r="R336" s="103"/>
      <c r="S336" s="103"/>
      <c r="T336" s="104"/>
      <c r="U336" s="105"/>
      <c r="V336" s="106"/>
      <c r="W336" s="106"/>
      <c r="X336" s="107"/>
      <c r="Y336" s="25"/>
      <c r="Z336" s="21" t="str">
        <f t="shared" si="96"/>
        <v/>
      </c>
      <c r="AA336" s="6" t="e">
        <f t="shared" si="97"/>
        <v>#N/A</v>
      </c>
      <c r="AB336" s="6" t="e">
        <f t="shared" si="98"/>
        <v>#N/A</v>
      </c>
      <c r="AC336" s="6" t="e">
        <f t="shared" si="99"/>
        <v>#N/A</v>
      </c>
      <c r="AD336" s="6" t="str">
        <f t="shared" si="100"/>
        <v/>
      </c>
      <c r="AE336" s="6">
        <f t="shared" si="101"/>
        <v>1</v>
      </c>
      <c r="AF336" s="6" t="e">
        <f t="shared" si="88"/>
        <v>#N/A</v>
      </c>
      <c r="AG336" s="6" t="e">
        <f t="shared" si="89"/>
        <v>#N/A</v>
      </c>
      <c r="AH336" s="6" t="e">
        <f t="shared" si="90"/>
        <v>#N/A</v>
      </c>
      <c r="AI336" s="6" t="e">
        <f t="shared" si="91"/>
        <v>#N/A</v>
      </c>
      <c r="AJ336" s="7" t="str">
        <f t="shared" si="92"/>
        <v xml:space="preserve"> </v>
      </c>
      <c r="AK336" s="6" t="e">
        <f t="shared" si="93"/>
        <v>#N/A</v>
      </c>
      <c r="AL336" s="6"/>
      <c r="AM336" s="6"/>
      <c r="AN336" s="6"/>
      <c r="AO336" s="6"/>
      <c r="AP336" s="6"/>
      <c r="AQ336" s="6"/>
      <c r="AR336" s="6"/>
      <c r="AS336" s="6"/>
      <c r="AT336" s="6">
        <f t="shared" si="94"/>
        <v>0</v>
      </c>
      <c r="AU336" s="6"/>
      <c r="AV336" s="6" t="str">
        <f t="shared" si="102"/>
        <v/>
      </c>
      <c r="AW336" s="6" t="str">
        <f t="shared" si="103"/>
        <v/>
      </c>
      <c r="AX336" s="6" t="str">
        <f t="shared" si="104"/>
        <v/>
      </c>
      <c r="AY336" s="58"/>
      <c r="BE336" s="193" t="s">
        <v>1181</v>
      </c>
      <c r="CS336" s="284" t="str">
        <f t="shared" ref="CS336:CS399" si="105">IFERROR(VLOOKUP(AI336,$CQ$17:$CR$33,2,0),"")</f>
        <v/>
      </c>
      <c r="CT336" s="365" t="str">
        <f t="shared" si="95"/>
        <v/>
      </c>
    </row>
    <row r="337" spans="1:98" s="1" customFormat="1" ht="13.5" customHeight="1" x14ac:dyDescent="0.2">
      <c r="A337" s="17">
        <v>322</v>
      </c>
      <c r="B337" s="370"/>
      <c r="C337" s="370"/>
      <c r="D337" s="370"/>
      <c r="E337" s="370"/>
      <c r="F337" s="370"/>
      <c r="G337" s="370"/>
      <c r="H337" s="370"/>
      <c r="I337" s="370"/>
      <c r="J337" s="370"/>
      <c r="K337" s="370"/>
      <c r="L337" s="371"/>
      <c r="M337" s="370"/>
      <c r="N337" s="69"/>
      <c r="O337" s="70"/>
      <c r="P337" s="62"/>
      <c r="Q337" s="62"/>
      <c r="R337" s="103"/>
      <c r="S337" s="103"/>
      <c r="T337" s="104"/>
      <c r="U337" s="105"/>
      <c r="V337" s="106"/>
      <c r="W337" s="106"/>
      <c r="X337" s="107"/>
      <c r="Y337" s="25"/>
      <c r="Z337" s="21" t="str">
        <f t="shared" si="96"/>
        <v/>
      </c>
      <c r="AA337" s="6" t="e">
        <f t="shared" si="97"/>
        <v>#N/A</v>
      </c>
      <c r="AB337" s="6" t="e">
        <f t="shared" si="98"/>
        <v>#N/A</v>
      </c>
      <c r="AC337" s="6" t="e">
        <f t="shared" si="99"/>
        <v>#N/A</v>
      </c>
      <c r="AD337" s="6" t="str">
        <f t="shared" si="100"/>
        <v/>
      </c>
      <c r="AE337" s="6">
        <f t="shared" si="101"/>
        <v>1</v>
      </c>
      <c r="AF337" s="6" t="e">
        <f t="shared" ref="AF337:AF400" si="106">IF(AC337=9,0,IF(L337&lt;=1700,1,IF(L337&lt;=2500,2,IF(L337&lt;=3500,3,4))))</f>
        <v>#N/A</v>
      </c>
      <c r="AG337" s="6" t="e">
        <f t="shared" ref="AG337:AG400" si="107">IF(AC337=5,0,IF(AC337=9,0,IF(L337&lt;=1700,1,IF(L337&lt;=2500,2,IF(L337&lt;=3500,3,4)))))</f>
        <v>#N/A</v>
      </c>
      <c r="AH337" s="6" t="e">
        <f t="shared" ref="AH337:AH400" si="108">VLOOKUP(M337,$BH$17:$BI$27,2,FALSE)</f>
        <v>#N/A</v>
      </c>
      <c r="AI337" s="6" t="e">
        <f t="shared" ref="AI337:AI400" si="109">VLOOKUP(AK337,排出係数表,9,FALSE)</f>
        <v>#N/A</v>
      </c>
      <c r="AJ337" s="7" t="str">
        <f t="shared" ref="AJ337:AJ400" si="110">IF(OR(ISBLANK(M337)=TRUE,ISBLANK(B337)=TRUE)," ",CONCATENATE(B337,AC337,AF337))</f>
        <v xml:space="preserve"> </v>
      </c>
      <c r="AK337" s="6" t="e">
        <f t="shared" ref="AK337:AK400" si="111">CONCATENATE(AA337,AG337,AH337,AD337)</f>
        <v>#N/A</v>
      </c>
      <c r="AL337" s="6"/>
      <c r="AM337" s="6"/>
      <c r="AN337" s="6"/>
      <c r="AO337" s="6"/>
      <c r="AP337" s="6"/>
      <c r="AQ337" s="6"/>
      <c r="AR337" s="6"/>
      <c r="AS337" s="6"/>
      <c r="AT337" s="6">
        <f t="shared" ref="AT337:AT400" si="112">IF(AND(N337="なし",O337="なし"),0,IF(AND(N337="",O337=""),0,IF(AND(N337="",O337="なし"),0,IF(AND(N337="なし",O337=""),0,1))))</f>
        <v>0</v>
      </c>
      <c r="AU337" s="6"/>
      <c r="AV337" s="6" t="str">
        <f t="shared" si="102"/>
        <v/>
      </c>
      <c r="AW337" s="6" t="str">
        <f t="shared" si="103"/>
        <v/>
      </c>
      <c r="AX337" s="6" t="str">
        <f t="shared" si="104"/>
        <v/>
      </c>
      <c r="AY337" s="58"/>
      <c r="BE337" s="193" t="s">
        <v>1201</v>
      </c>
      <c r="CS337" s="284" t="str">
        <f t="shared" si="105"/>
        <v/>
      </c>
      <c r="CT337" s="365" t="str">
        <f t="shared" ref="CT337:CT400" si="113">IF(
  OR(
    AND(D337&gt;=480, D337&lt;=498),
    AND(D337&gt;=580, D337&lt;=598),
    AND(D337&gt;=680, D337&lt;=698),
    AND(D337&gt;=780, D337&lt;=798)
  ),
  "※軽自動車は報告の対象外です。",
  ""
)</f>
        <v/>
      </c>
    </row>
    <row r="338" spans="1:98" s="1" customFormat="1" ht="13.5" customHeight="1" x14ac:dyDescent="0.2">
      <c r="A338" s="17">
        <v>323</v>
      </c>
      <c r="B338" s="370"/>
      <c r="C338" s="370"/>
      <c r="D338" s="370"/>
      <c r="E338" s="370"/>
      <c r="F338" s="370"/>
      <c r="G338" s="370"/>
      <c r="H338" s="370"/>
      <c r="I338" s="370"/>
      <c r="J338" s="370"/>
      <c r="K338" s="370"/>
      <c r="L338" s="371"/>
      <c r="M338" s="370"/>
      <c r="N338" s="69"/>
      <c r="O338" s="70"/>
      <c r="P338" s="62"/>
      <c r="Q338" s="62"/>
      <c r="R338" s="103"/>
      <c r="S338" s="103"/>
      <c r="T338" s="104"/>
      <c r="U338" s="105"/>
      <c r="V338" s="106"/>
      <c r="W338" s="106"/>
      <c r="X338" s="107"/>
      <c r="Y338" s="25"/>
      <c r="Z338" s="21" t="str">
        <f t="shared" si="96"/>
        <v/>
      </c>
      <c r="AA338" s="6" t="e">
        <f t="shared" si="97"/>
        <v>#N/A</v>
      </c>
      <c r="AB338" s="6" t="e">
        <f t="shared" si="98"/>
        <v>#N/A</v>
      </c>
      <c r="AC338" s="6" t="e">
        <f t="shared" si="99"/>
        <v>#N/A</v>
      </c>
      <c r="AD338" s="6" t="str">
        <f t="shared" si="100"/>
        <v/>
      </c>
      <c r="AE338" s="6">
        <f t="shared" si="101"/>
        <v>1</v>
      </c>
      <c r="AF338" s="6" t="e">
        <f t="shared" si="106"/>
        <v>#N/A</v>
      </c>
      <c r="AG338" s="6" t="e">
        <f t="shared" si="107"/>
        <v>#N/A</v>
      </c>
      <c r="AH338" s="6" t="e">
        <f t="shared" si="108"/>
        <v>#N/A</v>
      </c>
      <c r="AI338" s="6" t="e">
        <f t="shared" si="109"/>
        <v>#N/A</v>
      </c>
      <c r="AJ338" s="7" t="str">
        <f t="shared" si="110"/>
        <v xml:space="preserve"> </v>
      </c>
      <c r="AK338" s="6" t="e">
        <f t="shared" si="111"/>
        <v>#N/A</v>
      </c>
      <c r="AL338" s="6"/>
      <c r="AM338" s="6"/>
      <c r="AN338" s="6"/>
      <c r="AO338" s="6"/>
      <c r="AP338" s="6"/>
      <c r="AQ338" s="6"/>
      <c r="AR338" s="6"/>
      <c r="AS338" s="6"/>
      <c r="AT338" s="6">
        <f t="shared" si="112"/>
        <v>0</v>
      </c>
      <c r="AU338" s="6"/>
      <c r="AV338" s="6" t="str">
        <f t="shared" si="102"/>
        <v/>
      </c>
      <c r="AW338" s="6" t="str">
        <f t="shared" si="103"/>
        <v/>
      </c>
      <c r="AX338" s="6" t="str">
        <f t="shared" si="104"/>
        <v/>
      </c>
      <c r="AY338" s="58"/>
      <c r="BE338" s="191" t="s">
        <v>1360</v>
      </c>
      <c r="CS338" s="284" t="str">
        <f t="shared" si="105"/>
        <v/>
      </c>
      <c r="CT338" s="365" t="str">
        <f t="shared" si="113"/>
        <v/>
      </c>
    </row>
    <row r="339" spans="1:98" s="1" customFormat="1" ht="13.5" customHeight="1" x14ac:dyDescent="0.2">
      <c r="A339" s="17">
        <v>324</v>
      </c>
      <c r="B339" s="370"/>
      <c r="C339" s="370"/>
      <c r="D339" s="370"/>
      <c r="E339" s="370"/>
      <c r="F339" s="370"/>
      <c r="G339" s="370"/>
      <c r="H339" s="370"/>
      <c r="I339" s="370"/>
      <c r="J339" s="370"/>
      <c r="K339" s="370"/>
      <c r="L339" s="371"/>
      <c r="M339" s="370"/>
      <c r="N339" s="69"/>
      <c r="O339" s="70"/>
      <c r="P339" s="62"/>
      <c r="Q339" s="62"/>
      <c r="R339" s="103"/>
      <c r="S339" s="103"/>
      <c r="T339" s="104"/>
      <c r="U339" s="105"/>
      <c r="V339" s="106"/>
      <c r="W339" s="106"/>
      <c r="X339" s="107"/>
      <c r="Y339" s="25"/>
      <c r="Z339" s="21" t="str">
        <f t="shared" si="96"/>
        <v/>
      </c>
      <c r="AA339" s="6" t="e">
        <f t="shared" si="97"/>
        <v>#N/A</v>
      </c>
      <c r="AB339" s="6" t="e">
        <f t="shared" si="98"/>
        <v>#N/A</v>
      </c>
      <c r="AC339" s="6" t="e">
        <f t="shared" si="99"/>
        <v>#N/A</v>
      </c>
      <c r="AD339" s="6" t="str">
        <f t="shared" si="100"/>
        <v/>
      </c>
      <c r="AE339" s="6">
        <f t="shared" si="101"/>
        <v>1</v>
      </c>
      <c r="AF339" s="6" t="e">
        <f t="shared" si="106"/>
        <v>#N/A</v>
      </c>
      <c r="AG339" s="6" t="e">
        <f t="shared" si="107"/>
        <v>#N/A</v>
      </c>
      <c r="AH339" s="6" t="e">
        <f t="shared" si="108"/>
        <v>#N/A</v>
      </c>
      <c r="AI339" s="6" t="e">
        <f t="shared" si="109"/>
        <v>#N/A</v>
      </c>
      <c r="AJ339" s="7" t="str">
        <f t="shared" si="110"/>
        <v xml:space="preserve"> </v>
      </c>
      <c r="AK339" s="6" t="e">
        <f t="shared" si="111"/>
        <v>#N/A</v>
      </c>
      <c r="AL339" s="6"/>
      <c r="AM339" s="6"/>
      <c r="AN339" s="6"/>
      <c r="AO339" s="6"/>
      <c r="AP339" s="6"/>
      <c r="AQ339" s="6"/>
      <c r="AR339" s="6"/>
      <c r="AS339" s="6"/>
      <c r="AT339" s="6">
        <f t="shared" si="112"/>
        <v>0</v>
      </c>
      <c r="AU339" s="6"/>
      <c r="AV339" s="6" t="str">
        <f t="shared" si="102"/>
        <v/>
      </c>
      <c r="AW339" s="6" t="str">
        <f t="shared" si="103"/>
        <v/>
      </c>
      <c r="AX339" s="6" t="str">
        <f t="shared" si="104"/>
        <v/>
      </c>
      <c r="AY339" s="58"/>
      <c r="BE339" s="193" t="s">
        <v>1180</v>
      </c>
      <c r="CS339" s="284" t="str">
        <f t="shared" si="105"/>
        <v/>
      </c>
      <c r="CT339" s="365" t="str">
        <f t="shared" si="113"/>
        <v/>
      </c>
    </row>
    <row r="340" spans="1:98" s="1" customFormat="1" ht="13.5" customHeight="1" x14ac:dyDescent="0.2">
      <c r="A340" s="17">
        <v>325</v>
      </c>
      <c r="B340" s="370"/>
      <c r="C340" s="370"/>
      <c r="D340" s="370"/>
      <c r="E340" s="370"/>
      <c r="F340" s="370"/>
      <c r="G340" s="370"/>
      <c r="H340" s="370"/>
      <c r="I340" s="370"/>
      <c r="J340" s="370"/>
      <c r="K340" s="370"/>
      <c r="L340" s="371"/>
      <c r="M340" s="370"/>
      <c r="N340" s="69"/>
      <c r="O340" s="70"/>
      <c r="P340" s="62"/>
      <c r="Q340" s="62"/>
      <c r="R340" s="103"/>
      <c r="S340" s="103"/>
      <c r="T340" s="104"/>
      <c r="U340" s="105"/>
      <c r="V340" s="106"/>
      <c r="W340" s="106"/>
      <c r="X340" s="107"/>
      <c r="Y340" s="25"/>
      <c r="Z340" s="21" t="str">
        <f t="shared" si="96"/>
        <v/>
      </c>
      <c r="AA340" s="6" t="e">
        <f t="shared" si="97"/>
        <v>#N/A</v>
      </c>
      <c r="AB340" s="6" t="e">
        <f t="shared" si="98"/>
        <v>#N/A</v>
      </c>
      <c r="AC340" s="6" t="e">
        <f t="shared" si="99"/>
        <v>#N/A</v>
      </c>
      <c r="AD340" s="6" t="str">
        <f t="shared" si="100"/>
        <v/>
      </c>
      <c r="AE340" s="6">
        <f t="shared" si="101"/>
        <v>1</v>
      </c>
      <c r="AF340" s="6" t="e">
        <f t="shared" si="106"/>
        <v>#N/A</v>
      </c>
      <c r="AG340" s="6" t="e">
        <f t="shared" si="107"/>
        <v>#N/A</v>
      </c>
      <c r="AH340" s="6" t="e">
        <f t="shared" si="108"/>
        <v>#N/A</v>
      </c>
      <c r="AI340" s="6" t="e">
        <f t="shared" si="109"/>
        <v>#N/A</v>
      </c>
      <c r="AJ340" s="7" t="str">
        <f t="shared" si="110"/>
        <v xml:space="preserve"> </v>
      </c>
      <c r="AK340" s="6" t="e">
        <f t="shared" si="111"/>
        <v>#N/A</v>
      </c>
      <c r="AL340" s="6"/>
      <c r="AM340" s="6"/>
      <c r="AN340" s="6"/>
      <c r="AO340" s="6"/>
      <c r="AP340" s="6"/>
      <c r="AQ340" s="6"/>
      <c r="AR340" s="6"/>
      <c r="AS340" s="6"/>
      <c r="AT340" s="6">
        <f t="shared" si="112"/>
        <v>0</v>
      </c>
      <c r="AU340" s="6"/>
      <c r="AV340" s="6" t="str">
        <f t="shared" si="102"/>
        <v/>
      </c>
      <c r="AW340" s="6" t="str">
        <f t="shared" si="103"/>
        <v/>
      </c>
      <c r="AX340" s="6" t="str">
        <f t="shared" si="104"/>
        <v/>
      </c>
      <c r="AY340" s="58"/>
      <c r="BE340" s="193" t="s">
        <v>1200</v>
      </c>
      <c r="CS340" s="284" t="str">
        <f t="shared" si="105"/>
        <v/>
      </c>
      <c r="CT340" s="365" t="str">
        <f t="shared" si="113"/>
        <v/>
      </c>
    </row>
    <row r="341" spans="1:98" s="1" customFormat="1" ht="13.5" customHeight="1" x14ac:dyDescent="0.2">
      <c r="A341" s="17">
        <v>326</v>
      </c>
      <c r="B341" s="370"/>
      <c r="C341" s="370"/>
      <c r="D341" s="370"/>
      <c r="E341" s="370"/>
      <c r="F341" s="370"/>
      <c r="G341" s="370"/>
      <c r="H341" s="370"/>
      <c r="I341" s="370"/>
      <c r="J341" s="370"/>
      <c r="K341" s="370"/>
      <c r="L341" s="371"/>
      <c r="M341" s="370"/>
      <c r="N341" s="69"/>
      <c r="O341" s="70"/>
      <c r="P341" s="62"/>
      <c r="Q341" s="62"/>
      <c r="R341" s="103"/>
      <c r="S341" s="103"/>
      <c r="T341" s="104"/>
      <c r="U341" s="105"/>
      <c r="V341" s="106"/>
      <c r="W341" s="106"/>
      <c r="X341" s="107"/>
      <c r="Y341" s="25"/>
      <c r="Z341" s="21" t="str">
        <f t="shared" si="96"/>
        <v/>
      </c>
      <c r="AA341" s="6" t="e">
        <f t="shared" si="97"/>
        <v>#N/A</v>
      </c>
      <c r="AB341" s="6" t="e">
        <f t="shared" si="98"/>
        <v>#N/A</v>
      </c>
      <c r="AC341" s="6" t="e">
        <f t="shared" si="99"/>
        <v>#N/A</v>
      </c>
      <c r="AD341" s="6" t="str">
        <f t="shared" si="100"/>
        <v/>
      </c>
      <c r="AE341" s="6">
        <f t="shared" si="101"/>
        <v>1</v>
      </c>
      <c r="AF341" s="6" t="e">
        <f t="shared" si="106"/>
        <v>#N/A</v>
      </c>
      <c r="AG341" s="6" t="e">
        <f t="shared" si="107"/>
        <v>#N/A</v>
      </c>
      <c r="AH341" s="6" t="e">
        <f t="shared" si="108"/>
        <v>#N/A</v>
      </c>
      <c r="AI341" s="6" t="e">
        <f t="shared" si="109"/>
        <v>#N/A</v>
      </c>
      <c r="AJ341" s="7" t="str">
        <f t="shared" si="110"/>
        <v xml:space="preserve"> </v>
      </c>
      <c r="AK341" s="6" t="e">
        <f t="shared" si="111"/>
        <v>#N/A</v>
      </c>
      <c r="AL341" s="6"/>
      <c r="AM341" s="6"/>
      <c r="AN341" s="6"/>
      <c r="AO341" s="6"/>
      <c r="AP341" s="6"/>
      <c r="AQ341" s="6"/>
      <c r="AR341" s="6"/>
      <c r="AS341" s="6"/>
      <c r="AT341" s="6">
        <f t="shared" si="112"/>
        <v>0</v>
      </c>
      <c r="AU341" s="6"/>
      <c r="AV341" s="6" t="str">
        <f t="shared" si="102"/>
        <v/>
      </c>
      <c r="AW341" s="6" t="str">
        <f t="shared" si="103"/>
        <v/>
      </c>
      <c r="AX341" s="6" t="str">
        <f t="shared" si="104"/>
        <v/>
      </c>
      <c r="AY341" s="58"/>
      <c r="BE341" s="193" t="s">
        <v>1251</v>
      </c>
      <c r="CS341" s="284" t="str">
        <f t="shared" si="105"/>
        <v/>
      </c>
      <c r="CT341" s="365" t="str">
        <f t="shared" si="113"/>
        <v/>
      </c>
    </row>
    <row r="342" spans="1:98" s="1" customFormat="1" ht="13.5" customHeight="1" x14ac:dyDescent="0.2">
      <c r="A342" s="17">
        <v>327</v>
      </c>
      <c r="B342" s="370"/>
      <c r="C342" s="370"/>
      <c r="D342" s="370"/>
      <c r="E342" s="370"/>
      <c r="F342" s="370"/>
      <c r="G342" s="370"/>
      <c r="H342" s="370"/>
      <c r="I342" s="370"/>
      <c r="J342" s="370"/>
      <c r="K342" s="370"/>
      <c r="L342" s="371"/>
      <c r="M342" s="370"/>
      <c r="N342" s="69"/>
      <c r="O342" s="70"/>
      <c r="P342" s="62"/>
      <c r="Q342" s="62"/>
      <c r="R342" s="103"/>
      <c r="S342" s="103"/>
      <c r="T342" s="104"/>
      <c r="U342" s="105"/>
      <c r="V342" s="106"/>
      <c r="W342" s="106"/>
      <c r="X342" s="107"/>
      <c r="Y342" s="25"/>
      <c r="Z342" s="21" t="str">
        <f t="shared" si="96"/>
        <v/>
      </c>
      <c r="AA342" s="6" t="e">
        <f t="shared" si="97"/>
        <v>#N/A</v>
      </c>
      <c r="AB342" s="6" t="e">
        <f t="shared" si="98"/>
        <v>#N/A</v>
      </c>
      <c r="AC342" s="6" t="e">
        <f t="shared" si="99"/>
        <v>#N/A</v>
      </c>
      <c r="AD342" s="6" t="str">
        <f t="shared" si="100"/>
        <v/>
      </c>
      <c r="AE342" s="6">
        <f t="shared" si="101"/>
        <v>1</v>
      </c>
      <c r="AF342" s="6" t="e">
        <f t="shared" si="106"/>
        <v>#N/A</v>
      </c>
      <c r="AG342" s="6" t="e">
        <f t="shared" si="107"/>
        <v>#N/A</v>
      </c>
      <c r="AH342" s="6" t="e">
        <f t="shared" si="108"/>
        <v>#N/A</v>
      </c>
      <c r="AI342" s="6" t="e">
        <f t="shared" si="109"/>
        <v>#N/A</v>
      </c>
      <c r="AJ342" s="7" t="str">
        <f t="shared" si="110"/>
        <v xml:space="preserve"> </v>
      </c>
      <c r="AK342" s="6" t="e">
        <f t="shared" si="111"/>
        <v>#N/A</v>
      </c>
      <c r="AL342" s="6"/>
      <c r="AM342" s="6"/>
      <c r="AN342" s="6"/>
      <c r="AO342" s="6"/>
      <c r="AP342" s="6"/>
      <c r="AQ342" s="6"/>
      <c r="AR342" s="6"/>
      <c r="AS342" s="6"/>
      <c r="AT342" s="6">
        <f t="shared" si="112"/>
        <v>0</v>
      </c>
      <c r="AU342" s="6"/>
      <c r="AV342" s="6" t="str">
        <f t="shared" si="102"/>
        <v/>
      </c>
      <c r="AW342" s="6" t="str">
        <f t="shared" si="103"/>
        <v/>
      </c>
      <c r="AX342" s="6" t="str">
        <f t="shared" si="104"/>
        <v/>
      </c>
      <c r="AY342" s="58"/>
      <c r="BE342" s="191" t="s">
        <v>855</v>
      </c>
      <c r="CS342" s="284" t="str">
        <f t="shared" si="105"/>
        <v/>
      </c>
      <c r="CT342" s="365" t="str">
        <f t="shared" si="113"/>
        <v/>
      </c>
    </row>
    <row r="343" spans="1:98" s="1" customFormat="1" ht="13.5" customHeight="1" x14ac:dyDescent="0.2">
      <c r="A343" s="17">
        <v>328</v>
      </c>
      <c r="B343" s="370"/>
      <c r="C343" s="370"/>
      <c r="D343" s="370"/>
      <c r="E343" s="370"/>
      <c r="F343" s="370"/>
      <c r="G343" s="370"/>
      <c r="H343" s="370"/>
      <c r="I343" s="370"/>
      <c r="J343" s="370"/>
      <c r="K343" s="370"/>
      <c r="L343" s="371"/>
      <c r="M343" s="370"/>
      <c r="N343" s="69"/>
      <c r="O343" s="70"/>
      <c r="P343" s="62"/>
      <c r="Q343" s="62"/>
      <c r="R343" s="103"/>
      <c r="S343" s="103"/>
      <c r="T343" s="104"/>
      <c r="U343" s="105"/>
      <c r="V343" s="106"/>
      <c r="W343" s="106"/>
      <c r="X343" s="107"/>
      <c r="Y343" s="25"/>
      <c r="Z343" s="21" t="str">
        <f t="shared" si="96"/>
        <v/>
      </c>
      <c r="AA343" s="6" t="e">
        <f t="shared" si="97"/>
        <v>#N/A</v>
      </c>
      <c r="AB343" s="6" t="e">
        <f t="shared" si="98"/>
        <v>#N/A</v>
      </c>
      <c r="AC343" s="6" t="e">
        <f t="shared" si="99"/>
        <v>#N/A</v>
      </c>
      <c r="AD343" s="6" t="str">
        <f t="shared" si="100"/>
        <v/>
      </c>
      <c r="AE343" s="6">
        <f t="shared" si="101"/>
        <v>1</v>
      </c>
      <c r="AF343" s="6" t="e">
        <f t="shared" si="106"/>
        <v>#N/A</v>
      </c>
      <c r="AG343" s="6" t="e">
        <f t="shared" si="107"/>
        <v>#N/A</v>
      </c>
      <c r="AH343" s="6" t="e">
        <f t="shared" si="108"/>
        <v>#N/A</v>
      </c>
      <c r="AI343" s="6" t="e">
        <f t="shared" si="109"/>
        <v>#N/A</v>
      </c>
      <c r="AJ343" s="7" t="str">
        <f t="shared" si="110"/>
        <v xml:space="preserve"> </v>
      </c>
      <c r="AK343" s="6" t="e">
        <f t="shared" si="111"/>
        <v>#N/A</v>
      </c>
      <c r="AL343" s="6"/>
      <c r="AM343" s="6"/>
      <c r="AN343" s="6"/>
      <c r="AO343" s="6"/>
      <c r="AP343" s="6"/>
      <c r="AQ343" s="6"/>
      <c r="AR343" s="6"/>
      <c r="AS343" s="6"/>
      <c r="AT343" s="6">
        <f t="shared" si="112"/>
        <v>0</v>
      </c>
      <c r="AU343" s="6"/>
      <c r="AV343" s="6" t="str">
        <f t="shared" si="102"/>
        <v/>
      </c>
      <c r="AW343" s="6" t="str">
        <f t="shared" si="103"/>
        <v/>
      </c>
      <c r="AX343" s="6" t="str">
        <f t="shared" si="104"/>
        <v/>
      </c>
      <c r="AY343" s="58"/>
      <c r="BE343" s="193" t="s">
        <v>889</v>
      </c>
      <c r="CS343" s="284" t="str">
        <f t="shared" si="105"/>
        <v/>
      </c>
      <c r="CT343" s="365" t="str">
        <f t="shared" si="113"/>
        <v/>
      </c>
    </row>
    <row r="344" spans="1:98" s="1" customFormat="1" ht="13.5" customHeight="1" x14ac:dyDescent="0.2">
      <c r="A344" s="17">
        <v>329</v>
      </c>
      <c r="B344" s="370"/>
      <c r="C344" s="370"/>
      <c r="D344" s="370"/>
      <c r="E344" s="370"/>
      <c r="F344" s="370"/>
      <c r="G344" s="370"/>
      <c r="H344" s="370"/>
      <c r="I344" s="370"/>
      <c r="J344" s="370"/>
      <c r="K344" s="370"/>
      <c r="L344" s="371"/>
      <c r="M344" s="370"/>
      <c r="N344" s="69"/>
      <c r="O344" s="70"/>
      <c r="P344" s="62"/>
      <c r="Q344" s="62"/>
      <c r="R344" s="103"/>
      <c r="S344" s="103"/>
      <c r="T344" s="104"/>
      <c r="U344" s="105"/>
      <c r="V344" s="106"/>
      <c r="W344" s="106"/>
      <c r="X344" s="107"/>
      <c r="Y344" s="25"/>
      <c r="Z344" s="21" t="str">
        <f t="shared" si="96"/>
        <v/>
      </c>
      <c r="AA344" s="6" t="e">
        <f t="shared" si="97"/>
        <v>#N/A</v>
      </c>
      <c r="AB344" s="6" t="e">
        <f t="shared" si="98"/>
        <v>#N/A</v>
      </c>
      <c r="AC344" s="6" t="e">
        <f t="shared" si="99"/>
        <v>#N/A</v>
      </c>
      <c r="AD344" s="6" t="str">
        <f t="shared" si="100"/>
        <v/>
      </c>
      <c r="AE344" s="6">
        <f t="shared" si="101"/>
        <v>1</v>
      </c>
      <c r="AF344" s="6" t="e">
        <f t="shared" si="106"/>
        <v>#N/A</v>
      </c>
      <c r="AG344" s="6" t="e">
        <f t="shared" si="107"/>
        <v>#N/A</v>
      </c>
      <c r="AH344" s="6" t="e">
        <f t="shared" si="108"/>
        <v>#N/A</v>
      </c>
      <c r="AI344" s="6" t="e">
        <f t="shared" si="109"/>
        <v>#N/A</v>
      </c>
      <c r="AJ344" s="7" t="str">
        <f t="shared" si="110"/>
        <v xml:space="preserve"> </v>
      </c>
      <c r="AK344" s="6" t="e">
        <f t="shared" si="111"/>
        <v>#N/A</v>
      </c>
      <c r="AL344" s="6"/>
      <c r="AM344" s="6"/>
      <c r="AN344" s="6"/>
      <c r="AO344" s="6"/>
      <c r="AP344" s="6"/>
      <c r="AQ344" s="6"/>
      <c r="AR344" s="6"/>
      <c r="AS344" s="6"/>
      <c r="AT344" s="6">
        <f t="shared" si="112"/>
        <v>0</v>
      </c>
      <c r="AU344" s="6"/>
      <c r="AV344" s="6" t="str">
        <f t="shared" si="102"/>
        <v/>
      </c>
      <c r="AW344" s="6" t="str">
        <f t="shared" si="103"/>
        <v/>
      </c>
      <c r="AX344" s="6" t="str">
        <f t="shared" si="104"/>
        <v/>
      </c>
      <c r="AY344" s="58"/>
      <c r="BE344" s="193" t="s">
        <v>1311</v>
      </c>
      <c r="CS344" s="284" t="str">
        <f t="shared" si="105"/>
        <v/>
      </c>
      <c r="CT344" s="365" t="str">
        <f t="shared" si="113"/>
        <v/>
      </c>
    </row>
    <row r="345" spans="1:98" s="1" customFormat="1" ht="13.5" customHeight="1" x14ac:dyDescent="0.2">
      <c r="A345" s="17">
        <v>330</v>
      </c>
      <c r="B345" s="370"/>
      <c r="C345" s="370"/>
      <c r="D345" s="370"/>
      <c r="E345" s="370"/>
      <c r="F345" s="370"/>
      <c r="G345" s="370"/>
      <c r="H345" s="370"/>
      <c r="I345" s="370"/>
      <c r="J345" s="370"/>
      <c r="K345" s="370"/>
      <c r="L345" s="371"/>
      <c r="M345" s="370"/>
      <c r="N345" s="69"/>
      <c r="O345" s="70"/>
      <c r="P345" s="62"/>
      <c r="Q345" s="62"/>
      <c r="R345" s="103"/>
      <c r="S345" s="103"/>
      <c r="T345" s="104"/>
      <c r="U345" s="105"/>
      <c r="V345" s="106"/>
      <c r="W345" s="106"/>
      <c r="X345" s="107"/>
      <c r="Y345" s="25"/>
      <c r="Z345" s="21" t="str">
        <f t="shared" si="96"/>
        <v/>
      </c>
      <c r="AA345" s="6" t="e">
        <f t="shared" si="97"/>
        <v>#N/A</v>
      </c>
      <c r="AB345" s="6" t="e">
        <f t="shared" si="98"/>
        <v>#N/A</v>
      </c>
      <c r="AC345" s="6" t="e">
        <f t="shared" si="99"/>
        <v>#N/A</v>
      </c>
      <c r="AD345" s="6" t="str">
        <f t="shared" si="100"/>
        <v/>
      </c>
      <c r="AE345" s="6">
        <f t="shared" si="101"/>
        <v>1</v>
      </c>
      <c r="AF345" s="6" t="e">
        <f t="shared" si="106"/>
        <v>#N/A</v>
      </c>
      <c r="AG345" s="6" t="e">
        <f t="shared" si="107"/>
        <v>#N/A</v>
      </c>
      <c r="AH345" s="6" t="e">
        <f t="shared" si="108"/>
        <v>#N/A</v>
      </c>
      <c r="AI345" s="6" t="e">
        <f t="shared" si="109"/>
        <v>#N/A</v>
      </c>
      <c r="AJ345" s="7" t="str">
        <f t="shared" si="110"/>
        <v xml:space="preserve"> </v>
      </c>
      <c r="AK345" s="6" t="e">
        <f t="shared" si="111"/>
        <v>#N/A</v>
      </c>
      <c r="AL345" s="6"/>
      <c r="AM345" s="6"/>
      <c r="AN345" s="6"/>
      <c r="AO345" s="6"/>
      <c r="AP345" s="6"/>
      <c r="AQ345" s="6"/>
      <c r="AR345" s="6"/>
      <c r="AS345" s="6"/>
      <c r="AT345" s="6">
        <f t="shared" si="112"/>
        <v>0</v>
      </c>
      <c r="AU345" s="6"/>
      <c r="AV345" s="6" t="str">
        <f t="shared" si="102"/>
        <v/>
      </c>
      <c r="AW345" s="6" t="str">
        <f t="shared" si="103"/>
        <v/>
      </c>
      <c r="AX345" s="6" t="str">
        <f t="shared" si="104"/>
        <v/>
      </c>
      <c r="AY345" s="58"/>
      <c r="BE345" s="193" t="s">
        <v>948</v>
      </c>
      <c r="CS345" s="284" t="str">
        <f t="shared" si="105"/>
        <v/>
      </c>
      <c r="CT345" s="365" t="str">
        <f t="shared" si="113"/>
        <v/>
      </c>
    </row>
    <row r="346" spans="1:98" s="1" customFormat="1" ht="13.5" customHeight="1" x14ac:dyDescent="0.2">
      <c r="A346" s="17">
        <v>331</v>
      </c>
      <c r="B346" s="370"/>
      <c r="C346" s="370"/>
      <c r="D346" s="370"/>
      <c r="E346" s="370"/>
      <c r="F346" s="370"/>
      <c r="G346" s="370"/>
      <c r="H346" s="370"/>
      <c r="I346" s="370"/>
      <c r="J346" s="370"/>
      <c r="K346" s="370"/>
      <c r="L346" s="371"/>
      <c r="M346" s="370"/>
      <c r="N346" s="69"/>
      <c r="O346" s="70"/>
      <c r="P346" s="62"/>
      <c r="Q346" s="62"/>
      <c r="R346" s="103"/>
      <c r="S346" s="103"/>
      <c r="T346" s="104"/>
      <c r="U346" s="105"/>
      <c r="V346" s="106"/>
      <c r="W346" s="106"/>
      <c r="X346" s="107"/>
      <c r="Y346" s="25"/>
      <c r="Z346" s="21" t="str">
        <f t="shared" si="96"/>
        <v/>
      </c>
      <c r="AA346" s="6" t="e">
        <f t="shared" si="97"/>
        <v>#N/A</v>
      </c>
      <c r="AB346" s="6" t="e">
        <f t="shared" si="98"/>
        <v>#N/A</v>
      </c>
      <c r="AC346" s="6" t="e">
        <f t="shared" si="99"/>
        <v>#N/A</v>
      </c>
      <c r="AD346" s="6" t="str">
        <f t="shared" si="100"/>
        <v/>
      </c>
      <c r="AE346" s="6">
        <f t="shared" si="101"/>
        <v>1</v>
      </c>
      <c r="AF346" s="6" t="e">
        <f t="shared" si="106"/>
        <v>#N/A</v>
      </c>
      <c r="AG346" s="6" t="e">
        <f t="shared" si="107"/>
        <v>#N/A</v>
      </c>
      <c r="AH346" s="6" t="e">
        <f t="shared" si="108"/>
        <v>#N/A</v>
      </c>
      <c r="AI346" s="6" t="e">
        <f t="shared" si="109"/>
        <v>#N/A</v>
      </c>
      <c r="AJ346" s="7" t="str">
        <f t="shared" si="110"/>
        <v xml:space="preserve"> </v>
      </c>
      <c r="AK346" s="6" t="e">
        <f t="shared" si="111"/>
        <v>#N/A</v>
      </c>
      <c r="AL346" s="6"/>
      <c r="AM346" s="6"/>
      <c r="AN346" s="6"/>
      <c r="AO346" s="6"/>
      <c r="AP346" s="6"/>
      <c r="AQ346" s="6"/>
      <c r="AR346" s="6"/>
      <c r="AS346" s="6"/>
      <c r="AT346" s="6">
        <f t="shared" si="112"/>
        <v>0</v>
      </c>
      <c r="AU346" s="6"/>
      <c r="AV346" s="6" t="str">
        <f t="shared" si="102"/>
        <v/>
      </c>
      <c r="AW346" s="6" t="str">
        <f t="shared" si="103"/>
        <v/>
      </c>
      <c r="AX346" s="6" t="str">
        <f t="shared" si="104"/>
        <v/>
      </c>
      <c r="AY346" s="58"/>
      <c r="BE346" s="193" t="s">
        <v>981</v>
      </c>
      <c r="CS346" s="284" t="str">
        <f t="shared" si="105"/>
        <v/>
      </c>
      <c r="CT346" s="365" t="str">
        <f t="shared" si="113"/>
        <v/>
      </c>
    </row>
    <row r="347" spans="1:98" s="1" customFormat="1" ht="13.5" customHeight="1" x14ac:dyDescent="0.2">
      <c r="A347" s="17">
        <v>332</v>
      </c>
      <c r="B347" s="370"/>
      <c r="C347" s="370"/>
      <c r="D347" s="370"/>
      <c r="E347" s="370"/>
      <c r="F347" s="370"/>
      <c r="G347" s="370"/>
      <c r="H347" s="370"/>
      <c r="I347" s="370"/>
      <c r="J347" s="370"/>
      <c r="K347" s="370"/>
      <c r="L347" s="371"/>
      <c r="M347" s="370"/>
      <c r="N347" s="69"/>
      <c r="O347" s="70"/>
      <c r="P347" s="62"/>
      <c r="Q347" s="62"/>
      <c r="R347" s="103"/>
      <c r="S347" s="103"/>
      <c r="T347" s="104"/>
      <c r="U347" s="105"/>
      <c r="V347" s="106"/>
      <c r="W347" s="106"/>
      <c r="X347" s="107"/>
      <c r="Y347" s="25"/>
      <c r="Z347" s="21" t="str">
        <f t="shared" si="96"/>
        <v/>
      </c>
      <c r="AA347" s="6" t="e">
        <f t="shared" si="97"/>
        <v>#N/A</v>
      </c>
      <c r="AB347" s="6" t="e">
        <f t="shared" si="98"/>
        <v>#N/A</v>
      </c>
      <c r="AC347" s="6" t="e">
        <f t="shared" si="99"/>
        <v>#N/A</v>
      </c>
      <c r="AD347" s="6" t="str">
        <f t="shared" si="100"/>
        <v/>
      </c>
      <c r="AE347" s="6">
        <f t="shared" si="101"/>
        <v>1</v>
      </c>
      <c r="AF347" s="6" t="e">
        <f t="shared" si="106"/>
        <v>#N/A</v>
      </c>
      <c r="AG347" s="6" t="e">
        <f t="shared" si="107"/>
        <v>#N/A</v>
      </c>
      <c r="AH347" s="6" t="e">
        <f t="shared" si="108"/>
        <v>#N/A</v>
      </c>
      <c r="AI347" s="6" t="e">
        <f t="shared" si="109"/>
        <v>#N/A</v>
      </c>
      <c r="AJ347" s="7" t="str">
        <f t="shared" si="110"/>
        <v xml:space="preserve"> </v>
      </c>
      <c r="AK347" s="6" t="e">
        <f t="shared" si="111"/>
        <v>#N/A</v>
      </c>
      <c r="AL347" s="6"/>
      <c r="AM347" s="6"/>
      <c r="AN347" s="6"/>
      <c r="AO347" s="6"/>
      <c r="AP347" s="6"/>
      <c r="AQ347" s="6"/>
      <c r="AR347" s="6"/>
      <c r="AS347" s="6"/>
      <c r="AT347" s="6">
        <f t="shared" si="112"/>
        <v>0</v>
      </c>
      <c r="AU347" s="6"/>
      <c r="AV347" s="6" t="str">
        <f t="shared" si="102"/>
        <v/>
      </c>
      <c r="AW347" s="6" t="str">
        <f t="shared" si="103"/>
        <v/>
      </c>
      <c r="AX347" s="6" t="str">
        <f t="shared" si="104"/>
        <v/>
      </c>
      <c r="AY347" s="58"/>
      <c r="BE347" s="193" t="s">
        <v>1255</v>
      </c>
      <c r="CS347" s="284" t="str">
        <f t="shared" si="105"/>
        <v/>
      </c>
      <c r="CT347" s="365" t="str">
        <f t="shared" si="113"/>
        <v/>
      </c>
    </row>
    <row r="348" spans="1:98" s="1" customFormat="1" ht="13.5" customHeight="1" x14ac:dyDescent="0.2">
      <c r="A348" s="17">
        <v>333</v>
      </c>
      <c r="B348" s="370"/>
      <c r="C348" s="370"/>
      <c r="D348" s="370"/>
      <c r="E348" s="370"/>
      <c r="F348" s="370"/>
      <c r="G348" s="370"/>
      <c r="H348" s="370"/>
      <c r="I348" s="370"/>
      <c r="J348" s="370"/>
      <c r="K348" s="370"/>
      <c r="L348" s="371"/>
      <c r="M348" s="370"/>
      <c r="N348" s="69"/>
      <c r="O348" s="70"/>
      <c r="P348" s="62"/>
      <c r="Q348" s="62"/>
      <c r="R348" s="103"/>
      <c r="S348" s="103"/>
      <c r="T348" s="104"/>
      <c r="U348" s="105"/>
      <c r="V348" s="106"/>
      <c r="W348" s="106"/>
      <c r="X348" s="107"/>
      <c r="Y348" s="25"/>
      <c r="Z348" s="21" t="str">
        <f t="shared" si="96"/>
        <v/>
      </c>
      <c r="AA348" s="6" t="e">
        <f t="shared" si="97"/>
        <v>#N/A</v>
      </c>
      <c r="AB348" s="6" t="e">
        <f t="shared" si="98"/>
        <v>#N/A</v>
      </c>
      <c r="AC348" s="6" t="e">
        <f t="shared" si="99"/>
        <v>#N/A</v>
      </c>
      <c r="AD348" s="6" t="str">
        <f t="shared" si="100"/>
        <v/>
      </c>
      <c r="AE348" s="6">
        <f t="shared" si="101"/>
        <v>1</v>
      </c>
      <c r="AF348" s="6" t="e">
        <f t="shared" si="106"/>
        <v>#N/A</v>
      </c>
      <c r="AG348" s="6" t="e">
        <f t="shared" si="107"/>
        <v>#N/A</v>
      </c>
      <c r="AH348" s="6" t="e">
        <f t="shared" si="108"/>
        <v>#N/A</v>
      </c>
      <c r="AI348" s="6" t="e">
        <f t="shared" si="109"/>
        <v>#N/A</v>
      </c>
      <c r="AJ348" s="7" t="str">
        <f t="shared" si="110"/>
        <v xml:space="preserve"> </v>
      </c>
      <c r="AK348" s="6" t="e">
        <f t="shared" si="111"/>
        <v>#N/A</v>
      </c>
      <c r="AL348" s="6"/>
      <c r="AM348" s="6"/>
      <c r="AN348" s="6"/>
      <c r="AO348" s="6"/>
      <c r="AP348" s="6"/>
      <c r="AQ348" s="6"/>
      <c r="AR348" s="6"/>
      <c r="AS348" s="6"/>
      <c r="AT348" s="6">
        <f t="shared" si="112"/>
        <v>0</v>
      </c>
      <c r="AU348" s="6"/>
      <c r="AV348" s="6" t="str">
        <f t="shared" si="102"/>
        <v/>
      </c>
      <c r="AW348" s="6" t="str">
        <f t="shared" si="103"/>
        <v/>
      </c>
      <c r="AX348" s="6" t="str">
        <f t="shared" si="104"/>
        <v/>
      </c>
      <c r="AY348" s="58"/>
      <c r="BE348" s="193" t="s">
        <v>860</v>
      </c>
      <c r="CS348" s="284" t="str">
        <f t="shared" si="105"/>
        <v/>
      </c>
      <c r="CT348" s="365" t="str">
        <f t="shared" si="113"/>
        <v/>
      </c>
    </row>
    <row r="349" spans="1:98" s="1" customFormat="1" ht="13.5" customHeight="1" x14ac:dyDescent="0.2">
      <c r="A349" s="17">
        <v>334</v>
      </c>
      <c r="B349" s="370"/>
      <c r="C349" s="370"/>
      <c r="D349" s="370"/>
      <c r="E349" s="370"/>
      <c r="F349" s="370"/>
      <c r="G349" s="370"/>
      <c r="H349" s="370"/>
      <c r="I349" s="370"/>
      <c r="J349" s="370"/>
      <c r="K349" s="370"/>
      <c r="L349" s="371"/>
      <c r="M349" s="370"/>
      <c r="N349" s="69"/>
      <c r="O349" s="70"/>
      <c r="P349" s="62"/>
      <c r="Q349" s="62"/>
      <c r="R349" s="103"/>
      <c r="S349" s="103"/>
      <c r="T349" s="104"/>
      <c r="U349" s="105"/>
      <c r="V349" s="106"/>
      <c r="W349" s="106"/>
      <c r="X349" s="107"/>
      <c r="Y349" s="25"/>
      <c r="Z349" s="21" t="str">
        <f t="shared" si="96"/>
        <v/>
      </c>
      <c r="AA349" s="6" t="e">
        <f t="shared" si="97"/>
        <v>#N/A</v>
      </c>
      <c r="AB349" s="6" t="e">
        <f t="shared" si="98"/>
        <v>#N/A</v>
      </c>
      <c r="AC349" s="6" t="e">
        <f t="shared" si="99"/>
        <v>#N/A</v>
      </c>
      <c r="AD349" s="6" t="str">
        <f t="shared" si="100"/>
        <v/>
      </c>
      <c r="AE349" s="6">
        <f t="shared" si="101"/>
        <v>1</v>
      </c>
      <c r="AF349" s="6" t="e">
        <f t="shared" si="106"/>
        <v>#N/A</v>
      </c>
      <c r="AG349" s="6" t="e">
        <f t="shared" si="107"/>
        <v>#N/A</v>
      </c>
      <c r="AH349" s="6" t="e">
        <f t="shared" si="108"/>
        <v>#N/A</v>
      </c>
      <c r="AI349" s="6" t="e">
        <f t="shared" si="109"/>
        <v>#N/A</v>
      </c>
      <c r="AJ349" s="7" t="str">
        <f t="shared" si="110"/>
        <v xml:space="preserve"> </v>
      </c>
      <c r="AK349" s="6" t="e">
        <f t="shared" si="111"/>
        <v>#N/A</v>
      </c>
      <c r="AL349" s="6"/>
      <c r="AM349" s="6"/>
      <c r="AN349" s="6"/>
      <c r="AO349" s="6"/>
      <c r="AP349" s="6"/>
      <c r="AQ349" s="6"/>
      <c r="AR349" s="6"/>
      <c r="AS349" s="6"/>
      <c r="AT349" s="6">
        <f t="shared" si="112"/>
        <v>0</v>
      </c>
      <c r="AU349" s="6"/>
      <c r="AV349" s="6" t="str">
        <f t="shared" si="102"/>
        <v/>
      </c>
      <c r="AW349" s="6" t="str">
        <f t="shared" si="103"/>
        <v/>
      </c>
      <c r="AX349" s="6" t="str">
        <f t="shared" si="104"/>
        <v/>
      </c>
      <c r="AY349" s="58"/>
      <c r="BE349" s="193" t="s">
        <v>892</v>
      </c>
      <c r="CS349" s="284" t="str">
        <f t="shared" si="105"/>
        <v/>
      </c>
      <c r="CT349" s="365" t="str">
        <f t="shared" si="113"/>
        <v/>
      </c>
    </row>
    <row r="350" spans="1:98" s="1" customFormat="1" ht="13.5" customHeight="1" x14ac:dyDescent="0.2">
      <c r="A350" s="17">
        <v>335</v>
      </c>
      <c r="B350" s="370"/>
      <c r="C350" s="370"/>
      <c r="D350" s="370"/>
      <c r="E350" s="370"/>
      <c r="F350" s="370"/>
      <c r="G350" s="370"/>
      <c r="H350" s="370"/>
      <c r="I350" s="370"/>
      <c r="J350" s="370"/>
      <c r="K350" s="370"/>
      <c r="L350" s="371"/>
      <c r="M350" s="370"/>
      <c r="N350" s="69"/>
      <c r="O350" s="70"/>
      <c r="P350" s="62"/>
      <c r="Q350" s="62"/>
      <c r="R350" s="103"/>
      <c r="S350" s="103"/>
      <c r="T350" s="104"/>
      <c r="U350" s="105"/>
      <c r="V350" s="106"/>
      <c r="W350" s="106"/>
      <c r="X350" s="107"/>
      <c r="Y350" s="25"/>
      <c r="Z350" s="21" t="str">
        <f t="shared" si="96"/>
        <v/>
      </c>
      <c r="AA350" s="6" t="e">
        <f t="shared" si="97"/>
        <v>#N/A</v>
      </c>
      <c r="AB350" s="6" t="e">
        <f t="shared" si="98"/>
        <v>#N/A</v>
      </c>
      <c r="AC350" s="6" t="e">
        <f t="shared" si="99"/>
        <v>#N/A</v>
      </c>
      <c r="AD350" s="6" t="str">
        <f t="shared" si="100"/>
        <v/>
      </c>
      <c r="AE350" s="6">
        <f t="shared" si="101"/>
        <v>1</v>
      </c>
      <c r="AF350" s="6" t="e">
        <f t="shared" si="106"/>
        <v>#N/A</v>
      </c>
      <c r="AG350" s="6" t="e">
        <f t="shared" si="107"/>
        <v>#N/A</v>
      </c>
      <c r="AH350" s="6" t="e">
        <f t="shared" si="108"/>
        <v>#N/A</v>
      </c>
      <c r="AI350" s="6" t="e">
        <f t="shared" si="109"/>
        <v>#N/A</v>
      </c>
      <c r="AJ350" s="7" t="str">
        <f t="shared" si="110"/>
        <v xml:space="preserve"> </v>
      </c>
      <c r="AK350" s="6" t="e">
        <f t="shared" si="111"/>
        <v>#N/A</v>
      </c>
      <c r="AL350" s="6"/>
      <c r="AM350" s="6"/>
      <c r="AN350" s="6"/>
      <c r="AO350" s="6"/>
      <c r="AP350" s="6"/>
      <c r="AQ350" s="6"/>
      <c r="AR350" s="6"/>
      <c r="AS350" s="6"/>
      <c r="AT350" s="6">
        <f t="shared" si="112"/>
        <v>0</v>
      </c>
      <c r="AU350" s="6"/>
      <c r="AV350" s="6" t="str">
        <f t="shared" si="102"/>
        <v/>
      </c>
      <c r="AW350" s="6" t="str">
        <f t="shared" si="103"/>
        <v/>
      </c>
      <c r="AX350" s="6" t="str">
        <f t="shared" si="104"/>
        <v/>
      </c>
      <c r="AY350" s="58"/>
      <c r="BE350" s="193" t="s">
        <v>1253</v>
      </c>
      <c r="CS350" s="284" t="str">
        <f t="shared" si="105"/>
        <v/>
      </c>
      <c r="CT350" s="365" t="str">
        <f t="shared" si="113"/>
        <v/>
      </c>
    </row>
    <row r="351" spans="1:98" s="1" customFormat="1" ht="13.5" customHeight="1" x14ac:dyDescent="0.2">
      <c r="A351" s="17">
        <v>336</v>
      </c>
      <c r="B351" s="370"/>
      <c r="C351" s="370"/>
      <c r="D351" s="370"/>
      <c r="E351" s="370"/>
      <c r="F351" s="370"/>
      <c r="G351" s="370"/>
      <c r="H351" s="370"/>
      <c r="I351" s="370"/>
      <c r="J351" s="370"/>
      <c r="K351" s="370"/>
      <c r="L351" s="371"/>
      <c r="M351" s="370"/>
      <c r="N351" s="69"/>
      <c r="O351" s="70"/>
      <c r="P351" s="62"/>
      <c r="Q351" s="62"/>
      <c r="R351" s="103"/>
      <c r="S351" s="103"/>
      <c r="T351" s="104"/>
      <c r="U351" s="105"/>
      <c r="V351" s="106"/>
      <c r="W351" s="106"/>
      <c r="X351" s="107"/>
      <c r="Y351" s="25"/>
      <c r="Z351" s="21" t="str">
        <f t="shared" si="96"/>
        <v/>
      </c>
      <c r="AA351" s="6" t="e">
        <f t="shared" si="97"/>
        <v>#N/A</v>
      </c>
      <c r="AB351" s="6" t="e">
        <f t="shared" si="98"/>
        <v>#N/A</v>
      </c>
      <c r="AC351" s="6" t="e">
        <f t="shared" si="99"/>
        <v>#N/A</v>
      </c>
      <c r="AD351" s="6" t="str">
        <f t="shared" si="100"/>
        <v/>
      </c>
      <c r="AE351" s="6">
        <f t="shared" si="101"/>
        <v>1</v>
      </c>
      <c r="AF351" s="6" t="e">
        <f t="shared" si="106"/>
        <v>#N/A</v>
      </c>
      <c r="AG351" s="6" t="e">
        <f t="shared" si="107"/>
        <v>#N/A</v>
      </c>
      <c r="AH351" s="6" t="e">
        <f t="shared" si="108"/>
        <v>#N/A</v>
      </c>
      <c r="AI351" s="6" t="e">
        <f t="shared" si="109"/>
        <v>#N/A</v>
      </c>
      <c r="AJ351" s="7" t="str">
        <f t="shared" si="110"/>
        <v xml:space="preserve"> </v>
      </c>
      <c r="AK351" s="6" t="e">
        <f t="shared" si="111"/>
        <v>#N/A</v>
      </c>
      <c r="AL351" s="6"/>
      <c r="AM351" s="6"/>
      <c r="AN351" s="6"/>
      <c r="AO351" s="6"/>
      <c r="AP351" s="6"/>
      <c r="AQ351" s="6"/>
      <c r="AR351" s="6"/>
      <c r="AS351" s="6"/>
      <c r="AT351" s="6">
        <f t="shared" si="112"/>
        <v>0</v>
      </c>
      <c r="AU351" s="6"/>
      <c r="AV351" s="6" t="str">
        <f t="shared" si="102"/>
        <v/>
      </c>
      <c r="AW351" s="6" t="str">
        <f t="shared" si="103"/>
        <v/>
      </c>
      <c r="AX351" s="6" t="str">
        <f t="shared" si="104"/>
        <v/>
      </c>
      <c r="AY351" s="58"/>
      <c r="BE351" s="193" t="s">
        <v>857</v>
      </c>
      <c r="CS351" s="284" t="str">
        <f t="shared" si="105"/>
        <v/>
      </c>
      <c r="CT351" s="365" t="str">
        <f t="shared" si="113"/>
        <v/>
      </c>
    </row>
    <row r="352" spans="1:98" s="1" customFormat="1" ht="13.5" customHeight="1" x14ac:dyDescent="0.2">
      <c r="A352" s="17">
        <v>337</v>
      </c>
      <c r="B352" s="370"/>
      <c r="C352" s="370"/>
      <c r="D352" s="370"/>
      <c r="E352" s="370"/>
      <c r="F352" s="370"/>
      <c r="G352" s="370"/>
      <c r="H352" s="370"/>
      <c r="I352" s="370"/>
      <c r="J352" s="370"/>
      <c r="K352" s="370"/>
      <c r="L352" s="371"/>
      <c r="M352" s="370"/>
      <c r="N352" s="69"/>
      <c r="O352" s="70"/>
      <c r="P352" s="62"/>
      <c r="Q352" s="62"/>
      <c r="R352" s="103"/>
      <c r="S352" s="103"/>
      <c r="T352" s="104"/>
      <c r="U352" s="105"/>
      <c r="V352" s="106"/>
      <c r="W352" s="106"/>
      <c r="X352" s="107"/>
      <c r="Y352" s="25"/>
      <c r="Z352" s="21" t="str">
        <f t="shared" si="96"/>
        <v/>
      </c>
      <c r="AA352" s="6" t="e">
        <f t="shared" si="97"/>
        <v>#N/A</v>
      </c>
      <c r="AB352" s="6" t="e">
        <f t="shared" si="98"/>
        <v>#N/A</v>
      </c>
      <c r="AC352" s="6" t="e">
        <f t="shared" si="99"/>
        <v>#N/A</v>
      </c>
      <c r="AD352" s="6" t="str">
        <f t="shared" si="100"/>
        <v/>
      </c>
      <c r="AE352" s="6">
        <f t="shared" si="101"/>
        <v>1</v>
      </c>
      <c r="AF352" s="6" t="e">
        <f t="shared" si="106"/>
        <v>#N/A</v>
      </c>
      <c r="AG352" s="6" t="e">
        <f t="shared" si="107"/>
        <v>#N/A</v>
      </c>
      <c r="AH352" s="6" t="e">
        <f t="shared" si="108"/>
        <v>#N/A</v>
      </c>
      <c r="AI352" s="6" t="e">
        <f t="shared" si="109"/>
        <v>#N/A</v>
      </c>
      <c r="AJ352" s="7" t="str">
        <f t="shared" si="110"/>
        <v xml:space="preserve"> </v>
      </c>
      <c r="AK352" s="6" t="e">
        <f t="shared" si="111"/>
        <v>#N/A</v>
      </c>
      <c r="AL352" s="6"/>
      <c r="AM352" s="6"/>
      <c r="AN352" s="6"/>
      <c r="AO352" s="6"/>
      <c r="AP352" s="6"/>
      <c r="AQ352" s="6"/>
      <c r="AR352" s="6"/>
      <c r="AS352" s="6"/>
      <c r="AT352" s="6">
        <f t="shared" si="112"/>
        <v>0</v>
      </c>
      <c r="AU352" s="6"/>
      <c r="AV352" s="6" t="str">
        <f t="shared" si="102"/>
        <v/>
      </c>
      <c r="AW352" s="6" t="str">
        <f t="shared" si="103"/>
        <v/>
      </c>
      <c r="AX352" s="6" t="str">
        <f t="shared" si="104"/>
        <v/>
      </c>
      <c r="AY352" s="58"/>
      <c r="BE352" s="193" t="s">
        <v>891</v>
      </c>
      <c r="CS352" s="284" t="str">
        <f t="shared" si="105"/>
        <v/>
      </c>
      <c r="CT352" s="365" t="str">
        <f t="shared" si="113"/>
        <v/>
      </c>
    </row>
    <row r="353" spans="1:98" s="1" customFormat="1" ht="13.5" customHeight="1" x14ac:dyDescent="0.2">
      <c r="A353" s="17">
        <v>338</v>
      </c>
      <c r="B353" s="370"/>
      <c r="C353" s="370"/>
      <c r="D353" s="370"/>
      <c r="E353" s="370"/>
      <c r="F353" s="370"/>
      <c r="G353" s="370"/>
      <c r="H353" s="370"/>
      <c r="I353" s="370"/>
      <c r="J353" s="370"/>
      <c r="K353" s="370"/>
      <c r="L353" s="371"/>
      <c r="M353" s="370"/>
      <c r="N353" s="69"/>
      <c r="O353" s="70"/>
      <c r="P353" s="62"/>
      <c r="Q353" s="62"/>
      <c r="R353" s="103"/>
      <c r="S353" s="103"/>
      <c r="T353" s="104"/>
      <c r="U353" s="105"/>
      <c r="V353" s="106"/>
      <c r="W353" s="106"/>
      <c r="X353" s="107"/>
      <c r="Y353" s="25"/>
      <c r="Z353" s="21" t="str">
        <f t="shared" si="96"/>
        <v/>
      </c>
      <c r="AA353" s="6" t="e">
        <f t="shared" si="97"/>
        <v>#N/A</v>
      </c>
      <c r="AB353" s="6" t="e">
        <f t="shared" si="98"/>
        <v>#N/A</v>
      </c>
      <c r="AC353" s="6" t="e">
        <f t="shared" si="99"/>
        <v>#N/A</v>
      </c>
      <c r="AD353" s="6" t="str">
        <f t="shared" si="100"/>
        <v/>
      </c>
      <c r="AE353" s="6">
        <f t="shared" si="101"/>
        <v>1</v>
      </c>
      <c r="AF353" s="6" t="e">
        <f t="shared" si="106"/>
        <v>#N/A</v>
      </c>
      <c r="AG353" s="6" t="e">
        <f t="shared" si="107"/>
        <v>#N/A</v>
      </c>
      <c r="AH353" s="6" t="e">
        <f t="shared" si="108"/>
        <v>#N/A</v>
      </c>
      <c r="AI353" s="6" t="e">
        <f t="shared" si="109"/>
        <v>#N/A</v>
      </c>
      <c r="AJ353" s="7" t="str">
        <f t="shared" si="110"/>
        <v xml:space="preserve"> </v>
      </c>
      <c r="AK353" s="6" t="e">
        <f t="shared" si="111"/>
        <v>#N/A</v>
      </c>
      <c r="AL353" s="6"/>
      <c r="AM353" s="6"/>
      <c r="AN353" s="6"/>
      <c r="AO353" s="6"/>
      <c r="AP353" s="6"/>
      <c r="AQ353" s="6"/>
      <c r="AR353" s="6"/>
      <c r="AS353" s="6"/>
      <c r="AT353" s="6">
        <f t="shared" si="112"/>
        <v>0</v>
      </c>
      <c r="AU353" s="6"/>
      <c r="AV353" s="6" t="str">
        <f t="shared" si="102"/>
        <v/>
      </c>
      <c r="AW353" s="6" t="str">
        <f t="shared" si="103"/>
        <v/>
      </c>
      <c r="AX353" s="6" t="str">
        <f t="shared" si="104"/>
        <v/>
      </c>
      <c r="AY353" s="58"/>
      <c r="BE353" s="192" t="s">
        <v>1315</v>
      </c>
      <c r="CS353" s="284" t="str">
        <f t="shared" si="105"/>
        <v/>
      </c>
      <c r="CT353" s="365" t="str">
        <f t="shared" si="113"/>
        <v/>
      </c>
    </row>
    <row r="354" spans="1:98" s="1" customFormat="1" ht="13.5" customHeight="1" x14ac:dyDescent="0.2">
      <c r="A354" s="17">
        <v>339</v>
      </c>
      <c r="B354" s="370"/>
      <c r="C354" s="370"/>
      <c r="D354" s="370"/>
      <c r="E354" s="370"/>
      <c r="F354" s="370"/>
      <c r="G354" s="370"/>
      <c r="H354" s="370"/>
      <c r="I354" s="370"/>
      <c r="J354" s="370"/>
      <c r="K354" s="370"/>
      <c r="L354" s="371"/>
      <c r="M354" s="370"/>
      <c r="N354" s="69"/>
      <c r="O354" s="70"/>
      <c r="P354" s="62"/>
      <c r="Q354" s="62"/>
      <c r="R354" s="103"/>
      <c r="S354" s="103"/>
      <c r="T354" s="104"/>
      <c r="U354" s="105"/>
      <c r="V354" s="106"/>
      <c r="W354" s="106"/>
      <c r="X354" s="107"/>
      <c r="Y354" s="25"/>
      <c r="Z354" s="21" t="str">
        <f t="shared" si="96"/>
        <v/>
      </c>
      <c r="AA354" s="6" t="e">
        <f t="shared" si="97"/>
        <v>#N/A</v>
      </c>
      <c r="AB354" s="6" t="e">
        <f t="shared" si="98"/>
        <v>#N/A</v>
      </c>
      <c r="AC354" s="6" t="e">
        <f t="shared" si="99"/>
        <v>#N/A</v>
      </c>
      <c r="AD354" s="6" t="str">
        <f t="shared" si="100"/>
        <v/>
      </c>
      <c r="AE354" s="6">
        <f t="shared" si="101"/>
        <v>1</v>
      </c>
      <c r="AF354" s="6" t="e">
        <f t="shared" si="106"/>
        <v>#N/A</v>
      </c>
      <c r="AG354" s="6" t="e">
        <f t="shared" si="107"/>
        <v>#N/A</v>
      </c>
      <c r="AH354" s="6" t="e">
        <f t="shared" si="108"/>
        <v>#N/A</v>
      </c>
      <c r="AI354" s="6" t="e">
        <f t="shared" si="109"/>
        <v>#N/A</v>
      </c>
      <c r="AJ354" s="7" t="str">
        <f t="shared" si="110"/>
        <v xml:space="preserve"> </v>
      </c>
      <c r="AK354" s="6" t="e">
        <f t="shared" si="111"/>
        <v>#N/A</v>
      </c>
      <c r="AL354" s="6"/>
      <c r="AM354" s="6"/>
      <c r="AN354" s="6"/>
      <c r="AO354" s="6"/>
      <c r="AP354" s="6"/>
      <c r="AQ354" s="6"/>
      <c r="AR354" s="6"/>
      <c r="AS354" s="6"/>
      <c r="AT354" s="6">
        <f t="shared" si="112"/>
        <v>0</v>
      </c>
      <c r="AU354" s="6"/>
      <c r="AV354" s="6" t="str">
        <f t="shared" si="102"/>
        <v/>
      </c>
      <c r="AW354" s="6" t="str">
        <f t="shared" si="103"/>
        <v/>
      </c>
      <c r="AX354" s="6" t="str">
        <f t="shared" si="104"/>
        <v/>
      </c>
      <c r="AY354" s="58"/>
      <c r="BE354" s="193" t="s">
        <v>950</v>
      </c>
      <c r="CS354" s="284" t="str">
        <f t="shared" si="105"/>
        <v/>
      </c>
      <c r="CT354" s="365" t="str">
        <f t="shared" si="113"/>
        <v/>
      </c>
    </row>
    <row r="355" spans="1:98" s="1" customFormat="1" ht="13.5" customHeight="1" x14ac:dyDescent="0.2">
      <c r="A355" s="17">
        <v>340</v>
      </c>
      <c r="B355" s="370"/>
      <c r="C355" s="370"/>
      <c r="D355" s="370"/>
      <c r="E355" s="370"/>
      <c r="F355" s="370"/>
      <c r="G355" s="370"/>
      <c r="H355" s="370"/>
      <c r="I355" s="370"/>
      <c r="J355" s="370"/>
      <c r="K355" s="370"/>
      <c r="L355" s="371"/>
      <c r="M355" s="370"/>
      <c r="N355" s="69"/>
      <c r="O355" s="70"/>
      <c r="P355" s="62"/>
      <c r="Q355" s="62"/>
      <c r="R355" s="103"/>
      <c r="S355" s="103"/>
      <c r="T355" s="104"/>
      <c r="U355" s="105"/>
      <c r="V355" s="106"/>
      <c r="W355" s="106"/>
      <c r="X355" s="107"/>
      <c r="Y355" s="25"/>
      <c r="Z355" s="21" t="str">
        <f t="shared" si="96"/>
        <v/>
      </c>
      <c r="AA355" s="6" t="e">
        <f t="shared" si="97"/>
        <v>#N/A</v>
      </c>
      <c r="AB355" s="6" t="e">
        <f t="shared" si="98"/>
        <v>#N/A</v>
      </c>
      <c r="AC355" s="6" t="e">
        <f t="shared" si="99"/>
        <v>#N/A</v>
      </c>
      <c r="AD355" s="6" t="str">
        <f t="shared" si="100"/>
        <v/>
      </c>
      <c r="AE355" s="6">
        <f t="shared" si="101"/>
        <v>1</v>
      </c>
      <c r="AF355" s="6" t="e">
        <f t="shared" si="106"/>
        <v>#N/A</v>
      </c>
      <c r="AG355" s="6" t="e">
        <f t="shared" si="107"/>
        <v>#N/A</v>
      </c>
      <c r="AH355" s="6" t="e">
        <f t="shared" si="108"/>
        <v>#N/A</v>
      </c>
      <c r="AI355" s="6" t="e">
        <f t="shared" si="109"/>
        <v>#N/A</v>
      </c>
      <c r="AJ355" s="7" t="str">
        <f t="shared" si="110"/>
        <v xml:space="preserve"> </v>
      </c>
      <c r="AK355" s="6" t="e">
        <f t="shared" si="111"/>
        <v>#N/A</v>
      </c>
      <c r="AL355" s="6"/>
      <c r="AM355" s="6"/>
      <c r="AN355" s="6"/>
      <c r="AO355" s="6"/>
      <c r="AP355" s="6"/>
      <c r="AQ355" s="6"/>
      <c r="AR355" s="6"/>
      <c r="AS355" s="6"/>
      <c r="AT355" s="6">
        <f t="shared" si="112"/>
        <v>0</v>
      </c>
      <c r="AU355" s="6"/>
      <c r="AV355" s="6" t="str">
        <f t="shared" si="102"/>
        <v/>
      </c>
      <c r="AW355" s="6" t="str">
        <f t="shared" si="103"/>
        <v/>
      </c>
      <c r="AX355" s="6" t="str">
        <f t="shared" si="104"/>
        <v/>
      </c>
      <c r="AY355" s="58"/>
      <c r="BE355" s="193" t="s">
        <v>983</v>
      </c>
      <c r="CS355" s="284" t="str">
        <f t="shared" si="105"/>
        <v/>
      </c>
      <c r="CT355" s="365" t="str">
        <f t="shared" si="113"/>
        <v/>
      </c>
    </row>
    <row r="356" spans="1:98" s="1" customFormat="1" ht="13.5" customHeight="1" x14ac:dyDescent="0.2">
      <c r="A356" s="17">
        <v>341</v>
      </c>
      <c r="B356" s="370"/>
      <c r="C356" s="370"/>
      <c r="D356" s="370"/>
      <c r="E356" s="370"/>
      <c r="F356" s="370"/>
      <c r="G356" s="370"/>
      <c r="H356" s="370"/>
      <c r="I356" s="370"/>
      <c r="J356" s="370"/>
      <c r="K356" s="370"/>
      <c r="L356" s="371"/>
      <c r="M356" s="370"/>
      <c r="N356" s="69"/>
      <c r="O356" s="70"/>
      <c r="P356" s="62"/>
      <c r="Q356" s="62"/>
      <c r="R356" s="103"/>
      <c r="S356" s="103"/>
      <c r="T356" s="104"/>
      <c r="U356" s="105"/>
      <c r="V356" s="106"/>
      <c r="W356" s="106"/>
      <c r="X356" s="107"/>
      <c r="Y356" s="25"/>
      <c r="Z356" s="21" t="str">
        <f t="shared" si="96"/>
        <v/>
      </c>
      <c r="AA356" s="6" t="e">
        <f t="shared" si="97"/>
        <v>#N/A</v>
      </c>
      <c r="AB356" s="6" t="e">
        <f t="shared" si="98"/>
        <v>#N/A</v>
      </c>
      <c r="AC356" s="6" t="e">
        <f t="shared" si="99"/>
        <v>#N/A</v>
      </c>
      <c r="AD356" s="6" t="str">
        <f t="shared" si="100"/>
        <v/>
      </c>
      <c r="AE356" s="6">
        <f t="shared" si="101"/>
        <v>1</v>
      </c>
      <c r="AF356" s="6" t="e">
        <f t="shared" si="106"/>
        <v>#N/A</v>
      </c>
      <c r="AG356" s="6" t="e">
        <f t="shared" si="107"/>
        <v>#N/A</v>
      </c>
      <c r="AH356" s="6" t="e">
        <f t="shared" si="108"/>
        <v>#N/A</v>
      </c>
      <c r="AI356" s="6" t="e">
        <f t="shared" si="109"/>
        <v>#N/A</v>
      </c>
      <c r="AJ356" s="7" t="str">
        <f t="shared" si="110"/>
        <v xml:space="preserve"> </v>
      </c>
      <c r="AK356" s="6" t="e">
        <f t="shared" si="111"/>
        <v>#N/A</v>
      </c>
      <c r="AL356" s="6"/>
      <c r="AM356" s="6"/>
      <c r="AN356" s="6"/>
      <c r="AO356" s="6"/>
      <c r="AP356" s="6"/>
      <c r="AQ356" s="6"/>
      <c r="AR356" s="6"/>
      <c r="AS356" s="6"/>
      <c r="AT356" s="6">
        <f t="shared" si="112"/>
        <v>0</v>
      </c>
      <c r="AU356" s="6"/>
      <c r="AV356" s="6" t="str">
        <f t="shared" si="102"/>
        <v/>
      </c>
      <c r="AW356" s="6" t="str">
        <f t="shared" si="103"/>
        <v/>
      </c>
      <c r="AX356" s="6" t="str">
        <f t="shared" si="104"/>
        <v/>
      </c>
      <c r="AY356" s="58"/>
      <c r="BE356" s="193" t="s">
        <v>1313</v>
      </c>
      <c r="CS356" s="284" t="str">
        <f t="shared" si="105"/>
        <v/>
      </c>
      <c r="CT356" s="365" t="str">
        <f t="shared" si="113"/>
        <v/>
      </c>
    </row>
    <row r="357" spans="1:98" s="1" customFormat="1" ht="13.5" customHeight="1" x14ac:dyDescent="0.2">
      <c r="A357" s="17">
        <v>342</v>
      </c>
      <c r="B357" s="370"/>
      <c r="C357" s="370"/>
      <c r="D357" s="370"/>
      <c r="E357" s="370"/>
      <c r="F357" s="370"/>
      <c r="G357" s="370"/>
      <c r="H357" s="370"/>
      <c r="I357" s="370"/>
      <c r="J357" s="370"/>
      <c r="K357" s="370"/>
      <c r="L357" s="371"/>
      <c r="M357" s="370"/>
      <c r="N357" s="69"/>
      <c r="O357" s="70"/>
      <c r="P357" s="62"/>
      <c r="Q357" s="62"/>
      <c r="R357" s="103"/>
      <c r="S357" s="103"/>
      <c r="T357" s="104"/>
      <c r="U357" s="105"/>
      <c r="V357" s="106"/>
      <c r="W357" s="106"/>
      <c r="X357" s="107"/>
      <c r="Y357" s="25"/>
      <c r="Z357" s="21" t="str">
        <f t="shared" si="96"/>
        <v/>
      </c>
      <c r="AA357" s="6" t="e">
        <f t="shared" si="97"/>
        <v>#N/A</v>
      </c>
      <c r="AB357" s="6" t="e">
        <f t="shared" si="98"/>
        <v>#N/A</v>
      </c>
      <c r="AC357" s="6" t="e">
        <f t="shared" si="99"/>
        <v>#N/A</v>
      </c>
      <c r="AD357" s="6" t="str">
        <f t="shared" si="100"/>
        <v/>
      </c>
      <c r="AE357" s="6">
        <f t="shared" si="101"/>
        <v>1</v>
      </c>
      <c r="AF357" s="6" t="e">
        <f t="shared" si="106"/>
        <v>#N/A</v>
      </c>
      <c r="AG357" s="6" t="e">
        <f t="shared" si="107"/>
        <v>#N/A</v>
      </c>
      <c r="AH357" s="6" t="e">
        <f t="shared" si="108"/>
        <v>#N/A</v>
      </c>
      <c r="AI357" s="6" t="e">
        <f t="shared" si="109"/>
        <v>#N/A</v>
      </c>
      <c r="AJ357" s="7" t="str">
        <f t="shared" si="110"/>
        <v xml:space="preserve"> </v>
      </c>
      <c r="AK357" s="6" t="e">
        <f t="shared" si="111"/>
        <v>#N/A</v>
      </c>
      <c r="AL357" s="6"/>
      <c r="AM357" s="6"/>
      <c r="AN357" s="6"/>
      <c r="AO357" s="6"/>
      <c r="AP357" s="6"/>
      <c r="AQ357" s="6"/>
      <c r="AR357" s="6"/>
      <c r="AS357" s="6"/>
      <c r="AT357" s="6">
        <f t="shared" si="112"/>
        <v>0</v>
      </c>
      <c r="AU357" s="6"/>
      <c r="AV357" s="6" t="str">
        <f t="shared" si="102"/>
        <v/>
      </c>
      <c r="AW357" s="6" t="str">
        <f t="shared" si="103"/>
        <v/>
      </c>
      <c r="AX357" s="6" t="str">
        <f t="shared" si="104"/>
        <v/>
      </c>
      <c r="AY357" s="58"/>
      <c r="BE357" s="192" t="s">
        <v>949</v>
      </c>
      <c r="CS357" s="284" t="str">
        <f t="shared" si="105"/>
        <v/>
      </c>
      <c r="CT357" s="365" t="str">
        <f t="shared" si="113"/>
        <v/>
      </c>
    </row>
    <row r="358" spans="1:98" s="1" customFormat="1" ht="13.5" customHeight="1" x14ac:dyDescent="0.2">
      <c r="A358" s="17">
        <v>343</v>
      </c>
      <c r="B358" s="370"/>
      <c r="C358" s="370"/>
      <c r="D358" s="370"/>
      <c r="E358" s="370"/>
      <c r="F358" s="370"/>
      <c r="G358" s="370"/>
      <c r="H358" s="370"/>
      <c r="I358" s="370"/>
      <c r="J358" s="370"/>
      <c r="K358" s="370"/>
      <c r="L358" s="371"/>
      <c r="M358" s="370"/>
      <c r="N358" s="69"/>
      <c r="O358" s="70"/>
      <c r="P358" s="62"/>
      <c r="Q358" s="62"/>
      <c r="R358" s="103"/>
      <c r="S358" s="103"/>
      <c r="T358" s="104"/>
      <c r="U358" s="105"/>
      <c r="V358" s="106"/>
      <c r="W358" s="106"/>
      <c r="X358" s="107"/>
      <c r="Y358" s="25"/>
      <c r="Z358" s="21" t="str">
        <f t="shared" si="96"/>
        <v/>
      </c>
      <c r="AA358" s="6" t="e">
        <f t="shared" si="97"/>
        <v>#N/A</v>
      </c>
      <c r="AB358" s="6" t="e">
        <f t="shared" si="98"/>
        <v>#N/A</v>
      </c>
      <c r="AC358" s="6" t="e">
        <f t="shared" si="99"/>
        <v>#N/A</v>
      </c>
      <c r="AD358" s="6" t="str">
        <f t="shared" si="100"/>
        <v/>
      </c>
      <c r="AE358" s="6">
        <f t="shared" si="101"/>
        <v>1</v>
      </c>
      <c r="AF358" s="6" t="e">
        <f t="shared" si="106"/>
        <v>#N/A</v>
      </c>
      <c r="AG358" s="6" t="e">
        <f t="shared" si="107"/>
        <v>#N/A</v>
      </c>
      <c r="AH358" s="6" t="e">
        <f t="shared" si="108"/>
        <v>#N/A</v>
      </c>
      <c r="AI358" s="6" t="e">
        <f t="shared" si="109"/>
        <v>#N/A</v>
      </c>
      <c r="AJ358" s="7" t="str">
        <f t="shared" si="110"/>
        <v xml:space="preserve"> </v>
      </c>
      <c r="AK358" s="6" t="e">
        <f t="shared" si="111"/>
        <v>#N/A</v>
      </c>
      <c r="AL358" s="6"/>
      <c r="AM358" s="6"/>
      <c r="AN358" s="6"/>
      <c r="AO358" s="6"/>
      <c r="AP358" s="6"/>
      <c r="AQ358" s="6"/>
      <c r="AR358" s="6"/>
      <c r="AS358" s="6"/>
      <c r="AT358" s="6">
        <f t="shared" si="112"/>
        <v>0</v>
      </c>
      <c r="AU358" s="6"/>
      <c r="AV358" s="6" t="str">
        <f t="shared" si="102"/>
        <v/>
      </c>
      <c r="AW358" s="6" t="str">
        <f t="shared" si="103"/>
        <v/>
      </c>
      <c r="AX358" s="6" t="str">
        <f t="shared" si="104"/>
        <v/>
      </c>
      <c r="AY358" s="58"/>
      <c r="BE358" s="193" t="s">
        <v>982</v>
      </c>
      <c r="CS358" s="284" t="str">
        <f t="shared" si="105"/>
        <v/>
      </c>
      <c r="CT358" s="365" t="str">
        <f t="shared" si="113"/>
        <v/>
      </c>
    </row>
    <row r="359" spans="1:98" s="1" customFormat="1" ht="13.5" customHeight="1" x14ac:dyDescent="0.2">
      <c r="A359" s="17">
        <v>344</v>
      </c>
      <c r="B359" s="370"/>
      <c r="C359" s="370"/>
      <c r="D359" s="370"/>
      <c r="E359" s="370"/>
      <c r="F359" s="370"/>
      <c r="G359" s="370"/>
      <c r="H359" s="370"/>
      <c r="I359" s="370"/>
      <c r="J359" s="370"/>
      <c r="K359" s="370"/>
      <c r="L359" s="371"/>
      <c r="M359" s="370"/>
      <c r="N359" s="69"/>
      <c r="O359" s="70"/>
      <c r="P359" s="62"/>
      <c r="Q359" s="62"/>
      <c r="R359" s="103"/>
      <c r="S359" s="103"/>
      <c r="T359" s="104"/>
      <c r="U359" s="105"/>
      <c r="V359" s="106"/>
      <c r="W359" s="106"/>
      <c r="X359" s="107"/>
      <c r="Y359" s="25"/>
      <c r="Z359" s="21" t="str">
        <f t="shared" si="96"/>
        <v/>
      </c>
      <c r="AA359" s="6" t="e">
        <f t="shared" si="97"/>
        <v>#N/A</v>
      </c>
      <c r="AB359" s="6" t="e">
        <f t="shared" si="98"/>
        <v>#N/A</v>
      </c>
      <c r="AC359" s="6" t="e">
        <f t="shared" si="99"/>
        <v>#N/A</v>
      </c>
      <c r="AD359" s="6" t="str">
        <f t="shared" si="100"/>
        <v/>
      </c>
      <c r="AE359" s="6">
        <f t="shared" si="101"/>
        <v>1</v>
      </c>
      <c r="AF359" s="6" t="e">
        <f t="shared" si="106"/>
        <v>#N/A</v>
      </c>
      <c r="AG359" s="6" t="e">
        <f t="shared" si="107"/>
        <v>#N/A</v>
      </c>
      <c r="AH359" s="6" t="e">
        <f t="shared" si="108"/>
        <v>#N/A</v>
      </c>
      <c r="AI359" s="6" t="e">
        <f t="shared" si="109"/>
        <v>#N/A</v>
      </c>
      <c r="AJ359" s="7" t="str">
        <f t="shared" si="110"/>
        <v xml:space="preserve"> </v>
      </c>
      <c r="AK359" s="6" t="e">
        <f t="shared" si="111"/>
        <v>#N/A</v>
      </c>
      <c r="AL359" s="6"/>
      <c r="AM359" s="6"/>
      <c r="AN359" s="6"/>
      <c r="AO359" s="6"/>
      <c r="AP359" s="6"/>
      <c r="AQ359" s="6"/>
      <c r="AR359" s="6"/>
      <c r="AS359" s="6"/>
      <c r="AT359" s="6">
        <f t="shared" si="112"/>
        <v>0</v>
      </c>
      <c r="AU359" s="6"/>
      <c r="AV359" s="6" t="str">
        <f t="shared" si="102"/>
        <v/>
      </c>
      <c r="AW359" s="6" t="str">
        <f t="shared" si="103"/>
        <v/>
      </c>
      <c r="AX359" s="6" t="str">
        <f t="shared" si="104"/>
        <v/>
      </c>
      <c r="AY359" s="58"/>
      <c r="BE359" s="192" t="s">
        <v>1343</v>
      </c>
      <c r="CS359" s="284" t="str">
        <f t="shared" si="105"/>
        <v/>
      </c>
      <c r="CT359" s="365" t="str">
        <f t="shared" si="113"/>
        <v/>
      </c>
    </row>
    <row r="360" spans="1:98" s="1" customFormat="1" ht="13.5" customHeight="1" x14ac:dyDescent="0.2">
      <c r="A360" s="17">
        <v>345</v>
      </c>
      <c r="B360" s="370"/>
      <c r="C360" s="370"/>
      <c r="D360" s="370"/>
      <c r="E360" s="370"/>
      <c r="F360" s="370"/>
      <c r="G360" s="370"/>
      <c r="H360" s="370"/>
      <c r="I360" s="370"/>
      <c r="J360" s="370"/>
      <c r="K360" s="370"/>
      <c r="L360" s="371"/>
      <c r="M360" s="370"/>
      <c r="N360" s="69"/>
      <c r="O360" s="70"/>
      <c r="P360" s="62"/>
      <c r="Q360" s="62"/>
      <c r="R360" s="103"/>
      <c r="S360" s="103"/>
      <c r="T360" s="104"/>
      <c r="U360" s="105"/>
      <c r="V360" s="106"/>
      <c r="W360" s="106"/>
      <c r="X360" s="107"/>
      <c r="Y360" s="25"/>
      <c r="Z360" s="21" t="str">
        <f t="shared" si="96"/>
        <v/>
      </c>
      <c r="AA360" s="6" t="e">
        <f t="shared" si="97"/>
        <v>#N/A</v>
      </c>
      <c r="AB360" s="6" t="e">
        <f t="shared" si="98"/>
        <v>#N/A</v>
      </c>
      <c r="AC360" s="6" t="e">
        <f t="shared" si="99"/>
        <v>#N/A</v>
      </c>
      <c r="AD360" s="6" t="str">
        <f t="shared" si="100"/>
        <v/>
      </c>
      <c r="AE360" s="6">
        <f t="shared" si="101"/>
        <v>1</v>
      </c>
      <c r="AF360" s="6" t="e">
        <f t="shared" si="106"/>
        <v>#N/A</v>
      </c>
      <c r="AG360" s="6" t="e">
        <f t="shared" si="107"/>
        <v>#N/A</v>
      </c>
      <c r="AH360" s="6" t="e">
        <f t="shared" si="108"/>
        <v>#N/A</v>
      </c>
      <c r="AI360" s="6" t="e">
        <f t="shared" si="109"/>
        <v>#N/A</v>
      </c>
      <c r="AJ360" s="7" t="str">
        <f t="shared" si="110"/>
        <v xml:space="preserve"> </v>
      </c>
      <c r="AK360" s="6" t="e">
        <f t="shared" si="111"/>
        <v>#N/A</v>
      </c>
      <c r="AL360" s="6"/>
      <c r="AM360" s="6"/>
      <c r="AN360" s="6"/>
      <c r="AO360" s="6"/>
      <c r="AP360" s="6"/>
      <c r="AQ360" s="6"/>
      <c r="AR360" s="6"/>
      <c r="AS360" s="6"/>
      <c r="AT360" s="6">
        <f t="shared" si="112"/>
        <v>0</v>
      </c>
      <c r="AU360" s="6"/>
      <c r="AV360" s="6" t="str">
        <f t="shared" si="102"/>
        <v/>
      </c>
      <c r="AW360" s="6" t="str">
        <f t="shared" si="103"/>
        <v/>
      </c>
      <c r="AX360" s="6" t="str">
        <f t="shared" si="104"/>
        <v/>
      </c>
      <c r="AY360" s="58"/>
      <c r="BE360" s="193" t="s">
        <v>1119</v>
      </c>
      <c r="CS360" s="284" t="str">
        <f t="shared" si="105"/>
        <v/>
      </c>
      <c r="CT360" s="365" t="str">
        <f t="shared" si="113"/>
        <v/>
      </c>
    </row>
    <row r="361" spans="1:98" s="1" customFormat="1" ht="13.5" customHeight="1" x14ac:dyDescent="0.2">
      <c r="A361" s="17">
        <v>346</v>
      </c>
      <c r="B361" s="370"/>
      <c r="C361" s="370"/>
      <c r="D361" s="370"/>
      <c r="E361" s="370"/>
      <c r="F361" s="370"/>
      <c r="G361" s="370"/>
      <c r="H361" s="370"/>
      <c r="I361" s="370"/>
      <c r="J361" s="370"/>
      <c r="K361" s="370"/>
      <c r="L361" s="371"/>
      <c r="M361" s="370"/>
      <c r="N361" s="69"/>
      <c r="O361" s="70"/>
      <c r="P361" s="62"/>
      <c r="Q361" s="62"/>
      <c r="R361" s="103"/>
      <c r="S361" s="103"/>
      <c r="T361" s="104"/>
      <c r="U361" s="105"/>
      <c r="V361" s="106"/>
      <c r="W361" s="106"/>
      <c r="X361" s="107"/>
      <c r="Y361" s="25"/>
      <c r="Z361" s="21" t="str">
        <f t="shared" si="96"/>
        <v/>
      </c>
      <c r="AA361" s="6" t="e">
        <f t="shared" si="97"/>
        <v>#N/A</v>
      </c>
      <c r="AB361" s="6" t="e">
        <f t="shared" si="98"/>
        <v>#N/A</v>
      </c>
      <c r="AC361" s="6" t="e">
        <f t="shared" si="99"/>
        <v>#N/A</v>
      </c>
      <c r="AD361" s="6" t="str">
        <f t="shared" si="100"/>
        <v/>
      </c>
      <c r="AE361" s="6">
        <f t="shared" si="101"/>
        <v>1</v>
      </c>
      <c r="AF361" s="6" t="e">
        <f t="shared" si="106"/>
        <v>#N/A</v>
      </c>
      <c r="AG361" s="6" t="e">
        <f t="shared" si="107"/>
        <v>#N/A</v>
      </c>
      <c r="AH361" s="6" t="e">
        <f t="shared" si="108"/>
        <v>#N/A</v>
      </c>
      <c r="AI361" s="6" t="e">
        <f t="shared" si="109"/>
        <v>#N/A</v>
      </c>
      <c r="AJ361" s="7" t="str">
        <f t="shared" si="110"/>
        <v xml:space="preserve"> </v>
      </c>
      <c r="AK361" s="6" t="e">
        <f t="shared" si="111"/>
        <v>#N/A</v>
      </c>
      <c r="AL361" s="6"/>
      <c r="AM361" s="6"/>
      <c r="AN361" s="6"/>
      <c r="AO361" s="6"/>
      <c r="AP361" s="6"/>
      <c r="AQ361" s="6"/>
      <c r="AR361" s="6"/>
      <c r="AS361" s="6"/>
      <c r="AT361" s="6">
        <f t="shared" si="112"/>
        <v>0</v>
      </c>
      <c r="AU361" s="6"/>
      <c r="AV361" s="6" t="str">
        <f t="shared" si="102"/>
        <v/>
      </c>
      <c r="AW361" s="6" t="str">
        <f t="shared" si="103"/>
        <v/>
      </c>
      <c r="AX361" s="6" t="str">
        <f t="shared" si="104"/>
        <v/>
      </c>
      <c r="AY361" s="58"/>
      <c r="BE361" s="193" t="s">
        <v>1135</v>
      </c>
      <c r="CS361" s="284" t="str">
        <f t="shared" si="105"/>
        <v/>
      </c>
      <c r="CT361" s="365" t="str">
        <f t="shared" si="113"/>
        <v/>
      </c>
    </row>
    <row r="362" spans="1:98" s="1" customFormat="1" ht="13.5" customHeight="1" x14ac:dyDescent="0.2">
      <c r="A362" s="17">
        <v>347</v>
      </c>
      <c r="B362" s="370"/>
      <c r="C362" s="370"/>
      <c r="D362" s="370"/>
      <c r="E362" s="370"/>
      <c r="F362" s="370"/>
      <c r="G362" s="370"/>
      <c r="H362" s="370"/>
      <c r="I362" s="370"/>
      <c r="J362" s="370"/>
      <c r="K362" s="370"/>
      <c r="L362" s="371"/>
      <c r="M362" s="370"/>
      <c r="N362" s="69"/>
      <c r="O362" s="70"/>
      <c r="P362" s="62"/>
      <c r="Q362" s="62"/>
      <c r="R362" s="103"/>
      <c r="S362" s="103"/>
      <c r="T362" s="104"/>
      <c r="U362" s="105"/>
      <c r="V362" s="106"/>
      <c r="W362" s="106"/>
      <c r="X362" s="107"/>
      <c r="Y362" s="25"/>
      <c r="Z362" s="21" t="str">
        <f t="shared" si="96"/>
        <v/>
      </c>
      <c r="AA362" s="6" t="e">
        <f t="shared" si="97"/>
        <v>#N/A</v>
      </c>
      <c r="AB362" s="6" t="e">
        <f t="shared" si="98"/>
        <v>#N/A</v>
      </c>
      <c r="AC362" s="6" t="e">
        <f t="shared" si="99"/>
        <v>#N/A</v>
      </c>
      <c r="AD362" s="6" t="str">
        <f t="shared" si="100"/>
        <v/>
      </c>
      <c r="AE362" s="6">
        <f t="shared" si="101"/>
        <v>1</v>
      </c>
      <c r="AF362" s="6" t="e">
        <f t="shared" si="106"/>
        <v>#N/A</v>
      </c>
      <c r="AG362" s="6" t="e">
        <f t="shared" si="107"/>
        <v>#N/A</v>
      </c>
      <c r="AH362" s="6" t="e">
        <f t="shared" si="108"/>
        <v>#N/A</v>
      </c>
      <c r="AI362" s="6" t="e">
        <f t="shared" si="109"/>
        <v>#N/A</v>
      </c>
      <c r="AJ362" s="7" t="str">
        <f t="shared" si="110"/>
        <v xml:space="preserve"> </v>
      </c>
      <c r="AK362" s="6" t="e">
        <f t="shared" si="111"/>
        <v>#N/A</v>
      </c>
      <c r="AL362" s="6"/>
      <c r="AM362" s="6"/>
      <c r="AN362" s="6"/>
      <c r="AO362" s="6"/>
      <c r="AP362" s="6"/>
      <c r="AQ362" s="6"/>
      <c r="AR362" s="6"/>
      <c r="AS362" s="6"/>
      <c r="AT362" s="6">
        <f t="shared" si="112"/>
        <v>0</v>
      </c>
      <c r="AU362" s="6"/>
      <c r="AV362" s="6" t="str">
        <f t="shared" si="102"/>
        <v/>
      </c>
      <c r="AW362" s="6" t="str">
        <f t="shared" si="103"/>
        <v/>
      </c>
      <c r="AX362" s="6" t="str">
        <f t="shared" si="104"/>
        <v/>
      </c>
      <c r="AY362" s="58"/>
      <c r="BE362" s="193" t="s">
        <v>1341</v>
      </c>
      <c r="CS362" s="284" t="str">
        <f t="shared" si="105"/>
        <v/>
      </c>
      <c r="CT362" s="365" t="str">
        <f t="shared" si="113"/>
        <v/>
      </c>
    </row>
    <row r="363" spans="1:98" s="1" customFormat="1" ht="13.5" customHeight="1" x14ac:dyDescent="0.2">
      <c r="A363" s="17">
        <v>348</v>
      </c>
      <c r="B363" s="370"/>
      <c r="C363" s="370"/>
      <c r="D363" s="370"/>
      <c r="E363" s="370"/>
      <c r="F363" s="370"/>
      <c r="G363" s="370"/>
      <c r="H363" s="370"/>
      <c r="I363" s="370"/>
      <c r="J363" s="370"/>
      <c r="K363" s="370"/>
      <c r="L363" s="371"/>
      <c r="M363" s="370"/>
      <c r="N363" s="69"/>
      <c r="O363" s="70"/>
      <c r="P363" s="62"/>
      <c r="Q363" s="62"/>
      <c r="R363" s="103"/>
      <c r="S363" s="103"/>
      <c r="T363" s="104"/>
      <c r="U363" s="105"/>
      <c r="V363" s="106"/>
      <c r="W363" s="106"/>
      <c r="X363" s="107"/>
      <c r="Y363" s="25"/>
      <c r="Z363" s="21" t="str">
        <f t="shared" si="96"/>
        <v/>
      </c>
      <c r="AA363" s="6" t="e">
        <f t="shared" si="97"/>
        <v>#N/A</v>
      </c>
      <c r="AB363" s="6" t="e">
        <f t="shared" si="98"/>
        <v>#N/A</v>
      </c>
      <c r="AC363" s="6" t="e">
        <f t="shared" si="99"/>
        <v>#N/A</v>
      </c>
      <c r="AD363" s="6" t="str">
        <f t="shared" si="100"/>
        <v/>
      </c>
      <c r="AE363" s="6">
        <f t="shared" si="101"/>
        <v>1</v>
      </c>
      <c r="AF363" s="6" t="e">
        <f t="shared" si="106"/>
        <v>#N/A</v>
      </c>
      <c r="AG363" s="6" t="e">
        <f t="shared" si="107"/>
        <v>#N/A</v>
      </c>
      <c r="AH363" s="6" t="e">
        <f t="shared" si="108"/>
        <v>#N/A</v>
      </c>
      <c r="AI363" s="6" t="e">
        <f t="shared" si="109"/>
        <v>#N/A</v>
      </c>
      <c r="AJ363" s="7" t="str">
        <f t="shared" si="110"/>
        <v xml:space="preserve"> </v>
      </c>
      <c r="AK363" s="6" t="e">
        <f t="shared" si="111"/>
        <v>#N/A</v>
      </c>
      <c r="AL363" s="6"/>
      <c r="AM363" s="6"/>
      <c r="AN363" s="6"/>
      <c r="AO363" s="6"/>
      <c r="AP363" s="6"/>
      <c r="AQ363" s="6"/>
      <c r="AR363" s="6"/>
      <c r="AS363" s="6"/>
      <c r="AT363" s="6">
        <f t="shared" si="112"/>
        <v>0</v>
      </c>
      <c r="AU363" s="6"/>
      <c r="AV363" s="6" t="str">
        <f t="shared" si="102"/>
        <v/>
      </c>
      <c r="AW363" s="6" t="str">
        <f t="shared" si="103"/>
        <v/>
      </c>
      <c r="AX363" s="6" t="str">
        <f t="shared" si="104"/>
        <v/>
      </c>
      <c r="AY363" s="58"/>
      <c r="BE363" s="193" t="s">
        <v>1118</v>
      </c>
      <c r="CS363" s="284" t="str">
        <f t="shared" si="105"/>
        <v/>
      </c>
      <c r="CT363" s="365" t="str">
        <f t="shared" si="113"/>
        <v/>
      </c>
    </row>
    <row r="364" spans="1:98" s="1" customFormat="1" ht="13.5" customHeight="1" x14ac:dyDescent="0.2">
      <c r="A364" s="17">
        <v>349</v>
      </c>
      <c r="B364" s="370"/>
      <c r="C364" s="370"/>
      <c r="D364" s="370"/>
      <c r="E364" s="370"/>
      <c r="F364" s="370"/>
      <c r="G364" s="370"/>
      <c r="H364" s="370"/>
      <c r="I364" s="370"/>
      <c r="J364" s="370"/>
      <c r="K364" s="370"/>
      <c r="L364" s="371"/>
      <c r="M364" s="370"/>
      <c r="N364" s="69"/>
      <c r="O364" s="70"/>
      <c r="P364" s="62"/>
      <c r="Q364" s="62"/>
      <c r="R364" s="103"/>
      <c r="S364" s="103"/>
      <c r="T364" s="104"/>
      <c r="U364" s="105"/>
      <c r="V364" s="106"/>
      <c r="W364" s="106"/>
      <c r="X364" s="107"/>
      <c r="Y364" s="25"/>
      <c r="Z364" s="21" t="str">
        <f t="shared" si="96"/>
        <v/>
      </c>
      <c r="AA364" s="6" t="e">
        <f t="shared" si="97"/>
        <v>#N/A</v>
      </c>
      <c r="AB364" s="6" t="e">
        <f t="shared" si="98"/>
        <v>#N/A</v>
      </c>
      <c r="AC364" s="6" t="e">
        <f t="shared" si="99"/>
        <v>#N/A</v>
      </c>
      <c r="AD364" s="6" t="str">
        <f t="shared" si="100"/>
        <v/>
      </c>
      <c r="AE364" s="6">
        <f t="shared" si="101"/>
        <v>1</v>
      </c>
      <c r="AF364" s="6" t="e">
        <f t="shared" si="106"/>
        <v>#N/A</v>
      </c>
      <c r="AG364" s="6" t="e">
        <f t="shared" si="107"/>
        <v>#N/A</v>
      </c>
      <c r="AH364" s="6" t="e">
        <f t="shared" si="108"/>
        <v>#N/A</v>
      </c>
      <c r="AI364" s="6" t="e">
        <f t="shared" si="109"/>
        <v>#N/A</v>
      </c>
      <c r="AJ364" s="7" t="str">
        <f t="shared" si="110"/>
        <v xml:space="preserve"> </v>
      </c>
      <c r="AK364" s="6" t="e">
        <f t="shared" si="111"/>
        <v>#N/A</v>
      </c>
      <c r="AL364" s="6"/>
      <c r="AM364" s="6"/>
      <c r="AN364" s="6"/>
      <c r="AO364" s="6"/>
      <c r="AP364" s="6"/>
      <c r="AQ364" s="6"/>
      <c r="AR364" s="6"/>
      <c r="AS364" s="6"/>
      <c r="AT364" s="6">
        <f t="shared" si="112"/>
        <v>0</v>
      </c>
      <c r="AU364" s="6"/>
      <c r="AV364" s="6" t="str">
        <f t="shared" si="102"/>
        <v/>
      </c>
      <c r="AW364" s="6" t="str">
        <f t="shared" si="103"/>
        <v/>
      </c>
      <c r="AX364" s="6" t="str">
        <f t="shared" si="104"/>
        <v/>
      </c>
      <c r="AY364" s="58"/>
      <c r="BE364" s="193" t="s">
        <v>1134</v>
      </c>
      <c r="CS364" s="284" t="str">
        <f t="shared" si="105"/>
        <v/>
      </c>
      <c r="CT364" s="365" t="str">
        <f t="shared" si="113"/>
        <v/>
      </c>
    </row>
    <row r="365" spans="1:98" s="1" customFormat="1" ht="13.5" customHeight="1" x14ac:dyDescent="0.2">
      <c r="A365" s="17">
        <v>350</v>
      </c>
      <c r="B365" s="370"/>
      <c r="C365" s="370"/>
      <c r="D365" s="370"/>
      <c r="E365" s="370"/>
      <c r="F365" s="370"/>
      <c r="G365" s="370"/>
      <c r="H365" s="370"/>
      <c r="I365" s="370"/>
      <c r="J365" s="370"/>
      <c r="K365" s="370"/>
      <c r="L365" s="371"/>
      <c r="M365" s="370"/>
      <c r="N365" s="69"/>
      <c r="O365" s="70"/>
      <c r="P365" s="62"/>
      <c r="Q365" s="62"/>
      <c r="R365" s="103"/>
      <c r="S365" s="103"/>
      <c r="T365" s="104"/>
      <c r="U365" s="105"/>
      <c r="V365" s="106"/>
      <c r="W365" s="106"/>
      <c r="X365" s="107"/>
      <c r="Y365" s="25"/>
      <c r="Z365" s="21" t="str">
        <f t="shared" si="96"/>
        <v/>
      </c>
      <c r="AA365" s="6" t="e">
        <f t="shared" si="97"/>
        <v>#N/A</v>
      </c>
      <c r="AB365" s="6" t="e">
        <f t="shared" si="98"/>
        <v>#N/A</v>
      </c>
      <c r="AC365" s="6" t="e">
        <f t="shared" si="99"/>
        <v>#N/A</v>
      </c>
      <c r="AD365" s="6" t="str">
        <f t="shared" si="100"/>
        <v/>
      </c>
      <c r="AE365" s="6">
        <f t="shared" si="101"/>
        <v>1</v>
      </c>
      <c r="AF365" s="6" t="e">
        <f t="shared" si="106"/>
        <v>#N/A</v>
      </c>
      <c r="AG365" s="6" t="e">
        <f t="shared" si="107"/>
        <v>#N/A</v>
      </c>
      <c r="AH365" s="6" t="e">
        <f t="shared" si="108"/>
        <v>#N/A</v>
      </c>
      <c r="AI365" s="6" t="e">
        <f t="shared" si="109"/>
        <v>#N/A</v>
      </c>
      <c r="AJ365" s="7" t="str">
        <f t="shared" si="110"/>
        <v xml:space="preserve"> </v>
      </c>
      <c r="AK365" s="6" t="e">
        <f t="shared" si="111"/>
        <v>#N/A</v>
      </c>
      <c r="AL365" s="6"/>
      <c r="AM365" s="6"/>
      <c r="AN365" s="6"/>
      <c r="AO365" s="6"/>
      <c r="AP365" s="6"/>
      <c r="AQ365" s="6"/>
      <c r="AR365" s="6"/>
      <c r="AS365" s="6"/>
      <c r="AT365" s="6">
        <f t="shared" si="112"/>
        <v>0</v>
      </c>
      <c r="AU365" s="6"/>
      <c r="AV365" s="6" t="str">
        <f t="shared" si="102"/>
        <v/>
      </c>
      <c r="AW365" s="6" t="str">
        <f t="shared" si="103"/>
        <v/>
      </c>
      <c r="AX365" s="6" t="str">
        <f t="shared" si="104"/>
        <v/>
      </c>
      <c r="AY365" s="58"/>
      <c r="BE365" s="193" t="s">
        <v>1363</v>
      </c>
      <c r="CS365" s="284" t="str">
        <f t="shared" si="105"/>
        <v/>
      </c>
      <c r="CT365" s="365" t="str">
        <f t="shared" si="113"/>
        <v/>
      </c>
    </row>
    <row r="366" spans="1:98" s="1" customFormat="1" ht="13.5" customHeight="1" x14ac:dyDescent="0.2">
      <c r="A366" s="17">
        <v>351</v>
      </c>
      <c r="B366" s="370"/>
      <c r="C366" s="370"/>
      <c r="D366" s="370"/>
      <c r="E366" s="370"/>
      <c r="F366" s="370"/>
      <c r="G366" s="370"/>
      <c r="H366" s="370"/>
      <c r="I366" s="370"/>
      <c r="J366" s="370"/>
      <c r="K366" s="370"/>
      <c r="L366" s="371"/>
      <c r="M366" s="370"/>
      <c r="N366" s="69"/>
      <c r="O366" s="70"/>
      <c r="P366" s="62"/>
      <c r="Q366" s="62"/>
      <c r="R366" s="103"/>
      <c r="S366" s="103"/>
      <c r="T366" s="104"/>
      <c r="U366" s="105"/>
      <c r="V366" s="106"/>
      <c r="W366" s="106"/>
      <c r="X366" s="107"/>
      <c r="Y366" s="25"/>
      <c r="Z366" s="21" t="str">
        <f t="shared" si="96"/>
        <v/>
      </c>
      <c r="AA366" s="6" t="e">
        <f t="shared" si="97"/>
        <v>#N/A</v>
      </c>
      <c r="AB366" s="6" t="e">
        <f t="shared" si="98"/>
        <v>#N/A</v>
      </c>
      <c r="AC366" s="6" t="e">
        <f t="shared" si="99"/>
        <v>#N/A</v>
      </c>
      <c r="AD366" s="6" t="str">
        <f t="shared" si="100"/>
        <v/>
      </c>
      <c r="AE366" s="6">
        <f t="shared" si="101"/>
        <v>1</v>
      </c>
      <c r="AF366" s="6" t="e">
        <f t="shared" si="106"/>
        <v>#N/A</v>
      </c>
      <c r="AG366" s="6" t="e">
        <f t="shared" si="107"/>
        <v>#N/A</v>
      </c>
      <c r="AH366" s="6" t="e">
        <f t="shared" si="108"/>
        <v>#N/A</v>
      </c>
      <c r="AI366" s="6" t="e">
        <f t="shared" si="109"/>
        <v>#N/A</v>
      </c>
      <c r="AJ366" s="7" t="str">
        <f t="shared" si="110"/>
        <v xml:space="preserve"> </v>
      </c>
      <c r="AK366" s="6" t="e">
        <f t="shared" si="111"/>
        <v>#N/A</v>
      </c>
      <c r="AL366" s="6"/>
      <c r="AM366" s="6"/>
      <c r="AN366" s="6"/>
      <c r="AO366" s="6"/>
      <c r="AP366" s="6"/>
      <c r="AQ366" s="6"/>
      <c r="AR366" s="6"/>
      <c r="AS366" s="6"/>
      <c r="AT366" s="6">
        <f t="shared" si="112"/>
        <v>0</v>
      </c>
      <c r="AU366" s="6"/>
      <c r="AV366" s="6" t="str">
        <f t="shared" si="102"/>
        <v/>
      </c>
      <c r="AW366" s="6" t="str">
        <f t="shared" si="103"/>
        <v/>
      </c>
      <c r="AX366" s="6" t="str">
        <f t="shared" si="104"/>
        <v/>
      </c>
      <c r="AY366" s="58"/>
      <c r="BE366" s="193" t="s">
        <v>1183</v>
      </c>
      <c r="CS366" s="284" t="str">
        <f t="shared" si="105"/>
        <v/>
      </c>
      <c r="CT366" s="365" t="str">
        <f t="shared" si="113"/>
        <v/>
      </c>
    </row>
    <row r="367" spans="1:98" s="1" customFormat="1" ht="13.5" customHeight="1" x14ac:dyDescent="0.2">
      <c r="A367" s="17">
        <v>352</v>
      </c>
      <c r="B367" s="370"/>
      <c r="C367" s="370"/>
      <c r="D367" s="370"/>
      <c r="E367" s="370"/>
      <c r="F367" s="370"/>
      <c r="G367" s="370"/>
      <c r="H367" s="370"/>
      <c r="I367" s="370"/>
      <c r="J367" s="370"/>
      <c r="K367" s="370"/>
      <c r="L367" s="371"/>
      <c r="M367" s="370"/>
      <c r="N367" s="69"/>
      <c r="O367" s="70"/>
      <c r="P367" s="62"/>
      <c r="Q367" s="62"/>
      <c r="R367" s="103"/>
      <c r="S367" s="103"/>
      <c r="T367" s="104"/>
      <c r="U367" s="105"/>
      <c r="V367" s="106"/>
      <c r="W367" s="106"/>
      <c r="X367" s="107"/>
      <c r="Y367" s="25"/>
      <c r="Z367" s="21" t="str">
        <f t="shared" si="96"/>
        <v/>
      </c>
      <c r="AA367" s="6" t="e">
        <f t="shared" si="97"/>
        <v>#N/A</v>
      </c>
      <c r="AB367" s="6" t="e">
        <f t="shared" si="98"/>
        <v>#N/A</v>
      </c>
      <c r="AC367" s="6" t="e">
        <f t="shared" si="99"/>
        <v>#N/A</v>
      </c>
      <c r="AD367" s="6" t="str">
        <f t="shared" si="100"/>
        <v/>
      </c>
      <c r="AE367" s="6">
        <f t="shared" si="101"/>
        <v>1</v>
      </c>
      <c r="AF367" s="6" t="e">
        <f t="shared" si="106"/>
        <v>#N/A</v>
      </c>
      <c r="AG367" s="6" t="e">
        <f t="shared" si="107"/>
        <v>#N/A</v>
      </c>
      <c r="AH367" s="6" t="e">
        <f t="shared" si="108"/>
        <v>#N/A</v>
      </c>
      <c r="AI367" s="6" t="e">
        <f t="shared" si="109"/>
        <v>#N/A</v>
      </c>
      <c r="AJ367" s="7" t="str">
        <f t="shared" si="110"/>
        <v xml:space="preserve"> </v>
      </c>
      <c r="AK367" s="6" t="e">
        <f t="shared" si="111"/>
        <v>#N/A</v>
      </c>
      <c r="AL367" s="6"/>
      <c r="AM367" s="6"/>
      <c r="AN367" s="6"/>
      <c r="AO367" s="6"/>
      <c r="AP367" s="6"/>
      <c r="AQ367" s="6"/>
      <c r="AR367" s="6"/>
      <c r="AS367" s="6"/>
      <c r="AT367" s="6">
        <f t="shared" si="112"/>
        <v>0</v>
      </c>
      <c r="AU367" s="6"/>
      <c r="AV367" s="6" t="str">
        <f t="shared" si="102"/>
        <v/>
      </c>
      <c r="AW367" s="6" t="str">
        <f t="shared" si="103"/>
        <v/>
      </c>
      <c r="AX367" s="6" t="str">
        <f t="shared" si="104"/>
        <v/>
      </c>
      <c r="AY367" s="58"/>
      <c r="BE367" s="193" t="s">
        <v>1203</v>
      </c>
      <c r="CS367" s="284" t="str">
        <f t="shared" si="105"/>
        <v/>
      </c>
      <c r="CT367" s="365" t="str">
        <f t="shared" si="113"/>
        <v/>
      </c>
    </row>
    <row r="368" spans="1:98" s="1" customFormat="1" ht="13.5" customHeight="1" x14ac:dyDescent="0.2">
      <c r="A368" s="17">
        <v>353</v>
      </c>
      <c r="B368" s="370"/>
      <c r="C368" s="370"/>
      <c r="D368" s="370"/>
      <c r="E368" s="370"/>
      <c r="F368" s="370"/>
      <c r="G368" s="370"/>
      <c r="H368" s="370"/>
      <c r="I368" s="370"/>
      <c r="J368" s="370"/>
      <c r="K368" s="370"/>
      <c r="L368" s="371"/>
      <c r="M368" s="370"/>
      <c r="N368" s="69"/>
      <c r="O368" s="70"/>
      <c r="P368" s="62"/>
      <c r="Q368" s="62"/>
      <c r="R368" s="103"/>
      <c r="S368" s="103"/>
      <c r="T368" s="104"/>
      <c r="U368" s="105"/>
      <c r="V368" s="106"/>
      <c r="W368" s="106"/>
      <c r="X368" s="107"/>
      <c r="Y368" s="25"/>
      <c r="Z368" s="21" t="str">
        <f t="shared" si="96"/>
        <v/>
      </c>
      <c r="AA368" s="6" t="e">
        <f t="shared" si="97"/>
        <v>#N/A</v>
      </c>
      <c r="AB368" s="6" t="e">
        <f t="shared" si="98"/>
        <v>#N/A</v>
      </c>
      <c r="AC368" s="6" t="e">
        <f t="shared" si="99"/>
        <v>#N/A</v>
      </c>
      <c r="AD368" s="6" t="str">
        <f t="shared" si="100"/>
        <v/>
      </c>
      <c r="AE368" s="6">
        <f t="shared" si="101"/>
        <v>1</v>
      </c>
      <c r="AF368" s="6" t="e">
        <f t="shared" si="106"/>
        <v>#N/A</v>
      </c>
      <c r="AG368" s="6" t="e">
        <f t="shared" si="107"/>
        <v>#N/A</v>
      </c>
      <c r="AH368" s="6" t="e">
        <f t="shared" si="108"/>
        <v>#N/A</v>
      </c>
      <c r="AI368" s="6" t="e">
        <f t="shared" si="109"/>
        <v>#N/A</v>
      </c>
      <c r="AJ368" s="7" t="str">
        <f t="shared" si="110"/>
        <v xml:space="preserve"> </v>
      </c>
      <c r="AK368" s="6" t="e">
        <f t="shared" si="111"/>
        <v>#N/A</v>
      </c>
      <c r="AL368" s="6"/>
      <c r="AM368" s="6"/>
      <c r="AN368" s="6"/>
      <c r="AO368" s="6"/>
      <c r="AP368" s="6"/>
      <c r="AQ368" s="6"/>
      <c r="AR368" s="6"/>
      <c r="AS368" s="6"/>
      <c r="AT368" s="6">
        <f t="shared" si="112"/>
        <v>0</v>
      </c>
      <c r="AU368" s="6"/>
      <c r="AV368" s="6" t="str">
        <f t="shared" si="102"/>
        <v/>
      </c>
      <c r="AW368" s="6" t="str">
        <f t="shared" si="103"/>
        <v/>
      </c>
      <c r="AX368" s="6" t="str">
        <f t="shared" si="104"/>
        <v/>
      </c>
      <c r="AY368" s="58"/>
      <c r="BE368" s="193" t="s">
        <v>1362</v>
      </c>
      <c r="CS368" s="284" t="str">
        <f t="shared" si="105"/>
        <v/>
      </c>
      <c r="CT368" s="365" t="str">
        <f t="shared" si="113"/>
        <v/>
      </c>
    </row>
    <row r="369" spans="1:98" s="1" customFormat="1" ht="13.5" customHeight="1" x14ac:dyDescent="0.2">
      <c r="A369" s="17">
        <v>354</v>
      </c>
      <c r="B369" s="370"/>
      <c r="C369" s="370"/>
      <c r="D369" s="370"/>
      <c r="E369" s="370"/>
      <c r="F369" s="370"/>
      <c r="G369" s="370"/>
      <c r="H369" s="370"/>
      <c r="I369" s="370"/>
      <c r="J369" s="370"/>
      <c r="K369" s="370"/>
      <c r="L369" s="371"/>
      <c r="M369" s="370"/>
      <c r="N369" s="69"/>
      <c r="O369" s="70"/>
      <c r="P369" s="62"/>
      <c r="Q369" s="62"/>
      <c r="R369" s="103"/>
      <c r="S369" s="103"/>
      <c r="T369" s="104"/>
      <c r="U369" s="105"/>
      <c r="V369" s="106"/>
      <c r="W369" s="106"/>
      <c r="X369" s="107"/>
      <c r="Y369" s="25"/>
      <c r="Z369" s="21" t="str">
        <f t="shared" si="96"/>
        <v/>
      </c>
      <c r="AA369" s="6" t="e">
        <f t="shared" si="97"/>
        <v>#N/A</v>
      </c>
      <c r="AB369" s="6" t="e">
        <f t="shared" si="98"/>
        <v>#N/A</v>
      </c>
      <c r="AC369" s="6" t="e">
        <f t="shared" si="99"/>
        <v>#N/A</v>
      </c>
      <c r="AD369" s="6" t="str">
        <f t="shared" si="100"/>
        <v/>
      </c>
      <c r="AE369" s="6">
        <f t="shared" si="101"/>
        <v>1</v>
      </c>
      <c r="AF369" s="6" t="e">
        <f t="shared" si="106"/>
        <v>#N/A</v>
      </c>
      <c r="AG369" s="6" t="e">
        <f t="shared" si="107"/>
        <v>#N/A</v>
      </c>
      <c r="AH369" s="6" t="e">
        <f t="shared" si="108"/>
        <v>#N/A</v>
      </c>
      <c r="AI369" s="6" t="e">
        <f t="shared" si="109"/>
        <v>#N/A</v>
      </c>
      <c r="AJ369" s="7" t="str">
        <f t="shared" si="110"/>
        <v xml:space="preserve"> </v>
      </c>
      <c r="AK369" s="6" t="e">
        <f t="shared" si="111"/>
        <v>#N/A</v>
      </c>
      <c r="AL369" s="6"/>
      <c r="AM369" s="6"/>
      <c r="AN369" s="6"/>
      <c r="AO369" s="6"/>
      <c r="AP369" s="6"/>
      <c r="AQ369" s="6"/>
      <c r="AR369" s="6"/>
      <c r="AS369" s="6"/>
      <c r="AT369" s="6">
        <f t="shared" si="112"/>
        <v>0</v>
      </c>
      <c r="AU369" s="6"/>
      <c r="AV369" s="6" t="str">
        <f t="shared" si="102"/>
        <v/>
      </c>
      <c r="AW369" s="6" t="str">
        <f t="shared" si="103"/>
        <v/>
      </c>
      <c r="AX369" s="6" t="str">
        <f t="shared" si="104"/>
        <v/>
      </c>
      <c r="AY369" s="58"/>
      <c r="BE369" s="193" t="s">
        <v>1182</v>
      </c>
      <c r="CS369" s="284" t="str">
        <f t="shared" si="105"/>
        <v/>
      </c>
      <c r="CT369" s="365" t="str">
        <f t="shared" si="113"/>
        <v/>
      </c>
    </row>
    <row r="370" spans="1:98" s="1" customFormat="1" ht="13.5" customHeight="1" x14ac:dyDescent="0.2">
      <c r="A370" s="17">
        <v>355</v>
      </c>
      <c r="B370" s="370"/>
      <c r="C370" s="370"/>
      <c r="D370" s="370"/>
      <c r="E370" s="370"/>
      <c r="F370" s="370"/>
      <c r="G370" s="370"/>
      <c r="H370" s="370"/>
      <c r="I370" s="370"/>
      <c r="J370" s="370"/>
      <c r="K370" s="370"/>
      <c r="L370" s="371"/>
      <c r="M370" s="370"/>
      <c r="N370" s="69"/>
      <c r="O370" s="70"/>
      <c r="P370" s="62"/>
      <c r="Q370" s="62"/>
      <c r="R370" s="103"/>
      <c r="S370" s="103"/>
      <c r="T370" s="104"/>
      <c r="U370" s="105"/>
      <c r="V370" s="106"/>
      <c r="W370" s="106"/>
      <c r="X370" s="107"/>
      <c r="Y370" s="25"/>
      <c r="Z370" s="21" t="str">
        <f t="shared" si="96"/>
        <v/>
      </c>
      <c r="AA370" s="6" t="e">
        <f t="shared" si="97"/>
        <v>#N/A</v>
      </c>
      <c r="AB370" s="6" t="e">
        <f t="shared" si="98"/>
        <v>#N/A</v>
      </c>
      <c r="AC370" s="6" t="e">
        <f t="shared" si="99"/>
        <v>#N/A</v>
      </c>
      <c r="AD370" s="6" t="str">
        <f t="shared" si="100"/>
        <v/>
      </c>
      <c r="AE370" s="6">
        <f t="shared" si="101"/>
        <v>1</v>
      </c>
      <c r="AF370" s="6" t="e">
        <f t="shared" si="106"/>
        <v>#N/A</v>
      </c>
      <c r="AG370" s="6" t="e">
        <f t="shared" si="107"/>
        <v>#N/A</v>
      </c>
      <c r="AH370" s="6" t="e">
        <f t="shared" si="108"/>
        <v>#N/A</v>
      </c>
      <c r="AI370" s="6" t="e">
        <f t="shared" si="109"/>
        <v>#N/A</v>
      </c>
      <c r="AJ370" s="7" t="str">
        <f t="shared" si="110"/>
        <v xml:space="preserve"> </v>
      </c>
      <c r="AK370" s="6" t="e">
        <f t="shared" si="111"/>
        <v>#N/A</v>
      </c>
      <c r="AL370" s="6"/>
      <c r="AM370" s="6"/>
      <c r="AN370" s="6"/>
      <c r="AO370" s="6"/>
      <c r="AP370" s="6"/>
      <c r="AQ370" s="6"/>
      <c r="AR370" s="6"/>
      <c r="AS370" s="6"/>
      <c r="AT370" s="6">
        <f t="shared" si="112"/>
        <v>0</v>
      </c>
      <c r="AU370" s="6"/>
      <c r="AV370" s="6" t="str">
        <f t="shared" si="102"/>
        <v/>
      </c>
      <c r="AW370" s="6" t="str">
        <f t="shared" si="103"/>
        <v/>
      </c>
      <c r="AX370" s="6" t="str">
        <f t="shared" si="104"/>
        <v/>
      </c>
      <c r="AY370" s="58"/>
      <c r="BE370" s="193" t="s">
        <v>1202</v>
      </c>
      <c r="CS370" s="284" t="str">
        <f t="shared" si="105"/>
        <v/>
      </c>
      <c r="CT370" s="365" t="str">
        <f t="shared" si="113"/>
        <v/>
      </c>
    </row>
    <row r="371" spans="1:98" s="1" customFormat="1" ht="13.5" customHeight="1" x14ac:dyDescent="0.2">
      <c r="A371" s="17">
        <v>356</v>
      </c>
      <c r="B371" s="370"/>
      <c r="C371" s="370"/>
      <c r="D371" s="370"/>
      <c r="E371" s="370"/>
      <c r="F371" s="370"/>
      <c r="G371" s="370"/>
      <c r="H371" s="370"/>
      <c r="I371" s="370"/>
      <c r="J371" s="370"/>
      <c r="K371" s="370"/>
      <c r="L371" s="371"/>
      <c r="M371" s="370"/>
      <c r="N371" s="69"/>
      <c r="O371" s="70"/>
      <c r="P371" s="62"/>
      <c r="Q371" s="62"/>
      <c r="R371" s="103"/>
      <c r="S371" s="103"/>
      <c r="T371" s="104"/>
      <c r="U371" s="105"/>
      <c r="V371" s="106"/>
      <c r="W371" s="106"/>
      <c r="X371" s="107"/>
      <c r="Y371" s="25"/>
      <c r="Z371" s="21" t="str">
        <f t="shared" si="96"/>
        <v/>
      </c>
      <c r="AA371" s="6" t="e">
        <f t="shared" si="97"/>
        <v>#N/A</v>
      </c>
      <c r="AB371" s="6" t="e">
        <f t="shared" si="98"/>
        <v>#N/A</v>
      </c>
      <c r="AC371" s="6" t="e">
        <f t="shared" si="99"/>
        <v>#N/A</v>
      </c>
      <c r="AD371" s="6" t="str">
        <f t="shared" si="100"/>
        <v/>
      </c>
      <c r="AE371" s="6">
        <f t="shared" si="101"/>
        <v>1</v>
      </c>
      <c r="AF371" s="6" t="e">
        <f t="shared" si="106"/>
        <v>#N/A</v>
      </c>
      <c r="AG371" s="6" t="e">
        <f t="shared" si="107"/>
        <v>#N/A</v>
      </c>
      <c r="AH371" s="6" t="e">
        <f t="shared" si="108"/>
        <v>#N/A</v>
      </c>
      <c r="AI371" s="6" t="e">
        <f t="shared" si="109"/>
        <v>#N/A</v>
      </c>
      <c r="AJ371" s="7" t="str">
        <f t="shared" si="110"/>
        <v xml:space="preserve"> </v>
      </c>
      <c r="AK371" s="6" t="e">
        <f t="shared" si="111"/>
        <v>#N/A</v>
      </c>
      <c r="AL371" s="6"/>
      <c r="AM371" s="6"/>
      <c r="AN371" s="6"/>
      <c r="AO371" s="6"/>
      <c r="AP371" s="6"/>
      <c r="AQ371" s="6"/>
      <c r="AR371" s="6"/>
      <c r="AS371" s="6"/>
      <c r="AT371" s="6">
        <f t="shared" si="112"/>
        <v>0</v>
      </c>
      <c r="AU371" s="6"/>
      <c r="AV371" s="6" t="str">
        <f t="shared" si="102"/>
        <v/>
      </c>
      <c r="AW371" s="6" t="str">
        <f t="shared" si="103"/>
        <v/>
      </c>
      <c r="AX371" s="6" t="str">
        <f t="shared" si="104"/>
        <v/>
      </c>
      <c r="AY371" s="58"/>
      <c r="BE371" s="193" t="s">
        <v>1257</v>
      </c>
      <c r="CS371" s="284" t="str">
        <f t="shared" si="105"/>
        <v/>
      </c>
      <c r="CT371" s="365" t="str">
        <f t="shared" si="113"/>
        <v/>
      </c>
    </row>
    <row r="372" spans="1:98" s="1" customFormat="1" ht="13.5" customHeight="1" x14ac:dyDescent="0.2">
      <c r="A372" s="17">
        <v>357</v>
      </c>
      <c r="B372" s="370"/>
      <c r="C372" s="370"/>
      <c r="D372" s="370"/>
      <c r="E372" s="370"/>
      <c r="F372" s="370"/>
      <c r="G372" s="370"/>
      <c r="H372" s="370"/>
      <c r="I372" s="370"/>
      <c r="J372" s="370"/>
      <c r="K372" s="370"/>
      <c r="L372" s="371"/>
      <c r="M372" s="370"/>
      <c r="N372" s="69"/>
      <c r="O372" s="70"/>
      <c r="P372" s="62"/>
      <c r="Q372" s="62"/>
      <c r="R372" s="103"/>
      <c r="S372" s="103"/>
      <c r="T372" s="104"/>
      <c r="U372" s="105"/>
      <c r="V372" s="106"/>
      <c r="W372" s="106"/>
      <c r="X372" s="107"/>
      <c r="Y372" s="25"/>
      <c r="Z372" s="21" t="str">
        <f t="shared" si="96"/>
        <v/>
      </c>
      <c r="AA372" s="6" t="e">
        <f t="shared" si="97"/>
        <v>#N/A</v>
      </c>
      <c r="AB372" s="6" t="e">
        <f t="shared" si="98"/>
        <v>#N/A</v>
      </c>
      <c r="AC372" s="6" t="e">
        <f t="shared" si="99"/>
        <v>#N/A</v>
      </c>
      <c r="AD372" s="6" t="str">
        <f t="shared" si="100"/>
        <v/>
      </c>
      <c r="AE372" s="6">
        <f t="shared" si="101"/>
        <v>1</v>
      </c>
      <c r="AF372" s="6" t="e">
        <f t="shared" si="106"/>
        <v>#N/A</v>
      </c>
      <c r="AG372" s="6" t="e">
        <f t="shared" si="107"/>
        <v>#N/A</v>
      </c>
      <c r="AH372" s="6" t="e">
        <f t="shared" si="108"/>
        <v>#N/A</v>
      </c>
      <c r="AI372" s="6" t="e">
        <f t="shared" si="109"/>
        <v>#N/A</v>
      </c>
      <c r="AJ372" s="7" t="str">
        <f t="shared" si="110"/>
        <v xml:space="preserve"> </v>
      </c>
      <c r="AK372" s="6" t="e">
        <f t="shared" si="111"/>
        <v>#N/A</v>
      </c>
      <c r="AL372" s="6"/>
      <c r="AM372" s="6"/>
      <c r="AN372" s="6"/>
      <c r="AO372" s="6"/>
      <c r="AP372" s="6"/>
      <c r="AQ372" s="6"/>
      <c r="AR372" s="6"/>
      <c r="AS372" s="6"/>
      <c r="AT372" s="6">
        <f t="shared" si="112"/>
        <v>0</v>
      </c>
      <c r="AU372" s="6"/>
      <c r="AV372" s="6" t="str">
        <f t="shared" si="102"/>
        <v/>
      </c>
      <c r="AW372" s="6" t="str">
        <f t="shared" si="103"/>
        <v/>
      </c>
      <c r="AX372" s="6" t="str">
        <f t="shared" si="104"/>
        <v/>
      </c>
      <c r="AY372" s="58"/>
      <c r="BE372" s="193" t="s">
        <v>862</v>
      </c>
      <c r="CS372" s="284" t="str">
        <f t="shared" si="105"/>
        <v/>
      </c>
      <c r="CT372" s="365" t="str">
        <f t="shared" si="113"/>
        <v/>
      </c>
    </row>
    <row r="373" spans="1:98" s="1" customFormat="1" ht="13.5" customHeight="1" x14ac:dyDescent="0.2">
      <c r="A373" s="17">
        <v>358</v>
      </c>
      <c r="B373" s="370"/>
      <c r="C373" s="370"/>
      <c r="D373" s="370"/>
      <c r="E373" s="370"/>
      <c r="F373" s="370"/>
      <c r="G373" s="370"/>
      <c r="H373" s="370"/>
      <c r="I373" s="370"/>
      <c r="J373" s="370"/>
      <c r="K373" s="370"/>
      <c r="L373" s="371"/>
      <c r="M373" s="370"/>
      <c r="N373" s="69"/>
      <c r="O373" s="70"/>
      <c r="P373" s="62"/>
      <c r="Q373" s="62"/>
      <c r="R373" s="103"/>
      <c r="S373" s="103"/>
      <c r="T373" s="104"/>
      <c r="U373" s="105"/>
      <c r="V373" s="106"/>
      <c r="W373" s="106"/>
      <c r="X373" s="107"/>
      <c r="Y373" s="25"/>
      <c r="Z373" s="21" t="str">
        <f t="shared" si="96"/>
        <v/>
      </c>
      <c r="AA373" s="6" t="e">
        <f t="shared" si="97"/>
        <v>#N/A</v>
      </c>
      <c r="AB373" s="6" t="e">
        <f t="shared" si="98"/>
        <v>#N/A</v>
      </c>
      <c r="AC373" s="6" t="e">
        <f t="shared" si="99"/>
        <v>#N/A</v>
      </c>
      <c r="AD373" s="6" t="str">
        <f t="shared" si="100"/>
        <v/>
      </c>
      <c r="AE373" s="6">
        <f t="shared" si="101"/>
        <v>1</v>
      </c>
      <c r="AF373" s="6" t="e">
        <f t="shared" si="106"/>
        <v>#N/A</v>
      </c>
      <c r="AG373" s="6" t="e">
        <f t="shared" si="107"/>
        <v>#N/A</v>
      </c>
      <c r="AH373" s="6" t="e">
        <f t="shared" si="108"/>
        <v>#N/A</v>
      </c>
      <c r="AI373" s="6" t="e">
        <f t="shared" si="109"/>
        <v>#N/A</v>
      </c>
      <c r="AJ373" s="7" t="str">
        <f t="shared" si="110"/>
        <v xml:space="preserve"> </v>
      </c>
      <c r="AK373" s="6" t="e">
        <f t="shared" si="111"/>
        <v>#N/A</v>
      </c>
      <c r="AL373" s="6"/>
      <c r="AM373" s="6"/>
      <c r="AN373" s="6"/>
      <c r="AO373" s="6"/>
      <c r="AP373" s="6"/>
      <c r="AQ373" s="6"/>
      <c r="AR373" s="6"/>
      <c r="AS373" s="6"/>
      <c r="AT373" s="6">
        <f t="shared" si="112"/>
        <v>0</v>
      </c>
      <c r="AU373" s="6"/>
      <c r="AV373" s="6" t="str">
        <f t="shared" si="102"/>
        <v/>
      </c>
      <c r="AW373" s="6" t="str">
        <f t="shared" si="103"/>
        <v/>
      </c>
      <c r="AX373" s="6" t="str">
        <f t="shared" si="104"/>
        <v/>
      </c>
      <c r="AY373" s="58"/>
      <c r="BE373" s="193" t="s">
        <v>893</v>
      </c>
      <c r="CS373" s="284" t="str">
        <f t="shared" si="105"/>
        <v/>
      </c>
      <c r="CT373" s="365" t="str">
        <f t="shared" si="113"/>
        <v/>
      </c>
    </row>
    <row r="374" spans="1:98" s="1" customFormat="1" ht="13.5" customHeight="1" x14ac:dyDescent="0.2">
      <c r="A374" s="17">
        <v>359</v>
      </c>
      <c r="B374" s="370"/>
      <c r="C374" s="370"/>
      <c r="D374" s="370"/>
      <c r="E374" s="370"/>
      <c r="F374" s="370"/>
      <c r="G374" s="370"/>
      <c r="H374" s="370"/>
      <c r="I374" s="370"/>
      <c r="J374" s="370"/>
      <c r="K374" s="370"/>
      <c r="L374" s="371"/>
      <c r="M374" s="370"/>
      <c r="N374" s="69"/>
      <c r="O374" s="70"/>
      <c r="P374" s="62"/>
      <c r="Q374" s="62"/>
      <c r="R374" s="103"/>
      <c r="S374" s="103"/>
      <c r="T374" s="104"/>
      <c r="U374" s="105"/>
      <c r="V374" s="106"/>
      <c r="W374" s="106"/>
      <c r="X374" s="107"/>
      <c r="Y374" s="25"/>
      <c r="Z374" s="21" t="str">
        <f t="shared" si="96"/>
        <v/>
      </c>
      <c r="AA374" s="6" t="e">
        <f t="shared" si="97"/>
        <v>#N/A</v>
      </c>
      <c r="AB374" s="6" t="e">
        <f t="shared" si="98"/>
        <v>#N/A</v>
      </c>
      <c r="AC374" s="6" t="e">
        <f t="shared" si="99"/>
        <v>#N/A</v>
      </c>
      <c r="AD374" s="6" t="str">
        <f t="shared" si="100"/>
        <v/>
      </c>
      <c r="AE374" s="6">
        <f t="shared" si="101"/>
        <v>1</v>
      </c>
      <c r="AF374" s="6" t="e">
        <f t="shared" si="106"/>
        <v>#N/A</v>
      </c>
      <c r="AG374" s="6" t="e">
        <f t="shared" si="107"/>
        <v>#N/A</v>
      </c>
      <c r="AH374" s="6" t="e">
        <f t="shared" si="108"/>
        <v>#N/A</v>
      </c>
      <c r="AI374" s="6" t="e">
        <f t="shared" si="109"/>
        <v>#N/A</v>
      </c>
      <c r="AJ374" s="7" t="str">
        <f t="shared" si="110"/>
        <v xml:space="preserve"> </v>
      </c>
      <c r="AK374" s="6" t="e">
        <f t="shared" si="111"/>
        <v>#N/A</v>
      </c>
      <c r="AL374" s="6"/>
      <c r="AM374" s="6"/>
      <c r="AN374" s="6"/>
      <c r="AO374" s="6"/>
      <c r="AP374" s="6"/>
      <c r="AQ374" s="6"/>
      <c r="AR374" s="6"/>
      <c r="AS374" s="6"/>
      <c r="AT374" s="6">
        <f t="shared" si="112"/>
        <v>0</v>
      </c>
      <c r="AU374" s="6"/>
      <c r="AV374" s="6" t="str">
        <f t="shared" si="102"/>
        <v/>
      </c>
      <c r="AW374" s="6" t="str">
        <f t="shared" si="103"/>
        <v/>
      </c>
      <c r="AX374" s="6" t="str">
        <f t="shared" si="104"/>
        <v/>
      </c>
      <c r="AY374" s="58"/>
      <c r="BE374" s="193" t="s">
        <v>1317</v>
      </c>
      <c r="CS374" s="284" t="str">
        <f t="shared" si="105"/>
        <v/>
      </c>
      <c r="CT374" s="365" t="str">
        <f t="shared" si="113"/>
        <v/>
      </c>
    </row>
    <row r="375" spans="1:98" s="1" customFormat="1" ht="13.5" customHeight="1" x14ac:dyDescent="0.2">
      <c r="A375" s="17">
        <v>360</v>
      </c>
      <c r="B375" s="370"/>
      <c r="C375" s="370"/>
      <c r="D375" s="370"/>
      <c r="E375" s="370"/>
      <c r="F375" s="370"/>
      <c r="G375" s="370"/>
      <c r="H375" s="370"/>
      <c r="I375" s="370"/>
      <c r="J375" s="370"/>
      <c r="K375" s="370"/>
      <c r="L375" s="371"/>
      <c r="M375" s="370"/>
      <c r="N375" s="69"/>
      <c r="O375" s="70"/>
      <c r="P375" s="62"/>
      <c r="Q375" s="62"/>
      <c r="R375" s="103"/>
      <c r="S375" s="103"/>
      <c r="T375" s="104"/>
      <c r="U375" s="105"/>
      <c r="V375" s="106"/>
      <c r="W375" s="106"/>
      <c r="X375" s="107"/>
      <c r="Y375" s="25"/>
      <c r="Z375" s="21" t="str">
        <f t="shared" si="96"/>
        <v/>
      </c>
      <c r="AA375" s="6" t="e">
        <f t="shared" si="97"/>
        <v>#N/A</v>
      </c>
      <c r="AB375" s="6" t="e">
        <f t="shared" si="98"/>
        <v>#N/A</v>
      </c>
      <c r="AC375" s="6" t="e">
        <f t="shared" si="99"/>
        <v>#N/A</v>
      </c>
      <c r="AD375" s="6" t="str">
        <f t="shared" si="100"/>
        <v/>
      </c>
      <c r="AE375" s="6">
        <f t="shared" si="101"/>
        <v>1</v>
      </c>
      <c r="AF375" s="6" t="e">
        <f t="shared" si="106"/>
        <v>#N/A</v>
      </c>
      <c r="AG375" s="6" t="e">
        <f t="shared" si="107"/>
        <v>#N/A</v>
      </c>
      <c r="AH375" s="6" t="e">
        <f t="shared" si="108"/>
        <v>#N/A</v>
      </c>
      <c r="AI375" s="6" t="e">
        <f t="shared" si="109"/>
        <v>#N/A</v>
      </c>
      <c r="AJ375" s="7" t="str">
        <f t="shared" si="110"/>
        <v xml:space="preserve"> </v>
      </c>
      <c r="AK375" s="6" t="e">
        <f t="shared" si="111"/>
        <v>#N/A</v>
      </c>
      <c r="AL375" s="6"/>
      <c r="AM375" s="6"/>
      <c r="AN375" s="6"/>
      <c r="AO375" s="6"/>
      <c r="AP375" s="6"/>
      <c r="AQ375" s="6"/>
      <c r="AR375" s="6"/>
      <c r="AS375" s="6"/>
      <c r="AT375" s="6">
        <f t="shared" si="112"/>
        <v>0</v>
      </c>
      <c r="AU375" s="6"/>
      <c r="AV375" s="6" t="str">
        <f t="shared" si="102"/>
        <v/>
      </c>
      <c r="AW375" s="6" t="str">
        <f t="shared" si="103"/>
        <v/>
      </c>
      <c r="AX375" s="6" t="str">
        <f t="shared" si="104"/>
        <v/>
      </c>
      <c r="AY375" s="58"/>
      <c r="BE375" s="193" t="s">
        <v>951</v>
      </c>
      <c r="CS375" s="284" t="str">
        <f t="shared" si="105"/>
        <v/>
      </c>
      <c r="CT375" s="365" t="str">
        <f t="shared" si="113"/>
        <v/>
      </c>
    </row>
    <row r="376" spans="1:98" s="1" customFormat="1" ht="13.5" customHeight="1" x14ac:dyDescent="0.2">
      <c r="A376" s="17">
        <v>361</v>
      </c>
      <c r="B376" s="370"/>
      <c r="C376" s="370"/>
      <c r="D376" s="370"/>
      <c r="E376" s="370"/>
      <c r="F376" s="370"/>
      <c r="G376" s="370"/>
      <c r="H376" s="370"/>
      <c r="I376" s="370"/>
      <c r="J376" s="370"/>
      <c r="K376" s="370"/>
      <c r="L376" s="371"/>
      <c r="M376" s="370"/>
      <c r="N376" s="69"/>
      <c r="O376" s="70"/>
      <c r="P376" s="62"/>
      <c r="Q376" s="62"/>
      <c r="R376" s="103"/>
      <c r="S376" s="103"/>
      <c r="T376" s="104"/>
      <c r="U376" s="105"/>
      <c r="V376" s="106"/>
      <c r="W376" s="106"/>
      <c r="X376" s="107"/>
      <c r="Y376" s="25"/>
      <c r="Z376" s="21" t="str">
        <f t="shared" si="96"/>
        <v/>
      </c>
      <c r="AA376" s="6" t="e">
        <f t="shared" si="97"/>
        <v>#N/A</v>
      </c>
      <c r="AB376" s="6" t="e">
        <f t="shared" si="98"/>
        <v>#N/A</v>
      </c>
      <c r="AC376" s="6" t="e">
        <f t="shared" si="99"/>
        <v>#N/A</v>
      </c>
      <c r="AD376" s="6" t="str">
        <f t="shared" si="100"/>
        <v/>
      </c>
      <c r="AE376" s="6">
        <f t="shared" si="101"/>
        <v>1</v>
      </c>
      <c r="AF376" s="6" t="e">
        <f t="shared" si="106"/>
        <v>#N/A</v>
      </c>
      <c r="AG376" s="6" t="e">
        <f t="shared" si="107"/>
        <v>#N/A</v>
      </c>
      <c r="AH376" s="6" t="e">
        <f t="shared" si="108"/>
        <v>#N/A</v>
      </c>
      <c r="AI376" s="6" t="e">
        <f t="shared" si="109"/>
        <v>#N/A</v>
      </c>
      <c r="AJ376" s="7" t="str">
        <f t="shared" si="110"/>
        <v xml:space="preserve"> </v>
      </c>
      <c r="AK376" s="6" t="e">
        <f t="shared" si="111"/>
        <v>#N/A</v>
      </c>
      <c r="AL376" s="6"/>
      <c r="AM376" s="6"/>
      <c r="AN376" s="6"/>
      <c r="AO376" s="6"/>
      <c r="AP376" s="6"/>
      <c r="AQ376" s="6"/>
      <c r="AR376" s="6"/>
      <c r="AS376" s="6"/>
      <c r="AT376" s="6">
        <f t="shared" si="112"/>
        <v>0</v>
      </c>
      <c r="AU376" s="6"/>
      <c r="AV376" s="6" t="str">
        <f t="shared" si="102"/>
        <v/>
      </c>
      <c r="AW376" s="6" t="str">
        <f t="shared" si="103"/>
        <v/>
      </c>
      <c r="AX376" s="6" t="str">
        <f t="shared" si="104"/>
        <v/>
      </c>
      <c r="AY376" s="58"/>
      <c r="BE376" s="193" t="s">
        <v>984</v>
      </c>
      <c r="CS376" s="284" t="str">
        <f t="shared" si="105"/>
        <v/>
      </c>
      <c r="CT376" s="365" t="str">
        <f t="shared" si="113"/>
        <v/>
      </c>
    </row>
    <row r="377" spans="1:98" s="1" customFormat="1" ht="13.5" customHeight="1" x14ac:dyDescent="0.2">
      <c r="A377" s="17">
        <v>362</v>
      </c>
      <c r="B377" s="370"/>
      <c r="C377" s="370"/>
      <c r="D377" s="370"/>
      <c r="E377" s="370"/>
      <c r="F377" s="370"/>
      <c r="G377" s="370"/>
      <c r="H377" s="370"/>
      <c r="I377" s="370"/>
      <c r="J377" s="370"/>
      <c r="K377" s="370"/>
      <c r="L377" s="371"/>
      <c r="M377" s="370"/>
      <c r="N377" s="69"/>
      <c r="O377" s="70"/>
      <c r="P377" s="62"/>
      <c r="Q377" s="62"/>
      <c r="R377" s="103"/>
      <c r="S377" s="103"/>
      <c r="T377" s="104"/>
      <c r="U377" s="105"/>
      <c r="V377" s="106"/>
      <c r="W377" s="106"/>
      <c r="X377" s="107"/>
      <c r="Y377" s="25"/>
      <c r="Z377" s="21" t="str">
        <f t="shared" si="96"/>
        <v/>
      </c>
      <c r="AA377" s="6" t="e">
        <f t="shared" si="97"/>
        <v>#N/A</v>
      </c>
      <c r="AB377" s="6" t="e">
        <f t="shared" si="98"/>
        <v>#N/A</v>
      </c>
      <c r="AC377" s="6" t="e">
        <f t="shared" si="99"/>
        <v>#N/A</v>
      </c>
      <c r="AD377" s="6" t="str">
        <f t="shared" si="100"/>
        <v/>
      </c>
      <c r="AE377" s="6">
        <f t="shared" si="101"/>
        <v>1</v>
      </c>
      <c r="AF377" s="6" t="e">
        <f t="shared" si="106"/>
        <v>#N/A</v>
      </c>
      <c r="AG377" s="6" t="e">
        <f t="shared" si="107"/>
        <v>#N/A</v>
      </c>
      <c r="AH377" s="6" t="e">
        <f t="shared" si="108"/>
        <v>#N/A</v>
      </c>
      <c r="AI377" s="6" t="e">
        <f t="shared" si="109"/>
        <v>#N/A</v>
      </c>
      <c r="AJ377" s="7" t="str">
        <f t="shared" si="110"/>
        <v xml:space="preserve"> </v>
      </c>
      <c r="AK377" s="6" t="e">
        <f t="shared" si="111"/>
        <v>#N/A</v>
      </c>
      <c r="AL377" s="6"/>
      <c r="AM377" s="6"/>
      <c r="AN377" s="6"/>
      <c r="AO377" s="6"/>
      <c r="AP377" s="6"/>
      <c r="AQ377" s="6"/>
      <c r="AR377" s="6"/>
      <c r="AS377" s="6"/>
      <c r="AT377" s="6">
        <f t="shared" si="112"/>
        <v>0</v>
      </c>
      <c r="AU377" s="6"/>
      <c r="AV377" s="6" t="str">
        <f t="shared" si="102"/>
        <v/>
      </c>
      <c r="AW377" s="6" t="str">
        <f t="shared" si="103"/>
        <v/>
      </c>
      <c r="AX377" s="6" t="str">
        <f t="shared" si="104"/>
        <v/>
      </c>
      <c r="AY377" s="58"/>
      <c r="BE377" s="193" t="s">
        <v>1223</v>
      </c>
      <c r="CS377" s="284" t="str">
        <f t="shared" si="105"/>
        <v/>
      </c>
      <c r="CT377" s="365" t="str">
        <f t="shared" si="113"/>
        <v/>
      </c>
    </row>
    <row r="378" spans="1:98" s="1" customFormat="1" ht="13.5" customHeight="1" x14ac:dyDescent="0.2">
      <c r="A378" s="17">
        <v>363</v>
      </c>
      <c r="B378" s="370"/>
      <c r="C378" s="370"/>
      <c r="D378" s="370"/>
      <c r="E378" s="370"/>
      <c r="F378" s="370"/>
      <c r="G378" s="370"/>
      <c r="H378" s="370"/>
      <c r="I378" s="370"/>
      <c r="J378" s="370"/>
      <c r="K378" s="370"/>
      <c r="L378" s="371"/>
      <c r="M378" s="370"/>
      <c r="N378" s="69"/>
      <c r="O378" s="70"/>
      <c r="P378" s="62"/>
      <c r="Q378" s="62"/>
      <c r="R378" s="103"/>
      <c r="S378" s="103"/>
      <c r="T378" s="104"/>
      <c r="U378" s="105"/>
      <c r="V378" s="106"/>
      <c r="W378" s="106"/>
      <c r="X378" s="107"/>
      <c r="Y378" s="25"/>
      <c r="Z378" s="21" t="str">
        <f t="shared" si="96"/>
        <v/>
      </c>
      <c r="AA378" s="6" t="e">
        <f t="shared" si="97"/>
        <v>#N/A</v>
      </c>
      <c r="AB378" s="6" t="e">
        <f t="shared" si="98"/>
        <v>#N/A</v>
      </c>
      <c r="AC378" s="6" t="e">
        <f t="shared" si="99"/>
        <v>#N/A</v>
      </c>
      <c r="AD378" s="6" t="str">
        <f t="shared" si="100"/>
        <v/>
      </c>
      <c r="AE378" s="6">
        <f t="shared" si="101"/>
        <v>1</v>
      </c>
      <c r="AF378" s="6" t="e">
        <f t="shared" si="106"/>
        <v>#N/A</v>
      </c>
      <c r="AG378" s="6" t="e">
        <f t="shared" si="107"/>
        <v>#N/A</v>
      </c>
      <c r="AH378" s="6" t="e">
        <f t="shared" si="108"/>
        <v>#N/A</v>
      </c>
      <c r="AI378" s="6" t="e">
        <f t="shared" si="109"/>
        <v>#N/A</v>
      </c>
      <c r="AJ378" s="7" t="str">
        <f t="shared" si="110"/>
        <v xml:space="preserve"> </v>
      </c>
      <c r="AK378" s="6" t="e">
        <f t="shared" si="111"/>
        <v>#N/A</v>
      </c>
      <c r="AL378" s="6"/>
      <c r="AM378" s="6"/>
      <c r="AN378" s="6"/>
      <c r="AO378" s="6"/>
      <c r="AP378" s="6"/>
      <c r="AQ378" s="6"/>
      <c r="AR378" s="6"/>
      <c r="AS378" s="6"/>
      <c r="AT378" s="6">
        <f t="shared" si="112"/>
        <v>0</v>
      </c>
      <c r="AU378" s="6"/>
      <c r="AV378" s="6" t="str">
        <f t="shared" si="102"/>
        <v/>
      </c>
      <c r="AW378" s="6" t="str">
        <f t="shared" si="103"/>
        <v/>
      </c>
      <c r="AX378" s="6" t="str">
        <f t="shared" si="104"/>
        <v/>
      </c>
      <c r="AY378" s="58"/>
      <c r="BE378" s="193" t="s">
        <v>825</v>
      </c>
      <c r="CS378" s="284" t="str">
        <f t="shared" si="105"/>
        <v/>
      </c>
      <c r="CT378" s="365" t="str">
        <f t="shared" si="113"/>
        <v/>
      </c>
    </row>
    <row r="379" spans="1:98" s="1" customFormat="1" ht="13.5" customHeight="1" x14ac:dyDescent="0.2">
      <c r="A379" s="17">
        <v>364</v>
      </c>
      <c r="B379" s="370"/>
      <c r="C379" s="370"/>
      <c r="D379" s="370"/>
      <c r="E379" s="370"/>
      <c r="F379" s="370"/>
      <c r="G379" s="370"/>
      <c r="H379" s="370"/>
      <c r="I379" s="370"/>
      <c r="J379" s="370"/>
      <c r="K379" s="370"/>
      <c r="L379" s="371"/>
      <c r="M379" s="370"/>
      <c r="N379" s="69"/>
      <c r="O379" s="70"/>
      <c r="P379" s="62"/>
      <c r="Q379" s="62"/>
      <c r="R379" s="103"/>
      <c r="S379" s="103"/>
      <c r="T379" s="104"/>
      <c r="U379" s="105"/>
      <c r="V379" s="106"/>
      <c r="W379" s="106"/>
      <c r="X379" s="107"/>
      <c r="Y379" s="25"/>
      <c r="Z379" s="21" t="str">
        <f t="shared" si="96"/>
        <v/>
      </c>
      <c r="AA379" s="6" t="e">
        <f t="shared" si="97"/>
        <v>#N/A</v>
      </c>
      <c r="AB379" s="6" t="e">
        <f t="shared" si="98"/>
        <v>#N/A</v>
      </c>
      <c r="AC379" s="6" t="e">
        <f t="shared" si="99"/>
        <v>#N/A</v>
      </c>
      <c r="AD379" s="6" t="str">
        <f t="shared" si="100"/>
        <v/>
      </c>
      <c r="AE379" s="6">
        <f t="shared" si="101"/>
        <v>1</v>
      </c>
      <c r="AF379" s="6" t="e">
        <f t="shared" si="106"/>
        <v>#N/A</v>
      </c>
      <c r="AG379" s="6" t="e">
        <f t="shared" si="107"/>
        <v>#N/A</v>
      </c>
      <c r="AH379" s="6" t="e">
        <f t="shared" si="108"/>
        <v>#N/A</v>
      </c>
      <c r="AI379" s="6" t="e">
        <f t="shared" si="109"/>
        <v>#N/A</v>
      </c>
      <c r="AJ379" s="7" t="str">
        <f t="shared" si="110"/>
        <v xml:space="preserve"> </v>
      </c>
      <c r="AK379" s="6" t="e">
        <f t="shared" si="111"/>
        <v>#N/A</v>
      </c>
      <c r="AL379" s="6"/>
      <c r="AM379" s="6"/>
      <c r="AN379" s="6"/>
      <c r="AO379" s="6"/>
      <c r="AP379" s="6"/>
      <c r="AQ379" s="6"/>
      <c r="AR379" s="6"/>
      <c r="AS379" s="6"/>
      <c r="AT379" s="6">
        <f t="shared" si="112"/>
        <v>0</v>
      </c>
      <c r="AU379" s="6"/>
      <c r="AV379" s="6" t="str">
        <f t="shared" si="102"/>
        <v/>
      </c>
      <c r="AW379" s="6" t="str">
        <f t="shared" si="103"/>
        <v/>
      </c>
      <c r="AX379" s="6" t="str">
        <f t="shared" si="104"/>
        <v/>
      </c>
      <c r="AY379" s="58"/>
      <c r="BE379" s="193" t="s">
        <v>865</v>
      </c>
      <c r="CS379" s="284" t="str">
        <f t="shared" si="105"/>
        <v/>
      </c>
      <c r="CT379" s="365" t="str">
        <f t="shared" si="113"/>
        <v/>
      </c>
    </row>
    <row r="380" spans="1:98" s="1" customFormat="1" ht="13.5" customHeight="1" x14ac:dyDescent="0.2">
      <c r="A380" s="17">
        <v>365</v>
      </c>
      <c r="B380" s="370"/>
      <c r="C380" s="370"/>
      <c r="D380" s="370"/>
      <c r="E380" s="370"/>
      <c r="F380" s="370"/>
      <c r="G380" s="370"/>
      <c r="H380" s="370"/>
      <c r="I380" s="370"/>
      <c r="J380" s="370"/>
      <c r="K380" s="370"/>
      <c r="L380" s="371"/>
      <c r="M380" s="370"/>
      <c r="N380" s="69"/>
      <c r="O380" s="70"/>
      <c r="P380" s="62"/>
      <c r="Q380" s="62"/>
      <c r="R380" s="103"/>
      <c r="S380" s="103"/>
      <c r="T380" s="104"/>
      <c r="U380" s="105"/>
      <c r="V380" s="106"/>
      <c r="W380" s="106"/>
      <c r="X380" s="107"/>
      <c r="Y380" s="25"/>
      <c r="Z380" s="21" t="str">
        <f t="shared" si="96"/>
        <v/>
      </c>
      <c r="AA380" s="6" t="e">
        <f t="shared" si="97"/>
        <v>#N/A</v>
      </c>
      <c r="AB380" s="6" t="e">
        <f t="shared" si="98"/>
        <v>#N/A</v>
      </c>
      <c r="AC380" s="6" t="e">
        <f t="shared" si="99"/>
        <v>#N/A</v>
      </c>
      <c r="AD380" s="6" t="str">
        <f t="shared" si="100"/>
        <v/>
      </c>
      <c r="AE380" s="6">
        <f t="shared" si="101"/>
        <v>1</v>
      </c>
      <c r="AF380" s="6" t="e">
        <f t="shared" si="106"/>
        <v>#N/A</v>
      </c>
      <c r="AG380" s="6" t="e">
        <f t="shared" si="107"/>
        <v>#N/A</v>
      </c>
      <c r="AH380" s="6" t="e">
        <f t="shared" si="108"/>
        <v>#N/A</v>
      </c>
      <c r="AI380" s="6" t="e">
        <f t="shared" si="109"/>
        <v>#N/A</v>
      </c>
      <c r="AJ380" s="7" t="str">
        <f t="shared" si="110"/>
        <v xml:space="preserve"> </v>
      </c>
      <c r="AK380" s="6" t="e">
        <f t="shared" si="111"/>
        <v>#N/A</v>
      </c>
      <c r="AL380" s="6"/>
      <c r="AM380" s="6"/>
      <c r="AN380" s="6"/>
      <c r="AO380" s="6"/>
      <c r="AP380" s="6"/>
      <c r="AQ380" s="6"/>
      <c r="AR380" s="6"/>
      <c r="AS380" s="6"/>
      <c r="AT380" s="6">
        <f t="shared" si="112"/>
        <v>0</v>
      </c>
      <c r="AU380" s="6"/>
      <c r="AV380" s="6" t="str">
        <f t="shared" si="102"/>
        <v/>
      </c>
      <c r="AW380" s="6" t="str">
        <f t="shared" si="103"/>
        <v/>
      </c>
      <c r="AX380" s="6" t="str">
        <f t="shared" si="104"/>
        <v/>
      </c>
      <c r="AY380" s="58"/>
      <c r="BE380" s="193" t="s">
        <v>897</v>
      </c>
      <c r="CS380" s="284" t="str">
        <f t="shared" si="105"/>
        <v/>
      </c>
      <c r="CT380" s="365" t="str">
        <f t="shared" si="113"/>
        <v/>
      </c>
    </row>
    <row r="381" spans="1:98" s="1" customFormat="1" ht="13.5" customHeight="1" x14ac:dyDescent="0.2">
      <c r="A381" s="17">
        <v>366</v>
      </c>
      <c r="B381" s="370"/>
      <c r="C381" s="370"/>
      <c r="D381" s="370"/>
      <c r="E381" s="370"/>
      <c r="F381" s="370"/>
      <c r="G381" s="370"/>
      <c r="H381" s="370"/>
      <c r="I381" s="370"/>
      <c r="J381" s="370"/>
      <c r="K381" s="370"/>
      <c r="L381" s="371"/>
      <c r="M381" s="370"/>
      <c r="N381" s="69"/>
      <c r="O381" s="70"/>
      <c r="P381" s="62"/>
      <c r="Q381" s="62"/>
      <c r="R381" s="103"/>
      <c r="S381" s="103"/>
      <c r="T381" s="104"/>
      <c r="U381" s="105"/>
      <c r="V381" s="106"/>
      <c r="W381" s="106"/>
      <c r="X381" s="107"/>
      <c r="Y381" s="25"/>
      <c r="Z381" s="21" t="str">
        <f t="shared" si="96"/>
        <v/>
      </c>
      <c r="AA381" s="6" t="e">
        <f t="shared" si="97"/>
        <v>#N/A</v>
      </c>
      <c r="AB381" s="6" t="e">
        <f t="shared" si="98"/>
        <v>#N/A</v>
      </c>
      <c r="AC381" s="6" t="e">
        <f t="shared" si="99"/>
        <v>#N/A</v>
      </c>
      <c r="AD381" s="6" t="str">
        <f t="shared" si="100"/>
        <v/>
      </c>
      <c r="AE381" s="6">
        <f t="shared" si="101"/>
        <v>1</v>
      </c>
      <c r="AF381" s="6" t="e">
        <f t="shared" si="106"/>
        <v>#N/A</v>
      </c>
      <c r="AG381" s="6" t="e">
        <f t="shared" si="107"/>
        <v>#N/A</v>
      </c>
      <c r="AH381" s="6" t="e">
        <f t="shared" si="108"/>
        <v>#N/A</v>
      </c>
      <c r="AI381" s="6" t="e">
        <f t="shared" si="109"/>
        <v>#N/A</v>
      </c>
      <c r="AJ381" s="7" t="str">
        <f t="shared" si="110"/>
        <v xml:space="preserve"> </v>
      </c>
      <c r="AK381" s="6" t="e">
        <f t="shared" si="111"/>
        <v>#N/A</v>
      </c>
      <c r="AL381" s="6"/>
      <c r="AM381" s="6"/>
      <c r="AN381" s="6"/>
      <c r="AO381" s="6"/>
      <c r="AP381" s="6"/>
      <c r="AQ381" s="6"/>
      <c r="AR381" s="6"/>
      <c r="AS381" s="6"/>
      <c r="AT381" s="6">
        <f t="shared" si="112"/>
        <v>0</v>
      </c>
      <c r="AU381" s="6"/>
      <c r="AV381" s="6" t="str">
        <f t="shared" si="102"/>
        <v/>
      </c>
      <c r="AW381" s="6" t="str">
        <f t="shared" si="103"/>
        <v/>
      </c>
      <c r="AX381" s="6" t="str">
        <f t="shared" si="104"/>
        <v/>
      </c>
      <c r="AY381" s="58"/>
      <c r="BE381" s="193" t="s">
        <v>1222</v>
      </c>
      <c r="CS381" s="284" t="str">
        <f t="shared" si="105"/>
        <v/>
      </c>
      <c r="CT381" s="365" t="str">
        <f t="shared" si="113"/>
        <v/>
      </c>
    </row>
    <row r="382" spans="1:98" s="1" customFormat="1" ht="13.5" customHeight="1" x14ac:dyDescent="0.2">
      <c r="A382" s="17">
        <v>367</v>
      </c>
      <c r="B382" s="370"/>
      <c r="C382" s="370"/>
      <c r="D382" s="370"/>
      <c r="E382" s="370"/>
      <c r="F382" s="370"/>
      <c r="G382" s="370"/>
      <c r="H382" s="370"/>
      <c r="I382" s="370"/>
      <c r="J382" s="370"/>
      <c r="K382" s="370"/>
      <c r="L382" s="371"/>
      <c r="M382" s="370"/>
      <c r="N382" s="69"/>
      <c r="O382" s="70"/>
      <c r="P382" s="62"/>
      <c r="Q382" s="62"/>
      <c r="R382" s="103"/>
      <c r="S382" s="103"/>
      <c r="T382" s="104"/>
      <c r="U382" s="105"/>
      <c r="V382" s="106"/>
      <c r="W382" s="106"/>
      <c r="X382" s="107"/>
      <c r="Y382" s="25"/>
      <c r="Z382" s="21" t="str">
        <f t="shared" si="96"/>
        <v/>
      </c>
      <c r="AA382" s="6" t="e">
        <f t="shared" si="97"/>
        <v>#N/A</v>
      </c>
      <c r="AB382" s="6" t="e">
        <f t="shared" si="98"/>
        <v>#N/A</v>
      </c>
      <c r="AC382" s="6" t="e">
        <f t="shared" si="99"/>
        <v>#N/A</v>
      </c>
      <c r="AD382" s="6" t="str">
        <f t="shared" si="100"/>
        <v/>
      </c>
      <c r="AE382" s="6">
        <f t="shared" si="101"/>
        <v>1</v>
      </c>
      <c r="AF382" s="6" t="e">
        <f t="shared" si="106"/>
        <v>#N/A</v>
      </c>
      <c r="AG382" s="6" t="e">
        <f t="shared" si="107"/>
        <v>#N/A</v>
      </c>
      <c r="AH382" s="6" t="e">
        <f t="shared" si="108"/>
        <v>#N/A</v>
      </c>
      <c r="AI382" s="6" t="e">
        <f t="shared" si="109"/>
        <v>#N/A</v>
      </c>
      <c r="AJ382" s="7" t="str">
        <f t="shared" si="110"/>
        <v xml:space="preserve"> </v>
      </c>
      <c r="AK382" s="6" t="e">
        <f t="shared" si="111"/>
        <v>#N/A</v>
      </c>
      <c r="AL382" s="6"/>
      <c r="AM382" s="6"/>
      <c r="AN382" s="6"/>
      <c r="AO382" s="6"/>
      <c r="AP382" s="6"/>
      <c r="AQ382" s="6"/>
      <c r="AR382" s="6"/>
      <c r="AS382" s="6"/>
      <c r="AT382" s="6">
        <f t="shared" si="112"/>
        <v>0</v>
      </c>
      <c r="AU382" s="6"/>
      <c r="AV382" s="6" t="str">
        <f t="shared" si="102"/>
        <v/>
      </c>
      <c r="AW382" s="6" t="str">
        <f t="shared" si="103"/>
        <v/>
      </c>
      <c r="AX382" s="6" t="str">
        <f t="shared" si="104"/>
        <v/>
      </c>
      <c r="AY382" s="58"/>
      <c r="BE382" s="193" t="s">
        <v>824</v>
      </c>
      <c r="CS382" s="284" t="str">
        <f t="shared" si="105"/>
        <v/>
      </c>
      <c r="CT382" s="365" t="str">
        <f t="shared" si="113"/>
        <v/>
      </c>
    </row>
    <row r="383" spans="1:98" s="1" customFormat="1" ht="13.5" customHeight="1" x14ac:dyDescent="0.2">
      <c r="A383" s="17">
        <v>368</v>
      </c>
      <c r="B383" s="370"/>
      <c r="C383" s="370"/>
      <c r="D383" s="370"/>
      <c r="E383" s="370"/>
      <c r="F383" s="370"/>
      <c r="G383" s="370"/>
      <c r="H383" s="370"/>
      <c r="I383" s="370"/>
      <c r="J383" s="370"/>
      <c r="K383" s="370"/>
      <c r="L383" s="371"/>
      <c r="M383" s="370"/>
      <c r="N383" s="69"/>
      <c r="O383" s="70"/>
      <c r="P383" s="62"/>
      <c r="Q383" s="62"/>
      <c r="R383" s="103"/>
      <c r="S383" s="103"/>
      <c r="T383" s="104"/>
      <c r="U383" s="105"/>
      <c r="V383" s="106"/>
      <c r="W383" s="106"/>
      <c r="X383" s="107"/>
      <c r="Y383" s="25"/>
      <c r="Z383" s="21" t="str">
        <f t="shared" si="96"/>
        <v/>
      </c>
      <c r="AA383" s="6" t="e">
        <f t="shared" si="97"/>
        <v>#N/A</v>
      </c>
      <c r="AB383" s="6" t="e">
        <f t="shared" si="98"/>
        <v>#N/A</v>
      </c>
      <c r="AC383" s="6" t="e">
        <f t="shared" si="99"/>
        <v>#N/A</v>
      </c>
      <c r="AD383" s="6" t="str">
        <f t="shared" si="100"/>
        <v/>
      </c>
      <c r="AE383" s="6">
        <f t="shared" si="101"/>
        <v>1</v>
      </c>
      <c r="AF383" s="6" t="e">
        <f t="shared" si="106"/>
        <v>#N/A</v>
      </c>
      <c r="AG383" s="6" t="e">
        <f t="shared" si="107"/>
        <v>#N/A</v>
      </c>
      <c r="AH383" s="6" t="e">
        <f t="shared" si="108"/>
        <v>#N/A</v>
      </c>
      <c r="AI383" s="6" t="e">
        <f t="shared" si="109"/>
        <v>#N/A</v>
      </c>
      <c r="AJ383" s="7" t="str">
        <f t="shared" si="110"/>
        <v xml:space="preserve"> </v>
      </c>
      <c r="AK383" s="6" t="e">
        <f t="shared" si="111"/>
        <v>#N/A</v>
      </c>
      <c r="AL383" s="6"/>
      <c r="AM383" s="6"/>
      <c r="AN383" s="6"/>
      <c r="AO383" s="6"/>
      <c r="AP383" s="6"/>
      <c r="AQ383" s="6"/>
      <c r="AR383" s="6"/>
      <c r="AS383" s="6"/>
      <c r="AT383" s="6">
        <f t="shared" si="112"/>
        <v>0</v>
      </c>
      <c r="AU383" s="6"/>
      <c r="AV383" s="6" t="str">
        <f t="shared" si="102"/>
        <v/>
      </c>
      <c r="AW383" s="6" t="str">
        <f t="shared" si="103"/>
        <v/>
      </c>
      <c r="AX383" s="6" t="str">
        <f t="shared" si="104"/>
        <v/>
      </c>
      <c r="AY383" s="58"/>
      <c r="BE383" s="193" t="s">
        <v>864</v>
      </c>
      <c r="CS383" s="284" t="str">
        <f t="shared" si="105"/>
        <v/>
      </c>
      <c r="CT383" s="365" t="str">
        <f t="shared" si="113"/>
        <v/>
      </c>
    </row>
    <row r="384" spans="1:98" s="1" customFormat="1" ht="13.5" customHeight="1" x14ac:dyDescent="0.2">
      <c r="A384" s="17">
        <v>369</v>
      </c>
      <c r="B384" s="370"/>
      <c r="C384" s="370"/>
      <c r="D384" s="370"/>
      <c r="E384" s="370"/>
      <c r="F384" s="370"/>
      <c r="G384" s="370"/>
      <c r="H384" s="370"/>
      <c r="I384" s="370"/>
      <c r="J384" s="370"/>
      <c r="K384" s="370"/>
      <c r="L384" s="371"/>
      <c r="M384" s="370"/>
      <c r="N384" s="69"/>
      <c r="O384" s="70"/>
      <c r="P384" s="62"/>
      <c r="Q384" s="62"/>
      <c r="R384" s="103"/>
      <c r="S384" s="103"/>
      <c r="T384" s="104"/>
      <c r="U384" s="105"/>
      <c r="V384" s="106"/>
      <c r="W384" s="106"/>
      <c r="X384" s="107"/>
      <c r="Y384" s="25"/>
      <c r="Z384" s="21" t="str">
        <f t="shared" si="96"/>
        <v/>
      </c>
      <c r="AA384" s="6" t="e">
        <f t="shared" si="97"/>
        <v>#N/A</v>
      </c>
      <c r="AB384" s="6" t="e">
        <f t="shared" si="98"/>
        <v>#N/A</v>
      </c>
      <c r="AC384" s="6" t="e">
        <f t="shared" si="99"/>
        <v>#N/A</v>
      </c>
      <c r="AD384" s="6" t="str">
        <f t="shared" si="100"/>
        <v/>
      </c>
      <c r="AE384" s="6">
        <f t="shared" si="101"/>
        <v>1</v>
      </c>
      <c r="AF384" s="6" t="e">
        <f t="shared" si="106"/>
        <v>#N/A</v>
      </c>
      <c r="AG384" s="6" t="e">
        <f t="shared" si="107"/>
        <v>#N/A</v>
      </c>
      <c r="AH384" s="6" t="e">
        <f t="shared" si="108"/>
        <v>#N/A</v>
      </c>
      <c r="AI384" s="6" t="e">
        <f t="shared" si="109"/>
        <v>#N/A</v>
      </c>
      <c r="AJ384" s="7" t="str">
        <f t="shared" si="110"/>
        <v xml:space="preserve"> </v>
      </c>
      <c r="AK384" s="6" t="e">
        <f t="shared" si="111"/>
        <v>#N/A</v>
      </c>
      <c r="AL384" s="6"/>
      <c r="AM384" s="6"/>
      <c r="AN384" s="6"/>
      <c r="AO384" s="6"/>
      <c r="AP384" s="6"/>
      <c r="AQ384" s="6"/>
      <c r="AR384" s="6"/>
      <c r="AS384" s="6"/>
      <c r="AT384" s="6">
        <f t="shared" si="112"/>
        <v>0</v>
      </c>
      <c r="AU384" s="6"/>
      <c r="AV384" s="6" t="str">
        <f t="shared" si="102"/>
        <v/>
      </c>
      <c r="AW384" s="6" t="str">
        <f t="shared" si="103"/>
        <v/>
      </c>
      <c r="AX384" s="6" t="str">
        <f t="shared" si="104"/>
        <v/>
      </c>
      <c r="AY384" s="58"/>
      <c r="BE384" s="193" t="s">
        <v>896</v>
      </c>
      <c r="CS384" s="284" t="str">
        <f t="shared" si="105"/>
        <v/>
      </c>
      <c r="CT384" s="365" t="str">
        <f t="shared" si="113"/>
        <v/>
      </c>
    </row>
    <row r="385" spans="1:98" s="1" customFormat="1" ht="13.5" customHeight="1" x14ac:dyDescent="0.2">
      <c r="A385" s="17">
        <v>370</v>
      </c>
      <c r="B385" s="370"/>
      <c r="C385" s="370"/>
      <c r="D385" s="370"/>
      <c r="E385" s="370"/>
      <c r="F385" s="370"/>
      <c r="G385" s="370"/>
      <c r="H385" s="370"/>
      <c r="I385" s="370"/>
      <c r="J385" s="370"/>
      <c r="K385" s="370"/>
      <c r="L385" s="371"/>
      <c r="M385" s="370"/>
      <c r="N385" s="69"/>
      <c r="O385" s="70"/>
      <c r="P385" s="62"/>
      <c r="Q385" s="62"/>
      <c r="R385" s="103"/>
      <c r="S385" s="103"/>
      <c r="T385" s="104"/>
      <c r="U385" s="105"/>
      <c r="V385" s="106"/>
      <c r="W385" s="106"/>
      <c r="X385" s="107"/>
      <c r="Y385" s="25"/>
      <c r="Z385" s="21" t="str">
        <f t="shared" ref="Z385:Z448" si="114">IF(ISBLANK(J385)=TRUE,"",IF(OR(ISBLANK(B385)=TRUE),1,""))</f>
        <v/>
      </c>
      <c r="AA385" s="6" t="e">
        <f t="shared" ref="AA385:AA448" si="115">VLOOKUP(J385,$AZ$17:$BC$23,2,FALSE)</f>
        <v>#N/A</v>
      </c>
      <c r="AB385" s="6" t="e">
        <f t="shared" ref="AB385:AB448" si="116">VLOOKUP(J385,$AZ$17:$BC$23,3,FALSE)</f>
        <v>#N/A</v>
      </c>
      <c r="AC385" s="6" t="e">
        <f t="shared" ref="AC385:AC448" si="117">VLOOKUP(J385,$AZ$17:$BC$23,4,FALSE)</f>
        <v>#N/A</v>
      </c>
      <c r="AD385" s="6" t="str">
        <f t="shared" ref="AD385:AD448" si="118">IF(ISERROR(SEARCH("-",K385,1))=TRUE,ASC(UPPER(K385)),ASC(UPPER(LEFT(K385,SEARCH("-",K385,1)-1))))</f>
        <v/>
      </c>
      <c r="AE385" s="6">
        <f t="shared" ref="AE385:AE448" si="119">IF(L385&gt;3500,L385/1000,1)</f>
        <v>1</v>
      </c>
      <c r="AF385" s="6" t="e">
        <f t="shared" si="106"/>
        <v>#N/A</v>
      </c>
      <c r="AG385" s="6" t="e">
        <f t="shared" si="107"/>
        <v>#N/A</v>
      </c>
      <c r="AH385" s="6" t="e">
        <f t="shared" si="108"/>
        <v>#N/A</v>
      </c>
      <c r="AI385" s="6" t="e">
        <f t="shared" si="109"/>
        <v>#N/A</v>
      </c>
      <c r="AJ385" s="7" t="str">
        <f t="shared" si="110"/>
        <v xml:space="preserve"> </v>
      </c>
      <c r="AK385" s="6" t="e">
        <f t="shared" si="111"/>
        <v>#N/A</v>
      </c>
      <c r="AL385" s="6"/>
      <c r="AM385" s="6"/>
      <c r="AN385" s="6"/>
      <c r="AO385" s="6"/>
      <c r="AP385" s="6"/>
      <c r="AQ385" s="6"/>
      <c r="AR385" s="6"/>
      <c r="AS385" s="6"/>
      <c r="AT385" s="6">
        <f t="shared" si="112"/>
        <v>0</v>
      </c>
      <c r="AU385" s="6"/>
      <c r="AV385" s="6" t="str">
        <f t="shared" ref="AV385:AV448" si="120">IF(J385="","",VLOOKUP(J385,$AZ$17:$BD$25,5,FALSE))</f>
        <v/>
      </c>
      <c r="AW385" s="6" t="str">
        <f t="shared" ref="AW385:AW448" si="121">IF(D385="","",VLOOKUP(CONCATENATE("A",LEFT(D385)),$BS$17:$BT$26,2,FALSE))</f>
        <v/>
      </c>
      <c r="AX385" s="6" t="str">
        <f t="shared" ref="AX385:AX448" si="122">IF(AV385=AW385,"",1)</f>
        <v/>
      </c>
      <c r="AY385" s="58"/>
      <c r="BE385" s="192" t="s">
        <v>1286</v>
      </c>
      <c r="CS385" s="284" t="str">
        <f t="shared" si="105"/>
        <v/>
      </c>
      <c r="CT385" s="365" t="str">
        <f t="shared" si="113"/>
        <v/>
      </c>
    </row>
    <row r="386" spans="1:98" s="1" customFormat="1" ht="13.5" customHeight="1" x14ac:dyDescent="0.2">
      <c r="A386" s="17">
        <v>371</v>
      </c>
      <c r="B386" s="370"/>
      <c r="C386" s="370"/>
      <c r="D386" s="370"/>
      <c r="E386" s="370"/>
      <c r="F386" s="370"/>
      <c r="G386" s="370"/>
      <c r="H386" s="370"/>
      <c r="I386" s="370"/>
      <c r="J386" s="370"/>
      <c r="K386" s="370"/>
      <c r="L386" s="371"/>
      <c r="M386" s="370"/>
      <c r="N386" s="69"/>
      <c r="O386" s="70"/>
      <c r="P386" s="62"/>
      <c r="Q386" s="62"/>
      <c r="R386" s="103"/>
      <c r="S386" s="103"/>
      <c r="T386" s="104"/>
      <c r="U386" s="105"/>
      <c r="V386" s="106"/>
      <c r="W386" s="106"/>
      <c r="X386" s="107"/>
      <c r="Y386" s="25"/>
      <c r="Z386" s="21" t="str">
        <f t="shared" si="114"/>
        <v/>
      </c>
      <c r="AA386" s="6" t="e">
        <f t="shared" si="115"/>
        <v>#N/A</v>
      </c>
      <c r="AB386" s="6" t="e">
        <f t="shared" si="116"/>
        <v>#N/A</v>
      </c>
      <c r="AC386" s="6" t="e">
        <f t="shared" si="117"/>
        <v>#N/A</v>
      </c>
      <c r="AD386" s="6" t="str">
        <f t="shared" si="118"/>
        <v/>
      </c>
      <c r="AE386" s="6">
        <f t="shared" si="119"/>
        <v>1</v>
      </c>
      <c r="AF386" s="6" t="e">
        <f t="shared" si="106"/>
        <v>#N/A</v>
      </c>
      <c r="AG386" s="6" t="e">
        <f t="shared" si="107"/>
        <v>#N/A</v>
      </c>
      <c r="AH386" s="6" t="e">
        <f t="shared" si="108"/>
        <v>#N/A</v>
      </c>
      <c r="AI386" s="6" t="e">
        <f t="shared" si="109"/>
        <v>#N/A</v>
      </c>
      <c r="AJ386" s="7" t="str">
        <f t="shared" si="110"/>
        <v xml:space="preserve"> </v>
      </c>
      <c r="AK386" s="6" t="e">
        <f t="shared" si="111"/>
        <v>#N/A</v>
      </c>
      <c r="AL386" s="6"/>
      <c r="AM386" s="6"/>
      <c r="AN386" s="6"/>
      <c r="AO386" s="6"/>
      <c r="AP386" s="6"/>
      <c r="AQ386" s="6"/>
      <c r="AR386" s="6"/>
      <c r="AS386" s="6"/>
      <c r="AT386" s="6">
        <f t="shared" si="112"/>
        <v>0</v>
      </c>
      <c r="AU386" s="6"/>
      <c r="AV386" s="6" t="str">
        <f t="shared" si="120"/>
        <v/>
      </c>
      <c r="AW386" s="6" t="str">
        <f t="shared" si="121"/>
        <v/>
      </c>
      <c r="AX386" s="6" t="str">
        <f t="shared" si="122"/>
        <v/>
      </c>
      <c r="AY386" s="58"/>
      <c r="BE386" s="192" t="s">
        <v>1287</v>
      </c>
      <c r="CS386" s="284" t="str">
        <f t="shared" si="105"/>
        <v/>
      </c>
      <c r="CT386" s="365" t="str">
        <f t="shared" si="113"/>
        <v/>
      </c>
    </row>
    <row r="387" spans="1:98" s="1" customFormat="1" ht="13.5" customHeight="1" x14ac:dyDescent="0.2">
      <c r="A387" s="17">
        <v>372</v>
      </c>
      <c r="B387" s="370"/>
      <c r="C387" s="370"/>
      <c r="D387" s="370"/>
      <c r="E387" s="370"/>
      <c r="F387" s="370"/>
      <c r="G387" s="370"/>
      <c r="H387" s="370"/>
      <c r="I387" s="370"/>
      <c r="J387" s="370"/>
      <c r="K387" s="370"/>
      <c r="L387" s="371"/>
      <c r="M387" s="370"/>
      <c r="N387" s="69"/>
      <c r="O387" s="70"/>
      <c r="P387" s="62"/>
      <c r="Q387" s="62"/>
      <c r="R387" s="103"/>
      <c r="S387" s="103"/>
      <c r="T387" s="104"/>
      <c r="U387" s="105"/>
      <c r="V387" s="106"/>
      <c r="W387" s="106"/>
      <c r="X387" s="107"/>
      <c r="Y387" s="25"/>
      <c r="Z387" s="21" t="str">
        <f t="shared" si="114"/>
        <v/>
      </c>
      <c r="AA387" s="6" t="e">
        <f t="shared" si="115"/>
        <v>#N/A</v>
      </c>
      <c r="AB387" s="6" t="e">
        <f t="shared" si="116"/>
        <v>#N/A</v>
      </c>
      <c r="AC387" s="6" t="e">
        <f t="shared" si="117"/>
        <v>#N/A</v>
      </c>
      <c r="AD387" s="6" t="str">
        <f t="shared" si="118"/>
        <v/>
      </c>
      <c r="AE387" s="6">
        <f t="shared" si="119"/>
        <v>1</v>
      </c>
      <c r="AF387" s="6" t="e">
        <f t="shared" si="106"/>
        <v>#N/A</v>
      </c>
      <c r="AG387" s="6" t="e">
        <f t="shared" si="107"/>
        <v>#N/A</v>
      </c>
      <c r="AH387" s="6" t="e">
        <f t="shared" si="108"/>
        <v>#N/A</v>
      </c>
      <c r="AI387" s="6" t="e">
        <f t="shared" si="109"/>
        <v>#N/A</v>
      </c>
      <c r="AJ387" s="7" t="str">
        <f t="shared" si="110"/>
        <v xml:space="preserve"> </v>
      </c>
      <c r="AK387" s="6" t="e">
        <f t="shared" si="111"/>
        <v>#N/A</v>
      </c>
      <c r="AL387" s="6"/>
      <c r="AM387" s="6"/>
      <c r="AN387" s="6"/>
      <c r="AO387" s="6"/>
      <c r="AP387" s="6"/>
      <c r="AQ387" s="6"/>
      <c r="AR387" s="6"/>
      <c r="AS387" s="6"/>
      <c r="AT387" s="6">
        <f t="shared" si="112"/>
        <v>0</v>
      </c>
      <c r="AU387" s="6"/>
      <c r="AV387" s="6" t="str">
        <f t="shared" si="120"/>
        <v/>
      </c>
      <c r="AW387" s="6" t="str">
        <f t="shared" si="121"/>
        <v/>
      </c>
      <c r="AX387" s="6" t="str">
        <f t="shared" si="122"/>
        <v/>
      </c>
      <c r="AY387" s="58"/>
      <c r="BE387" s="192" t="s">
        <v>920</v>
      </c>
      <c r="CS387" s="284" t="str">
        <f t="shared" si="105"/>
        <v/>
      </c>
      <c r="CT387" s="365" t="str">
        <f t="shared" si="113"/>
        <v/>
      </c>
    </row>
    <row r="388" spans="1:98" s="1" customFormat="1" ht="13.5" customHeight="1" x14ac:dyDescent="0.2">
      <c r="A388" s="17">
        <v>373</v>
      </c>
      <c r="B388" s="370"/>
      <c r="C388" s="370"/>
      <c r="D388" s="370"/>
      <c r="E388" s="370"/>
      <c r="F388" s="370"/>
      <c r="G388" s="370"/>
      <c r="H388" s="370"/>
      <c r="I388" s="370"/>
      <c r="J388" s="370"/>
      <c r="K388" s="370"/>
      <c r="L388" s="371"/>
      <c r="M388" s="370"/>
      <c r="N388" s="69"/>
      <c r="O388" s="70"/>
      <c r="P388" s="62"/>
      <c r="Q388" s="62"/>
      <c r="R388" s="103"/>
      <c r="S388" s="103"/>
      <c r="T388" s="104"/>
      <c r="U388" s="105"/>
      <c r="V388" s="106"/>
      <c r="W388" s="106"/>
      <c r="X388" s="107"/>
      <c r="Y388" s="25"/>
      <c r="Z388" s="21" t="str">
        <f t="shared" si="114"/>
        <v/>
      </c>
      <c r="AA388" s="6" t="e">
        <f t="shared" si="115"/>
        <v>#N/A</v>
      </c>
      <c r="AB388" s="6" t="e">
        <f t="shared" si="116"/>
        <v>#N/A</v>
      </c>
      <c r="AC388" s="6" t="e">
        <f t="shared" si="117"/>
        <v>#N/A</v>
      </c>
      <c r="AD388" s="6" t="str">
        <f t="shared" si="118"/>
        <v/>
      </c>
      <c r="AE388" s="6">
        <f t="shared" si="119"/>
        <v>1</v>
      </c>
      <c r="AF388" s="6" t="e">
        <f t="shared" si="106"/>
        <v>#N/A</v>
      </c>
      <c r="AG388" s="6" t="e">
        <f t="shared" si="107"/>
        <v>#N/A</v>
      </c>
      <c r="AH388" s="6" t="e">
        <f t="shared" si="108"/>
        <v>#N/A</v>
      </c>
      <c r="AI388" s="6" t="e">
        <f t="shared" si="109"/>
        <v>#N/A</v>
      </c>
      <c r="AJ388" s="7" t="str">
        <f t="shared" si="110"/>
        <v xml:space="preserve"> </v>
      </c>
      <c r="AK388" s="6" t="e">
        <f t="shared" si="111"/>
        <v>#N/A</v>
      </c>
      <c r="AL388" s="6"/>
      <c r="AM388" s="6"/>
      <c r="AN388" s="6"/>
      <c r="AO388" s="6"/>
      <c r="AP388" s="6"/>
      <c r="AQ388" s="6"/>
      <c r="AR388" s="6"/>
      <c r="AS388" s="6"/>
      <c r="AT388" s="6">
        <f t="shared" si="112"/>
        <v>0</v>
      </c>
      <c r="AU388" s="6"/>
      <c r="AV388" s="6" t="str">
        <f t="shared" si="120"/>
        <v/>
      </c>
      <c r="AW388" s="6" t="str">
        <f t="shared" si="121"/>
        <v/>
      </c>
      <c r="AX388" s="6" t="str">
        <f t="shared" si="122"/>
        <v/>
      </c>
      <c r="AY388" s="58"/>
      <c r="BE388" s="192" t="s">
        <v>965</v>
      </c>
      <c r="CS388" s="284" t="str">
        <f t="shared" si="105"/>
        <v/>
      </c>
      <c r="CT388" s="365" t="str">
        <f t="shared" si="113"/>
        <v/>
      </c>
    </row>
    <row r="389" spans="1:98" s="1" customFormat="1" ht="13.5" customHeight="1" x14ac:dyDescent="0.2">
      <c r="A389" s="17">
        <v>374</v>
      </c>
      <c r="B389" s="370"/>
      <c r="C389" s="370"/>
      <c r="D389" s="370"/>
      <c r="E389" s="370"/>
      <c r="F389" s="370"/>
      <c r="G389" s="370"/>
      <c r="H389" s="370"/>
      <c r="I389" s="370"/>
      <c r="J389" s="370"/>
      <c r="K389" s="370"/>
      <c r="L389" s="371"/>
      <c r="M389" s="370"/>
      <c r="N389" s="69"/>
      <c r="O389" s="70"/>
      <c r="P389" s="62"/>
      <c r="Q389" s="62"/>
      <c r="R389" s="103"/>
      <c r="S389" s="103"/>
      <c r="T389" s="104"/>
      <c r="U389" s="105"/>
      <c r="V389" s="106"/>
      <c r="W389" s="106"/>
      <c r="X389" s="107"/>
      <c r="Y389" s="25"/>
      <c r="Z389" s="21" t="str">
        <f t="shared" si="114"/>
        <v/>
      </c>
      <c r="AA389" s="6" t="e">
        <f t="shared" si="115"/>
        <v>#N/A</v>
      </c>
      <c r="AB389" s="6" t="e">
        <f t="shared" si="116"/>
        <v>#N/A</v>
      </c>
      <c r="AC389" s="6" t="e">
        <f t="shared" si="117"/>
        <v>#N/A</v>
      </c>
      <c r="AD389" s="6" t="str">
        <f t="shared" si="118"/>
        <v/>
      </c>
      <c r="AE389" s="6">
        <f t="shared" si="119"/>
        <v>1</v>
      </c>
      <c r="AF389" s="6" t="e">
        <f t="shared" si="106"/>
        <v>#N/A</v>
      </c>
      <c r="AG389" s="6" t="e">
        <f t="shared" si="107"/>
        <v>#N/A</v>
      </c>
      <c r="AH389" s="6" t="e">
        <f t="shared" si="108"/>
        <v>#N/A</v>
      </c>
      <c r="AI389" s="6" t="e">
        <f t="shared" si="109"/>
        <v>#N/A</v>
      </c>
      <c r="AJ389" s="7" t="str">
        <f t="shared" si="110"/>
        <v xml:space="preserve"> </v>
      </c>
      <c r="AK389" s="6" t="e">
        <f t="shared" si="111"/>
        <v>#N/A</v>
      </c>
      <c r="AL389" s="6"/>
      <c r="AM389" s="6"/>
      <c r="AN389" s="6"/>
      <c r="AO389" s="6"/>
      <c r="AP389" s="6"/>
      <c r="AQ389" s="6"/>
      <c r="AR389" s="6"/>
      <c r="AS389" s="6"/>
      <c r="AT389" s="6">
        <f t="shared" si="112"/>
        <v>0</v>
      </c>
      <c r="AU389" s="6"/>
      <c r="AV389" s="6" t="str">
        <f t="shared" si="120"/>
        <v/>
      </c>
      <c r="AW389" s="6" t="str">
        <f t="shared" si="121"/>
        <v/>
      </c>
      <c r="AX389" s="6" t="str">
        <f t="shared" si="122"/>
        <v/>
      </c>
      <c r="AY389" s="58"/>
      <c r="BE389" s="193" t="s">
        <v>1033</v>
      </c>
      <c r="CS389" s="284" t="str">
        <f t="shared" si="105"/>
        <v/>
      </c>
      <c r="CT389" s="365" t="str">
        <f t="shared" si="113"/>
        <v/>
      </c>
    </row>
    <row r="390" spans="1:98" s="1" customFormat="1" ht="13.5" customHeight="1" x14ac:dyDescent="0.2">
      <c r="A390" s="17">
        <v>375</v>
      </c>
      <c r="B390" s="370"/>
      <c r="C390" s="370"/>
      <c r="D390" s="370"/>
      <c r="E390" s="370"/>
      <c r="F390" s="370"/>
      <c r="G390" s="370"/>
      <c r="H390" s="370"/>
      <c r="I390" s="370"/>
      <c r="J390" s="370"/>
      <c r="K390" s="370"/>
      <c r="L390" s="371"/>
      <c r="M390" s="370"/>
      <c r="N390" s="69"/>
      <c r="O390" s="70"/>
      <c r="P390" s="62"/>
      <c r="Q390" s="62"/>
      <c r="R390" s="103"/>
      <c r="S390" s="103"/>
      <c r="T390" s="104"/>
      <c r="U390" s="105"/>
      <c r="V390" s="106"/>
      <c r="W390" s="106"/>
      <c r="X390" s="107"/>
      <c r="Y390" s="25"/>
      <c r="Z390" s="21" t="str">
        <f t="shared" si="114"/>
        <v/>
      </c>
      <c r="AA390" s="6" t="e">
        <f t="shared" si="115"/>
        <v>#N/A</v>
      </c>
      <c r="AB390" s="6" t="e">
        <f t="shared" si="116"/>
        <v>#N/A</v>
      </c>
      <c r="AC390" s="6" t="e">
        <f t="shared" si="117"/>
        <v>#N/A</v>
      </c>
      <c r="AD390" s="6" t="str">
        <f t="shared" si="118"/>
        <v/>
      </c>
      <c r="AE390" s="6">
        <f t="shared" si="119"/>
        <v>1</v>
      </c>
      <c r="AF390" s="6" t="e">
        <f t="shared" si="106"/>
        <v>#N/A</v>
      </c>
      <c r="AG390" s="6" t="e">
        <f t="shared" si="107"/>
        <v>#N/A</v>
      </c>
      <c r="AH390" s="6" t="e">
        <f t="shared" si="108"/>
        <v>#N/A</v>
      </c>
      <c r="AI390" s="6" t="e">
        <f t="shared" si="109"/>
        <v>#N/A</v>
      </c>
      <c r="AJ390" s="7" t="str">
        <f t="shared" si="110"/>
        <v xml:space="preserve"> </v>
      </c>
      <c r="AK390" s="6" t="e">
        <f t="shared" si="111"/>
        <v>#N/A</v>
      </c>
      <c r="AL390" s="6"/>
      <c r="AM390" s="6"/>
      <c r="AN390" s="6"/>
      <c r="AO390" s="6"/>
      <c r="AP390" s="6"/>
      <c r="AQ390" s="6"/>
      <c r="AR390" s="6"/>
      <c r="AS390" s="6"/>
      <c r="AT390" s="6">
        <f t="shared" si="112"/>
        <v>0</v>
      </c>
      <c r="AU390" s="6"/>
      <c r="AV390" s="6" t="str">
        <f t="shared" si="120"/>
        <v/>
      </c>
      <c r="AW390" s="6" t="str">
        <f t="shared" si="121"/>
        <v/>
      </c>
      <c r="AX390" s="6" t="str">
        <f t="shared" si="122"/>
        <v/>
      </c>
      <c r="AY390" s="58"/>
      <c r="BE390" s="193" t="s">
        <v>1284</v>
      </c>
      <c r="CS390" s="284" t="str">
        <f t="shared" si="105"/>
        <v/>
      </c>
      <c r="CT390" s="365" t="str">
        <f t="shared" si="113"/>
        <v/>
      </c>
    </row>
    <row r="391" spans="1:98" s="1" customFormat="1" ht="13.5" customHeight="1" x14ac:dyDescent="0.2">
      <c r="A391" s="17">
        <v>376</v>
      </c>
      <c r="B391" s="370"/>
      <c r="C391" s="370"/>
      <c r="D391" s="370"/>
      <c r="E391" s="370"/>
      <c r="F391" s="370"/>
      <c r="G391" s="370"/>
      <c r="H391" s="370"/>
      <c r="I391" s="370"/>
      <c r="J391" s="370"/>
      <c r="K391" s="370"/>
      <c r="L391" s="371"/>
      <c r="M391" s="370"/>
      <c r="N391" s="69"/>
      <c r="O391" s="70"/>
      <c r="P391" s="62"/>
      <c r="Q391" s="62"/>
      <c r="R391" s="103"/>
      <c r="S391" s="103"/>
      <c r="T391" s="104"/>
      <c r="U391" s="105"/>
      <c r="V391" s="106"/>
      <c r="W391" s="106"/>
      <c r="X391" s="107"/>
      <c r="Y391" s="25"/>
      <c r="Z391" s="21" t="str">
        <f t="shared" si="114"/>
        <v/>
      </c>
      <c r="AA391" s="6" t="e">
        <f t="shared" si="115"/>
        <v>#N/A</v>
      </c>
      <c r="AB391" s="6" t="e">
        <f t="shared" si="116"/>
        <v>#N/A</v>
      </c>
      <c r="AC391" s="6" t="e">
        <f t="shared" si="117"/>
        <v>#N/A</v>
      </c>
      <c r="AD391" s="6" t="str">
        <f t="shared" si="118"/>
        <v/>
      </c>
      <c r="AE391" s="6">
        <f t="shared" si="119"/>
        <v>1</v>
      </c>
      <c r="AF391" s="6" t="e">
        <f t="shared" si="106"/>
        <v>#N/A</v>
      </c>
      <c r="AG391" s="6" t="e">
        <f t="shared" si="107"/>
        <v>#N/A</v>
      </c>
      <c r="AH391" s="6" t="e">
        <f t="shared" si="108"/>
        <v>#N/A</v>
      </c>
      <c r="AI391" s="6" t="e">
        <f t="shared" si="109"/>
        <v>#N/A</v>
      </c>
      <c r="AJ391" s="7" t="str">
        <f t="shared" si="110"/>
        <v xml:space="preserve"> </v>
      </c>
      <c r="AK391" s="6" t="e">
        <f t="shared" si="111"/>
        <v>#N/A</v>
      </c>
      <c r="AL391" s="6"/>
      <c r="AM391" s="6"/>
      <c r="AN391" s="6"/>
      <c r="AO391" s="6"/>
      <c r="AP391" s="6"/>
      <c r="AQ391" s="6"/>
      <c r="AR391" s="6"/>
      <c r="AS391" s="6"/>
      <c r="AT391" s="6">
        <f t="shared" si="112"/>
        <v>0</v>
      </c>
      <c r="AU391" s="6"/>
      <c r="AV391" s="6" t="str">
        <f t="shared" si="120"/>
        <v/>
      </c>
      <c r="AW391" s="6" t="str">
        <f t="shared" si="121"/>
        <v/>
      </c>
      <c r="AX391" s="6" t="str">
        <f t="shared" si="122"/>
        <v/>
      </c>
      <c r="AY391" s="58"/>
      <c r="BE391" s="193" t="s">
        <v>1285</v>
      </c>
      <c r="CS391" s="284" t="str">
        <f t="shared" si="105"/>
        <v/>
      </c>
      <c r="CT391" s="365" t="str">
        <f t="shared" si="113"/>
        <v/>
      </c>
    </row>
    <row r="392" spans="1:98" s="1" customFormat="1" ht="13.5" customHeight="1" x14ac:dyDescent="0.2">
      <c r="A392" s="17">
        <v>377</v>
      </c>
      <c r="B392" s="370"/>
      <c r="C392" s="370"/>
      <c r="D392" s="370"/>
      <c r="E392" s="370"/>
      <c r="F392" s="370"/>
      <c r="G392" s="370"/>
      <c r="H392" s="370"/>
      <c r="I392" s="370"/>
      <c r="J392" s="370"/>
      <c r="K392" s="370"/>
      <c r="L392" s="371"/>
      <c r="M392" s="370"/>
      <c r="N392" s="69"/>
      <c r="O392" s="70"/>
      <c r="P392" s="62"/>
      <c r="Q392" s="62"/>
      <c r="R392" s="103"/>
      <c r="S392" s="103"/>
      <c r="T392" s="104"/>
      <c r="U392" s="105"/>
      <c r="V392" s="106"/>
      <c r="W392" s="106"/>
      <c r="X392" s="107"/>
      <c r="Y392" s="25"/>
      <c r="Z392" s="21" t="str">
        <f t="shared" si="114"/>
        <v/>
      </c>
      <c r="AA392" s="6" t="e">
        <f t="shared" si="115"/>
        <v>#N/A</v>
      </c>
      <c r="AB392" s="6" t="e">
        <f t="shared" si="116"/>
        <v>#N/A</v>
      </c>
      <c r="AC392" s="6" t="e">
        <f t="shared" si="117"/>
        <v>#N/A</v>
      </c>
      <c r="AD392" s="6" t="str">
        <f t="shared" si="118"/>
        <v/>
      </c>
      <c r="AE392" s="6">
        <f t="shared" si="119"/>
        <v>1</v>
      </c>
      <c r="AF392" s="6" t="e">
        <f t="shared" si="106"/>
        <v>#N/A</v>
      </c>
      <c r="AG392" s="6" t="e">
        <f t="shared" si="107"/>
        <v>#N/A</v>
      </c>
      <c r="AH392" s="6" t="e">
        <f t="shared" si="108"/>
        <v>#N/A</v>
      </c>
      <c r="AI392" s="6" t="e">
        <f t="shared" si="109"/>
        <v>#N/A</v>
      </c>
      <c r="AJ392" s="7" t="str">
        <f t="shared" si="110"/>
        <v xml:space="preserve"> </v>
      </c>
      <c r="AK392" s="6" t="e">
        <f t="shared" si="111"/>
        <v>#N/A</v>
      </c>
      <c r="AL392" s="6"/>
      <c r="AM392" s="6"/>
      <c r="AN392" s="6"/>
      <c r="AO392" s="6"/>
      <c r="AP392" s="6"/>
      <c r="AQ392" s="6"/>
      <c r="AR392" s="6"/>
      <c r="AS392" s="6"/>
      <c r="AT392" s="6">
        <f t="shared" si="112"/>
        <v>0</v>
      </c>
      <c r="AU392" s="6"/>
      <c r="AV392" s="6" t="str">
        <f t="shared" si="120"/>
        <v/>
      </c>
      <c r="AW392" s="6" t="str">
        <f t="shared" si="121"/>
        <v/>
      </c>
      <c r="AX392" s="6" t="str">
        <f t="shared" si="122"/>
        <v/>
      </c>
      <c r="AY392" s="58"/>
      <c r="BE392" s="193" t="s">
        <v>918</v>
      </c>
      <c r="CS392" s="284" t="str">
        <f t="shared" si="105"/>
        <v/>
      </c>
      <c r="CT392" s="365" t="str">
        <f t="shared" si="113"/>
        <v/>
      </c>
    </row>
    <row r="393" spans="1:98" s="1" customFormat="1" ht="13.5" customHeight="1" x14ac:dyDescent="0.2">
      <c r="A393" s="17">
        <v>378</v>
      </c>
      <c r="B393" s="370"/>
      <c r="C393" s="370"/>
      <c r="D393" s="370"/>
      <c r="E393" s="370"/>
      <c r="F393" s="370"/>
      <c r="G393" s="370"/>
      <c r="H393" s="370"/>
      <c r="I393" s="370"/>
      <c r="J393" s="370"/>
      <c r="K393" s="370"/>
      <c r="L393" s="371"/>
      <c r="M393" s="370"/>
      <c r="N393" s="69"/>
      <c r="O393" s="70"/>
      <c r="P393" s="62"/>
      <c r="Q393" s="62"/>
      <c r="R393" s="103"/>
      <c r="S393" s="103"/>
      <c r="T393" s="104"/>
      <c r="U393" s="105"/>
      <c r="V393" s="106"/>
      <c r="W393" s="106"/>
      <c r="X393" s="107"/>
      <c r="Y393" s="25"/>
      <c r="Z393" s="21" t="str">
        <f t="shared" si="114"/>
        <v/>
      </c>
      <c r="AA393" s="6" t="e">
        <f t="shared" si="115"/>
        <v>#N/A</v>
      </c>
      <c r="AB393" s="6" t="e">
        <f t="shared" si="116"/>
        <v>#N/A</v>
      </c>
      <c r="AC393" s="6" t="e">
        <f t="shared" si="117"/>
        <v>#N/A</v>
      </c>
      <c r="AD393" s="6" t="str">
        <f t="shared" si="118"/>
        <v/>
      </c>
      <c r="AE393" s="6">
        <f t="shared" si="119"/>
        <v>1</v>
      </c>
      <c r="AF393" s="6" t="e">
        <f t="shared" si="106"/>
        <v>#N/A</v>
      </c>
      <c r="AG393" s="6" t="e">
        <f t="shared" si="107"/>
        <v>#N/A</v>
      </c>
      <c r="AH393" s="6" t="e">
        <f t="shared" si="108"/>
        <v>#N/A</v>
      </c>
      <c r="AI393" s="6" t="e">
        <f t="shared" si="109"/>
        <v>#N/A</v>
      </c>
      <c r="AJ393" s="7" t="str">
        <f t="shared" si="110"/>
        <v xml:space="preserve"> </v>
      </c>
      <c r="AK393" s="6" t="e">
        <f t="shared" si="111"/>
        <v>#N/A</v>
      </c>
      <c r="AL393" s="6"/>
      <c r="AM393" s="6"/>
      <c r="AN393" s="6"/>
      <c r="AO393" s="6"/>
      <c r="AP393" s="6"/>
      <c r="AQ393" s="6"/>
      <c r="AR393" s="6"/>
      <c r="AS393" s="6"/>
      <c r="AT393" s="6">
        <f t="shared" si="112"/>
        <v>0</v>
      </c>
      <c r="AU393" s="6"/>
      <c r="AV393" s="6" t="str">
        <f t="shared" si="120"/>
        <v/>
      </c>
      <c r="AW393" s="6" t="str">
        <f t="shared" si="121"/>
        <v/>
      </c>
      <c r="AX393" s="6" t="str">
        <f t="shared" si="122"/>
        <v/>
      </c>
      <c r="AY393" s="58"/>
      <c r="BE393" s="193" t="s">
        <v>964</v>
      </c>
      <c r="CS393" s="284" t="str">
        <f t="shared" si="105"/>
        <v/>
      </c>
      <c r="CT393" s="365" t="str">
        <f t="shared" si="113"/>
        <v/>
      </c>
    </row>
    <row r="394" spans="1:98" s="1" customFormat="1" ht="13.5" customHeight="1" x14ac:dyDescent="0.2">
      <c r="A394" s="17">
        <v>379</v>
      </c>
      <c r="B394" s="370"/>
      <c r="C394" s="370"/>
      <c r="D394" s="370"/>
      <c r="E394" s="370"/>
      <c r="F394" s="370"/>
      <c r="G394" s="370"/>
      <c r="H394" s="370"/>
      <c r="I394" s="370"/>
      <c r="J394" s="370"/>
      <c r="K394" s="370"/>
      <c r="L394" s="371"/>
      <c r="M394" s="370"/>
      <c r="N394" s="69"/>
      <c r="O394" s="70"/>
      <c r="P394" s="62"/>
      <c r="Q394" s="62"/>
      <c r="R394" s="103"/>
      <c r="S394" s="103"/>
      <c r="T394" s="104"/>
      <c r="U394" s="105"/>
      <c r="V394" s="106"/>
      <c r="W394" s="106"/>
      <c r="X394" s="107"/>
      <c r="Y394" s="25"/>
      <c r="Z394" s="21" t="str">
        <f t="shared" si="114"/>
        <v/>
      </c>
      <c r="AA394" s="6" t="e">
        <f t="shared" si="115"/>
        <v>#N/A</v>
      </c>
      <c r="AB394" s="6" t="e">
        <f t="shared" si="116"/>
        <v>#N/A</v>
      </c>
      <c r="AC394" s="6" t="e">
        <f t="shared" si="117"/>
        <v>#N/A</v>
      </c>
      <c r="AD394" s="6" t="str">
        <f t="shared" si="118"/>
        <v/>
      </c>
      <c r="AE394" s="6">
        <f t="shared" si="119"/>
        <v>1</v>
      </c>
      <c r="AF394" s="6" t="e">
        <f t="shared" si="106"/>
        <v>#N/A</v>
      </c>
      <c r="AG394" s="6" t="e">
        <f t="shared" si="107"/>
        <v>#N/A</v>
      </c>
      <c r="AH394" s="6" t="e">
        <f t="shared" si="108"/>
        <v>#N/A</v>
      </c>
      <c r="AI394" s="6" t="e">
        <f t="shared" si="109"/>
        <v>#N/A</v>
      </c>
      <c r="AJ394" s="7" t="str">
        <f t="shared" si="110"/>
        <v xml:space="preserve"> </v>
      </c>
      <c r="AK394" s="6" t="e">
        <f t="shared" si="111"/>
        <v>#N/A</v>
      </c>
      <c r="AL394" s="6"/>
      <c r="AM394" s="6"/>
      <c r="AN394" s="6"/>
      <c r="AO394" s="6"/>
      <c r="AP394" s="6"/>
      <c r="AQ394" s="6"/>
      <c r="AR394" s="6"/>
      <c r="AS394" s="6"/>
      <c r="AT394" s="6">
        <f t="shared" si="112"/>
        <v>0</v>
      </c>
      <c r="AU394" s="6"/>
      <c r="AV394" s="6" t="str">
        <f t="shared" si="120"/>
        <v/>
      </c>
      <c r="AW394" s="6" t="str">
        <f t="shared" si="121"/>
        <v/>
      </c>
      <c r="AX394" s="6" t="str">
        <f t="shared" si="122"/>
        <v/>
      </c>
      <c r="AY394" s="58"/>
      <c r="BE394" s="193" t="s">
        <v>1031</v>
      </c>
      <c r="CS394" s="284" t="str">
        <f t="shared" si="105"/>
        <v/>
      </c>
      <c r="CT394" s="365" t="str">
        <f t="shared" si="113"/>
        <v/>
      </c>
    </row>
    <row r="395" spans="1:98" s="1" customFormat="1" ht="13.5" customHeight="1" x14ac:dyDescent="0.2">
      <c r="A395" s="17">
        <v>380</v>
      </c>
      <c r="B395" s="370"/>
      <c r="C395" s="370"/>
      <c r="D395" s="370"/>
      <c r="E395" s="370"/>
      <c r="F395" s="370"/>
      <c r="G395" s="370"/>
      <c r="H395" s="370"/>
      <c r="I395" s="370"/>
      <c r="J395" s="370"/>
      <c r="K395" s="370"/>
      <c r="L395" s="371"/>
      <c r="M395" s="370"/>
      <c r="N395" s="69"/>
      <c r="O395" s="70"/>
      <c r="P395" s="62"/>
      <c r="Q395" s="62"/>
      <c r="R395" s="103"/>
      <c r="S395" s="103"/>
      <c r="T395" s="104"/>
      <c r="U395" s="105"/>
      <c r="V395" s="106"/>
      <c r="W395" s="106"/>
      <c r="X395" s="107"/>
      <c r="Y395" s="25"/>
      <c r="Z395" s="21" t="str">
        <f t="shared" si="114"/>
        <v/>
      </c>
      <c r="AA395" s="6" t="e">
        <f t="shared" si="115"/>
        <v>#N/A</v>
      </c>
      <c r="AB395" s="6" t="e">
        <f t="shared" si="116"/>
        <v>#N/A</v>
      </c>
      <c r="AC395" s="6" t="e">
        <f t="shared" si="117"/>
        <v>#N/A</v>
      </c>
      <c r="AD395" s="6" t="str">
        <f t="shared" si="118"/>
        <v/>
      </c>
      <c r="AE395" s="6">
        <f t="shared" si="119"/>
        <v>1</v>
      </c>
      <c r="AF395" s="6" t="e">
        <f t="shared" si="106"/>
        <v>#N/A</v>
      </c>
      <c r="AG395" s="6" t="e">
        <f t="shared" si="107"/>
        <v>#N/A</v>
      </c>
      <c r="AH395" s="6" t="e">
        <f t="shared" si="108"/>
        <v>#N/A</v>
      </c>
      <c r="AI395" s="6" t="e">
        <f t="shared" si="109"/>
        <v>#N/A</v>
      </c>
      <c r="AJ395" s="7" t="str">
        <f t="shared" si="110"/>
        <v xml:space="preserve"> </v>
      </c>
      <c r="AK395" s="6" t="e">
        <f t="shared" si="111"/>
        <v>#N/A</v>
      </c>
      <c r="AL395" s="6"/>
      <c r="AM395" s="6"/>
      <c r="AN395" s="6"/>
      <c r="AO395" s="6"/>
      <c r="AP395" s="6"/>
      <c r="AQ395" s="6"/>
      <c r="AR395" s="6"/>
      <c r="AS395" s="6"/>
      <c r="AT395" s="6">
        <f t="shared" si="112"/>
        <v>0</v>
      </c>
      <c r="AU395" s="6"/>
      <c r="AV395" s="6" t="str">
        <f t="shared" si="120"/>
        <v/>
      </c>
      <c r="AW395" s="6" t="str">
        <f t="shared" si="121"/>
        <v/>
      </c>
      <c r="AX395" s="6" t="str">
        <f t="shared" si="122"/>
        <v/>
      </c>
      <c r="AY395" s="58"/>
      <c r="BE395" s="193" t="s">
        <v>1320</v>
      </c>
      <c r="CS395" s="284" t="str">
        <f t="shared" si="105"/>
        <v/>
      </c>
      <c r="CT395" s="365" t="str">
        <f t="shared" si="113"/>
        <v/>
      </c>
    </row>
    <row r="396" spans="1:98" s="1" customFormat="1" ht="13.5" customHeight="1" x14ac:dyDescent="0.2">
      <c r="A396" s="17">
        <v>381</v>
      </c>
      <c r="B396" s="370"/>
      <c r="C396" s="370"/>
      <c r="D396" s="370"/>
      <c r="E396" s="370"/>
      <c r="F396" s="370"/>
      <c r="G396" s="370"/>
      <c r="H396" s="370"/>
      <c r="I396" s="370"/>
      <c r="J396" s="370"/>
      <c r="K396" s="370"/>
      <c r="L396" s="371"/>
      <c r="M396" s="370"/>
      <c r="N396" s="69"/>
      <c r="O396" s="70"/>
      <c r="P396" s="62"/>
      <c r="Q396" s="62"/>
      <c r="R396" s="103"/>
      <c r="S396" s="103"/>
      <c r="T396" s="104"/>
      <c r="U396" s="105"/>
      <c r="V396" s="106"/>
      <c r="W396" s="106"/>
      <c r="X396" s="107"/>
      <c r="Y396" s="25"/>
      <c r="Z396" s="21" t="str">
        <f t="shared" si="114"/>
        <v/>
      </c>
      <c r="AA396" s="6" t="e">
        <f t="shared" si="115"/>
        <v>#N/A</v>
      </c>
      <c r="AB396" s="6" t="e">
        <f t="shared" si="116"/>
        <v>#N/A</v>
      </c>
      <c r="AC396" s="6" t="e">
        <f t="shared" si="117"/>
        <v>#N/A</v>
      </c>
      <c r="AD396" s="6" t="str">
        <f t="shared" si="118"/>
        <v/>
      </c>
      <c r="AE396" s="6">
        <f t="shared" si="119"/>
        <v>1</v>
      </c>
      <c r="AF396" s="6" t="e">
        <f t="shared" si="106"/>
        <v>#N/A</v>
      </c>
      <c r="AG396" s="6" t="e">
        <f t="shared" si="107"/>
        <v>#N/A</v>
      </c>
      <c r="AH396" s="6" t="e">
        <f t="shared" si="108"/>
        <v>#N/A</v>
      </c>
      <c r="AI396" s="6" t="e">
        <f t="shared" si="109"/>
        <v>#N/A</v>
      </c>
      <c r="AJ396" s="7" t="str">
        <f t="shared" si="110"/>
        <v xml:space="preserve"> </v>
      </c>
      <c r="AK396" s="6" t="e">
        <f t="shared" si="111"/>
        <v>#N/A</v>
      </c>
      <c r="AL396" s="6"/>
      <c r="AM396" s="6"/>
      <c r="AN396" s="6"/>
      <c r="AO396" s="6"/>
      <c r="AP396" s="6"/>
      <c r="AQ396" s="6"/>
      <c r="AR396" s="6"/>
      <c r="AS396" s="6"/>
      <c r="AT396" s="6">
        <f t="shared" si="112"/>
        <v>0</v>
      </c>
      <c r="AU396" s="6"/>
      <c r="AV396" s="6" t="str">
        <f t="shared" si="120"/>
        <v/>
      </c>
      <c r="AW396" s="6" t="str">
        <f t="shared" si="121"/>
        <v/>
      </c>
      <c r="AX396" s="6" t="str">
        <f t="shared" si="122"/>
        <v/>
      </c>
      <c r="AY396" s="58"/>
      <c r="BE396" s="193" t="s">
        <v>1321</v>
      </c>
      <c r="CS396" s="284" t="str">
        <f t="shared" si="105"/>
        <v/>
      </c>
      <c r="CT396" s="365" t="str">
        <f t="shared" si="113"/>
        <v/>
      </c>
    </row>
    <row r="397" spans="1:98" s="1" customFormat="1" ht="13.5" customHeight="1" x14ac:dyDescent="0.2">
      <c r="A397" s="17">
        <v>382</v>
      </c>
      <c r="B397" s="370"/>
      <c r="C397" s="370"/>
      <c r="D397" s="370"/>
      <c r="E397" s="370"/>
      <c r="F397" s="370"/>
      <c r="G397" s="370"/>
      <c r="H397" s="370"/>
      <c r="I397" s="370"/>
      <c r="J397" s="370"/>
      <c r="K397" s="370"/>
      <c r="L397" s="371"/>
      <c r="M397" s="370"/>
      <c r="N397" s="69"/>
      <c r="O397" s="70"/>
      <c r="P397" s="62"/>
      <c r="Q397" s="62"/>
      <c r="R397" s="103"/>
      <c r="S397" s="103"/>
      <c r="T397" s="104"/>
      <c r="U397" s="105"/>
      <c r="V397" s="106"/>
      <c r="W397" s="106"/>
      <c r="X397" s="107"/>
      <c r="Y397" s="25"/>
      <c r="Z397" s="21" t="str">
        <f t="shared" si="114"/>
        <v/>
      </c>
      <c r="AA397" s="6" t="e">
        <f t="shared" si="115"/>
        <v>#N/A</v>
      </c>
      <c r="AB397" s="6" t="e">
        <f t="shared" si="116"/>
        <v>#N/A</v>
      </c>
      <c r="AC397" s="6" t="e">
        <f t="shared" si="117"/>
        <v>#N/A</v>
      </c>
      <c r="AD397" s="6" t="str">
        <f t="shared" si="118"/>
        <v/>
      </c>
      <c r="AE397" s="6">
        <f t="shared" si="119"/>
        <v>1</v>
      </c>
      <c r="AF397" s="6" t="e">
        <f t="shared" si="106"/>
        <v>#N/A</v>
      </c>
      <c r="AG397" s="6" t="e">
        <f t="shared" si="107"/>
        <v>#N/A</v>
      </c>
      <c r="AH397" s="6" t="e">
        <f t="shared" si="108"/>
        <v>#N/A</v>
      </c>
      <c r="AI397" s="6" t="e">
        <f t="shared" si="109"/>
        <v>#N/A</v>
      </c>
      <c r="AJ397" s="7" t="str">
        <f t="shared" si="110"/>
        <v xml:space="preserve"> </v>
      </c>
      <c r="AK397" s="6" t="e">
        <f t="shared" si="111"/>
        <v>#N/A</v>
      </c>
      <c r="AL397" s="6"/>
      <c r="AM397" s="6"/>
      <c r="AN397" s="6"/>
      <c r="AO397" s="6"/>
      <c r="AP397" s="6"/>
      <c r="AQ397" s="6"/>
      <c r="AR397" s="6"/>
      <c r="AS397" s="6"/>
      <c r="AT397" s="6">
        <f t="shared" si="112"/>
        <v>0</v>
      </c>
      <c r="AU397" s="6"/>
      <c r="AV397" s="6" t="str">
        <f t="shared" si="120"/>
        <v/>
      </c>
      <c r="AW397" s="6" t="str">
        <f t="shared" si="121"/>
        <v/>
      </c>
      <c r="AX397" s="6" t="str">
        <f t="shared" si="122"/>
        <v/>
      </c>
      <c r="AY397" s="58"/>
      <c r="BE397" s="193" t="s">
        <v>1104</v>
      </c>
      <c r="CS397" s="284" t="str">
        <f t="shared" si="105"/>
        <v/>
      </c>
      <c r="CT397" s="365" t="str">
        <f t="shared" si="113"/>
        <v/>
      </c>
    </row>
    <row r="398" spans="1:98" s="1" customFormat="1" ht="13.5" customHeight="1" x14ac:dyDescent="0.2">
      <c r="A398" s="17">
        <v>383</v>
      </c>
      <c r="B398" s="370"/>
      <c r="C398" s="370"/>
      <c r="D398" s="370"/>
      <c r="E398" s="370"/>
      <c r="F398" s="370"/>
      <c r="G398" s="370"/>
      <c r="H398" s="370"/>
      <c r="I398" s="370"/>
      <c r="J398" s="370"/>
      <c r="K398" s="370"/>
      <c r="L398" s="371"/>
      <c r="M398" s="370"/>
      <c r="N398" s="69"/>
      <c r="O398" s="70"/>
      <c r="P398" s="62"/>
      <c r="Q398" s="62"/>
      <c r="R398" s="103"/>
      <c r="S398" s="103"/>
      <c r="T398" s="104"/>
      <c r="U398" s="105"/>
      <c r="V398" s="106"/>
      <c r="W398" s="106"/>
      <c r="X398" s="107"/>
      <c r="Y398" s="25"/>
      <c r="Z398" s="21" t="str">
        <f t="shared" si="114"/>
        <v/>
      </c>
      <c r="AA398" s="6" t="e">
        <f t="shared" si="115"/>
        <v>#N/A</v>
      </c>
      <c r="AB398" s="6" t="e">
        <f t="shared" si="116"/>
        <v>#N/A</v>
      </c>
      <c r="AC398" s="6" t="e">
        <f t="shared" si="117"/>
        <v>#N/A</v>
      </c>
      <c r="AD398" s="6" t="str">
        <f t="shared" si="118"/>
        <v/>
      </c>
      <c r="AE398" s="6">
        <f t="shared" si="119"/>
        <v>1</v>
      </c>
      <c r="AF398" s="6" t="e">
        <f t="shared" si="106"/>
        <v>#N/A</v>
      </c>
      <c r="AG398" s="6" t="e">
        <f t="shared" si="107"/>
        <v>#N/A</v>
      </c>
      <c r="AH398" s="6" t="e">
        <f t="shared" si="108"/>
        <v>#N/A</v>
      </c>
      <c r="AI398" s="6" t="e">
        <f t="shared" si="109"/>
        <v>#N/A</v>
      </c>
      <c r="AJ398" s="7" t="str">
        <f t="shared" si="110"/>
        <v xml:space="preserve"> </v>
      </c>
      <c r="AK398" s="6" t="e">
        <f t="shared" si="111"/>
        <v>#N/A</v>
      </c>
      <c r="AL398" s="6"/>
      <c r="AM398" s="6"/>
      <c r="AN398" s="6"/>
      <c r="AO398" s="6"/>
      <c r="AP398" s="6"/>
      <c r="AQ398" s="6"/>
      <c r="AR398" s="6"/>
      <c r="AS398" s="6"/>
      <c r="AT398" s="6">
        <f t="shared" si="112"/>
        <v>0</v>
      </c>
      <c r="AU398" s="6"/>
      <c r="AV398" s="6" t="str">
        <f t="shared" si="120"/>
        <v/>
      </c>
      <c r="AW398" s="6" t="str">
        <f t="shared" si="121"/>
        <v/>
      </c>
      <c r="AX398" s="6" t="str">
        <f t="shared" si="122"/>
        <v/>
      </c>
      <c r="AY398" s="58"/>
      <c r="BE398" s="193" t="s">
        <v>1121</v>
      </c>
      <c r="CS398" s="284" t="str">
        <f t="shared" si="105"/>
        <v/>
      </c>
      <c r="CT398" s="365" t="str">
        <f t="shared" si="113"/>
        <v/>
      </c>
    </row>
    <row r="399" spans="1:98" s="1" customFormat="1" ht="13.5" customHeight="1" x14ac:dyDescent="0.2">
      <c r="A399" s="17">
        <v>384</v>
      </c>
      <c r="B399" s="370"/>
      <c r="C399" s="370"/>
      <c r="D399" s="370"/>
      <c r="E399" s="370"/>
      <c r="F399" s="370"/>
      <c r="G399" s="370"/>
      <c r="H399" s="370"/>
      <c r="I399" s="370"/>
      <c r="J399" s="370"/>
      <c r="K399" s="370"/>
      <c r="L399" s="371"/>
      <c r="M399" s="370"/>
      <c r="N399" s="69"/>
      <c r="O399" s="70"/>
      <c r="P399" s="62"/>
      <c r="Q399" s="62"/>
      <c r="R399" s="103"/>
      <c r="S399" s="103"/>
      <c r="T399" s="104"/>
      <c r="U399" s="105"/>
      <c r="V399" s="106"/>
      <c r="W399" s="106"/>
      <c r="X399" s="107"/>
      <c r="Y399" s="25"/>
      <c r="Z399" s="21" t="str">
        <f t="shared" si="114"/>
        <v/>
      </c>
      <c r="AA399" s="6" t="e">
        <f t="shared" si="115"/>
        <v>#N/A</v>
      </c>
      <c r="AB399" s="6" t="e">
        <f t="shared" si="116"/>
        <v>#N/A</v>
      </c>
      <c r="AC399" s="6" t="e">
        <f t="shared" si="117"/>
        <v>#N/A</v>
      </c>
      <c r="AD399" s="6" t="str">
        <f t="shared" si="118"/>
        <v/>
      </c>
      <c r="AE399" s="6">
        <f t="shared" si="119"/>
        <v>1</v>
      </c>
      <c r="AF399" s="6" t="e">
        <f t="shared" si="106"/>
        <v>#N/A</v>
      </c>
      <c r="AG399" s="6" t="e">
        <f t="shared" si="107"/>
        <v>#N/A</v>
      </c>
      <c r="AH399" s="6" t="e">
        <f t="shared" si="108"/>
        <v>#N/A</v>
      </c>
      <c r="AI399" s="6" t="e">
        <f t="shared" si="109"/>
        <v>#N/A</v>
      </c>
      <c r="AJ399" s="7" t="str">
        <f t="shared" si="110"/>
        <v xml:space="preserve"> </v>
      </c>
      <c r="AK399" s="6" t="e">
        <f t="shared" si="111"/>
        <v>#N/A</v>
      </c>
      <c r="AL399" s="6"/>
      <c r="AM399" s="6"/>
      <c r="AN399" s="6"/>
      <c r="AO399" s="6"/>
      <c r="AP399" s="6"/>
      <c r="AQ399" s="6"/>
      <c r="AR399" s="6"/>
      <c r="AS399" s="6"/>
      <c r="AT399" s="6">
        <f t="shared" si="112"/>
        <v>0</v>
      </c>
      <c r="AU399" s="6"/>
      <c r="AV399" s="6" t="str">
        <f t="shared" si="120"/>
        <v/>
      </c>
      <c r="AW399" s="6" t="str">
        <f t="shared" si="121"/>
        <v/>
      </c>
      <c r="AX399" s="6" t="str">
        <f t="shared" si="122"/>
        <v/>
      </c>
      <c r="AY399" s="58"/>
      <c r="BE399" s="193" t="s">
        <v>1140</v>
      </c>
      <c r="CS399" s="284" t="str">
        <f t="shared" si="105"/>
        <v/>
      </c>
      <c r="CT399" s="365" t="str">
        <f t="shared" si="113"/>
        <v/>
      </c>
    </row>
    <row r="400" spans="1:98" s="1" customFormat="1" ht="13.5" customHeight="1" x14ac:dyDescent="0.2">
      <c r="A400" s="17">
        <v>385</v>
      </c>
      <c r="B400" s="370"/>
      <c r="C400" s="370"/>
      <c r="D400" s="370"/>
      <c r="E400" s="370"/>
      <c r="F400" s="370"/>
      <c r="G400" s="370"/>
      <c r="H400" s="370"/>
      <c r="I400" s="370"/>
      <c r="J400" s="370"/>
      <c r="K400" s="370"/>
      <c r="L400" s="371"/>
      <c r="M400" s="370"/>
      <c r="N400" s="69"/>
      <c r="O400" s="70"/>
      <c r="P400" s="62"/>
      <c r="Q400" s="62"/>
      <c r="R400" s="103"/>
      <c r="S400" s="103"/>
      <c r="T400" s="104"/>
      <c r="U400" s="105"/>
      <c r="V400" s="106"/>
      <c r="W400" s="106"/>
      <c r="X400" s="107"/>
      <c r="Y400" s="25"/>
      <c r="Z400" s="21" t="str">
        <f t="shared" si="114"/>
        <v/>
      </c>
      <c r="AA400" s="6" t="e">
        <f t="shared" si="115"/>
        <v>#N/A</v>
      </c>
      <c r="AB400" s="6" t="e">
        <f t="shared" si="116"/>
        <v>#N/A</v>
      </c>
      <c r="AC400" s="6" t="e">
        <f t="shared" si="117"/>
        <v>#N/A</v>
      </c>
      <c r="AD400" s="6" t="str">
        <f t="shared" si="118"/>
        <v/>
      </c>
      <c r="AE400" s="6">
        <f t="shared" si="119"/>
        <v>1</v>
      </c>
      <c r="AF400" s="6" t="e">
        <f t="shared" si="106"/>
        <v>#N/A</v>
      </c>
      <c r="AG400" s="6" t="e">
        <f t="shared" si="107"/>
        <v>#N/A</v>
      </c>
      <c r="AH400" s="6" t="e">
        <f t="shared" si="108"/>
        <v>#N/A</v>
      </c>
      <c r="AI400" s="6" t="e">
        <f t="shared" si="109"/>
        <v>#N/A</v>
      </c>
      <c r="AJ400" s="7" t="str">
        <f t="shared" si="110"/>
        <v xml:space="preserve"> </v>
      </c>
      <c r="AK400" s="6" t="e">
        <f t="shared" si="111"/>
        <v>#N/A</v>
      </c>
      <c r="AL400" s="6"/>
      <c r="AM400" s="6"/>
      <c r="AN400" s="6"/>
      <c r="AO400" s="6"/>
      <c r="AP400" s="6"/>
      <c r="AQ400" s="6"/>
      <c r="AR400" s="6"/>
      <c r="AS400" s="6"/>
      <c r="AT400" s="6">
        <f t="shared" si="112"/>
        <v>0</v>
      </c>
      <c r="AU400" s="6"/>
      <c r="AV400" s="6" t="str">
        <f t="shared" si="120"/>
        <v/>
      </c>
      <c r="AW400" s="6" t="str">
        <f t="shared" si="121"/>
        <v/>
      </c>
      <c r="AX400" s="6" t="str">
        <f t="shared" si="122"/>
        <v/>
      </c>
      <c r="AY400" s="58"/>
      <c r="BE400" s="193" t="s">
        <v>1318</v>
      </c>
      <c r="CS400" s="284" t="str">
        <f t="shared" ref="CS400:CS463" si="123">IFERROR(VLOOKUP(AI400,$CQ$17:$CR$33,2,0),"")</f>
        <v/>
      </c>
      <c r="CT400" s="365" t="str">
        <f t="shared" si="113"/>
        <v/>
      </c>
    </row>
    <row r="401" spans="1:98" s="1" customFormat="1" ht="13.5" customHeight="1" x14ac:dyDescent="0.2">
      <c r="A401" s="17">
        <v>386</v>
      </c>
      <c r="B401" s="370"/>
      <c r="C401" s="370"/>
      <c r="D401" s="370"/>
      <c r="E401" s="370"/>
      <c r="F401" s="370"/>
      <c r="G401" s="370"/>
      <c r="H401" s="370"/>
      <c r="I401" s="370"/>
      <c r="J401" s="370"/>
      <c r="K401" s="370"/>
      <c r="L401" s="371"/>
      <c r="M401" s="370"/>
      <c r="N401" s="69"/>
      <c r="O401" s="70"/>
      <c r="P401" s="62"/>
      <c r="Q401" s="62"/>
      <c r="R401" s="103"/>
      <c r="S401" s="103"/>
      <c r="T401" s="104"/>
      <c r="U401" s="105"/>
      <c r="V401" s="106"/>
      <c r="W401" s="106"/>
      <c r="X401" s="107"/>
      <c r="Y401" s="25"/>
      <c r="Z401" s="21" t="str">
        <f t="shared" si="114"/>
        <v/>
      </c>
      <c r="AA401" s="6" t="e">
        <f t="shared" si="115"/>
        <v>#N/A</v>
      </c>
      <c r="AB401" s="6" t="e">
        <f t="shared" si="116"/>
        <v>#N/A</v>
      </c>
      <c r="AC401" s="6" t="e">
        <f t="shared" si="117"/>
        <v>#N/A</v>
      </c>
      <c r="AD401" s="6" t="str">
        <f t="shared" si="118"/>
        <v/>
      </c>
      <c r="AE401" s="6">
        <f t="shared" si="119"/>
        <v>1</v>
      </c>
      <c r="AF401" s="6" t="e">
        <f t="shared" ref="AF401:AF464" si="124">IF(AC401=9,0,IF(L401&lt;=1700,1,IF(L401&lt;=2500,2,IF(L401&lt;=3500,3,4))))</f>
        <v>#N/A</v>
      </c>
      <c r="AG401" s="6" t="e">
        <f t="shared" ref="AG401:AG464" si="125">IF(AC401=5,0,IF(AC401=9,0,IF(L401&lt;=1700,1,IF(L401&lt;=2500,2,IF(L401&lt;=3500,3,4)))))</f>
        <v>#N/A</v>
      </c>
      <c r="AH401" s="6" t="e">
        <f t="shared" ref="AH401:AH464" si="126">VLOOKUP(M401,$BH$17:$BI$27,2,FALSE)</f>
        <v>#N/A</v>
      </c>
      <c r="AI401" s="6" t="e">
        <f t="shared" ref="AI401:AI464" si="127">VLOOKUP(AK401,排出係数表,9,FALSE)</f>
        <v>#N/A</v>
      </c>
      <c r="AJ401" s="7" t="str">
        <f t="shared" ref="AJ401:AJ464" si="128">IF(OR(ISBLANK(M401)=TRUE,ISBLANK(B401)=TRUE)," ",CONCATENATE(B401,AC401,AF401))</f>
        <v xml:space="preserve"> </v>
      </c>
      <c r="AK401" s="6" t="e">
        <f t="shared" ref="AK401:AK464" si="129">CONCATENATE(AA401,AG401,AH401,AD401)</f>
        <v>#N/A</v>
      </c>
      <c r="AL401" s="6"/>
      <c r="AM401" s="6"/>
      <c r="AN401" s="6"/>
      <c r="AO401" s="6"/>
      <c r="AP401" s="6"/>
      <c r="AQ401" s="6"/>
      <c r="AR401" s="6"/>
      <c r="AS401" s="6"/>
      <c r="AT401" s="6">
        <f t="shared" ref="AT401:AT464" si="130">IF(AND(N401="なし",O401="なし"),0,IF(AND(N401="",O401=""),0,IF(AND(N401="",O401="なし"),0,IF(AND(N401="なし",O401=""),0,1))))</f>
        <v>0</v>
      </c>
      <c r="AU401" s="6"/>
      <c r="AV401" s="6" t="str">
        <f t="shared" si="120"/>
        <v/>
      </c>
      <c r="AW401" s="6" t="str">
        <f t="shared" si="121"/>
        <v/>
      </c>
      <c r="AX401" s="6" t="str">
        <f t="shared" si="122"/>
        <v/>
      </c>
      <c r="AY401" s="58"/>
      <c r="BE401" s="191" t="s">
        <v>1319</v>
      </c>
      <c r="CS401" s="284" t="str">
        <f t="shared" si="123"/>
        <v/>
      </c>
      <c r="CT401" s="365" t="str">
        <f t="shared" ref="CT401:CT464" si="131">IF(
  OR(
    AND(D401&gt;=480, D401&lt;=498),
    AND(D401&gt;=580, D401&lt;=598),
    AND(D401&gt;=680, D401&lt;=698),
    AND(D401&gt;=780, D401&lt;=798)
  ),
  "※軽自動車は報告の対象外です。",
  ""
)</f>
        <v/>
      </c>
    </row>
    <row r="402" spans="1:98" s="1" customFormat="1" ht="13.5" customHeight="1" x14ac:dyDescent="0.2">
      <c r="A402" s="17">
        <v>387</v>
      </c>
      <c r="B402" s="370"/>
      <c r="C402" s="370"/>
      <c r="D402" s="370"/>
      <c r="E402" s="370"/>
      <c r="F402" s="370"/>
      <c r="G402" s="370"/>
      <c r="H402" s="370"/>
      <c r="I402" s="370"/>
      <c r="J402" s="370"/>
      <c r="K402" s="370"/>
      <c r="L402" s="371"/>
      <c r="M402" s="370"/>
      <c r="N402" s="69"/>
      <c r="O402" s="70"/>
      <c r="P402" s="62"/>
      <c r="Q402" s="62"/>
      <c r="R402" s="103"/>
      <c r="S402" s="103"/>
      <c r="T402" s="104"/>
      <c r="U402" s="105"/>
      <c r="V402" s="106"/>
      <c r="W402" s="106"/>
      <c r="X402" s="107"/>
      <c r="Y402" s="25"/>
      <c r="Z402" s="21" t="str">
        <f t="shared" si="114"/>
        <v/>
      </c>
      <c r="AA402" s="6" t="e">
        <f t="shared" si="115"/>
        <v>#N/A</v>
      </c>
      <c r="AB402" s="6" t="e">
        <f t="shared" si="116"/>
        <v>#N/A</v>
      </c>
      <c r="AC402" s="6" t="e">
        <f t="shared" si="117"/>
        <v>#N/A</v>
      </c>
      <c r="AD402" s="6" t="str">
        <f t="shared" si="118"/>
        <v/>
      </c>
      <c r="AE402" s="6">
        <f t="shared" si="119"/>
        <v>1</v>
      </c>
      <c r="AF402" s="6" t="e">
        <f t="shared" si="124"/>
        <v>#N/A</v>
      </c>
      <c r="AG402" s="6" t="e">
        <f t="shared" si="125"/>
        <v>#N/A</v>
      </c>
      <c r="AH402" s="6" t="e">
        <f t="shared" si="126"/>
        <v>#N/A</v>
      </c>
      <c r="AI402" s="6" t="e">
        <f t="shared" si="127"/>
        <v>#N/A</v>
      </c>
      <c r="AJ402" s="7" t="str">
        <f t="shared" si="128"/>
        <v xml:space="preserve"> </v>
      </c>
      <c r="AK402" s="6" t="e">
        <f t="shared" si="129"/>
        <v>#N/A</v>
      </c>
      <c r="AL402" s="6"/>
      <c r="AM402" s="6"/>
      <c r="AN402" s="6"/>
      <c r="AO402" s="6"/>
      <c r="AP402" s="6"/>
      <c r="AQ402" s="6"/>
      <c r="AR402" s="6"/>
      <c r="AS402" s="6"/>
      <c r="AT402" s="6">
        <f t="shared" si="130"/>
        <v>0</v>
      </c>
      <c r="AU402" s="6"/>
      <c r="AV402" s="6" t="str">
        <f t="shared" si="120"/>
        <v/>
      </c>
      <c r="AW402" s="6" t="str">
        <f t="shared" si="121"/>
        <v/>
      </c>
      <c r="AX402" s="6" t="str">
        <f t="shared" si="122"/>
        <v/>
      </c>
      <c r="AY402" s="58"/>
      <c r="BE402" s="192" t="s">
        <v>1103</v>
      </c>
      <c r="CS402" s="284" t="str">
        <f t="shared" si="123"/>
        <v/>
      </c>
      <c r="CT402" s="365" t="str">
        <f t="shared" si="131"/>
        <v/>
      </c>
    </row>
    <row r="403" spans="1:98" s="1" customFormat="1" ht="13.5" customHeight="1" x14ac:dyDescent="0.2">
      <c r="A403" s="17">
        <v>388</v>
      </c>
      <c r="B403" s="370"/>
      <c r="C403" s="370"/>
      <c r="D403" s="370"/>
      <c r="E403" s="370"/>
      <c r="F403" s="370"/>
      <c r="G403" s="370"/>
      <c r="H403" s="370"/>
      <c r="I403" s="370"/>
      <c r="J403" s="370"/>
      <c r="K403" s="370"/>
      <c r="L403" s="371"/>
      <c r="M403" s="370"/>
      <c r="N403" s="69"/>
      <c r="O403" s="70"/>
      <c r="P403" s="62"/>
      <c r="Q403" s="62"/>
      <c r="R403" s="103"/>
      <c r="S403" s="103"/>
      <c r="T403" s="104"/>
      <c r="U403" s="105"/>
      <c r="V403" s="106"/>
      <c r="W403" s="106"/>
      <c r="X403" s="107"/>
      <c r="Y403" s="25"/>
      <c r="Z403" s="21" t="str">
        <f t="shared" si="114"/>
        <v/>
      </c>
      <c r="AA403" s="6" t="e">
        <f t="shared" si="115"/>
        <v>#N/A</v>
      </c>
      <c r="AB403" s="6" t="e">
        <f t="shared" si="116"/>
        <v>#N/A</v>
      </c>
      <c r="AC403" s="6" t="e">
        <f t="shared" si="117"/>
        <v>#N/A</v>
      </c>
      <c r="AD403" s="6" t="str">
        <f t="shared" si="118"/>
        <v/>
      </c>
      <c r="AE403" s="6">
        <f t="shared" si="119"/>
        <v>1</v>
      </c>
      <c r="AF403" s="6" t="e">
        <f t="shared" si="124"/>
        <v>#N/A</v>
      </c>
      <c r="AG403" s="6" t="e">
        <f t="shared" si="125"/>
        <v>#N/A</v>
      </c>
      <c r="AH403" s="6" t="e">
        <f t="shared" si="126"/>
        <v>#N/A</v>
      </c>
      <c r="AI403" s="6" t="e">
        <f t="shared" si="127"/>
        <v>#N/A</v>
      </c>
      <c r="AJ403" s="7" t="str">
        <f t="shared" si="128"/>
        <v xml:space="preserve"> </v>
      </c>
      <c r="AK403" s="6" t="e">
        <f t="shared" si="129"/>
        <v>#N/A</v>
      </c>
      <c r="AL403" s="6"/>
      <c r="AM403" s="6"/>
      <c r="AN403" s="6"/>
      <c r="AO403" s="6"/>
      <c r="AP403" s="6"/>
      <c r="AQ403" s="6"/>
      <c r="AR403" s="6"/>
      <c r="AS403" s="6"/>
      <c r="AT403" s="6">
        <f t="shared" si="130"/>
        <v>0</v>
      </c>
      <c r="AU403" s="6"/>
      <c r="AV403" s="6" t="str">
        <f t="shared" si="120"/>
        <v/>
      </c>
      <c r="AW403" s="6" t="str">
        <f t="shared" si="121"/>
        <v/>
      </c>
      <c r="AX403" s="6" t="str">
        <f t="shared" si="122"/>
        <v/>
      </c>
      <c r="AY403" s="58"/>
      <c r="BE403" s="192" t="s">
        <v>1120</v>
      </c>
      <c r="CS403" s="284" t="str">
        <f t="shared" si="123"/>
        <v/>
      </c>
      <c r="CT403" s="365" t="str">
        <f t="shared" si="131"/>
        <v/>
      </c>
    </row>
    <row r="404" spans="1:98" s="1" customFormat="1" ht="13.5" customHeight="1" x14ac:dyDescent="0.2">
      <c r="A404" s="17">
        <v>389</v>
      </c>
      <c r="B404" s="370"/>
      <c r="C404" s="370"/>
      <c r="D404" s="370"/>
      <c r="E404" s="370"/>
      <c r="F404" s="370"/>
      <c r="G404" s="370"/>
      <c r="H404" s="370"/>
      <c r="I404" s="370"/>
      <c r="J404" s="370"/>
      <c r="K404" s="370"/>
      <c r="L404" s="371"/>
      <c r="M404" s="370"/>
      <c r="N404" s="69"/>
      <c r="O404" s="70"/>
      <c r="P404" s="62"/>
      <c r="Q404" s="62"/>
      <c r="R404" s="103"/>
      <c r="S404" s="103"/>
      <c r="T404" s="104"/>
      <c r="U404" s="105"/>
      <c r="V404" s="106"/>
      <c r="W404" s="106"/>
      <c r="X404" s="107"/>
      <c r="Y404" s="25"/>
      <c r="Z404" s="21" t="str">
        <f t="shared" si="114"/>
        <v/>
      </c>
      <c r="AA404" s="6" t="e">
        <f t="shared" si="115"/>
        <v>#N/A</v>
      </c>
      <c r="AB404" s="6" t="e">
        <f t="shared" si="116"/>
        <v>#N/A</v>
      </c>
      <c r="AC404" s="6" t="e">
        <f t="shared" si="117"/>
        <v>#N/A</v>
      </c>
      <c r="AD404" s="6" t="str">
        <f t="shared" si="118"/>
        <v/>
      </c>
      <c r="AE404" s="6">
        <f t="shared" si="119"/>
        <v>1</v>
      </c>
      <c r="AF404" s="6" t="e">
        <f t="shared" si="124"/>
        <v>#N/A</v>
      </c>
      <c r="AG404" s="6" t="e">
        <f t="shared" si="125"/>
        <v>#N/A</v>
      </c>
      <c r="AH404" s="6" t="e">
        <f t="shared" si="126"/>
        <v>#N/A</v>
      </c>
      <c r="AI404" s="6" t="e">
        <f t="shared" si="127"/>
        <v>#N/A</v>
      </c>
      <c r="AJ404" s="7" t="str">
        <f t="shared" si="128"/>
        <v xml:space="preserve"> </v>
      </c>
      <c r="AK404" s="6" t="e">
        <f t="shared" si="129"/>
        <v>#N/A</v>
      </c>
      <c r="AL404" s="6"/>
      <c r="AM404" s="6"/>
      <c r="AN404" s="6"/>
      <c r="AO404" s="6"/>
      <c r="AP404" s="6"/>
      <c r="AQ404" s="6"/>
      <c r="AR404" s="6"/>
      <c r="AS404" s="6"/>
      <c r="AT404" s="6">
        <f t="shared" si="130"/>
        <v>0</v>
      </c>
      <c r="AU404" s="6"/>
      <c r="AV404" s="6" t="str">
        <f t="shared" si="120"/>
        <v/>
      </c>
      <c r="AW404" s="6" t="str">
        <f t="shared" si="121"/>
        <v/>
      </c>
      <c r="AX404" s="6" t="str">
        <f t="shared" si="122"/>
        <v/>
      </c>
      <c r="AY404" s="58"/>
      <c r="BE404" s="192" t="s">
        <v>1139</v>
      </c>
      <c r="CS404" s="284" t="str">
        <f t="shared" si="123"/>
        <v/>
      </c>
      <c r="CT404" s="365" t="str">
        <f t="shared" si="131"/>
        <v/>
      </c>
    </row>
    <row r="405" spans="1:98" s="1" customFormat="1" ht="13.5" customHeight="1" x14ac:dyDescent="0.2">
      <c r="A405" s="17">
        <v>390</v>
      </c>
      <c r="B405" s="370"/>
      <c r="C405" s="370"/>
      <c r="D405" s="370"/>
      <c r="E405" s="370"/>
      <c r="F405" s="370"/>
      <c r="G405" s="370"/>
      <c r="H405" s="370"/>
      <c r="I405" s="370"/>
      <c r="J405" s="370"/>
      <c r="K405" s="370"/>
      <c r="L405" s="371"/>
      <c r="M405" s="370"/>
      <c r="N405" s="69"/>
      <c r="O405" s="70"/>
      <c r="P405" s="62"/>
      <c r="Q405" s="62"/>
      <c r="R405" s="103"/>
      <c r="S405" s="103"/>
      <c r="T405" s="104"/>
      <c r="U405" s="105"/>
      <c r="V405" s="106"/>
      <c r="W405" s="106"/>
      <c r="X405" s="107"/>
      <c r="Y405" s="25"/>
      <c r="Z405" s="21" t="str">
        <f t="shared" si="114"/>
        <v/>
      </c>
      <c r="AA405" s="6" t="e">
        <f t="shared" si="115"/>
        <v>#N/A</v>
      </c>
      <c r="AB405" s="6" t="e">
        <f t="shared" si="116"/>
        <v>#N/A</v>
      </c>
      <c r="AC405" s="6" t="e">
        <f t="shared" si="117"/>
        <v>#N/A</v>
      </c>
      <c r="AD405" s="6" t="str">
        <f t="shared" si="118"/>
        <v/>
      </c>
      <c r="AE405" s="6">
        <f t="shared" si="119"/>
        <v>1</v>
      </c>
      <c r="AF405" s="6" t="e">
        <f t="shared" si="124"/>
        <v>#N/A</v>
      </c>
      <c r="AG405" s="6" t="e">
        <f t="shared" si="125"/>
        <v>#N/A</v>
      </c>
      <c r="AH405" s="6" t="e">
        <f t="shared" si="126"/>
        <v>#N/A</v>
      </c>
      <c r="AI405" s="6" t="e">
        <f t="shared" si="127"/>
        <v>#N/A</v>
      </c>
      <c r="AJ405" s="7" t="str">
        <f t="shared" si="128"/>
        <v xml:space="preserve"> </v>
      </c>
      <c r="AK405" s="6" t="e">
        <f t="shared" si="129"/>
        <v>#N/A</v>
      </c>
      <c r="AL405" s="6"/>
      <c r="AM405" s="6"/>
      <c r="AN405" s="6"/>
      <c r="AO405" s="6"/>
      <c r="AP405" s="6"/>
      <c r="AQ405" s="6"/>
      <c r="AR405" s="6"/>
      <c r="AS405" s="6"/>
      <c r="AT405" s="6">
        <f t="shared" si="130"/>
        <v>0</v>
      </c>
      <c r="AU405" s="6"/>
      <c r="AV405" s="6" t="str">
        <f t="shared" si="120"/>
        <v/>
      </c>
      <c r="AW405" s="6" t="str">
        <f t="shared" si="121"/>
        <v/>
      </c>
      <c r="AX405" s="6" t="str">
        <f t="shared" si="122"/>
        <v/>
      </c>
      <c r="AY405" s="58"/>
      <c r="BE405" s="192" t="s">
        <v>1345</v>
      </c>
      <c r="CS405" s="284" t="str">
        <f t="shared" si="123"/>
        <v/>
      </c>
      <c r="CT405" s="365" t="str">
        <f t="shared" si="131"/>
        <v/>
      </c>
    </row>
    <row r="406" spans="1:98" s="1" customFormat="1" ht="13.5" customHeight="1" x14ac:dyDescent="0.2">
      <c r="A406" s="17">
        <v>391</v>
      </c>
      <c r="B406" s="370"/>
      <c r="C406" s="370"/>
      <c r="D406" s="370"/>
      <c r="E406" s="370"/>
      <c r="F406" s="370"/>
      <c r="G406" s="370"/>
      <c r="H406" s="370"/>
      <c r="I406" s="370"/>
      <c r="J406" s="370"/>
      <c r="K406" s="370"/>
      <c r="L406" s="371"/>
      <c r="M406" s="370"/>
      <c r="N406" s="69"/>
      <c r="O406" s="70"/>
      <c r="P406" s="62"/>
      <c r="Q406" s="62"/>
      <c r="R406" s="103"/>
      <c r="S406" s="103"/>
      <c r="T406" s="104"/>
      <c r="U406" s="105"/>
      <c r="V406" s="106"/>
      <c r="W406" s="106"/>
      <c r="X406" s="107"/>
      <c r="Y406" s="25"/>
      <c r="Z406" s="21" t="str">
        <f t="shared" si="114"/>
        <v/>
      </c>
      <c r="AA406" s="6" t="e">
        <f t="shared" si="115"/>
        <v>#N/A</v>
      </c>
      <c r="AB406" s="6" t="e">
        <f t="shared" si="116"/>
        <v>#N/A</v>
      </c>
      <c r="AC406" s="6" t="e">
        <f t="shared" si="117"/>
        <v>#N/A</v>
      </c>
      <c r="AD406" s="6" t="str">
        <f t="shared" si="118"/>
        <v/>
      </c>
      <c r="AE406" s="6">
        <f t="shared" si="119"/>
        <v>1</v>
      </c>
      <c r="AF406" s="6" t="e">
        <f t="shared" si="124"/>
        <v>#N/A</v>
      </c>
      <c r="AG406" s="6" t="e">
        <f t="shared" si="125"/>
        <v>#N/A</v>
      </c>
      <c r="AH406" s="6" t="e">
        <f t="shared" si="126"/>
        <v>#N/A</v>
      </c>
      <c r="AI406" s="6" t="e">
        <f t="shared" si="127"/>
        <v>#N/A</v>
      </c>
      <c r="AJ406" s="7" t="str">
        <f t="shared" si="128"/>
        <v xml:space="preserve"> </v>
      </c>
      <c r="AK406" s="6" t="e">
        <f t="shared" si="129"/>
        <v>#N/A</v>
      </c>
      <c r="AL406" s="6"/>
      <c r="AM406" s="6"/>
      <c r="AN406" s="6"/>
      <c r="AO406" s="6"/>
      <c r="AP406" s="6"/>
      <c r="AQ406" s="6"/>
      <c r="AR406" s="6"/>
      <c r="AS406" s="6"/>
      <c r="AT406" s="6">
        <f t="shared" si="130"/>
        <v>0</v>
      </c>
      <c r="AU406" s="6"/>
      <c r="AV406" s="6" t="str">
        <f t="shared" si="120"/>
        <v/>
      </c>
      <c r="AW406" s="6" t="str">
        <f t="shared" si="121"/>
        <v/>
      </c>
      <c r="AX406" s="6" t="str">
        <f t="shared" si="122"/>
        <v/>
      </c>
      <c r="AY406" s="58"/>
      <c r="BE406" s="192" t="s">
        <v>1164</v>
      </c>
      <c r="CS406" s="284" t="str">
        <f t="shared" si="123"/>
        <v/>
      </c>
      <c r="CT406" s="365" t="str">
        <f t="shared" si="131"/>
        <v/>
      </c>
    </row>
    <row r="407" spans="1:98" s="1" customFormat="1" ht="13.5" customHeight="1" x14ac:dyDescent="0.2">
      <c r="A407" s="17">
        <v>392</v>
      </c>
      <c r="B407" s="370"/>
      <c r="C407" s="370"/>
      <c r="D407" s="370"/>
      <c r="E407" s="370"/>
      <c r="F407" s="370"/>
      <c r="G407" s="370"/>
      <c r="H407" s="370"/>
      <c r="I407" s="370"/>
      <c r="J407" s="370"/>
      <c r="K407" s="370"/>
      <c r="L407" s="371"/>
      <c r="M407" s="370"/>
      <c r="N407" s="69"/>
      <c r="O407" s="70"/>
      <c r="P407" s="62"/>
      <c r="Q407" s="62"/>
      <c r="R407" s="103"/>
      <c r="S407" s="103"/>
      <c r="T407" s="104"/>
      <c r="U407" s="105"/>
      <c r="V407" s="106"/>
      <c r="W407" s="106"/>
      <c r="X407" s="107"/>
      <c r="Y407" s="25"/>
      <c r="Z407" s="21" t="str">
        <f t="shared" si="114"/>
        <v/>
      </c>
      <c r="AA407" s="6" t="e">
        <f t="shared" si="115"/>
        <v>#N/A</v>
      </c>
      <c r="AB407" s="6" t="e">
        <f t="shared" si="116"/>
        <v>#N/A</v>
      </c>
      <c r="AC407" s="6" t="e">
        <f t="shared" si="117"/>
        <v>#N/A</v>
      </c>
      <c r="AD407" s="6" t="str">
        <f t="shared" si="118"/>
        <v/>
      </c>
      <c r="AE407" s="6">
        <f t="shared" si="119"/>
        <v>1</v>
      </c>
      <c r="AF407" s="6" t="e">
        <f t="shared" si="124"/>
        <v>#N/A</v>
      </c>
      <c r="AG407" s="6" t="e">
        <f t="shared" si="125"/>
        <v>#N/A</v>
      </c>
      <c r="AH407" s="6" t="e">
        <f t="shared" si="126"/>
        <v>#N/A</v>
      </c>
      <c r="AI407" s="6" t="e">
        <f t="shared" si="127"/>
        <v>#N/A</v>
      </c>
      <c r="AJ407" s="7" t="str">
        <f t="shared" si="128"/>
        <v xml:space="preserve"> </v>
      </c>
      <c r="AK407" s="6" t="e">
        <f t="shared" si="129"/>
        <v>#N/A</v>
      </c>
      <c r="AL407" s="6"/>
      <c r="AM407" s="6"/>
      <c r="AN407" s="6"/>
      <c r="AO407" s="6"/>
      <c r="AP407" s="6"/>
      <c r="AQ407" s="6"/>
      <c r="AR407" s="6"/>
      <c r="AS407" s="6"/>
      <c r="AT407" s="6">
        <f t="shared" si="130"/>
        <v>0</v>
      </c>
      <c r="AU407" s="6"/>
      <c r="AV407" s="6" t="str">
        <f t="shared" si="120"/>
        <v/>
      </c>
      <c r="AW407" s="6" t="str">
        <f t="shared" si="121"/>
        <v/>
      </c>
      <c r="AX407" s="6" t="str">
        <f t="shared" si="122"/>
        <v/>
      </c>
      <c r="AY407" s="58"/>
      <c r="BE407" s="192" t="s">
        <v>1185</v>
      </c>
      <c r="CS407" s="284" t="str">
        <f t="shared" si="123"/>
        <v/>
      </c>
      <c r="CT407" s="365" t="str">
        <f t="shared" si="131"/>
        <v/>
      </c>
    </row>
    <row r="408" spans="1:98" s="1" customFormat="1" ht="13.5" customHeight="1" x14ac:dyDescent="0.2">
      <c r="A408" s="17">
        <v>393</v>
      </c>
      <c r="B408" s="370"/>
      <c r="C408" s="370"/>
      <c r="D408" s="370"/>
      <c r="E408" s="370"/>
      <c r="F408" s="370"/>
      <c r="G408" s="370"/>
      <c r="H408" s="370"/>
      <c r="I408" s="370"/>
      <c r="J408" s="370"/>
      <c r="K408" s="370"/>
      <c r="L408" s="371"/>
      <c r="M408" s="370"/>
      <c r="N408" s="69"/>
      <c r="O408" s="70"/>
      <c r="P408" s="62"/>
      <c r="Q408" s="62"/>
      <c r="R408" s="103"/>
      <c r="S408" s="103"/>
      <c r="T408" s="104"/>
      <c r="U408" s="105"/>
      <c r="V408" s="106"/>
      <c r="W408" s="106"/>
      <c r="X408" s="107"/>
      <c r="Y408" s="25"/>
      <c r="Z408" s="21" t="str">
        <f t="shared" si="114"/>
        <v/>
      </c>
      <c r="AA408" s="6" t="e">
        <f t="shared" si="115"/>
        <v>#N/A</v>
      </c>
      <c r="AB408" s="6" t="e">
        <f t="shared" si="116"/>
        <v>#N/A</v>
      </c>
      <c r="AC408" s="6" t="e">
        <f t="shared" si="117"/>
        <v>#N/A</v>
      </c>
      <c r="AD408" s="6" t="str">
        <f t="shared" si="118"/>
        <v/>
      </c>
      <c r="AE408" s="6">
        <f t="shared" si="119"/>
        <v>1</v>
      </c>
      <c r="AF408" s="6" t="e">
        <f t="shared" si="124"/>
        <v>#N/A</v>
      </c>
      <c r="AG408" s="6" t="e">
        <f t="shared" si="125"/>
        <v>#N/A</v>
      </c>
      <c r="AH408" s="6" t="e">
        <f t="shared" si="126"/>
        <v>#N/A</v>
      </c>
      <c r="AI408" s="6" t="e">
        <f t="shared" si="127"/>
        <v>#N/A</v>
      </c>
      <c r="AJ408" s="7" t="str">
        <f t="shared" si="128"/>
        <v xml:space="preserve"> </v>
      </c>
      <c r="AK408" s="6" t="e">
        <f t="shared" si="129"/>
        <v>#N/A</v>
      </c>
      <c r="AL408" s="6"/>
      <c r="AM408" s="6"/>
      <c r="AN408" s="6"/>
      <c r="AO408" s="6"/>
      <c r="AP408" s="6"/>
      <c r="AQ408" s="6"/>
      <c r="AR408" s="6"/>
      <c r="AS408" s="6"/>
      <c r="AT408" s="6">
        <f t="shared" si="130"/>
        <v>0</v>
      </c>
      <c r="AU408" s="6"/>
      <c r="AV408" s="6" t="str">
        <f t="shared" si="120"/>
        <v/>
      </c>
      <c r="AW408" s="6" t="str">
        <f t="shared" si="121"/>
        <v/>
      </c>
      <c r="AX408" s="6" t="str">
        <f t="shared" si="122"/>
        <v/>
      </c>
      <c r="AY408" s="58"/>
      <c r="BE408" s="192" t="s">
        <v>1205</v>
      </c>
      <c r="CS408" s="284" t="str">
        <f t="shared" si="123"/>
        <v/>
      </c>
      <c r="CT408" s="365" t="str">
        <f t="shared" si="131"/>
        <v/>
      </c>
    </row>
    <row r="409" spans="1:98" s="1" customFormat="1" ht="13.5" customHeight="1" x14ac:dyDescent="0.2">
      <c r="A409" s="17">
        <v>394</v>
      </c>
      <c r="B409" s="370"/>
      <c r="C409" s="370"/>
      <c r="D409" s="370"/>
      <c r="E409" s="370"/>
      <c r="F409" s="370"/>
      <c r="G409" s="370"/>
      <c r="H409" s="370"/>
      <c r="I409" s="370"/>
      <c r="J409" s="370"/>
      <c r="K409" s="370"/>
      <c r="L409" s="371"/>
      <c r="M409" s="370"/>
      <c r="N409" s="69"/>
      <c r="O409" s="70"/>
      <c r="P409" s="62"/>
      <c r="Q409" s="62"/>
      <c r="R409" s="103"/>
      <c r="S409" s="103"/>
      <c r="T409" s="104"/>
      <c r="U409" s="105"/>
      <c r="V409" s="106"/>
      <c r="W409" s="106"/>
      <c r="X409" s="107"/>
      <c r="Y409" s="25"/>
      <c r="Z409" s="21" t="str">
        <f t="shared" si="114"/>
        <v/>
      </c>
      <c r="AA409" s="6" t="e">
        <f t="shared" si="115"/>
        <v>#N/A</v>
      </c>
      <c r="AB409" s="6" t="e">
        <f t="shared" si="116"/>
        <v>#N/A</v>
      </c>
      <c r="AC409" s="6" t="e">
        <f t="shared" si="117"/>
        <v>#N/A</v>
      </c>
      <c r="AD409" s="6" t="str">
        <f t="shared" si="118"/>
        <v/>
      </c>
      <c r="AE409" s="6">
        <f t="shared" si="119"/>
        <v>1</v>
      </c>
      <c r="AF409" s="6" t="e">
        <f t="shared" si="124"/>
        <v>#N/A</v>
      </c>
      <c r="AG409" s="6" t="e">
        <f t="shared" si="125"/>
        <v>#N/A</v>
      </c>
      <c r="AH409" s="6" t="e">
        <f t="shared" si="126"/>
        <v>#N/A</v>
      </c>
      <c r="AI409" s="6" t="e">
        <f t="shared" si="127"/>
        <v>#N/A</v>
      </c>
      <c r="AJ409" s="7" t="str">
        <f t="shared" si="128"/>
        <v xml:space="preserve"> </v>
      </c>
      <c r="AK409" s="6" t="e">
        <f t="shared" si="129"/>
        <v>#N/A</v>
      </c>
      <c r="AL409" s="6"/>
      <c r="AM409" s="6"/>
      <c r="AN409" s="6"/>
      <c r="AO409" s="6"/>
      <c r="AP409" s="6"/>
      <c r="AQ409" s="6"/>
      <c r="AR409" s="6"/>
      <c r="AS409" s="6"/>
      <c r="AT409" s="6">
        <f t="shared" si="130"/>
        <v>0</v>
      </c>
      <c r="AU409" s="6"/>
      <c r="AV409" s="6" t="str">
        <f t="shared" si="120"/>
        <v/>
      </c>
      <c r="AW409" s="6" t="str">
        <f t="shared" si="121"/>
        <v/>
      </c>
      <c r="AX409" s="6" t="str">
        <f t="shared" si="122"/>
        <v/>
      </c>
      <c r="AY409" s="58"/>
      <c r="BE409" s="192" t="s">
        <v>1344</v>
      </c>
      <c r="CS409" s="284" t="str">
        <f t="shared" si="123"/>
        <v/>
      </c>
      <c r="CT409" s="365" t="str">
        <f t="shared" si="131"/>
        <v/>
      </c>
    </row>
    <row r="410" spans="1:98" s="1" customFormat="1" ht="13.5" customHeight="1" x14ac:dyDescent="0.2">
      <c r="A410" s="17">
        <v>395</v>
      </c>
      <c r="B410" s="370"/>
      <c r="C410" s="370"/>
      <c r="D410" s="370"/>
      <c r="E410" s="370"/>
      <c r="F410" s="370"/>
      <c r="G410" s="370"/>
      <c r="H410" s="370"/>
      <c r="I410" s="370"/>
      <c r="J410" s="370"/>
      <c r="K410" s="370"/>
      <c r="L410" s="371"/>
      <c r="M410" s="370"/>
      <c r="N410" s="69"/>
      <c r="O410" s="70"/>
      <c r="P410" s="62"/>
      <c r="Q410" s="62"/>
      <c r="R410" s="103"/>
      <c r="S410" s="103"/>
      <c r="T410" s="104"/>
      <c r="U410" s="105"/>
      <c r="V410" s="106"/>
      <c r="W410" s="106"/>
      <c r="X410" s="107"/>
      <c r="Y410" s="25"/>
      <c r="Z410" s="21" t="str">
        <f t="shared" si="114"/>
        <v/>
      </c>
      <c r="AA410" s="6" t="e">
        <f t="shared" si="115"/>
        <v>#N/A</v>
      </c>
      <c r="AB410" s="6" t="e">
        <f t="shared" si="116"/>
        <v>#N/A</v>
      </c>
      <c r="AC410" s="6" t="e">
        <f t="shared" si="117"/>
        <v>#N/A</v>
      </c>
      <c r="AD410" s="6" t="str">
        <f t="shared" si="118"/>
        <v/>
      </c>
      <c r="AE410" s="6">
        <f t="shared" si="119"/>
        <v>1</v>
      </c>
      <c r="AF410" s="6" t="e">
        <f t="shared" si="124"/>
        <v>#N/A</v>
      </c>
      <c r="AG410" s="6" t="e">
        <f t="shared" si="125"/>
        <v>#N/A</v>
      </c>
      <c r="AH410" s="6" t="e">
        <f t="shared" si="126"/>
        <v>#N/A</v>
      </c>
      <c r="AI410" s="6" t="e">
        <f t="shared" si="127"/>
        <v>#N/A</v>
      </c>
      <c r="AJ410" s="7" t="str">
        <f t="shared" si="128"/>
        <v xml:space="preserve"> </v>
      </c>
      <c r="AK410" s="6" t="e">
        <f t="shared" si="129"/>
        <v>#N/A</v>
      </c>
      <c r="AL410" s="6"/>
      <c r="AM410" s="6"/>
      <c r="AN410" s="6"/>
      <c r="AO410" s="6"/>
      <c r="AP410" s="6"/>
      <c r="AQ410" s="6"/>
      <c r="AR410" s="6"/>
      <c r="AS410" s="6"/>
      <c r="AT410" s="6">
        <f t="shared" si="130"/>
        <v>0</v>
      </c>
      <c r="AU410" s="6"/>
      <c r="AV410" s="6" t="str">
        <f t="shared" si="120"/>
        <v/>
      </c>
      <c r="AW410" s="6" t="str">
        <f t="shared" si="121"/>
        <v/>
      </c>
      <c r="AX410" s="6" t="str">
        <f t="shared" si="122"/>
        <v/>
      </c>
      <c r="AY410" s="58"/>
      <c r="BE410" s="192" t="s">
        <v>1163</v>
      </c>
      <c r="CS410" s="284" t="str">
        <f t="shared" si="123"/>
        <v/>
      </c>
      <c r="CT410" s="365" t="str">
        <f t="shared" si="131"/>
        <v/>
      </c>
    </row>
    <row r="411" spans="1:98" s="1" customFormat="1" ht="13.5" customHeight="1" x14ac:dyDescent="0.2">
      <c r="A411" s="17">
        <v>396</v>
      </c>
      <c r="B411" s="370"/>
      <c r="C411" s="370"/>
      <c r="D411" s="370"/>
      <c r="E411" s="370"/>
      <c r="F411" s="370"/>
      <c r="G411" s="370"/>
      <c r="H411" s="370"/>
      <c r="I411" s="370"/>
      <c r="J411" s="370"/>
      <c r="K411" s="370"/>
      <c r="L411" s="371"/>
      <c r="M411" s="370"/>
      <c r="N411" s="69"/>
      <c r="O411" s="70"/>
      <c r="P411" s="62"/>
      <c r="Q411" s="62"/>
      <c r="R411" s="103"/>
      <c r="S411" s="103"/>
      <c r="T411" s="104"/>
      <c r="U411" s="105"/>
      <c r="V411" s="106"/>
      <c r="W411" s="106"/>
      <c r="X411" s="107"/>
      <c r="Y411" s="25"/>
      <c r="Z411" s="21" t="str">
        <f t="shared" si="114"/>
        <v/>
      </c>
      <c r="AA411" s="6" t="e">
        <f t="shared" si="115"/>
        <v>#N/A</v>
      </c>
      <c r="AB411" s="6" t="e">
        <f t="shared" si="116"/>
        <v>#N/A</v>
      </c>
      <c r="AC411" s="6" t="e">
        <f t="shared" si="117"/>
        <v>#N/A</v>
      </c>
      <c r="AD411" s="6" t="str">
        <f t="shared" si="118"/>
        <v/>
      </c>
      <c r="AE411" s="6">
        <f t="shared" si="119"/>
        <v>1</v>
      </c>
      <c r="AF411" s="6" t="e">
        <f t="shared" si="124"/>
        <v>#N/A</v>
      </c>
      <c r="AG411" s="6" t="e">
        <f t="shared" si="125"/>
        <v>#N/A</v>
      </c>
      <c r="AH411" s="6" t="e">
        <f t="shared" si="126"/>
        <v>#N/A</v>
      </c>
      <c r="AI411" s="6" t="e">
        <f t="shared" si="127"/>
        <v>#N/A</v>
      </c>
      <c r="AJ411" s="7" t="str">
        <f t="shared" si="128"/>
        <v xml:space="preserve"> </v>
      </c>
      <c r="AK411" s="6" t="e">
        <f t="shared" si="129"/>
        <v>#N/A</v>
      </c>
      <c r="AL411" s="6"/>
      <c r="AM411" s="6"/>
      <c r="AN411" s="6"/>
      <c r="AO411" s="6"/>
      <c r="AP411" s="6"/>
      <c r="AQ411" s="6"/>
      <c r="AR411" s="6"/>
      <c r="AS411" s="6"/>
      <c r="AT411" s="6">
        <f t="shared" si="130"/>
        <v>0</v>
      </c>
      <c r="AU411" s="6"/>
      <c r="AV411" s="6" t="str">
        <f t="shared" si="120"/>
        <v/>
      </c>
      <c r="AW411" s="6" t="str">
        <f t="shared" si="121"/>
        <v/>
      </c>
      <c r="AX411" s="6" t="str">
        <f t="shared" si="122"/>
        <v/>
      </c>
      <c r="AY411" s="58"/>
      <c r="BE411" s="192" t="s">
        <v>1184</v>
      </c>
      <c r="CS411" s="284" t="str">
        <f t="shared" si="123"/>
        <v/>
      </c>
      <c r="CT411" s="365" t="str">
        <f t="shared" si="131"/>
        <v/>
      </c>
    </row>
    <row r="412" spans="1:98" s="1" customFormat="1" ht="13.5" customHeight="1" x14ac:dyDescent="0.2">
      <c r="A412" s="17">
        <v>397</v>
      </c>
      <c r="B412" s="370"/>
      <c r="C412" s="370"/>
      <c r="D412" s="370"/>
      <c r="E412" s="370"/>
      <c r="F412" s="370"/>
      <c r="G412" s="370"/>
      <c r="H412" s="370"/>
      <c r="I412" s="370"/>
      <c r="J412" s="370"/>
      <c r="K412" s="370"/>
      <c r="L412" s="371"/>
      <c r="M412" s="370"/>
      <c r="N412" s="69"/>
      <c r="O412" s="70"/>
      <c r="P412" s="62"/>
      <c r="Q412" s="62"/>
      <c r="R412" s="103"/>
      <c r="S412" s="103"/>
      <c r="T412" s="104"/>
      <c r="U412" s="105"/>
      <c r="V412" s="106"/>
      <c r="W412" s="106"/>
      <c r="X412" s="107"/>
      <c r="Y412" s="25"/>
      <c r="Z412" s="21" t="str">
        <f t="shared" si="114"/>
        <v/>
      </c>
      <c r="AA412" s="6" t="e">
        <f t="shared" si="115"/>
        <v>#N/A</v>
      </c>
      <c r="AB412" s="6" t="e">
        <f t="shared" si="116"/>
        <v>#N/A</v>
      </c>
      <c r="AC412" s="6" t="e">
        <f t="shared" si="117"/>
        <v>#N/A</v>
      </c>
      <c r="AD412" s="6" t="str">
        <f t="shared" si="118"/>
        <v/>
      </c>
      <c r="AE412" s="6">
        <f t="shared" si="119"/>
        <v>1</v>
      </c>
      <c r="AF412" s="6" t="e">
        <f t="shared" si="124"/>
        <v>#N/A</v>
      </c>
      <c r="AG412" s="6" t="e">
        <f t="shared" si="125"/>
        <v>#N/A</v>
      </c>
      <c r="AH412" s="6" t="e">
        <f t="shared" si="126"/>
        <v>#N/A</v>
      </c>
      <c r="AI412" s="6" t="e">
        <f t="shared" si="127"/>
        <v>#N/A</v>
      </c>
      <c r="AJ412" s="7" t="str">
        <f t="shared" si="128"/>
        <v xml:space="preserve"> </v>
      </c>
      <c r="AK412" s="6" t="e">
        <f t="shared" si="129"/>
        <v>#N/A</v>
      </c>
      <c r="AL412" s="6"/>
      <c r="AM412" s="6"/>
      <c r="AN412" s="6"/>
      <c r="AO412" s="6"/>
      <c r="AP412" s="6"/>
      <c r="AQ412" s="6"/>
      <c r="AR412" s="6"/>
      <c r="AS412" s="6"/>
      <c r="AT412" s="6">
        <f t="shared" si="130"/>
        <v>0</v>
      </c>
      <c r="AU412" s="6"/>
      <c r="AV412" s="6" t="str">
        <f t="shared" si="120"/>
        <v/>
      </c>
      <c r="AW412" s="6" t="str">
        <f t="shared" si="121"/>
        <v/>
      </c>
      <c r="AX412" s="6" t="str">
        <f t="shared" si="122"/>
        <v/>
      </c>
      <c r="AY412" s="58"/>
      <c r="BE412" s="192" t="s">
        <v>1204</v>
      </c>
      <c r="CS412" s="284" t="str">
        <f t="shared" si="123"/>
        <v/>
      </c>
      <c r="CT412" s="365" t="str">
        <f t="shared" si="131"/>
        <v/>
      </c>
    </row>
    <row r="413" spans="1:98" s="1" customFormat="1" ht="13.5" customHeight="1" x14ac:dyDescent="0.2">
      <c r="A413" s="17">
        <v>398</v>
      </c>
      <c r="B413" s="370"/>
      <c r="C413" s="370"/>
      <c r="D413" s="370"/>
      <c r="E413" s="370"/>
      <c r="F413" s="370"/>
      <c r="G413" s="370"/>
      <c r="H413" s="370"/>
      <c r="I413" s="370"/>
      <c r="J413" s="370"/>
      <c r="K413" s="370"/>
      <c r="L413" s="371"/>
      <c r="M413" s="370"/>
      <c r="N413" s="69"/>
      <c r="O413" s="70"/>
      <c r="P413" s="62"/>
      <c r="Q413" s="62"/>
      <c r="R413" s="103"/>
      <c r="S413" s="103"/>
      <c r="T413" s="104"/>
      <c r="U413" s="105"/>
      <c r="V413" s="106"/>
      <c r="W413" s="106"/>
      <c r="X413" s="107"/>
      <c r="Y413" s="25"/>
      <c r="Z413" s="21" t="str">
        <f t="shared" si="114"/>
        <v/>
      </c>
      <c r="AA413" s="6" t="e">
        <f t="shared" si="115"/>
        <v>#N/A</v>
      </c>
      <c r="AB413" s="6" t="e">
        <f t="shared" si="116"/>
        <v>#N/A</v>
      </c>
      <c r="AC413" s="6" t="e">
        <f t="shared" si="117"/>
        <v>#N/A</v>
      </c>
      <c r="AD413" s="6" t="str">
        <f t="shared" si="118"/>
        <v/>
      </c>
      <c r="AE413" s="6">
        <f t="shared" si="119"/>
        <v>1</v>
      </c>
      <c r="AF413" s="6" t="e">
        <f t="shared" si="124"/>
        <v>#N/A</v>
      </c>
      <c r="AG413" s="6" t="e">
        <f t="shared" si="125"/>
        <v>#N/A</v>
      </c>
      <c r="AH413" s="6" t="e">
        <f t="shared" si="126"/>
        <v>#N/A</v>
      </c>
      <c r="AI413" s="6" t="e">
        <f t="shared" si="127"/>
        <v>#N/A</v>
      </c>
      <c r="AJ413" s="7" t="str">
        <f t="shared" si="128"/>
        <v xml:space="preserve"> </v>
      </c>
      <c r="AK413" s="6" t="e">
        <f t="shared" si="129"/>
        <v>#N/A</v>
      </c>
      <c r="AL413" s="6"/>
      <c r="AM413" s="6"/>
      <c r="AN413" s="6"/>
      <c r="AO413" s="6"/>
      <c r="AP413" s="6"/>
      <c r="AQ413" s="6"/>
      <c r="AR413" s="6"/>
      <c r="AS413" s="6"/>
      <c r="AT413" s="6">
        <f t="shared" si="130"/>
        <v>0</v>
      </c>
      <c r="AU413" s="6"/>
      <c r="AV413" s="6" t="str">
        <f t="shared" si="120"/>
        <v/>
      </c>
      <c r="AW413" s="6" t="str">
        <f t="shared" si="121"/>
        <v/>
      </c>
      <c r="AX413" s="6" t="str">
        <f t="shared" si="122"/>
        <v/>
      </c>
      <c r="AY413" s="58"/>
      <c r="BE413" s="192" t="s">
        <v>1034</v>
      </c>
      <c r="CS413" s="284" t="str">
        <f t="shared" si="123"/>
        <v/>
      </c>
      <c r="CT413" s="365" t="str">
        <f t="shared" si="131"/>
        <v/>
      </c>
    </row>
    <row r="414" spans="1:98" s="1" customFormat="1" ht="13.5" customHeight="1" x14ac:dyDescent="0.2">
      <c r="A414" s="17">
        <v>399</v>
      </c>
      <c r="B414" s="370"/>
      <c r="C414" s="370"/>
      <c r="D414" s="370"/>
      <c r="E414" s="370"/>
      <c r="F414" s="370"/>
      <c r="G414" s="370"/>
      <c r="H414" s="370"/>
      <c r="I414" s="370"/>
      <c r="J414" s="370"/>
      <c r="K414" s="370"/>
      <c r="L414" s="371"/>
      <c r="M414" s="370"/>
      <c r="N414" s="69"/>
      <c r="O414" s="70"/>
      <c r="P414" s="62"/>
      <c r="Q414" s="62"/>
      <c r="R414" s="103"/>
      <c r="S414" s="103"/>
      <c r="T414" s="104"/>
      <c r="U414" s="105"/>
      <c r="V414" s="106"/>
      <c r="W414" s="106"/>
      <c r="X414" s="107"/>
      <c r="Y414" s="25"/>
      <c r="Z414" s="21" t="str">
        <f t="shared" si="114"/>
        <v/>
      </c>
      <c r="AA414" s="6" t="e">
        <f t="shared" si="115"/>
        <v>#N/A</v>
      </c>
      <c r="AB414" s="6" t="e">
        <f t="shared" si="116"/>
        <v>#N/A</v>
      </c>
      <c r="AC414" s="6" t="e">
        <f t="shared" si="117"/>
        <v>#N/A</v>
      </c>
      <c r="AD414" s="6" t="str">
        <f t="shared" si="118"/>
        <v/>
      </c>
      <c r="AE414" s="6">
        <f t="shared" si="119"/>
        <v>1</v>
      </c>
      <c r="AF414" s="6" t="e">
        <f t="shared" si="124"/>
        <v>#N/A</v>
      </c>
      <c r="AG414" s="6" t="e">
        <f t="shared" si="125"/>
        <v>#N/A</v>
      </c>
      <c r="AH414" s="6" t="e">
        <f t="shared" si="126"/>
        <v>#N/A</v>
      </c>
      <c r="AI414" s="6" t="e">
        <f t="shared" si="127"/>
        <v>#N/A</v>
      </c>
      <c r="AJ414" s="7" t="str">
        <f t="shared" si="128"/>
        <v xml:space="preserve"> </v>
      </c>
      <c r="AK414" s="6" t="e">
        <f t="shared" si="129"/>
        <v>#N/A</v>
      </c>
      <c r="AL414" s="6"/>
      <c r="AM414" s="6"/>
      <c r="AN414" s="6"/>
      <c r="AO414" s="6"/>
      <c r="AP414" s="6"/>
      <c r="AQ414" s="6"/>
      <c r="AR414" s="6"/>
      <c r="AS414" s="6"/>
      <c r="AT414" s="6">
        <f t="shared" si="130"/>
        <v>0</v>
      </c>
      <c r="AU414" s="6"/>
      <c r="AV414" s="6" t="str">
        <f t="shared" si="120"/>
        <v/>
      </c>
      <c r="AW414" s="6" t="str">
        <f t="shared" si="121"/>
        <v/>
      </c>
      <c r="AX414" s="6" t="str">
        <f t="shared" si="122"/>
        <v/>
      </c>
      <c r="AY414" s="58"/>
      <c r="BE414" s="192" t="s">
        <v>1032</v>
      </c>
      <c r="CS414" s="284" t="str">
        <f t="shared" si="123"/>
        <v/>
      </c>
      <c r="CT414" s="365" t="str">
        <f t="shared" si="131"/>
        <v/>
      </c>
    </row>
    <row r="415" spans="1:98" s="1" customFormat="1" ht="13.5" customHeight="1" x14ac:dyDescent="0.2">
      <c r="A415" s="17">
        <v>400</v>
      </c>
      <c r="B415" s="370"/>
      <c r="C415" s="370"/>
      <c r="D415" s="370"/>
      <c r="E415" s="370"/>
      <c r="F415" s="370"/>
      <c r="G415" s="370"/>
      <c r="H415" s="370"/>
      <c r="I415" s="370"/>
      <c r="J415" s="370"/>
      <c r="K415" s="370"/>
      <c r="L415" s="371"/>
      <c r="M415" s="370"/>
      <c r="N415" s="69"/>
      <c r="O415" s="70"/>
      <c r="P415" s="62"/>
      <c r="Q415" s="62"/>
      <c r="R415" s="103"/>
      <c r="S415" s="103"/>
      <c r="T415" s="104"/>
      <c r="U415" s="105"/>
      <c r="V415" s="106"/>
      <c r="W415" s="106"/>
      <c r="X415" s="107"/>
      <c r="Y415" s="25"/>
      <c r="Z415" s="21" t="str">
        <f t="shared" si="114"/>
        <v/>
      </c>
      <c r="AA415" s="6" t="e">
        <f t="shared" si="115"/>
        <v>#N/A</v>
      </c>
      <c r="AB415" s="6" t="e">
        <f t="shared" si="116"/>
        <v>#N/A</v>
      </c>
      <c r="AC415" s="6" t="e">
        <f t="shared" si="117"/>
        <v>#N/A</v>
      </c>
      <c r="AD415" s="6" t="str">
        <f t="shared" si="118"/>
        <v/>
      </c>
      <c r="AE415" s="6">
        <f t="shared" si="119"/>
        <v>1</v>
      </c>
      <c r="AF415" s="6" t="e">
        <f t="shared" si="124"/>
        <v>#N/A</v>
      </c>
      <c r="AG415" s="6" t="e">
        <f t="shared" si="125"/>
        <v>#N/A</v>
      </c>
      <c r="AH415" s="6" t="e">
        <f t="shared" si="126"/>
        <v>#N/A</v>
      </c>
      <c r="AI415" s="6" t="e">
        <f t="shared" si="127"/>
        <v>#N/A</v>
      </c>
      <c r="AJ415" s="7" t="str">
        <f t="shared" si="128"/>
        <v xml:space="preserve"> </v>
      </c>
      <c r="AK415" s="6" t="e">
        <f t="shared" si="129"/>
        <v>#N/A</v>
      </c>
      <c r="AL415" s="6"/>
      <c r="AM415" s="6"/>
      <c r="AN415" s="6"/>
      <c r="AO415" s="6"/>
      <c r="AP415" s="6"/>
      <c r="AQ415" s="6"/>
      <c r="AR415" s="6"/>
      <c r="AS415" s="6"/>
      <c r="AT415" s="6">
        <f t="shared" si="130"/>
        <v>0</v>
      </c>
      <c r="AU415" s="6"/>
      <c r="AV415" s="6" t="str">
        <f t="shared" si="120"/>
        <v/>
      </c>
      <c r="AW415" s="6" t="str">
        <f t="shared" si="121"/>
        <v/>
      </c>
      <c r="AX415" s="6" t="str">
        <f t="shared" si="122"/>
        <v/>
      </c>
      <c r="AY415" s="58"/>
      <c r="BE415" s="192" t="s">
        <v>1224</v>
      </c>
      <c r="CS415" s="284" t="str">
        <f t="shared" si="123"/>
        <v/>
      </c>
      <c r="CT415" s="365" t="str">
        <f t="shared" si="131"/>
        <v/>
      </c>
    </row>
    <row r="416" spans="1:98" s="1" customFormat="1" ht="13.5" customHeight="1" x14ac:dyDescent="0.2">
      <c r="A416" s="17">
        <v>401</v>
      </c>
      <c r="B416" s="370"/>
      <c r="C416" s="370"/>
      <c r="D416" s="370"/>
      <c r="E416" s="370"/>
      <c r="F416" s="370"/>
      <c r="G416" s="370"/>
      <c r="H416" s="370"/>
      <c r="I416" s="370"/>
      <c r="J416" s="370"/>
      <c r="K416" s="370"/>
      <c r="L416" s="371"/>
      <c r="M416" s="370"/>
      <c r="N416" s="69"/>
      <c r="O416" s="70"/>
      <c r="P416" s="62"/>
      <c r="Q416" s="62"/>
      <c r="R416" s="103"/>
      <c r="S416" s="103"/>
      <c r="T416" s="104"/>
      <c r="U416" s="105"/>
      <c r="V416" s="106"/>
      <c r="W416" s="106"/>
      <c r="X416" s="107"/>
      <c r="Y416" s="25"/>
      <c r="Z416" s="21" t="str">
        <f t="shared" si="114"/>
        <v/>
      </c>
      <c r="AA416" s="6" t="e">
        <f t="shared" si="115"/>
        <v>#N/A</v>
      </c>
      <c r="AB416" s="6" t="e">
        <f t="shared" si="116"/>
        <v>#N/A</v>
      </c>
      <c r="AC416" s="6" t="e">
        <f t="shared" si="117"/>
        <v>#N/A</v>
      </c>
      <c r="AD416" s="6" t="str">
        <f t="shared" si="118"/>
        <v/>
      </c>
      <c r="AE416" s="6">
        <f t="shared" si="119"/>
        <v>1</v>
      </c>
      <c r="AF416" s="6" t="e">
        <f t="shared" si="124"/>
        <v>#N/A</v>
      </c>
      <c r="AG416" s="6" t="e">
        <f t="shared" si="125"/>
        <v>#N/A</v>
      </c>
      <c r="AH416" s="6" t="e">
        <f t="shared" si="126"/>
        <v>#N/A</v>
      </c>
      <c r="AI416" s="6" t="e">
        <f t="shared" si="127"/>
        <v>#N/A</v>
      </c>
      <c r="AJ416" s="7" t="str">
        <f t="shared" si="128"/>
        <v xml:space="preserve"> </v>
      </c>
      <c r="AK416" s="6" t="e">
        <f t="shared" si="129"/>
        <v>#N/A</v>
      </c>
      <c r="AL416" s="6"/>
      <c r="AM416" s="6"/>
      <c r="AN416" s="6"/>
      <c r="AO416" s="6"/>
      <c r="AP416" s="6"/>
      <c r="AQ416" s="6"/>
      <c r="AR416" s="6"/>
      <c r="AS416" s="6"/>
      <c r="AT416" s="6">
        <f t="shared" si="130"/>
        <v>0</v>
      </c>
      <c r="AU416" s="6"/>
      <c r="AV416" s="6" t="str">
        <f t="shared" si="120"/>
        <v/>
      </c>
      <c r="AW416" s="6" t="str">
        <f t="shared" si="121"/>
        <v/>
      </c>
      <c r="AX416" s="6" t="str">
        <f t="shared" si="122"/>
        <v/>
      </c>
      <c r="AY416" s="58"/>
      <c r="BE416" s="192" t="s">
        <v>826</v>
      </c>
      <c r="CS416" s="284" t="str">
        <f t="shared" si="123"/>
        <v/>
      </c>
      <c r="CT416" s="365" t="str">
        <f t="shared" si="131"/>
        <v/>
      </c>
    </row>
    <row r="417" spans="1:98" s="1" customFormat="1" ht="13.5" customHeight="1" x14ac:dyDescent="0.2">
      <c r="A417" s="17">
        <v>402</v>
      </c>
      <c r="B417" s="370"/>
      <c r="C417" s="370"/>
      <c r="D417" s="370"/>
      <c r="E417" s="370"/>
      <c r="F417" s="370"/>
      <c r="G417" s="370"/>
      <c r="H417" s="370"/>
      <c r="I417" s="370"/>
      <c r="J417" s="370"/>
      <c r="K417" s="370"/>
      <c r="L417" s="371"/>
      <c r="M417" s="370"/>
      <c r="N417" s="69"/>
      <c r="O417" s="70"/>
      <c r="P417" s="62"/>
      <c r="Q417" s="62"/>
      <c r="R417" s="103"/>
      <c r="S417" s="103"/>
      <c r="T417" s="104"/>
      <c r="U417" s="105"/>
      <c r="V417" s="106"/>
      <c r="W417" s="106"/>
      <c r="X417" s="107"/>
      <c r="Y417" s="25"/>
      <c r="Z417" s="21" t="str">
        <f t="shared" si="114"/>
        <v/>
      </c>
      <c r="AA417" s="6" t="e">
        <f t="shared" si="115"/>
        <v>#N/A</v>
      </c>
      <c r="AB417" s="6" t="e">
        <f t="shared" si="116"/>
        <v>#N/A</v>
      </c>
      <c r="AC417" s="6" t="e">
        <f t="shared" si="117"/>
        <v>#N/A</v>
      </c>
      <c r="AD417" s="6" t="str">
        <f t="shared" si="118"/>
        <v/>
      </c>
      <c r="AE417" s="6">
        <f t="shared" si="119"/>
        <v>1</v>
      </c>
      <c r="AF417" s="6" t="e">
        <f t="shared" si="124"/>
        <v>#N/A</v>
      </c>
      <c r="AG417" s="6" t="e">
        <f t="shared" si="125"/>
        <v>#N/A</v>
      </c>
      <c r="AH417" s="6" t="e">
        <f t="shared" si="126"/>
        <v>#N/A</v>
      </c>
      <c r="AI417" s="6" t="e">
        <f t="shared" si="127"/>
        <v>#N/A</v>
      </c>
      <c r="AJ417" s="7" t="str">
        <f t="shared" si="128"/>
        <v xml:space="preserve"> </v>
      </c>
      <c r="AK417" s="6" t="e">
        <f t="shared" si="129"/>
        <v>#N/A</v>
      </c>
      <c r="AL417" s="6"/>
      <c r="AM417" s="6"/>
      <c r="AN417" s="6"/>
      <c r="AO417" s="6"/>
      <c r="AP417" s="6"/>
      <c r="AQ417" s="6"/>
      <c r="AR417" s="6"/>
      <c r="AS417" s="6"/>
      <c r="AT417" s="6">
        <f t="shared" si="130"/>
        <v>0</v>
      </c>
      <c r="AU417" s="6"/>
      <c r="AV417" s="6" t="str">
        <f t="shared" si="120"/>
        <v/>
      </c>
      <c r="AW417" s="6" t="str">
        <f t="shared" si="121"/>
        <v/>
      </c>
      <c r="AX417" s="6" t="str">
        <f t="shared" si="122"/>
        <v/>
      </c>
      <c r="AY417" s="58"/>
      <c r="BE417" s="192" t="s">
        <v>866</v>
      </c>
      <c r="CS417" s="284" t="str">
        <f t="shared" si="123"/>
        <v/>
      </c>
      <c r="CT417" s="365" t="str">
        <f t="shared" si="131"/>
        <v/>
      </c>
    </row>
    <row r="418" spans="1:98" s="1" customFormat="1" ht="13.5" customHeight="1" x14ac:dyDescent="0.2">
      <c r="A418" s="17">
        <v>403</v>
      </c>
      <c r="B418" s="370"/>
      <c r="C418" s="370"/>
      <c r="D418" s="370"/>
      <c r="E418" s="370"/>
      <c r="F418" s="370"/>
      <c r="G418" s="370"/>
      <c r="H418" s="370"/>
      <c r="I418" s="370"/>
      <c r="J418" s="370"/>
      <c r="K418" s="370"/>
      <c r="L418" s="371"/>
      <c r="M418" s="370"/>
      <c r="N418" s="69"/>
      <c r="O418" s="70"/>
      <c r="P418" s="62"/>
      <c r="Q418" s="62"/>
      <c r="R418" s="103"/>
      <c r="S418" s="103"/>
      <c r="T418" s="104"/>
      <c r="U418" s="105"/>
      <c r="V418" s="106"/>
      <c r="W418" s="106"/>
      <c r="X418" s="107"/>
      <c r="Y418" s="25"/>
      <c r="Z418" s="21" t="str">
        <f t="shared" si="114"/>
        <v/>
      </c>
      <c r="AA418" s="6" t="e">
        <f t="shared" si="115"/>
        <v>#N/A</v>
      </c>
      <c r="AB418" s="6" t="e">
        <f t="shared" si="116"/>
        <v>#N/A</v>
      </c>
      <c r="AC418" s="6" t="e">
        <f t="shared" si="117"/>
        <v>#N/A</v>
      </c>
      <c r="AD418" s="6" t="str">
        <f t="shared" si="118"/>
        <v/>
      </c>
      <c r="AE418" s="6">
        <f t="shared" si="119"/>
        <v>1</v>
      </c>
      <c r="AF418" s="6" t="e">
        <f t="shared" si="124"/>
        <v>#N/A</v>
      </c>
      <c r="AG418" s="6" t="e">
        <f t="shared" si="125"/>
        <v>#N/A</v>
      </c>
      <c r="AH418" s="6" t="e">
        <f t="shared" si="126"/>
        <v>#N/A</v>
      </c>
      <c r="AI418" s="6" t="e">
        <f t="shared" si="127"/>
        <v>#N/A</v>
      </c>
      <c r="AJ418" s="7" t="str">
        <f t="shared" si="128"/>
        <v xml:space="preserve"> </v>
      </c>
      <c r="AK418" s="6" t="e">
        <f t="shared" si="129"/>
        <v>#N/A</v>
      </c>
      <c r="AL418" s="6"/>
      <c r="AM418" s="6"/>
      <c r="AN418" s="6"/>
      <c r="AO418" s="6"/>
      <c r="AP418" s="6"/>
      <c r="AQ418" s="6"/>
      <c r="AR418" s="6"/>
      <c r="AS418" s="6"/>
      <c r="AT418" s="6">
        <f t="shared" si="130"/>
        <v>0</v>
      </c>
      <c r="AU418" s="6"/>
      <c r="AV418" s="6" t="str">
        <f t="shared" si="120"/>
        <v/>
      </c>
      <c r="AW418" s="6" t="str">
        <f t="shared" si="121"/>
        <v/>
      </c>
      <c r="AX418" s="6" t="str">
        <f t="shared" si="122"/>
        <v/>
      </c>
      <c r="AY418" s="58"/>
      <c r="BE418" s="192" t="s">
        <v>898</v>
      </c>
      <c r="CS418" s="284" t="str">
        <f t="shared" si="123"/>
        <v/>
      </c>
      <c r="CT418" s="365" t="str">
        <f t="shared" si="131"/>
        <v/>
      </c>
    </row>
    <row r="419" spans="1:98" s="1" customFormat="1" ht="13.5" customHeight="1" x14ac:dyDescent="0.2">
      <c r="A419" s="17">
        <v>404</v>
      </c>
      <c r="B419" s="370"/>
      <c r="C419" s="370"/>
      <c r="D419" s="370"/>
      <c r="E419" s="370"/>
      <c r="F419" s="370"/>
      <c r="G419" s="370"/>
      <c r="H419" s="370"/>
      <c r="I419" s="370"/>
      <c r="J419" s="370"/>
      <c r="K419" s="370"/>
      <c r="L419" s="371"/>
      <c r="M419" s="370"/>
      <c r="N419" s="69"/>
      <c r="O419" s="70"/>
      <c r="P419" s="62"/>
      <c r="Q419" s="62"/>
      <c r="R419" s="103"/>
      <c r="S419" s="103"/>
      <c r="T419" s="104"/>
      <c r="U419" s="105"/>
      <c r="V419" s="106"/>
      <c r="W419" s="106"/>
      <c r="X419" s="107"/>
      <c r="Y419" s="25"/>
      <c r="Z419" s="21" t="str">
        <f t="shared" si="114"/>
        <v/>
      </c>
      <c r="AA419" s="6" t="e">
        <f t="shared" si="115"/>
        <v>#N/A</v>
      </c>
      <c r="AB419" s="6" t="e">
        <f t="shared" si="116"/>
        <v>#N/A</v>
      </c>
      <c r="AC419" s="6" t="e">
        <f t="shared" si="117"/>
        <v>#N/A</v>
      </c>
      <c r="AD419" s="6" t="str">
        <f t="shared" si="118"/>
        <v/>
      </c>
      <c r="AE419" s="6">
        <f t="shared" si="119"/>
        <v>1</v>
      </c>
      <c r="AF419" s="6" t="e">
        <f t="shared" si="124"/>
        <v>#N/A</v>
      </c>
      <c r="AG419" s="6" t="e">
        <f t="shared" si="125"/>
        <v>#N/A</v>
      </c>
      <c r="AH419" s="6" t="e">
        <f t="shared" si="126"/>
        <v>#N/A</v>
      </c>
      <c r="AI419" s="6" t="e">
        <f t="shared" si="127"/>
        <v>#N/A</v>
      </c>
      <c r="AJ419" s="7" t="str">
        <f t="shared" si="128"/>
        <v xml:space="preserve"> </v>
      </c>
      <c r="AK419" s="6" t="e">
        <f t="shared" si="129"/>
        <v>#N/A</v>
      </c>
      <c r="AL419" s="6"/>
      <c r="AM419" s="6"/>
      <c r="AN419" s="6"/>
      <c r="AO419" s="6"/>
      <c r="AP419" s="6"/>
      <c r="AQ419" s="6"/>
      <c r="AR419" s="6"/>
      <c r="AS419" s="6"/>
      <c r="AT419" s="6">
        <f t="shared" si="130"/>
        <v>0</v>
      </c>
      <c r="AU419" s="6"/>
      <c r="AV419" s="6" t="str">
        <f t="shared" si="120"/>
        <v/>
      </c>
      <c r="AW419" s="6" t="str">
        <f t="shared" si="121"/>
        <v/>
      </c>
      <c r="AX419" s="6" t="str">
        <f t="shared" si="122"/>
        <v/>
      </c>
      <c r="AY419" s="58"/>
      <c r="BE419" s="192" t="s">
        <v>1288</v>
      </c>
      <c r="CS419" s="284" t="str">
        <f t="shared" si="123"/>
        <v/>
      </c>
      <c r="CT419" s="365" t="str">
        <f t="shared" si="131"/>
        <v/>
      </c>
    </row>
    <row r="420" spans="1:98" s="1" customFormat="1" ht="13.5" customHeight="1" x14ac:dyDescent="0.2">
      <c r="A420" s="17">
        <v>405</v>
      </c>
      <c r="B420" s="370"/>
      <c r="C420" s="370"/>
      <c r="D420" s="370"/>
      <c r="E420" s="370"/>
      <c r="F420" s="370"/>
      <c r="G420" s="370"/>
      <c r="H420" s="370"/>
      <c r="I420" s="370"/>
      <c r="J420" s="370"/>
      <c r="K420" s="370"/>
      <c r="L420" s="371"/>
      <c r="M420" s="370"/>
      <c r="N420" s="69"/>
      <c r="O420" s="70"/>
      <c r="P420" s="62"/>
      <c r="Q420" s="62"/>
      <c r="R420" s="103"/>
      <c r="S420" s="103"/>
      <c r="T420" s="104"/>
      <c r="U420" s="105"/>
      <c r="V420" s="106"/>
      <c r="W420" s="106"/>
      <c r="X420" s="107"/>
      <c r="Y420" s="25"/>
      <c r="Z420" s="21" t="str">
        <f t="shared" si="114"/>
        <v/>
      </c>
      <c r="AA420" s="6" t="e">
        <f t="shared" si="115"/>
        <v>#N/A</v>
      </c>
      <c r="AB420" s="6" t="e">
        <f t="shared" si="116"/>
        <v>#N/A</v>
      </c>
      <c r="AC420" s="6" t="e">
        <f t="shared" si="117"/>
        <v>#N/A</v>
      </c>
      <c r="AD420" s="6" t="str">
        <f t="shared" si="118"/>
        <v/>
      </c>
      <c r="AE420" s="6">
        <f t="shared" si="119"/>
        <v>1</v>
      </c>
      <c r="AF420" s="6" t="e">
        <f t="shared" si="124"/>
        <v>#N/A</v>
      </c>
      <c r="AG420" s="6" t="e">
        <f t="shared" si="125"/>
        <v>#N/A</v>
      </c>
      <c r="AH420" s="6" t="e">
        <f t="shared" si="126"/>
        <v>#N/A</v>
      </c>
      <c r="AI420" s="6" t="e">
        <f t="shared" si="127"/>
        <v>#N/A</v>
      </c>
      <c r="AJ420" s="7" t="str">
        <f t="shared" si="128"/>
        <v xml:space="preserve"> </v>
      </c>
      <c r="AK420" s="6" t="e">
        <f t="shared" si="129"/>
        <v>#N/A</v>
      </c>
      <c r="AL420" s="6"/>
      <c r="AM420" s="6"/>
      <c r="AN420" s="6"/>
      <c r="AO420" s="6"/>
      <c r="AP420" s="6"/>
      <c r="AQ420" s="6"/>
      <c r="AR420" s="6"/>
      <c r="AS420" s="6"/>
      <c r="AT420" s="6">
        <f t="shared" si="130"/>
        <v>0</v>
      </c>
      <c r="AU420" s="6"/>
      <c r="AV420" s="6" t="str">
        <f t="shared" si="120"/>
        <v/>
      </c>
      <c r="AW420" s="6" t="str">
        <f t="shared" si="121"/>
        <v/>
      </c>
      <c r="AX420" s="6" t="str">
        <f t="shared" si="122"/>
        <v/>
      </c>
      <c r="AY420" s="58"/>
      <c r="BE420" s="192" t="s">
        <v>1289</v>
      </c>
      <c r="CS420" s="284" t="str">
        <f t="shared" si="123"/>
        <v/>
      </c>
      <c r="CT420" s="365" t="str">
        <f t="shared" si="131"/>
        <v/>
      </c>
    </row>
    <row r="421" spans="1:98" s="1" customFormat="1" ht="13.5" customHeight="1" x14ac:dyDescent="0.2">
      <c r="A421" s="17">
        <v>406</v>
      </c>
      <c r="B421" s="370"/>
      <c r="C421" s="370"/>
      <c r="D421" s="370"/>
      <c r="E421" s="370"/>
      <c r="F421" s="370"/>
      <c r="G421" s="370"/>
      <c r="H421" s="370"/>
      <c r="I421" s="370"/>
      <c r="J421" s="370"/>
      <c r="K421" s="370"/>
      <c r="L421" s="371"/>
      <c r="M421" s="370"/>
      <c r="N421" s="69"/>
      <c r="O421" s="70"/>
      <c r="P421" s="62"/>
      <c r="Q421" s="62"/>
      <c r="R421" s="103"/>
      <c r="S421" s="103"/>
      <c r="T421" s="104"/>
      <c r="U421" s="105"/>
      <c r="V421" s="106"/>
      <c r="W421" s="106"/>
      <c r="X421" s="107"/>
      <c r="Y421" s="25"/>
      <c r="Z421" s="21" t="str">
        <f t="shared" si="114"/>
        <v/>
      </c>
      <c r="AA421" s="6" t="e">
        <f t="shared" si="115"/>
        <v>#N/A</v>
      </c>
      <c r="AB421" s="6" t="e">
        <f t="shared" si="116"/>
        <v>#N/A</v>
      </c>
      <c r="AC421" s="6" t="e">
        <f t="shared" si="117"/>
        <v>#N/A</v>
      </c>
      <c r="AD421" s="6" t="str">
        <f t="shared" si="118"/>
        <v/>
      </c>
      <c r="AE421" s="6">
        <f t="shared" si="119"/>
        <v>1</v>
      </c>
      <c r="AF421" s="6" t="e">
        <f t="shared" si="124"/>
        <v>#N/A</v>
      </c>
      <c r="AG421" s="6" t="e">
        <f t="shared" si="125"/>
        <v>#N/A</v>
      </c>
      <c r="AH421" s="6" t="e">
        <f t="shared" si="126"/>
        <v>#N/A</v>
      </c>
      <c r="AI421" s="6" t="e">
        <f t="shared" si="127"/>
        <v>#N/A</v>
      </c>
      <c r="AJ421" s="7" t="str">
        <f t="shared" si="128"/>
        <v xml:space="preserve"> </v>
      </c>
      <c r="AK421" s="6" t="e">
        <f t="shared" si="129"/>
        <v>#N/A</v>
      </c>
      <c r="AL421" s="6"/>
      <c r="AM421" s="6"/>
      <c r="AN421" s="6"/>
      <c r="AO421" s="6"/>
      <c r="AP421" s="6"/>
      <c r="AQ421" s="6"/>
      <c r="AR421" s="6"/>
      <c r="AS421" s="6"/>
      <c r="AT421" s="6">
        <f t="shared" si="130"/>
        <v>0</v>
      </c>
      <c r="AU421" s="6"/>
      <c r="AV421" s="6" t="str">
        <f t="shared" si="120"/>
        <v/>
      </c>
      <c r="AW421" s="6" t="str">
        <f t="shared" si="121"/>
        <v/>
      </c>
      <c r="AX421" s="6" t="str">
        <f t="shared" si="122"/>
        <v/>
      </c>
      <c r="AY421" s="58"/>
      <c r="BE421" s="192" t="s">
        <v>921</v>
      </c>
      <c r="CS421" s="284" t="str">
        <f t="shared" si="123"/>
        <v/>
      </c>
      <c r="CT421" s="365" t="str">
        <f t="shared" si="131"/>
        <v/>
      </c>
    </row>
    <row r="422" spans="1:98" s="1" customFormat="1" ht="13.5" customHeight="1" x14ac:dyDescent="0.2">
      <c r="A422" s="17">
        <v>407</v>
      </c>
      <c r="B422" s="370"/>
      <c r="C422" s="370"/>
      <c r="D422" s="370"/>
      <c r="E422" s="370"/>
      <c r="F422" s="370"/>
      <c r="G422" s="370"/>
      <c r="H422" s="370"/>
      <c r="I422" s="370"/>
      <c r="J422" s="370"/>
      <c r="K422" s="370"/>
      <c r="L422" s="371"/>
      <c r="M422" s="370"/>
      <c r="N422" s="69"/>
      <c r="O422" s="70"/>
      <c r="P422" s="62"/>
      <c r="Q422" s="62"/>
      <c r="R422" s="103"/>
      <c r="S422" s="103"/>
      <c r="T422" s="104"/>
      <c r="U422" s="105"/>
      <c r="V422" s="106"/>
      <c r="W422" s="106"/>
      <c r="X422" s="107"/>
      <c r="Y422" s="25"/>
      <c r="Z422" s="21" t="str">
        <f t="shared" si="114"/>
        <v/>
      </c>
      <c r="AA422" s="6" t="e">
        <f t="shared" si="115"/>
        <v>#N/A</v>
      </c>
      <c r="AB422" s="6" t="e">
        <f t="shared" si="116"/>
        <v>#N/A</v>
      </c>
      <c r="AC422" s="6" t="e">
        <f t="shared" si="117"/>
        <v>#N/A</v>
      </c>
      <c r="AD422" s="6" t="str">
        <f t="shared" si="118"/>
        <v/>
      </c>
      <c r="AE422" s="6">
        <f t="shared" si="119"/>
        <v>1</v>
      </c>
      <c r="AF422" s="6" t="e">
        <f t="shared" si="124"/>
        <v>#N/A</v>
      </c>
      <c r="AG422" s="6" t="e">
        <f t="shared" si="125"/>
        <v>#N/A</v>
      </c>
      <c r="AH422" s="6" t="e">
        <f t="shared" si="126"/>
        <v>#N/A</v>
      </c>
      <c r="AI422" s="6" t="e">
        <f t="shared" si="127"/>
        <v>#N/A</v>
      </c>
      <c r="AJ422" s="7" t="str">
        <f t="shared" si="128"/>
        <v xml:space="preserve"> </v>
      </c>
      <c r="AK422" s="6" t="e">
        <f t="shared" si="129"/>
        <v>#N/A</v>
      </c>
      <c r="AL422" s="6"/>
      <c r="AM422" s="6"/>
      <c r="AN422" s="6"/>
      <c r="AO422" s="6"/>
      <c r="AP422" s="6"/>
      <c r="AQ422" s="6"/>
      <c r="AR422" s="6"/>
      <c r="AS422" s="6"/>
      <c r="AT422" s="6">
        <f t="shared" si="130"/>
        <v>0</v>
      </c>
      <c r="AU422" s="6"/>
      <c r="AV422" s="6" t="str">
        <f t="shared" si="120"/>
        <v/>
      </c>
      <c r="AW422" s="6" t="str">
        <f t="shared" si="121"/>
        <v/>
      </c>
      <c r="AX422" s="6" t="str">
        <f t="shared" si="122"/>
        <v/>
      </c>
      <c r="AY422" s="58"/>
      <c r="BE422" s="192" t="s">
        <v>966</v>
      </c>
      <c r="CS422" s="284" t="str">
        <f t="shared" si="123"/>
        <v/>
      </c>
      <c r="CT422" s="365" t="str">
        <f t="shared" si="131"/>
        <v/>
      </c>
    </row>
    <row r="423" spans="1:98" s="1" customFormat="1" ht="13.5" customHeight="1" x14ac:dyDescent="0.2">
      <c r="A423" s="17">
        <v>408</v>
      </c>
      <c r="B423" s="370"/>
      <c r="C423" s="370"/>
      <c r="D423" s="370"/>
      <c r="E423" s="370"/>
      <c r="F423" s="370"/>
      <c r="G423" s="370"/>
      <c r="H423" s="370"/>
      <c r="I423" s="370"/>
      <c r="J423" s="370"/>
      <c r="K423" s="370"/>
      <c r="L423" s="371"/>
      <c r="M423" s="370"/>
      <c r="N423" s="69"/>
      <c r="O423" s="70"/>
      <c r="P423" s="62"/>
      <c r="Q423" s="62"/>
      <c r="R423" s="103"/>
      <c r="S423" s="103"/>
      <c r="T423" s="104"/>
      <c r="U423" s="105"/>
      <c r="V423" s="106"/>
      <c r="W423" s="106"/>
      <c r="X423" s="107"/>
      <c r="Y423" s="25"/>
      <c r="Z423" s="21" t="str">
        <f t="shared" si="114"/>
        <v/>
      </c>
      <c r="AA423" s="6" t="e">
        <f t="shared" si="115"/>
        <v>#N/A</v>
      </c>
      <c r="AB423" s="6" t="e">
        <f t="shared" si="116"/>
        <v>#N/A</v>
      </c>
      <c r="AC423" s="6" t="e">
        <f t="shared" si="117"/>
        <v>#N/A</v>
      </c>
      <c r="AD423" s="6" t="str">
        <f t="shared" si="118"/>
        <v/>
      </c>
      <c r="AE423" s="6">
        <f t="shared" si="119"/>
        <v>1</v>
      </c>
      <c r="AF423" s="6" t="e">
        <f t="shared" si="124"/>
        <v>#N/A</v>
      </c>
      <c r="AG423" s="6" t="e">
        <f t="shared" si="125"/>
        <v>#N/A</v>
      </c>
      <c r="AH423" s="6" t="e">
        <f t="shared" si="126"/>
        <v>#N/A</v>
      </c>
      <c r="AI423" s="6" t="e">
        <f t="shared" si="127"/>
        <v>#N/A</v>
      </c>
      <c r="AJ423" s="7" t="str">
        <f t="shared" si="128"/>
        <v xml:space="preserve"> </v>
      </c>
      <c r="AK423" s="6" t="e">
        <f t="shared" si="129"/>
        <v>#N/A</v>
      </c>
      <c r="AL423" s="6"/>
      <c r="AM423" s="6"/>
      <c r="AN423" s="6"/>
      <c r="AO423" s="6"/>
      <c r="AP423" s="6"/>
      <c r="AQ423" s="6"/>
      <c r="AR423" s="6"/>
      <c r="AS423" s="6"/>
      <c r="AT423" s="6">
        <f t="shared" si="130"/>
        <v>0</v>
      </c>
      <c r="AU423" s="6"/>
      <c r="AV423" s="6" t="str">
        <f t="shared" si="120"/>
        <v/>
      </c>
      <c r="AW423" s="6" t="str">
        <f t="shared" si="121"/>
        <v/>
      </c>
      <c r="AX423" s="6" t="str">
        <f t="shared" si="122"/>
        <v/>
      </c>
      <c r="AY423" s="58"/>
      <c r="BE423" s="192" t="s">
        <v>1035</v>
      </c>
      <c r="CS423" s="284" t="str">
        <f t="shared" si="123"/>
        <v/>
      </c>
      <c r="CT423" s="365" t="str">
        <f t="shared" si="131"/>
        <v/>
      </c>
    </row>
    <row r="424" spans="1:98" s="1" customFormat="1" ht="13.5" customHeight="1" x14ac:dyDescent="0.2">
      <c r="A424" s="17">
        <v>409</v>
      </c>
      <c r="B424" s="370"/>
      <c r="C424" s="370"/>
      <c r="D424" s="370"/>
      <c r="E424" s="370"/>
      <c r="F424" s="370"/>
      <c r="G424" s="370"/>
      <c r="H424" s="370"/>
      <c r="I424" s="370"/>
      <c r="J424" s="370"/>
      <c r="K424" s="370"/>
      <c r="L424" s="371"/>
      <c r="M424" s="370"/>
      <c r="N424" s="69"/>
      <c r="O424" s="70"/>
      <c r="P424" s="62"/>
      <c r="Q424" s="62"/>
      <c r="R424" s="103"/>
      <c r="S424" s="103"/>
      <c r="T424" s="104"/>
      <c r="U424" s="105"/>
      <c r="V424" s="106"/>
      <c r="W424" s="106"/>
      <c r="X424" s="107"/>
      <c r="Y424" s="25"/>
      <c r="Z424" s="21" t="str">
        <f t="shared" si="114"/>
        <v/>
      </c>
      <c r="AA424" s="6" t="e">
        <f t="shared" si="115"/>
        <v>#N/A</v>
      </c>
      <c r="AB424" s="6" t="e">
        <f t="shared" si="116"/>
        <v>#N/A</v>
      </c>
      <c r="AC424" s="6" t="e">
        <f t="shared" si="117"/>
        <v>#N/A</v>
      </c>
      <c r="AD424" s="6" t="str">
        <f t="shared" si="118"/>
        <v/>
      </c>
      <c r="AE424" s="6">
        <f t="shared" si="119"/>
        <v>1</v>
      </c>
      <c r="AF424" s="6" t="e">
        <f t="shared" si="124"/>
        <v>#N/A</v>
      </c>
      <c r="AG424" s="6" t="e">
        <f t="shared" si="125"/>
        <v>#N/A</v>
      </c>
      <c r="AH424" s="6" t="e">
        <f t="shared" si="126"/>
        <v>#N/A</v>
      </c>
      <c r="AI424" s="6" t="e">
        <f t="shared" si="127"/>
        <v>#N/A</v>
      </c>
      <c r="AJ424" s="7" t="str">
        <f t="shared" si="128"/>
        <v xml:space="preserve"> </v>
      </c>
      <c r="AK424" s="6" t="e">
        <f t="shared" si="129"/>
        <v>#N/A</v>
      </c>
      <c r="AL424" s="6"/>
      <c r="AM424" s="6"/>
      <c r="AN424" s="6"/>
      <c r="AO424" s="6"/>
      <c r="AP424" s="6"/>
      <c r="AQ424" s="6"/>
      <c r="AR424" s="6"/>
      <c r="AS424" s="6"/>
      <c r="AT424" s="6">
        <f t="shared" si="130"/>
        <v>0</v>
      </c>
      <c r="AU424" s="6"/>
      <c r="AV424" s="6" t="str">
        <f t="shared" si="120"/>
        <v/>
      </c>
      <c r="AW424" s="6" t="str">
        <f t="shared" si="121"/>
        <v/>
      </c>
      <c r="AX424" s="6" t="str">
        <f t="shared" si="122"/>
        <v/>
      </c>
      <c r="AY424" s="58"/>
      <c r="BE424" s="191" t="s">
        <v>115</v>
      </c>
      <c r="CS424" s="284" t="str">
        <f t="shared" si="123"/>
        <v/>
      </c>
      <c r="CT424" s="365" t="str">
        <f t="shared" si="131"/>
        <v/>
      </c>
    </row>
    <row r="425" spans="1:98" s="1" customFormat="1" ht="13.5" customHeight="1" x14ac:dyDescent="0.2">
      <c r="A425" s="17">
        <v>410</v>
      </c>
      <c r="B425" s="370"/>
      <c r="C425" s="370"/>
      <c r="D425" s="370"/>
      <c r="E425" s="370"/>
      <c r="F425" s="370"/>
      <c r="G425" s="370"/>
      <c r="H425" s="370"/>
      <c r="I425" s="370"/>
      <c r="J425" s="370"/>
      <c r="K425" s="370"/>
      <c r="L425" s="371"/>
      <c r="M425" s="370"/>
      <c r="N425" s="69"/>
      <c r="O425" s="70"/>
      <c r="P425" s="62"/>
      <c r="Q425" s="62"/>
      <c r="R425" s="103"/>
      <c r="S425" s="103"/>
      <c r="T425" s="104"/>
      <c r="U425" s="105"/>
      <c r="V425" s="106"/>
      <c r="W425" s="106"/>
      <c r="X425" s="107"/>
      <c r="Y425" s="25"/>
      <c r="Z425" s="21" t="str">
        <f t="shared" si="114"/>
        <v/>
      </c>
      <c r="AA425" s="6" t="e">
        <f t="shared" si="115"/>
        <v>#N/A</v>
      </c>
      <c r="AB425" s="6" t="e">
        <f t="shared" si="116"/>
        <v>#N/A</v>
      </c>
      <c r="AC425" s="6" t="e">
        <f t="shared" si="117"/>
        <v>#N/A</v>
      </c>
      <c r="AD425" s="6" t="str">
        <f t="shared" si="118"/>
        <v/>
      </c>
      <c r="AE425" s="6">
        <f t="shared" si="119"/>
        <v>1</v>
      </c>
      <c r="AF425" s="6" t="e">
        <f t="shared" si="124"/>
        <v>#N/A</v>
      </c>
      <c r="AG425" s="6" t="e">
        <f t="shared" si="125"/>
        <v>#N/A</v>
      </c>
      <c r="AH425" s="6" t="e">
        <f t="shared" si="126"/>
        <v>#N/A</v>
      </c>
      <c r="AI425" s="6" t="e">
        <f t="shared" si="127"/>
        <v>#N/A</v>
      </c>
      <c r="AJ425" s="7" t="str">
        <f t="shared" si="128"/>
        <v xml:space="preserve"> </v>
      </c>
      <c r="AK425" s="6" t="e">
        <f t="shared" si="129"/>
        <v>#N/A</v>
      </c>
      <c r="AL425" s="6"/>
      <c r="AM425" s="6"/>
      <c r="AN425" s="6"/>
      <c r="AO425" s="6"/>
      <c r="AP425" s="6"/>
      <c r="AQ425" s="6"/>
      <c r="AR425" s="6"/>
      <c r="AS425" s="6"/>
      <c r="AT425" s="6">
        <f t="shared" si="130"/>
        <v>0</v>
      </c>
      <c r="AU425" s="6"/>
      <c r="AV425" s="6" t="str">
        <f t="shared" si="120"/>
        <v/>
      </c>
      <c r="AW425" s="6" t="str">
        <f t="shared" si="121"/>
        <v/>
      </c>
      <c r="AX425" s="6" t="str">
        <f t="shared" si="122"/>
        <v/>
      </c>
      <c r="AY425" s="58"/>
      <c r="BE425" s="191" t="s">
        <v>116</v>
      </c>
      <c r="CS425" s="284" t="str">
        <f t="shared" si="123"/>
        <v/>
      </c>
      <c r="CT425" s="365" t="str">
        <f t="shared" si="131"/>
        <v/>
      </c>
    </row>
    <row r="426" spans="1:98" s="1" customFormat="1" ht="13.5" customHeight="1" x14ac:dyDescent="0.2">
      <c r="A426" s="17">
        <v>411</v>
      </c>
      <c r="B426" s="370"/>
      <c r="C426" s="370"/>
      <c r="D426" s="370"/>
      <c r="E426" s="370"/>
      <c r="F426" s="370"/>
      <c r="G426" s="370"/>
      <c r="H426" s="370"/>
      <c r="I426" s="370"/>
      <c r="J426" s="370"/>
      <c r="K426" s="370"/>
      <c r="L426" s="371"/>
      <c r="M426" s="370"/>
      <c r="N426" s="69"/>
      <c r="O426" s="70"/>
      <c r="P426" s="62"/>
      <c r="Q426" s="62"/>
      <c r="R426" s="103"/>
      <c r="S426" s="103"/>
      <c r="T426" s="104"/>
      <c r="U426" s="105"/>
      <c r="V426" s="106"/>
      <c r="W426" s="106"/>
      <c r="X426" s="107"/>
      <c r="Y426" s="25"/>
      <c r="Z426" s="21" t="str">
        <f t="shared" si="114"/>
        <v/>
      </c>
      <c r="AA426" s="6" t="e">
        <f t="shared" si="115"/>
        <v>#N/A</v>
      </c>
      <c r="AB426" s="6" t="e">
        <f t="shared" si="116"/>
        <v>#N/A</v>
      </c>
      <c r="AC426" s="6" t="e">
        <f t="shared" si="117"/>
        <v>#N/A</v>
      </c>
      <c r="AD426" s="6" t="str">
        <f t="shared" si="118"/>
        <v/>
      </c>
      <c r="AE426" s="6">
        <f t="shared" si="119"/>
        <v>1</v>
      </c>
      <c r="AF426" s="6" t="e">
        <f t="shared" si="124"/>
        <v>#N/A</v>
      </c>
      <c r="AG426" s="6" t="e">
        <f t="shared" si="125"/>
        <v>#N/A</v>
      </c>
      <c r="AH426" s="6" t="e">
        <f t="shared" si="126"/>
        <v>#N/A</v>
      </c>
      <c r="AI426" s="6" t="e">
        <f t="shared" si="127"/>
        <v>#N/A</v>
      </c>
      <c r="AJ426" s="7" t="str">
        <f t="shared" si="128"/>
        <v xml:space="preserve"> </v>
      </c>
      <c r="AK426" s="6" t="e">
        <f t="shared" si="129"/>
        <v>#N/A</v>
      </c>
      <c r="AL426" s="6"/>
      <c r="AM426" s="6"/>
      <c r="AN426" s="6"/>
      <c r="AO426" s="6"/>
      <c r="AP426" s="6"/>
      <c r="AQ426" s="6"/>
      <c r="AR426" s="6"/>
      <c r="AS426" s="6"/>
      <c r="AT426" s="6">
        <f t="shared" si="130"/>
        <v>0</v>
      </c>
      <c r="AU426" s="6"/>
      <c r="AV426" s="6" t="str">
        <f t="shared" si="120"/>
        <v/>
      </c>
      <c r="AW426" s="6" t="str">
        <f t="shared" si="121"/>
        <v/>
      </c>
      <c r="AX426" s="6" t="str">
        <f t="shared" si="122"/>
        <v/>
      </c>
      <c r="AY426" s="58"/>
      <c r="BE426" s="191" t="s">
        <v>162</v>
      </c>
      <c r="CS426" s="284" t="str">
        <f t="shared" si="123"/>
        <v/>
      </c>
      <c r="CT426" s="365" t="str">
        <f t="shared" si="131"/>
        <v/>
      </c>
    </row>
    <row r="427" spans="1:98" s="1" customFormat="1" ht="13.5" customHeight="1" x14ac:dyDescent="0.2">
      <c r="A427" s="17">
        <v>412</v>
      </c>
      <c r="B427" s="370"/>
      <c r="C427" s="370"/>
      <c r="D427" s="370"/>
      <c r="E427" s="370"/>
      <c r="F427" s="370"/>
      <c r="G427" s="370"/>
      <c r="H427" s="370"/>
      <c r="I427" s="370"/>
      <c r="J427" s="370"/>
      <c r="K427" s="370"/>
      <c r="L427" s="371"/>
      <c r="M427" s="370"/>
      <c r="N427" s="69"/>
      <c r="O427" s="70"/>
      <c r="P427" s="62"/>
      <c r="Q427" s="62"/>
      <c r="R427" s="103"/>
      <c r="S427" s="103"/>
      <c r="T427" s="104"/>
      <c r="U427" s="105"/>
      <c r="V427" s="106"/>
      <c r="W427" s="106"/>
      <c r="X427" s="107"/>
      <c r="Y427" s="25"/>
      <c r="Z427" s="21" t="str">
        <f t="shared" si="114"/>
        <v/>
      </c>
      <c r="AA427" s="6" t="e">
        <f t="shared" si="115"/>
        <v>#N/A</v>
      </c>
      <c r="AB427" s="6" t="e">
        <f t="shared" si="116"/>
        <v>#N/A</v>
      </c>
      <c r="AC427" s="6" t="e">
        <f t="shared" si="117"/>
        <v>#N/A</v>
      </c>
      <c r="AD427" s="6" t="str">
        <f t="shared" si="118"/>
        <v/>
      </c>
      <c r="AE427" s="6">
        <f t="shared" si="119"/>
        <v>1</v>
      </c>
      <c r="AF427" s="6" t="e">
        <f t="shared" si="124"/>
        <v>#N/A</v>
      </c>
      <c r="AG427" s="6" t="e">
        <f t="shared" si="125"/>
        <v>#N/A</v>
      </c>
      <c r="AH427" s="6" t="e">
        <f t="shared" si="126"/>
        <v>#N/A</v>
      </c>
      <c r="AI427" s="6" t="e">
        <f t="shared" si="127"/>
        <v>#N/A</v>
      </c>
      <c r="AJ427" s="7" t="str">
        <f t="shared" si="128"/>
        <v xml:space="preserve"> </v>
      </c>
      <c r="AK427" s="6" t="e">
        <f t="shared" si="129"/>
        <v>#N/A</v>
      </c>
      <c r="AL427" s="6"/>
      <c r="AM427" s="6"/>
      <c r="AN427" s="6"/>
      <c r="AO427" s="6"/>
      <c r="AP427" s="6"/>
      <c r="AQ427" s="6"/>
      <c r="AR427" s="6"/>
      <c r="AS427" s="6"/>
      <c r="AT427" s="6">
        <f t="shared" si="130"/>
        <v>0</v>
      </c>
      <c r="AU427" s="6"/>
      <c r="AV427" s="6" t="str">
        <f t="shared" si="120"/>
        <v/>
      </c>
      <c r="AW427" s="6" t="str">
        <f t="shared" si="121"/>
        <v/>
      </c>
      <c r="AX427" s="6" t="str">
        <f t="shared" si="122"/>
        <v/>
      </c>
      <c r="AY427" s="58"/>
      <c r="BE427" s="191" t="s">
        <v>163</v>
      </c>
      <c r="CS427" s="284" t="str">
        <f t="shared" si="123"/>
        <v/>
      </c>
      <c r="CT427" s="365" t="str">
        <f t="shared" si="131"/>
        <v/>
      </c>
    </row>
    <row r="428" spans="1:98" s="1" customFormat="1" ht="13.5" customHeight="1" x14ac:dyDescent="0.2">
      <c r="A428" s="17">
        <v>413</v>
      </c>
      <c r="B428" s="370"/>
      <c r="C428" s="370"/>
      <c r="D428" s="370"/>
      <c r="E428" s="370"/>
      <c r="F428" s="370"/>
      <c r="G428" s="370"/>
      <c r="H428" s="370"/>
      <c r="I428" s="370"/>
      <c r="J428" s="370"/>
      <c r="K428" s="370"/>
      <c r="L428" s="371"/>
      <c r="M428" s="370"/>
      <c r="N428" s="69"/>
      <c r="O428" s="70"/>
      <c r="P428" s="62"/>
      <c r="Q428" s="62"/>
      <c r="R428" s="103"/>
      <c r="S428" s="103"/>
      <c r="T428" s="104"/>
      <c r="U428" s="105"/>
      <c r="V428" s="106"/>
      <c r="W428" s="106"/>
      <c r="X428" s="107"/>
      <c r="Y428" s="25"/>
      <c r="Z428" s="21" t="str">
        <f t="shared" si="114"/>
        <v/>
      </c>
      <c r="AA428" s="6" t="e">
        <f t="shared" si="115"/>
        <v>#N/A</v>
      </c>
      <c r="AB428" s="6" t="e">
        <f t="shared" si="116"/>
        <v>#N/A</v>
      </c>
      <c r="AC428" s="6" t="e">
        <f t="shared" si="117"/>
        <v>#N/A</v>
      </c>
      <c r="AD428" s="6" t="str">
        <f t="shared" si="118"/>
        <v/>
      </c>
      <c r="AE428" s="6">
        <f t="shared" si="119"/>
        <v>1</v>
      </c>
      <c r="AF428" s="6" t="e">
        <f t="shared" si="124"/>
        <v>#N/A</v>
      </c>
      <c r="AG428" s="6" t="e">
        <f t="shared" si="125"/>
        <v>#N/A</v>
      </c>
      <c r="AH428" s="6" t="e">
        <f t="shared" si="126"/>
        <v>#N/A</v>
      </c>
      <c r="AI428" s="6" t="e">
        <f t="shared" si="127"/>
        <v>#N/A</v>
      </c>
      <c r="AJ428" s="7" t="str">
        <f t="shared" si="128"/>
        <v xml:space="preserve"> </v>
      </c>
      <c r="AK428" s="6" t="e">
        <f t="shared" si="129"/>
        <v>#N/A</v>
      </c>
      <c r="AL428" s="6"/>
      <c r="AM428" s="6"/>
      <c r="AN428" s="6"/>
      <c r="AO428" s="6"/>
      <c r="AP428" s="6"/>
      <c r="AQ428" s="6"/>
      <c r="AR428" s="6"/>
      <c r="AS428" s="6"/>
      <c r="AT428" s="6">
        <f t="shared" si="130"/>
        <v>0</v>
      </c>
      <c r="AU428" s="6"/>
      <c r="AV428" s="6" t="str">
        <f t="shared" si="120"/>
        <v/>
      </c>
      <c r="AW428" s="6" t="str">
        <f t="shared" si="121"/>
        <v/>
      </c>
      <c r="AX428" s="6" t="str">
        <f t="shared" si="122"/>
        <v/>
      </c>
      <c r="AY428" s="58"/>
      <c r="BE428" s="192" t="s">
        <v>178</v>
      </c>
      <c r="CS428" s="284" t="str">
        <f t="shared" si="123"/>
        <v/>
      </c>
      <c r="CT428" s="365" t="str">
        <f t="shared" si="131"/>
        <v/>
      </c>
    </row>
    <row r="429" spans="1:98" s="1" customFormat="1" ht="13.5" customHeight="1" x14ac:dyDescent="0.2">
      <c r="A429" s="17">
        <v>414</v>
      </c>
      <c r="B429" s="370"/>
      <c r="C429" s="370"/>
      <c r="D429" s="370"/>
      <c r="E429" s="370"/>
      <c r="F429" s="370"/>
      <c r="G429" s="370"/>
      <c r="H429" s="370"/>
      <c r="I429" s="370"/>
      <c r="J429" s="370"/>
      <c r="K429" s="370"/>
      <c r="L429" s="371"/>
      <c r="M429" s="370"/>
      <c r="N429" s="69"/>
      <c r="O429" s="70"/>
      <c r="P429" s="62"/>
      <c r="Q429" s="62"/>
      <c r="R429" s="103"/>
      <c r="S429" s="103"/>
      <c r="T429" s="104"/>
      <c r="U429" s="105"/>
      <c r="V429" s="106"/>
      <c r="W429" s="106"/>
      <c r="X429" s="107"/>
      <c r="Y429" s="25"/>
      <c r="Z429" s="21" t="str">
        <f t="shared" si="114"/>
        <v/>
      </c>
      <c r="AA429" s="6" t="e">
        <f t="shared" si="115"/>
        <v>#N/A</v>
      </c>
      <c r="AB429" s="6" t="e">
        <f t="shared" si="116"/>
        <v>#N/A</v>
      </c>
      <c r="AC429" s="6" t="e">
        <f t="shared" si="117"/>
        <v>#N/A</v>
      </c>
      <c r="AD429" s="6" t="str">
        <f t="shared" si="118"/>
        <v/>
      </c>
      <c r="AE429" s="6">
        <f t="shared" si="119"/>
        <v>1</v>
      </c>
      <c r="AF429" s="6" t="e">
        <f t="shared" si="124"/>
        <v>#N/A</v>
      </c>
      <c r="AG429" s="6" t="e">
        <f t="shared" si="125"/>
        <v>#N/A</v>
      </c>
      <c r="AH429" s="6" t="e">
        <f t="shared" si="126"/>
        <v>#N/A</v>
      </c>
      <c r="AI429" s="6" t="e">
        <f t="shared" si="127"/>
        <v>#N/A</v>
      </c>
      <c r="AJ429" s="7" t="str">
        <f t="shared" si="128"/>
        <v xml:space="preserve"> </v>
      </c>
      <c r="AK429" s="6" t="e">
        <f t="shared" si="129"/>
        <v>#N/A</v>
      </c>
      <c r="AL429" s="6"/>
      <c r="AM429" s="6"/>
      <c r="AN429" s="6"/>
      <c r="AO429" s="6"/>
      <c r="AP429" s="6"/>
      <c r="AQ429" s="6"/>
      <c r="AR429" s="6"/>
      <c r="AS429" s="6"/>
      <c r="AT429" s="6">
        <f t="shared" si="130"/>
        <v>0</v>
      </c>
      <c r="AU429" s="6"/>
      <c r="AV429" s="6" t="str">
        <f t="shared" si="120"/>
        <v/>
      </c>
      <c r="AW429" s="6" t="str">
        <f t="shared" si="121"/>
        <v/>
      </c>
      <c r="AX429" s="6" t="str">
        <f t="shared" si="122"/>
        <v/>
      </c>
      <c r="AY429" s="58"/>
      <c r="BE429" s="192" t="s">
        <v>179</v>
      </c>
      <c r="CS429" s="284" t="str">
        <f t="shared" si="123"/>
        <v/>
      </c>
      <c r="CT429" s="365" t="str">
        <f t="shared" si="131"/>
        <v/>
      </c>
    </row>
    <row r="430" spans="1:98" s="1" customFormat="1" ht="13.5" customHeight="1" x14ac:dyDescent="0.2">
      <c r="A430" s="17">
        <v>415</v>
      </c>
      <c r="B430" s="370"/>
      <c r="C430" s="370"/>
      <c r="D430" s="370"/>
      <c r="E430" s="370"/>
      <c r="F430" s="370"/>
      <c r="G430" s="370"/>
      <c r="H430" s="370"/>
      <c r="I430" s="370"/>
      <c r="J430" s="370"/>
      <c r="K430" s="370"/>
      <c r="L430" s="371"/>
      <c r="M430" s="370"/>
      <c r="N430" s="69"/>
      <c r="O430" s="70"/>
      <c r="P430" s="62"/>
      <c r="Q430" s="62"/>
      <c r="R430" s="103"/>
      <c r="S430" s="103"/>
      <c r="T430" s="104"/>
      <c r="U430" s="105"/>
      <c r="V430" s="106"/>
      <c r="W430" s="106"/>
      <c r="X430" s="107"/>
      <c r="Y430" s="25"/>
      <c r="Z430" s="21" t="str">
        <f t="shared" si="114"/>
        <v/>
      </c>
      <c r="AA430" s="6" t="e">
        <f t="shared" si="115"/>
        <v>#N/A</v>
      </c>
      <c r="AB430" s="6" t="e">
        <f t="shared" si="116"/>
        <v>#N/A</v>
      </c>
      <c r="AC430" s="6" t="e">
        <f t="shared" si="117"/>
        <v>#N/A</v>
      </c>
      <c r="AD430" s="6" t="str">
        <f t="shared" si="118"/>
        <v/>
      </c>
      <c r="AE430" s="6">
        <f t="shared" si="119"/>
        <v>1</v>
      </c>
      <c r="AF430" s="6" t="e">
        <f t="shared" si="124"/>
        <v>#N/A</v>
      </c>
      <c r="AG430" s="6" t="e">
        <f t="shared" si="125"/>
        <v>#N/A</v>
      </c>
      <c r="AH430" s="6" t="e">
        <f t="shared" si="126"/>
        <v>#N/A</v>
      </c>
      <c r="AI430" s="6" t="e">
        <f t="shared" si="127"/>
        <v>#N/A</v>
      </c>
      <c r="AJ430" s="7" t="str">
        <f t="shared" si="128"/>
        <v xml:space="preserve"> </v>
      </c>
      <c r="AK430" s="6" t="e">
        <f t="shared" si="129"/>
        <v>#N/A</v>
      </c>
      <c r="AL430" s="6"/>
      <c r="AM430" s="6"/>
      <c r="AN430" s="6"/>
      <c r="AO430" s="6"/>
      <c r="AP430" s="6"/>
      <c r="AQ430" s="6"/>
      <c r="AR430" s="6"/>
      <c r="AS430" s="6"/>
      <c r="AT430" s="6">
        <f t="shared" si="130"/>
        <v>0</v>
      </c>
      <c r="AU430" s="6"/>
      <c r="AV430" s="6" t="str">
        <f t="shared" si="120"/>
        <v/>
      </c>
      <c r="AW430" s="6" t="str">
        <f t="shared" si="121"/>
        <v/>
      </c>
      <c r="AX430" s="6" t="str">
        <f t="shared" si="122"/>
        <v/>
      </c>
      <c r="AY430" s="58"/>
      <c r="BE430" s="192" t="s">
        <v>1206</v>
      </c>
      <c r="CS430" s="284" t="str">
        <f t="shared" si="123"/>
        <v/>
      </c>
      <c r="CT430" s="365" t="str">
        <f t="shared" si="131"/>
        <v/>
      </c>
    </row>
    <row r="431" spans="1:98" s="1" customFormat="1" ht="13.5" customHeight="1" x14ac:dyDescent="0.2">
      <c r="A431" s="17">
        <v>416</v>
      </c>
      <c r="B431" s="370"/>
      <c r="C431" s="370"/>
      <c r="D431" s="370"/>
      <c r="E431" s="370"/>
      <c r="F431" s="370"/>
      <c r="G431" s="370"/>
      <c r="H431" s="370"/>
      <c r="I431" s="370"/>
      <c r="J431" s="370"/>
      <c r="K431" s="370"/>
      <c r="L431" s="371"/>
      <c r="M431" s="370"/>
      <c r="N431" s="69"/>
      <c r="O431" s="70"/>
      <c r="P431" s="62"/>
      <c r="Q431" s="62"/>
      <c r="R431" s="103"/>
      <c r="S431" s="103"/>
      <c r="T431" s="104"/>
      <c r="U431" s="105"/>
      <c r="V431" s="106"/>
      <c r="W431" s="106"/>
      <c r="X431" s="107"/>
      <c r="Y431" s="25"/>
      <c r="Z431" s="21" t="str">
        <f t="shared" si="114"/>
        <v/>
      </c>
      <c r="AA431" s="6" t="e">
        <f t="shared" si="115"/>
        <v>#N/A</v>
      </c>
      <c r="AB431" s="6" t="e">
        <f t="shared" si="116"/>
        <v>#N/A</v>
      </c>
      <c r="AC431" s="6" t="e">
        <f t="shared" si="117"/>
        <v>#N/A</v>
      </c>
      <c r="AD431" s="6" t="str">
        <f t="shared" si="118"/>
        <v/>
      </c>
      <c r="AE431" s="6">
        <f t="shared" si="119"/>
        <v>1</v>
      </c>
      <c r="AF431" s="6" t="e">
        <f t="shared" si="124"/>
        <v>#N/A</v>
      </c>
      <c r="AG431" s="6" t="e">
        <f t="shared" si="125"/>
        <v>#N/A</v>
      </c>
      <c r="AH431" s="6" t="e">
        <f t="shared" si="126"/>
        <v>#N/A</v>
      </c>
      <c r="AI431" s="6" t="e">
        <f t="shared" si="127"/>
        <v>#N/A</v>
      </c>
      <c r="AJ431" s="7" t="str">
        <f t="shared" si="128"/>
        <v xml:space="preserve"> </v>
      </c>
      <c r="AK431" s="6" t="e">
        <f t="shared" si="129"/>
        <v>#N/A</v>
      </c>
      <c r="AL431" s="6"/>
      <c r="AM431" s="6"/>
      <c r="AN431" s="6"/>
      <c r="AO431" s="6"/>
      <c r="AP431" s="6"/>
      <c r="AQ431" s="6"/>
      <c r="AR431" s="6"/>
      <c r="AS431" s="6"/>
      <c r="AT431" s="6">
        <f t="shared" si="130"/>
        <v>0</v>
      </c>
      <c r="AU431" s="6"/>
      <c r="AV431" s="6" t="str">
        <f t="shared" si="120"/>
        <v/>
      </c>
      <c r="AW431" s="6" t="str">
        <f t="shared" si="121"/>
        <v/>
      </c>
      <c r="AX431" s="6" t="str">
        <f t="shared" si="122"/>
        <v/>
      </c>
      <c r="AY431" s="58"/>
      <c r="BE431" s="191" t="s">
        <v>1207</v>
      </c>
      <c r="CS431" s="284" t="str">
        <f t="shared" si="123"/>
        <v/>
      </c>
      <c r="CT431" s="365" t="str">
        <f t="shared" si="131"/>
        <v/>
      </c>
    </row>
    <row r="432" spans="1:98" s="1" customFormat="1" ht="13.5" customHeight="1" x14ac:dyDescent="0.2">
      <c r="A432" s="17">
        <v>417</v>
      </c>
      <c r="B432" s="370"/>
      <c r="C432" s="370"/>
      <c r="D432" s="370"/>
      <c r="E432" s="370"/>
      <c r="F432" s="370"/>
      <c r="G432" s="370"/>
      <c r="H432" s="370"/>
      <c r="I432" s="370"/>
      <c r="J432" s="370"/>
      <c r="K432" s="370"/>
      <c r="L432" s="371"/>
      <c r="M432" s="370"/>
      <c r="N432" s="69"/>
      <c r="O432" s="70"/>
      <c r="P432" s="62"/>
      <c r="Q432" s="62"/>
      <c r="R432" s="103"/>
      <c r="S432" s="103"/>
      <c r="T432" s="104"/>
      <c r="U432" s="105"/>
      <c r="V432" s="106"/>
      <c r="W432" s="106"/>
      <c r="X432" s="107"/>
      <c r="Y432" s="25"/>
      <c r="Z432" s="21" t="str">
        <f t="shared" si="114"/>
        <v/>
      </c>
      <c r="AA432" s="6" t="e">
        <f t="shared" si="115"/>
        <v>#N/A</v>
      </c>
      <c r="AB432" s="6" t="e">
        <f t="shared" si="116"/>
        <v>#N/A</v>
      </c>
      <c r="AC432" s="6" t="e">
        <f t="shared" si="117"/>
        <v>#N/A</v>
      </c>
      <c r="AD432" s="6" t="str">
        <f t="shared" si="118"/>
        <v/>
      </c>
      <c r="AE432" s="6">
        <f t="shared" si="119"/>
        <v>1</v>
      </c>
      <c r="AF432" s="6" t="e">
        <f t="shared" si="124"/>
        <v>#N/A</v>
      </c>
      <c r="AG432" s="6" t="e">
        <f t="shared" si="125"/>
        <v>#N/A</v>
      </c>
      <c r="AH432" s="6" t="e">
        <f t="shared" si="126"/>
        <v>#N/A</v>
      </c>
      <c r="AI432" s="6" t="e">
        <f t="shared" si="127"/>
        <v>#N/A</v>
      </c>
      <c r="AJ432" s="7" t="str">
        <f t="shared" si="128"/>
        <v xml:space="preserve"> </v>
      </c>
      <c r="AK432" s="6" t="e">
        <f t="shared" si="129"/>
        <v>#N/A</v>
      </c>
      <c r="AL432" s="6"/>
      <c r="AM432" s="6"/>
      <c r="AN432" s="6"/>
      <c r="AO432" s="6"/>
      <c r="AP432" s="6"/>
      <c r="AQ432" s="6"/>
      <c r="AR432" s="6"/>
      <c r="AS432" s="6"/>
      <c r="AT432" s="6">
        <f t="shared" si="130"/>
        <v>0</v>
      </c>
      <c r="AU432" s="6"/>
      <c r="AV432" s="6" t="str">
        <f t="shared" si="120"/>
        <v/>
      </c>
      <c r="AW432" s="6" t="str">
        <f t="shared" si="121"/>
        <v/>
      </c>
      <c r="AX432" s="6" t="str">
        <f t="shared" si="122"/>
        <v/>
      </c>
      <c r="AY432" s="58"/>
      <c r="BE432" s="192" t="s">
        <v>1036</v>
      </c>
      <c r="CS432" s="284" t="str">
        <f t="shared" si="123"/>
        <v/>
      </c>
      <c r="CT432" s="365" t="str">
        <f t="shared" si="131"/>
        <v/>
      </c>
    </row>
    <row r="433" spans="1:98" s="1" customFormat="1" ht="13.5" customHeight="1" x14ac:dyDescent="0.2">
      <c r="A433" s="17">
        <v>418</v>
      </c>
      <c r="B433" s="370"/>
      <c r="C433" s="370"/>
      <c r="D433" s="370"/>
      <c r="E433" s="370"/>
      <c r="F433" s="370"/>
      <c r="G433" s="370"/>
      <c r="H433" s="370"/>
      <c r="I433" s="370"/>
      <c r="J433" s="370"/>
      <c r="K433" s="370"/>
      <c r="L433" s="371"/>
      <c r="M433" s="370"/>
      <c r="N433" s="69"/>
      <c r="O433" s="70"/>
      <c r="P433" s="62"/>
      <c r="Q433" s="62"/>
      <c r="R433" s="103"/>
      <c r="S433" s="103"/>
      <c r="T433" s="104"/>
      <c r="U433" s="105"/>
      <c r="V433" s="106"/>
      <c r="W433" s="106"/>
      <c r="X433" s="107"/>
      <c r="Y433" s="25"/>
      <c r="Z433" s="21" t="str">
        <f t="shared" si="114"/>
        <v/>
      </c>
      <c r="AA433" s="6" t="e">
        <f t="shared" si="115"/>
        <v>#N/A</v>
      </c>
      <c r="AB433" s="6" t="e">
        <f t="shared" si="116"/>
        <v>#N/A</v>
      </c>
      <c r="AC433" s="6" t="e">
        <f t="shared" si="117"/>
        <v>#N/A</v>
      </c>
      <c r="AD433" s="6" t="str">
        <f t="shared" si="118"/>
        <v/>
      </c>
      <c r="AE433" s="6">
        <f t="shared" si="119"/>
        <v>1</v>
      </c>
      <c r="AF433" s="6" t="e">
        <f t="shared" si="124"/>
        <v>#N/A</v>
      </c>
      <c r="AG433" s="6" t="e">
        <f t="shared" si="125"/>
        <v>#N/A</v>
      </c>
      <c r="AH433" s="6" t="e">
        <f t="shared" si="126"/>
        <v>#N/A</v>
      </c>
      <c r="AI433" s="6" t="e">
        <f t="shared" si="127"/>
        <v>#N/A</v>
      </c>
      <c r="AJ433" s="7" t="str">
        <f t="shared" si="128"/>
        <v xml:space="preserve"> </v>
      </c>
      <c r="AK433" s="6" t="e">
        <f t="shared" si="129"/>
        <v>#N/A</v>
      </c>
      <c r="AL433" s="6"/>
      <c r="AM433" s="6"/>
      <c r="AN433" s="6"/>
      <c r="AO433" s="6"/>
      <c r="AP433" s="6"/>
      <c r="AQ433" s="6"/>
      <c r="AR433" s="6"/>
      <c r="AS433" s="6"/>
      <c r="AT433" s="6">
        <f t="shared" si="130"/>
        <v>0</v>
      </c>
      <c r="AU433" s="6"/>
      <c r="AV433" s="6" t="str">
        <f t="shared" si="120"/>
        <v/>
      </c>
      <c r="AW433" s="6" t="str">
        <f t="shared" si="121"/>
        <v/>
      </c>
      <c r="AX433" s="6" t="str">
        <f t="shared" si="122"/>
        <v/>
      </c>
      <c r="AY433" s="58"/>
      <c r="BE433" s="192" t="s">
        <v>1038</v>
      </c>
      <c r="CS433" s="284" t="str">
        <f t="shared" si="123"/>
        <v/>
      </c>
      <c r="CT433" s="365" t="str">
        <f t="shared" si="131"/>
        <v/>
      </c>
    </row>
    <row r="434" spans="1:98" s="1" customFormat="1" ht="13.5" customHeight="1" x14ac:dyDescent="0.2">
      <c r="A434" s="17">
        <v>419</v>
      </c>
      <c r="B434" s="370"/>
      <c r="C434" s="370"/>
      <c r="D434" s="370"/>
      <c r="E434" s="370"/>
      <c r="F434" s="370"/>
      <c r="G434" s="370"/>
      <c r="H434" s="370"/>
      <c r="I434" s="370"/>
      <c r="J434" s="370"/>
      <c r="K434" s="370"/>
      <c r="L434" s="371"/>
      <c r="M434" s="370"/>
      <c r="N434" s="69"/>
      <c r="O434" s="70"/>
      <c r="P434" s="62"/>
      <c r="Q434" s="62"/>
      <c r="R434" s="103"/>
      <c r="S434" s="103"/>
      <c r="T434" s="104"/>
      <c r="U434" s="105"/>
      <c r="V434" s="106"/>
      <c r="W434" s="106"/>
      <c r="X434" s="107"/>
      <c r="Y434" s="25"/>
      <c r="Z434" s="21" t="str">
        <f t="shared" si="114"/>
        <v/>
      </c>
      <c r="AA434" s="6" t="e">
        <f t="shared" si="115"/>
        <v>#N/A</v>
      </c>
      <c r="AB434" s="6" t="e">
        <f t="shared" si="116"/>
        <v>#N/A</v>
      </c>
      <c r="AC434" s="6" t="e">
        <f t="shared" si="117"/>
        <v>#N/A</v>
      </c>
      <c r="AD434" s="6" t="str">
        <f t="shared" si="118"/>
        <v/>
      </c>
      <c r="AE434" s="6">
        <f t="shared" si="119"/>
        <v>1</v>
      </c>
      <c r="AF434" s="6" t="e">
        <f t="shared" si="124"/>
        <v>#N/A</v>
      </c>
      <c r="AG434" s="6" t="e">
        <f t="shared" si="125"/>
        <v>#N/A</v>
      </c>
      <c r="AH434" s="6" t="e">
        <f t="shared" si="126"/>
        <v>#N/A</v>
      </c>
      <c r="AI434" s="6" t="e">
        <f t="shared" si="127"/>
        <v>#N/A</v>
      </c>
      <c r="AJ434" s="7" t="str">
        <f t="shared" si="128"/>
        <v xml:space="preserve"> </v>
      </c>
      <c r="AK434" s="6" t="e">
        <f t="shared" si="129"/>
        <v>#N/A</v>
      </c>
      <c r="AL434" s="6"/>
      <c r="AM434" s="6"/>
      <c r="AN434" s="6"/>
      <c r="AO434" s="6"/>
      <c r="AP434" s="6"/>
      <c r="AQ434" s="6"/>
      <c r="AR434" s="6"/>
      <c r="AS434" s="6"/>
      <c r="AT434" s="6">
        <f t="shared" si="130"/>
        <v>0</v>
      </c>
      <c r="AU434" s="6"/>
      <c r="AV434" s="6" t="str">
        <f t="shared" si="120"/>
        <v/>
      </c>
      <c r="AW434" s="6" t="str">
        <f t="shared" si="121"/>
        <v/>
      </c>
      <c r="AX434" s="6" t="str">
        <f t="shared" si="122"/>
        <v/>
      </c>
      <c r="AY434" s="58"/>
      <c r="BE434" s="192" t="s">
        <v>1422</v>
      </c>
      <c r="CS434" s="284" t="str">
        <f t="shared" si="123"/>
        <v/>
      </c>
      <c r="CT434" s="365" t="str">
        <f t="shared" si="131"/>
        <v/>
      </c>
    </row>
    <row r="435" spans="1:98" s="1" customFormat="1" ht="13.5" customHeight="1" x14ac:dyDescent="0.2">
      <c r="A435" s="17">
        <v>420</v>
      </c>
      <c r="B435" s="370"/>
      <c r="C435" s="370"/>
      <c r="D435" s="370"/>
      <c r="E435" s="370"/>
      <c r="F435" s="370"/>
      <c r="G435" s="370"/>
      <c r="H435" s="370"/>
      <c r="I435" s="370"/>
      <c r="J435" s="370"/>
      <c r="K435" s="370"/>
      <c r="L435" s="371"/>
      <c r="M435" s="370"/>
      <c r="N435" s="69"/>
      <c r="O435" s="70"/>
      <c r="P435" s="62"/>
      <c r="Q435" s="62"/>
      <c r="R435" s="103"/>
      <c r="S435" s="103"/>
      <c r="T435" s="104"/>
      <c r="U435" s="105"/>
      <c r="V435" s="106"/>
      <c r="W435" s="106"/>
      <c r="X435" s="107"/>
      <c r="Y435" s="25"/>
      <c r="Z435" s="21" t="str">
        <f t="shared" si="114"/>
        <v/>
      </c>
      <c r="AA435" s="6" t="e">
        <f t="shared" si="115"/>
        <v>#N/A</v>
      </c>
      <c r="AB435" s="6" t="e">
        <f t="shared" si="116"/>
        <v>#N/A</v>
      </c>
      <c r="AC435" s="6" t="e">
        <f t="shared" si="117"/>
        <v>#N/A</v>
      </c>
      <c r="AD435" s="6" t="str">
        <f t="shared" si="118"/>
        <v/>
      </c>
      <c r="AE435" s="6">
        <f t="shared" si="119"/>
        <v>1</v>
      </c>
      <c r="AF435" s="6" t="e">
        <f t="shared" si="124"/>
        <v>#N/A</v>
      </c>
      <c r="AG435" s="6" t="e">
        <f t="shared" si="125"/>
        <v>#N/A</v>
      </c>
      <c r="AH435" s="6" t="e">
        <f t="shared" si="126"/>
        <v>#N/A</v>
      </c>
      <c r="AI435" s="6" t="e">
        <f t="shared" si="127"/>
        <v>#N/A</v>
      </c>
      <c r="AJ435" s="7" t="str">
        <f t="shared" si="128"/>
        <v xml:space="preserve"> </v>
      </c>
      <c r="AK435" s="6" t="e">
        <f t="shared" si="129"/>
        <v>#N/A</v>
      </c>
      <c r="AL435" s="6"/>
      <c r="AM435" s="6"/>
      <c r="AN435" s="6"/>
      <c r="AO435" s="6"/>
      <c r="AP435" s="6"/>
      <c r="AQ435" s="6"/>
      <c r="AR435" s="6"/>
      <c r="AS435" s="6"/>
      <c r="AT435" s="6">
        <f t="shared" si="130"/>
        <v>0</v>
      </c>
      <c r="AU435" s="6"/>
      <c r="AV435" s="6" t="str">
        <f t="shared" si="120"/>
        <v/>
      </c>
      <c r="AW435" s="6" t="str">
        <f t="shared" si="121"/>
        <v/>
      </c>
      <c r="AX435" s="6" t="str">
        <f t="shared" si="122"/>
        <v/>
      </c>
      <c r="AY435" s="58"/>
      <c r="BE435" s="191" t="s">
        <v>899</v>
      </c>
      <c r="CS435" s="284" t="str">
        <f t="shared" si="123"/>
        <v/>
      </c>
      <c r="CT435" s="365" t="str">
        <f t="shared" si="131"/>
        <v/>
      </c>
    </row>
    <row r="436" spans="1:98" s="1" customFormat="1" ht="13.5" customHeight="1" x14ac:dyDescent="0.2">
      <c r="A436" s="17">
        <v>421</v>
      </c>
      <c r="B436" s="370"/>
      <c r="C436" s="370"/>
      <c r="D436" s="370"/>
      <c r="E436" s="370"/>
      <c r="F436" s="370"/>
      <c r="G436" s="370"/>
      <c r="H436" s="370"/>
      <c r="I436" s="370"/>
      <c r="J436" s="370"/>
      <c r="K436" s="370"/>
      <c r="L436" s="371"/>
      <c r="M436" s="370"/>
      <c r="N436" s="69"/>
      <c r="O436" s="70"/>
      <c r="P436" s="62"/>
      <c r="Q436" s="62"/>
      <c r="R436" s="103"/>
      <c r="S436" s="103"/>
      <c r="T436" s="104"/>
      <c r="U436" s="105"/>
      <c r="V436" s="106"/>
      <c r="W436" s="106"/>
      <c r="X436" s="107"/>
      <c r="Y436" s="25"/>
      <c r="Z436" s="21" t="str">
        <f t="shared" si="114"/>
        <v/>
      </c>
      <c r="AA436" s="6" t="e">
        <f t="shared" si="115"/>
        <v>#N/A</v>
      </c>
      <c r="AB436" s="6" t="e">
        <f t="shared" si="116"/>
        <v>#N/A</v>
      </c>
      <c r="AC436" s="6" t="e">
        <f t="shared" si="117"/>
        <v>#N/A</v>
      </c>
      <c r="AD436" s="6" t="str">
        <f t="shared" si="118"/>
        <v/>
      </c>
      <c r="AE436" s="6">
        <f t="shared" si="119"/>
        <v>1</v>
      </c>
      <c r="AF436" s="6" t="e">
        <f t="shared" si="124"/>
        <v>#N/A</v>
      </c>
      <c r="AG436" s="6" t="e">
        <f t="shared" si="125"/>
        <v>#N/A</v>
      </c>
      <c r="AH436" s="6" t="e">
        <f t="shared" si="126"/>
        <v>#N/A</v>
      </c>
      <c r="AI436" s="6" t="e">
        <f t="shared" si="127"/>
        <v>#N/A</v>
      </c>
      <c r="AJ436" s="7" t="str">
        <f t="shared" si="128"/>
        <v xml:space="preserve"> </v>
      </c>
      <c r="AK436" s="6" t="e">
        <f t="shared" si="129"/>
        <v>#N/A</v>
      </c>
      <c r="AL436" s="6"/>
      <c r="AM436" s="6"/>
      <c r="AN436" s="6"/>
      <c r="AO436" s="6"/>
      <c r="AP436" s="6"/>
      <c r="AQ436" s="6"/>
      <c r="AR436" s="6"/>
      <c r="AS436" s="6"/>
      <c r="AT436" s="6">
        <f t="shared" si="130"/>
        <v>0</v>
      </c>
      <c r="AU436" s="6"/>
      <c r="AV436" s="6" t="str">
        <f t="shared" si="120"/>
        <v/>
      </c>
      <c r="AW436" s="6" t="str">
        <f t="shared" si="121"/>
        <v/>
      </c>
      <c r="AX436" s="6" t="str">
        <f t="shared" si="122"/>
        <v/>
      </c>
      <c r="AY436" s="58"/>
      <c r="BE436" s="192" t="s">
        <v>1039</v>
      </c>
      <c r="CS436" s="284" t="str">
        <f t="shared" si="123"/>
        <v/>
      </c>
      <c r="CT436" s="365" t="str">
        <f t="shared" si="131"/>
        <v/>
      </c>
    </row>
    <row r="437" spans="1:98" s="1" customFormat="1" ht="13.5" customHeight="1" x14ac:dyDescent="0.2">
      <c r="A437" s="17">
        <v>422</v>
      </c>
      <c r="B437" s="370"/>
      <c r="C437" s="370"/>
      <c r="D437" s="370"/>
      <c r="E437" s="370"/>
      <c r="F437" s="370"/>
      <c r="G437" s="370"/>
      <c r="H437" s="370"/>
      <c r="I437" s="370"/>
      <c r="J437" s="370"/>
      <c r="K437" s="370"/>
      <c r="L437" s="371"/>
      <c r="M437" s="370"/>
      <c r="N437" s="69"/>
      <c r="O437" s="70"/>
      <c r="P437" s="62"/>
      <c r="Q437" s="62"/>
      <c r="R437" s="103"/>
      <c r="S437" s="103"/>
      <c r="T437" s="104"/>
      <c r="U437" s="105"/>
      <c r="V437" s="106"/>
      <c r="W437" s="106"/>
      <c r="X437" s="107"/>
      <c r="Y437" s="25"/>
      <c r="Z437" s="21" t="str">
        <f t="shared" si="114"/>
        <v/>
      </c>
      <c r="AA437" s="6" t="e">
        <f t="shared" si="115"/>
        <v>#N/A</v>
      </c>
      <c r="AB437" s="6" t="e">
        <f t="shared" si="116"/>
        <v>#N/A</v>
      </c>
      <c r="AC437" s="6" t="e">
        <f t="shared" si="117"/>
        <v>#N/A</v>
      </c>
      <c r="AD437" s="6" t="str">
        <f t="shared" si="118"/>
        <v/>
      </c>
      <c r="AE437" s="6">
        <f t="shared" si="119"/>
        <v>1</v>
      </c>
      <c r="AF437" s="6" t="e">
        <f t="shared" si="124"/>
        <v>#N/A</v>
      </c>
      <c r="AG437" s="6" t="e">
        <f t="shared" si="125"/>
        <v>#N/A</v>
      </c>
      <c r="AH437" s="6" t="e">
        <f t="shared" si="126"/>
        <v>#N/A</v>
      </c>
      <c r="AI437" s="6" t="e">
        <f t="shared" si="127"/>
        <v>#N/A</v>
      </c>
      <c r="AJ437" s="7" t="str">
        <f t="shared" si="128"/>
        <v xml:space="preserve"> </v>
      </c>
      <c r="AK437" s="6" t="e">
        <f t="shared" si="129"/>
        <v>#N/A</v>
      </c>
      <c r="AL437" s="6"/>
      <c r="AM437" s="6"/>
      <c r="AN437" s="6"/>
      <c r="AO437" s="6"/>
      <c r="AP437" s="6"/>
      <c r="AQ437" s="6"/>
      <c r="AR437" s="6"/>
      <c r="AS437" s="6"/>
      <c r="AT437" s="6">
        <f t="shared" si="130"/>
        <v>0</v>
      </c>
      <c r="AU437" s="6"/>
      <c r="AV437" s="6" t="str">
        <f t="shared" si="120"/>
        <v/>
      </c>
      <c r="AW437" s="6" t="str">
        <f t="shared" si="121"/>
        <v/>
      </c>
      <c r="AX437" s="6" t="str">
        <f t="shared" si="122"/>
        <v/>
      </c>
      <c r="AY437" s="58"/>
      <c r="BE437" s="191" t="s">
        <v>190</v>
      </c>
      <c r="CS437" s="284" t="str">
        <f t="shared" si="123"/>
        <v/>
      </c>
      <c r="CT437" s="365" t="str">
        <f t="shared" si="131"/>
        <v/>
      </c>
    </row>
    <row r="438" spans="1:98" s="1" customFormat="1" ht="13.5" customHeight="1" x14ac:dyDescent="0.2">
      <c r="A438" s="17">
        <v>423</v>
      </c>
      <c r="B438" s="370"/>
      <c r="C438" s="370"/>
      <c r="D438" s="370"/>
      <c r="E438" s="370"/>
      <c r="F438" s="370"/>
      <c r="G438" s="370"/>
      <c r="H438" s="370"/>
      <c r="I438" s="370"/>
      <c r="J438" s="370"/>
      <c r="K438" s="370"/>
      <c r="L438" s="371"/>
      <c r="M438" s="370"/>
      <c r="N438" s="69"/>
      <c r="O438" s="70"/>
      <c r="P438" s="62"/>
      <c r="Q438" s="62"/>
      <c r="R438" s="103"/>
      <c r="S438" s="103"/>
      <c r="T438" s="104"/>
      <c r="U438" s="105"/>
      <c r="V438" s="106"/>
      <c r="W438" s="106"/>
      <c r="X438" s="107"/>
      <c r="Y438" s="25"/>
      <c r="Z438" s="21" t="str">
        <f t="shared" si="114"/>
        <v/>
      </c>
      <c r="AA438" s="6" t="e">
        <f t="shared" si="115"/>
        <v>#N/A</v>
      </c>
      <c r="AB438" s="6" t="e">
        <f t="shared" si="116"/>
        <v>#N/A</v>
      </c>
      <c r="AC438" s="6" t="e">
        <f t="shared" si="117"/>
        <v>#N/A</v>
      </c>
      <c r="AD438" s="6" t="str">
        <f t="shared" si="118"/>
        <v/>
      </c>
      <c r="AE438" s="6">
        <f t="shared" si="119"/>
        <v>1</v>
      </c>
      <c r="AF438" s="6" t="e">
        <f t="shared" si="124"/>
        <v>#N/A</v>
      </c>
      <c r="AG438" s="6" t="e">
        <f t="shared" si="125"/>
        <v>#N/A</v>
      </c>
      <c r="AH438" s="6" t="e">
        <f t="shared" si="126"/>
        <v>#N/A</v>
      </c>
      <c r="AI438" s="6" t="e">
        <f t="shared" si="127"/>
        <v>#N/A</v>
      </c>
      <c r="AJ438" s="7" t="str">
        <f t="shared" si="128"/>
        <v xml:space="preserve"> </v>
      </c>
      <c r="AK438" s="6" t="e">
        <f t="shared" si="129"/>
        <v>#N/A</v>
      </c>
      <c r="AL438" s="6"/>
      <c r="AM438" s="6"/>
      <c r="AN438" s="6"/>
      <c r="AO438" s="6"/>
      <c r="AP438" s="6"/>
      <c r="AQ438" s="6"/>
      <c r="AR438" s="6"/>
      <c r="AS438" s="6"/>
      <c r="AT438" s="6">
        <f t="shared" si="130"/>
        <v>0</v>
      </c>
      <c r="AU438" s="6"/>
      <c r="AV438" s="6" t="str">
        <f t="shared" si="120"/>
        <v/>
      </c>
      <c r="AW438" s="6" t="str">
        <f t="shared" si="121"/>
        <v/>
      </c>
      <c r="AX438" s="6" t="str">
        <f t="shared" si="122"/>
        <v/>
      </c>
      <c r="AY438" s="58"/>
      <c r="BE438" s="192" t="s">
        <v>99</v>
      </c>
      <c r="CS438" s="284" t="str">
        <f t="shared" si="123"/>
        <v/>
      </c>
      <c r="CT438" s="365" t="str">
        <f t="shared" si="131"/>
        <v/>
      </c>
    </row>
    <row r="439" spans="1:98" s="1" customFormat="1" ht="13.5" customHeight="1" x14ac:dyDescent="0.2">
      <c r="A439" s="17">
        <v>424</v>
      </c>
      <c r="B439" s="370"/>
      <c r="C439" s="370"/>
      <c r="D439" s="370"/>
      <c r="E439" s="370"/>
      <c r="F439" s="370"/>
      <c r="G439" s="370"/>
      <c r="H439" s="370"/>
      <c r="I439" s="370"/>
      <c r="J439" s="370"/>
      <c r="K439" s="370"/>
      <c r="L439" s="371"/>
      <c r="M439" s="370"/>
      <c r="N439" s="69"/>
      <c r="O439" s="70"/>
      <c r="P439" s="62"/>
      <c r="Q439" s="62"/>
      <c r="R439" s="103"/>
      <c r="S439" s="103"/>
      <c r="T439" s="104"/>
      <c r="U439" s="105"/>
      <c r="V439" s="106"/>
      <c r="W439" s="106"/>
      <c r="X439" s="107"/>
      <c r="Y439" s="25"/>
      <c r="Z439" s="21" t="str">
        <f t="shared" si="114"/>
        <v/>
      </c>
      <c r="AA439" s="6" t="e">
        <f t="shared" si="115"/>
        <v>#N/A</v>
      </c>
      <c r="AB439" s="6" t="e">
        <f t="shared" si="116"/>
        <v>#N/A</v>
      </c>
      <c r="AC439" s="6" t="e">
        <f t="shared" si="117"/>
        <v>#N/A</v>
      </c>
      <c r="AD439" s="6" t="str">
        <f t="shared" si="118"/>
        <v/>
      </c>
      <c r="AE439" s="6">
        <f t="shared" si="119"/>
        <v>1</v>
      </c>
      <c r="AF439" s="6" t="e">
        <f t="shared" si="124"/>
        <v>#N/A</v>
      </c>
      <c r="AG439" s="6" t="e">
        <f t="shared" si="125"/>
        <v>#N/A</v>
      </c>
      <c r="AH439" s="6" t="e">
        <f t="shared" si="126"/>
        <v>#N/A</v>
      </c>
      <c r="AI439" s="6" t="e">
        <f t="shared" si="127"/>
        <v>#N/A</v>
      </c>
      <c r="AJ439" s="7" t="str">
        <f t="shared" si="128"/>
        <v xml:space="preserve"> </v>
      </c>
      <c r="AK439" s="6" t="e">
        <f t="shared" si="129"/>
        <v>#N/A</v>
      </c>
      <c r="AL439" s="6"/>
      <c r="AM439" s="6"/>
      <c r="AN439" s="6"/>
      <c r="AO439" s="6"/>
      <c r="AP439" s="6"/>
      <c r="AQ439" s="6"/>
      <c r="AR439" s="6"/>
      <c r="AS439" s="6"/>
      <c r="AT439" s="6">
        <f t="shared" si="130"/>
        <v>0</v>
      </c>
      <c r="AU439" s="6"/>
      <c r="AV439" s="6" t="str">
        <f t="shared" si="120"/>
        <v/>
      </c>
      <c r="AW439" s="6" t="str">
        <f t="shared" si="121"/>
        <v/>
      </c>
      <c r="AX439" s="6" t="str">
        <f t="shared" si="122"/>
        <v/>
      </c>
      <c r="AY439" s="58"/>
      <c r="BE439" s="191" t="s">
        <v>105</v>
      </c>
      <c r="CS439" s="284" t="str">
        <f t="shared" si="123"/>
        <v/>
      </c>
      <c r="CT439" s="365" t="str">
        <f t="shared" si="131"/>
        <v/>
      </c>
    </row>
    <row r="440" spans="1:98" s="1" customFormat="1" ht="13.5" customHeight="1" x14ac:dyDescent="0.2">
      <c r="A440" s="17">
        <v>425</v>
      </c>
      <c r="B440" s="370"/>
      <c r="C440" s="370"/>
      <c r="D440" s="370"/>
      <c r="E440" s="370"/>
      <c r="F440" s="370"/>
      <c r="G440" s="370"/>
      <c r="H440" s="370"/>
      <c r="I440" s="370"/>
      <c r="J440" s="370"/>
      <c r="K440" s="370"/>
      <c r="L440" s="371"/>
      <c r="M440" s="370"/>
      <c r="N440" s="69"/>
      <c r="O440" s="70"/>
      <c r="P440" s="62"/>
      <c r="Q440" s="62"/>
      <c r="R440" s="103"/>
      <c r="S440" s="103"/>
      <c r="T440" s="104"/>
      <c r="U440" s="105"/>
      <c r="V440" s="106"/>
      <c r="W440" s="106"/>
      <c r="X440" s="107"/>
      <c r="Y440" s="25"/>
      <c r="Z440" s="21" t="str">
        <f t="shared" si="114"/>
        <v/>
      </c>
      <c r="AA440" s="6" t="e">
        <f t="shared" si="115"/>
        <v>#N/A</v>
      </c>
      <c r="AB440" s="6" t="e">
        <f t="shared" si="116"/>
        <v>#N/A</v>
      </c>
      <c r="AC440" s="6" t="e">
        <f t="shared" si="117"/>
        <v>#N/A</v>
      </c>
      <c r="AD440" s="6" t="str">
        <f t="shared" si="118"/>
        <v/>
      </c>
      <c r="AE440" s="6">
        <f t="shared" si="119"/>
        <v>1</v>
      </c>
      <c r="AF440" s="6" t="e">
        <f t="shared" si="124"/>
        <v>#N/A</v>
      </c>
      <c r="AG440" s="6" t="e">
        <f t="shared" si="125"/>
        <v>#N/A</v>
      </c>
      <c r="AH440" s="6" t="e">
        <f t="shared" si="126"/>
        <v>#N/A</v>
      </c>
      <c r="AI440" s="6" t="e">
        <f t="shared" si="127"/>
        <v>#N/A</v>
      </c>
      <c r="AJ440" s="7" t="str">
        <f t="shared" si="128"/>
        <v xml:space="preserve"> </v>
      </c>
      <c r="AK440" s="6" t="e">
        <f t="shared" si="129"/>
        <v>#N/A</v>
      </c>
      <c r="AL440" s="6"/>
      <c r="AM440" s="6"/>
      <c r="AN440" s="6"/>
      <c r="AO440" s="6"/>
      <c r="AP440" s="6"/>
      <c r="AQ440" s="6"/>
      <c r="AR440" s="6"/>
      <c r="AS440" s="6"/>
      <c r="AT440" s="6">
        <f t="shared" si="130"/>
        <v>0</v>
      </c>
      <c r="AU440" s="6"/>
      <c r="AV440" s="6" t="str">
        <f t="shared" si="120"/>
        <v/>
      </c>
      <c r="AW440" s="6" t="str">
        <f t="shared" si="121"/>
        <v/>
      </c>
      <c r="AX440" s="6" t="str">
        <f t="shared" si="122"/>
        <v/>
      </c>
      <c r="AY440" s="58"/>
      <c r="BE440" s="191" t="s">
        <v>191</v>
      </c>
      <c r="CS440" s="284" t="str">
        <f t="shared" si="123"/>
        <v/>
      </c>
      <c r="CT440" s="365" t="str">
        <f t="shared" si="131"/>
        <v/>
      </c>
    </row>
    <row r="441" spans="1:98" s="1" customFormat="1" ht="13.5" customHeight="1" x14ac:dyDescent="0.2">
      <c r="A441" s="17">
        <v>426</v>
      </c>
      <c r="B441" s="370"/>
      <c r="C441" s="370"/>
      <c r="D441" s="370"/>
      <c r="E441" s="370"/>
      <c r="F441" s="370"/>
      <c r="G441" s="370"/>
      <c r="H441" s="370"/>
      <c r="I441" s="370"/>
      <c r="J441" s="370"/>
      <c r="K441" s="370"/>
      <c r="L441" s="371"/>
      <c r="M441" s="370"/>
      <c r="N441" s="69"/>
      <c r="O441" s="70"/>
      <c r="P441" s="62"/>
      <c r="Q441" s="62"/>
      <c r="R441" s="103"/>
      <c r="S441" s="103"/>
      <c r="T441" s="104"/>
      <c r="U441" s="105"/>
      <c r="V441" s="106"/>
      <c r="W441" s="106"/>
      <c r="X441" s="107"/>
      <c r="Y441" s="25"/>
      <c r="Z441" s="21" t="str">
        <f t="shared" si="114"/>
        <v/>
      </c>
      <c r="AA441" s="6" t="e">
        <f t="shared" si="115"/>
        <v>#N/A</v>
      </c>
      <c r="AB441" s="6" t="e">
        <f t="shared" si="116"/>
        <v>#N/A</v>
      </c>
      <c r="AC441" s="6" t="e">
        <f t="shared" si="117"/>
        <v>#N/A</v>
      </c>
      <c r="AD441" s="6" t="str">
        <f t="shared" si="118"/>
        <v/>
      </c>
      <c r="AE441" s="6">
        <f t="shared" si="119"/>
        <v>1</v>
      </c>
      <c r="AF441" s="6" t="e">
        <f t="shared" si="124"/>
        <v>#N/A</v>
      </c>
      <c r="AG441" s="6" t="e">
        <f t="shared" si="125"/>
        <v>#N/A</v>
      </c>
      <c r="AH441" s="6" t="e">
        <f t="shared" si="126"/>
        <v>#N/A</v>
      </c>
      <c r="AI441" s="6" t="e">
        <f t="shared" si="127"/>
        <v>#N/A</v>
      </c>
      <c r="AJ441" s="7" t="str">
        <f t="shared" si="128"/>
        <v xml:space="preserve"> </v>
      </c>
      <c r="AK441" s="6" t="e">
        <f t="shared" si="129"/>
        <v>#N/A</v>
      </c>
      <c r="AL441" s="6"/>
      <c r="AM441" s="6"/>
      <c r="AN441" s="6"/>
      <c r="AO441" s="6"/>
      <c r="AP441" s="6"/>
      <c r="AQ441" s="6"/>
      <c r="AR441" s="6"/>
      <c r="AS441" s="6"/>
      <c r="AT441" s="6">
        <f t="shared" si="130"/>
        <v>0</v>
      </c>
      <c r="AU441" s="6"/>
      <c r="AV441" s="6" t="str">
        <f t="shared" si="120"/>
        <v/>
      </c>
      <c r="AW441" s="6" t="str">
        <f t="shared" si="121"/>
        <v/>
      </c>
      <c r="AX441" s="6" t="str">
        <f t="shared" si="122"/>
        <v/>
      </c>
      <c r="AY441" s="58"/>
      <c r="BE441" s="191" t="s">
        <v>100</v>
      </c>
      <c r="CS441" s="284" t="str">
        <f t="shared" si="123"/>
        <v/>
      </c>
      <c r="CT441" s="365" t="str">
        <f t="shared" si="131"/>
        <v/>
      </c>
    </row>
    <row r="442" spans="1:98" s="1" customFormat="1" ht="13.5" customHeight="1" x14ac:dyDescent="0.2">
      <c r="A442" s="17">
        <v>427</v>
      </c>
      <c r="B442" s="370"/>
      <c r="C442" s="370"/>
      <c r="D442" s="370"/>
      <c r="E442" s="370"/>
      <c r="F442" s="370"/>
      <c r="G442" s="370"/>
      <c r="H442" s="370"/>
      <c r="I442" s="370"/>
      <c r="J442" s="370"/>
      <c r="K442" s="370"/>
      <c r="L442" s="371"/>
      <c r="M442" s="370"/>
      <c r="N442" s="69"/>
      <c r="O442" s="70"/>
      <c r="P442" s="62"/>
      <c r="Q442" s="62"/>
      <c r="R442" s="103"/>
      <c r="S442" s="103"/>
      <c r="T442" s="104"/>
      <c r="U442" s="105"/>
      <c r="V442" s="106"/>
      <c r="W442" s="106"/>
      <c r="X442" s="107"/>
      <c r="Y442" s="25"/>
      <c r="Z442" s="21" t="str">
        <f t="shared" si="114"/>
        <v/>
      </c>
      <c r="AA442" s="6" t="e">
        <f t="shared" si="115"/>
        <v>#N/A</v>
      </c>
      <c r="AB442" s="6" t="e">
        <f t="shared" si="116"/>
        <v>#N/A</v>
      </c>
      <c r="AC442" s="6" t="e">
        <f t="shared" si="117"/>
        <v>#N/A</v>
      </c>
      <c r="AD442" s="6" t="str">
        <f t="shared" si="118"/>
        <v/>
      </c>
      <c r="AE442" s="6">
        <f t="shared" si="119"/>
        <v>1</v>
      </c>
      <c r="AF442" s="6" t="e">
        <f t="shared" si="124"/>
        <v>#N/A</v>
      </c>
      <c r="AG442" s="6" t="e">
        <f t="shared" si="125"/>
        <v>#N/A</v>
      </c>
      <c r="AH442" s="6" t="e">
        <f t="shared" si="126"/>
        <v>#N/A</v>
      </c>
      <c r="AI442" s="6" t="e">
        <f t="shared" si="127"/>
        <v>#N/A</v>
      </c>
      <c r="AJ442" s="7" t="str">
        <f t="shared" si="128"/>
        <v xml:space="preserve"> </v>
      </c>
      <c r="AK442" s="6" t="e">
        <f t="shared" si="129"/>
        <v>#N/A</v>
      </c>
      <c r="AL442" s="6"/>
      <c r="AM442" s="6"/>
      <c r="AN442" s="6"/>
      <c r="AO442" s="6"/>
      <c r="AP442" s="6"/>
      <c r="AQ442" s="6"/>
      <c r="AR442" s="6"/>
      <c r="AS442" s="6"/>
      <c r="AT442" s="6">
        <f t="shared" si="130"/>
        <v>0</v>
      </c>
      <c r="AU442" s="6"/>
      <c r="AV442" s="6" t="str">
        <f t="shared" si="120"/>
        <v/>
      </c>
      <c r="AW442" s="6" t="str">
        <f t="shared" si="121"/>
        <v/>
      </c>
      <c r="AX442" s="6" t="str">
        <f t="shared" si="122"/>
        <v/>
      </c>
      <c r="AY442" s="58"/>
      <c r="BE442" s="192" t="s">
        <v>106</v>
      </c>
      <c r="CS442" s="284" t="str">
        <f t="shared" si="123"/>
        <v/>
      </c>
      <c r="CT442" s="365" t="str">
        <f t="shared" si="131"/>
        <v/>
      </c>
    </row>
    <row r="443" spans="1:98" s="1" customFormat="1" ht="13.5" customHeight="1" x14ac:dyDescent="0.2">
      <c r="A443" s="17">
        <v>428</v>
      </c>
      <c r="B443" s="370"/>
      <c r="C443" s="370"/>
      <c r="D443" s="370"/>
      <c r="E443" s="370"/>
      <c r="F443" s="370"/>
      <c r="G443" s="370"/>
      <c r="H443" s="370"/>
      <c r="I443" s="370"/>
      <c r="J443" s="370"/>
      <c r="K443" s="370"/>
      <c r="L443" s="371"/>
      <c r="M443" s="370"/>
      <c r="N443" s="69"/>
      <c r="O443" s="70"/>
      <c r="P443" s="62"/>
      <c r="Q443" s="62"/>
      <c r="R443" s="103"/>
      <c r="S443" s="103"/>
      <c r="T443" s="104"/>
      <c r="U443" s="105"/>
      <c r="V443" s="106"/>
      <c r="W443" s="106"/>
      <c r="X443" s="107"/>
      <c r="Y443" s="25"/>
      <c r="Z443" s="21" t="str">
        <f t="shared" si="114"/>
        <v/>
      </c>
      <c r="AA443" s="6" t="e">
        <f t="shared" si="115"/>
        <v>#N/A</v>
      </c>
      <c r="AB443" s="6" t="e">
        <f t="shared" si="116"/>
        <v>#N/A</v>
      </c>
      <c r="AC443" s="6" t="e">
        <f t="shared" si="117"/>
        <v>#N/A</v>
      </c>
      <c r="AD443" s="6" t="str">
        <f t="shared" si="118"/>
        <v/>
      </c>
      <c r="AE443" s="6">
        <f t="shared" si="119"/>
        <v>1</v>
      </c>
      <c r="AF443" s="6" t="e">
        <f t="shared" si="124"/>
        <v>#N/A</v>
      </c>
      <c r="AG443" s="6" t="e">
        <f t="shared" si="125"/>
        <v>#N/A</v>
      </c>
      <c r="AH443" s="6" t="e">
        <f t="shared" si="126"/>
        <v>#N/A</v>
      </c>
      <c r="AI443" s="6" t="e">
        <f t="shared" si="127"/>
        <v>#N/A</v>
      </c>
      <c r="AJ443" s="7" t="str">
        <f t="shared" si="128"/>
        <v xml:space="preserve"> </v>
      </c>
      <c r="AK443" s="6" t="e">
        <f t="shared" si="129"/>
        <v>#N/A</v>
      </c>
      <c r="AL443" s="6"/>
      <c r="AM443" s="6"/>
      <c r="AN443" s="6"/>
      <c r="AO443" s="6"/>
      <c r="AP443" s="6"/>
      <c r="AQ443" s="6"/>
      <c r="AR443" s="6"/>
      <c r="AS443" s="6"/>
      <c r="AT443" s="6">
        <f t="shared" si="130"/>
        <v>0</v>
      </c>
      <c r="AU443" s="6"/>
      <c r="AV443" s="6" t="str">
        <f t="shared" si="120"/>
        <v/>
      </c>
      <c r="AW443" s="6" t="str">
        <f t="shared" si="121"/>
        <v/>
      </c>
      <c r="AX443" s="6" t="str">
        <f t="shared" si="122"/>
        <v/>
      </c>
      <c r="AY443" s="58"/>
      <c r="BE443" s="192" t="s">
        <v>198</v>
      </c>
      <c r="CS443" s="284" t="str">
        <f t="shared" si="123"/>
        <v/>
      </c>
      <c r="CT443" s="365" t="str">
        <f t="shared" si="131"/>
        <v/>
      </c>
    </row>
    <row r="444" spans="1:98" s="1" customFormat="1" ht="13.5" customHeight="1" x14ac:dyDescent="0.2">
      <c r="A444" s="17">
        <v>429</v>
      </c>
      <c r="B444" s="370"/>
      <c r="C444" s="370"/>
      <c r="D444" s="370"/>
      <c r="E444" s="370"/>
      <c r="F444" s="370"/>
      <c r="G444" s="370"/>
      <c r="H444" s="370"/>
      <c r="I444" s="370"/>
      <c r="J444" s="370"/>
      <c r="K444" s="370"/>
      <c r="L444" s="371"/>
      <c r="M444" s="370"/>
      <c r="N444" s="69"/>
      <c r="O444" s="70"/>
      <c r="P444" s="62"/>
      <c r="Q444" s="62"/>
      <c r="R444" s="103"/>
      <c r="S444" s="103"/>
      <c r="T444" s="104"/>
      <c r="U444" s="105"/>
      <c r="V444" s="106"/>
      <c r="W444" s="106"/>
      <c r="X444" s="107"/>
      <c r="Y444" s="25"/>
      <c r="Z444" s="21" t="str">
        <f t="shared" si="114"/>
        <v/>
      </c>
      <c r="AA444" s="6" t="e">
        <f t="shared" si="115"/>
        <v>#N/A</v>
      </c>
      <c r="AB444" s="6" t="e">
        <f t="shared" si="116"/>
        <v>#N/A</v>
      </c>
      <c r="AC444" s="6" t="e">
        <f t="shared" si="117"/>
        <v>#N/A</v>
      </c>
      <c r="AD444" s="6" t="str">
        <f t="shared" si="118"/>
        <v/>
      </c>
      <c r="AE444" s="6">
        <f t="shared" si="119"/>
        <v>1</v>
      </c>
      <c r="AF444" s="6" t="e">
        <f t="shared" si="124"/>
        <v>#N/A</v>
      </c>
      <c r="AG444" s="6" t="e">
        <f t="shared" si="125"/>
        <v>#N/A</v>
      </c>
      <c r="AH444" s="6" t="e">
        <f t="shared" si="126"/>
        <v>#N/A</v>
      </c>
      <c r="AI444" s="6" t="e">
        <f t="shared" si="127"/>
        <v>#N/A</v>
      </c>
      <c r="AJ444" s="7" t="str">
        <f t="shared" si="128"/>
        <v xml:space="preserve"> </v>
      </c>
      <c r="AK444" s="6" t="e">
        <f t="shared" si="129"/>
        <v>#N/A</v>
      </c>
      <c r="AL444" s="6"/>
      <c r="AM444" s="6"/>
      <c r="AN444" s="6"/>
      <c r="AO444" s="6"/>
      <c r="AP444" s="6"/>
      <c r="AQ444" s="6"/>
      <c r="AR444" s="6"/>
      <c r="AS444" s="6"/>
      <c r="AT444" s="6">
        <f t="shared" si="130"/>
        <v>0</v>
      </c>
      <c r="AU444" s="6"/>
      <c r="AV444" s="6" t="str">
        <f t="shared" si="120"/>
        <v/>
      </c>
      <c r="AW444" s="6" t="str">
        <f t="shared" si="121"/>
        <v/>
      </c>
      <c r="AX444" s="6" t="str">
        <f t="shared" si="122"/>
        <v/>
      </c>
      <c r="AY444" s="58"/>
      <c r="BE444" s="192" t="s">
        <v>199</v>
      </c>
      <c r="CS444" s="284" t="str">
        <f t="shared" si="123"/>
        <v/>
      </c>
      <c r="CT444" s="365" t="str">
        <f t="shared" si="131"/>
        <v/>
      </c>
    </row>
    <row r="445" spans="1:98" s="1" customFormat="1" ht="13.5" customHeight="1" x14ac:dyDescent="0.2">
      <c r="A445" s="17">
        <v>430</v>
      </c>
      <c r="B445" s="370"/>
      <c r="C445" s="370"/>
      <c r="D445" s="370"/>
      <c r="E445" s="370"/>
      <c r="F445" s="370"/>
      <c r="G445" s="370"/>
      <c r="H445" s="370"/>
      <c r="I445" s="370"/>
      <c r="J445" s="370"/>
      <c r="K445" s="370"/>
      <c r="L445" s="371"/>
      <c r="M445" s="370"/>
      <c r="N445" s="69"/>
      <c r="O445" s="70"/>
      <c r="P445" s="62"/>
      <c r="Q445" s="62"/>
      <c r="R445" s="103"/>
      <c r="S445" s="103"/>
      <c r="T445" s="104"/>
      <c r="U445" s="105"/>
      <c r="V445" s="106"/>
      <c r="W445" s="106"/>
      <c r="X445" s="107"/>
      <c r="Y445" s="25"/>
      <c r="Z445" s="21" t="str">
        <f t="shared" si="114"/>
        <v/>
      </c>
      <c r="AA445" s="6" t="e">
        <f t="shared" si="115"/>
        <v>#N/A</v>
      </c>
      <c r="AB445" s="6" t="e">
        <f t="shared" si="116"/>
        <v>#N/A</v>
      </c>
      <c r="AC445" s="6" t="e">
        <f t="shared" si="117"/>
        <v>#N/A</v>
      </c>
      <c r="AD445" s="6" t="str">
        <f t="shared" si="118"/>
        <v/>
      </c>
      <c r="AE445" s="6">
        <f t="shared" si="119"/>
        <v>1</v>
      </c>
      <c r="AF445" s="6" t="e">
        <f t="shared" si="124"/>
        <v>#N/A</v>
      </c>
      <c r="AG445" s="6" t="e">
        <f t="shared" si="125"/>
        <v>#N/A</v>
      </c>
      <c r="AH445" s="6" t="e">
        <f t="shared" si="126"/>
        <v>#N/A</v>
      </c>
      <c r="AI445" s="6" t="e">
        <f t="shared" si="127"/>
        <v>#N/A</v>
      </c>
      <c r="AJ445" s="7" t="str">
        <f t="shared" si="128"/>
        <v xml:space="preserve"> </v>
      </c>
      <c r="AK445" s="6" t="e">
        <f t="shared" si="129"/>
        <v>#N/A</v>
      </c>
      <c r="AL445" s="6"/>
      <c r="AM445" s="6"/>
      <c r="AN445" s="6"/>
      <c r="AO445" s="6"/>
      <c r="AP445" s="6"/>
      <c r="AQ445" s="6"/>
      <c r="AR445" s="6"/>
      <c r="AS445" s="6"/>
      <c r="AT445" s="6">
        <f t="shared" si="130"/>
        <v>0</v>
      </c>
      <c r="AU445" s="6"/>
      <c r="AV445" s="6" t="str">
        <f t="shared" si="120"/>
        <v/>
      </c>
      <c r="AW445" s="6" t="str">
        <f t="shared" si="121"/>
        <v/>
      </c>
      <c r="AX445" s="6" t="str">
        <f t="shared" si="122"/>
        <v/>
      </c>
      <c r="AY445" s="58"/>
      <c r="BE445" s="191" t="s">
        <v>133</v>
      </c>
      <c r="CS445" s="284" t="str">
        <f t="shared" si="123"/>
        <v/>
      </c>
      <c r="CT445" s="365" t="str">
        <f t="shared" si="131"/>
        <v/>
      </c>
    </row>
    <row r="446" spans="1:98" s="1" customFormat="1" ht="13.5" customHeight="1" x14ac:dyDescent="0.2">
      <c r="A446" s="17">
        <v>431</v>
      </c>
      <c r="B446" s="370"/>
      <c r="C446" s="370"/>
      <c r="D446" s="370"/>
      <c r="E446" s="370"/>
      <c r="F446" s="370"/>
      <c r="G446" s="370"/>
      <c r="H446" s="370"/>
      <c r="I446" s="370"/>
      <c r="J446" s="370"/>
      <c r="K446" s="370"/>
      <c r="L446" s="371"/>
      <c r="M446" s="370"/>
      <c r="N446" s="69"/>
      <c r="O446" s="70"/>
      <c r="P446" s="62"/>
      <c r="Q446" s="62"/>
      <c r="R446" s="103"/>
      <c r="S446" s="103"/>
      <c r="T446" s="104"/>
      <c r="U446" s="105"/>
      <c r="V446" s="106"/>
      <c r="W446" s="106"/>
      <c r="X446" s="107"/>
      <c r="Y446" s="25"/>
      <c r="Z446" s="21" t="str">
        <f t="shared" si="114"/>
        <v/>
      </c>
      <c r="AA446" s="6" t="e">
        <f t="shared" si="115"/>
        <v>#N/A</v>
      </c>
      <c r="AB446" s="6" t="e">
        <f t="shared" si="116"/>
        <v>#N/A</v>
      </c>
      <c r="AC446" s="6" t="e">
        <f t="shared" si="117"/>
        <v>#N/A</v>
      </c>
      <c r="AD446" s="6" t="str">
        <f t="shared" si="118"/>
        <v/>
      </c>
      <c r="AE446" s="6">
        <f t="shared" si="119"/>
        <v>1</v>
      </c>
      <c r="AF446" s="6" t="e">
        <f t="shared" si="124"/>
        <v>#N/A</v>
      </c>
      <c r="AG446" s="6" t="e">
        <f t="shared" si="125"/>
        <v>#N/A</v>
      </c>
      <c r="AH446" s="6" t="e">
        <f t="shared" si="126"/>
        <v>#N/A</v>
      </c>
      <c r="AI446" s="6" t="e">
        <f t="shared" si="127"/>
        <v>#N/A</v>
      </c>
      <c r="AJ446" s="7" t="str">
        <f t="shared" si="128"/>
        <v xml:space="preserve"> </v>
      </c>
      <c r="AK446" s="6" t="e">
        <f t="shared" si="129"/>
        <v>#N/A</v>
      </c>
      <c r="AL446" s="6"/>
      <c r="AM446" s="6"/>
      <c r="AN446" s="6"/>
      <c r="AO446" s="6"/>
      <c r="AP446" s="6"/>
      <c r="AQ446" s="6"/>
      <c r="AR446" s="6"/>
      <c r="AS446" s="6"/>
      <c r="AT446" s="6">
        <f t="shared" si="130"/>
        <v>0</v>
      </c>
      <c r="AU446" s="6"/>
      <c r="AV446" s="6" t="str">
        <f t="shared" si="120"/>
        <v/>
      </c>
      <c r="AW446" s="6" t="str">
        <f t="shared" si="121"/>
        <v/>
      </c>
      <c r="AX446" s="6" t="str">
        <f t="shared" si="122"/>
        <v/>
      </c>
      <c r="AY446" s="58"/>
      <c r="BE446" s="192" t="s">
        <v>141</v>
      </c>
      <c r="CS446" s="284" t="str">
        <f t="shared" si="123"/>
        <v/>
      </c>
      <c r="CT446" s="365" t="str">
        <f t="shared" si="131"/>
        <v/>
      </c>
    </row>
    <row r="447" spans="1:98" s="1" customFormat="1" ht="13.5" customHeight="1" x14ac:dyDescent="0.2">
      <c r="A447" s="17">
        <v>432</v>
      </c>
      <c r="B447" s="370"/>
      <c r="C447" s="370"/>
      <c r="D447" s="370"/>
      <c r="E447" s="370"/>
      <c r="F447" s="370"/>
      <c r="G447" s="370"/>
      <c r="H447" s="370"/>
      <c r="I447" s="370"/>
      <c r="J447" s="370"/>
      <c r="K447" s="370"/>
      <c r="L447" s="371"/>
      <c r="M447" s="370"/>
      <c r="N447" s="69"/>
      <c r="O447" s="70"/>
      <c r="P447" s="62"/>
      <c r="Q447" s="62"/>
      <c r="R447" s="103"/>
      <c r="S447" s="103"/>
      <c r="T447" s="104"/>
      <c r="U447" s="105"/>
      <c r="V447" s="106"/>
      <c r="W447" s="106"/>
      <c r="X447" s="107"/>
      <c r="Y447" s="25"/>
      <c r="Z447" s="21" t="str">
        <f t="shared" si="114"/>
        <v/>
      </c>
      <c r="AA447" s="6" t="e">
        <f t="shared" si="115"/>
        <v>#N/A</v>
      </c>
      <c r="AB447" s="6" t="e">
        <f t="shared" si="116"/>
        <v>#N/A</v>
      </c>
      <c r="AC447" s="6" t="e">
        <f t="shared" si="117"/>
        <v>#N/A</v>
      </c>
      <c r="AD447" s="6" t="str">
        <f t="shared" si="118"/>
        <v/>
      </c>
      <c r="AE447" s="6">
        <f t="shared" si="119"/>
        <v>1</v>
      </c>
      <c r="AF447" s="6" t="e">
        <f t="shared" si="124"/>
        <v>#N/A</v>
      </c>
      <c r="AG447" s="6" t="e">
        <f t="shared" si="125"/>
        <v>#N/A</v>
      </c>
      <c r="AH447" s="6" t="e">
        <f t="shared" si="126"/>
        <v>#N/A</v>
      </c>
      <c r="AI447" s="6" t="e">
        <f t="shared" si="127"/>
        <v>#N/A</v>
      </c>
      <c r="AJ447" s="7" t="str">
        <f t="shared" si="128"/>
        <v xml:space="preserve"> </v>
      </c>
      <c r="AK447" s="6" t="e">
        <f t="shared" si="129"/>
        <v>#N/A</v>
      </c>
      <c r="AL447" s="6"/>
      <c r="AM447" s="6"/>
      <c r="AN447" s="6"/>
      <c r="AO447" s="6"/>
      <c r="AP447" s="6"/>
      <c r="AQ447" s="6"/>
      <c r="AR447" s="6"/>
      <c r="AS447" s="6"/>
      <c r="AT447" s="6">
        <f t="shared" si="130"/>
        <v>0</v>
      </c>
      <c r="AU447" s="6"/>
      <c r="AV447" s="6" t="str">
        <f t="shared" si="120"/>
        <v/>
      </c>
      <c r="AW447" s="6" t="str">
        <f t="shared" si="121"/>
        <v/>
      </c>
      <c r="AX447" s="6" t="str">
        <f t="shared" si="122"/>
        <v/>
      </c>
      <c r="AY447" s="58"/>
      <c r="BE447" s="192" t="s">
        <v>200</v>
      </c>
      <c r="CS447" s="284" t="str">
        <f t="shared" si="123"/>
        <v/>
      </c>
      <c r="CT447" s="365" t="str">
        <f t="shared" si="131"/>
        <v/>
      </c>
    </row>
    <row r="448" spans="1:98" s="1" customFormat="1" ht="13.5" customHeight="1" x14ac:dyDescent="0.2">
      <c r="A448" s="17">
        <v>433</v>
      </c>
      <c r="B448" s="370"/>
      <c r="C448" s="370"/>
      <c r="D448" s="370"/>
      <c r="E448" s="370"/>
      <c r="F448" s="370"/>
      <c r="G448" s="370"/>
      <c r="H448" s="370"/>
      <c r="I448" s="370"/>
      <c r="J448" s="370"/>
      <c r="K448" s="370"/>
      <c r="L448" s="371"/>
      <c r="M448" s="370"/>
      <c r="N448" s="69"/>
      <c r="O448" s="70"/>
      <c r="P448" s="62"/>
      <c r="Q448" s="62"/>
      <c r="R448" s="103"/>
      <c r="S448" s="103"/>
      <c r="T448" s="104"/>
      <c r="U448" s="105"/>
      <c r="V448" s="106"/>
      <c r="W448" s="106"/>
      <c r="X448" s="107"/>
      <c r="Y448" s="25"/>
      <c r="Z448" s="21" t="str">
        <f t="shared" si="114"/>
        <v/>
      </c>
      <c r="AA448" s="6" t="e">
        <f t="shared" si="115"/>
        <v>#N/A</v>
      </c>
      <c r="AB448" s="6" t="e">
        <f t="shared" si="116"/>
        <v>#N/A</v>
      </c>
      <c r="AC448" s="6" t="e">
        <f t="shared" si="117"/>
        <v>#N/A</v>
      </c>
      <c r="AD448" s="6" t="str">
        <f t="shared" si="118"/>
        <v/>
      </c>
      <c r="AE448" s="6">
        <f t="shared" si="119"/>
        <v>1</v>
      </c>
      <c r="AF448" s="6" t="e">
        <f t="shared" si="124"/>
        <v>#N/A</v>
      </c>
      <c r="AG448" s="6" t="e">
        <f t="shared" si="125"/>
        <v>#N/A</v>
      </c>
      <c r="AH448" s="6" t="e">
        <f t="shared" si="126"/>
        <v>#N/A</v>
      </c>
      <c r="AI448" s="6" t="e">
        <f t="shared" si="127"/>
        <v>#N/A</v>
      </c>
      <c r="AJ448" s="7" t="str">
        <f t="shared" si="128"/>
        <v xml:space="preserve"> </v>
      </c>
      <c r="AK448" s="6" t="e">
        <f t="shared" si="129"/>
        <v>#N/A</v>
      </c>
      <c r="AL448" s="6"/>
      <c r="AM448" s="6"/>
      <c r="AN448" s="6"/>
      <c r="AO448" s="6"/>
      <c r="AP448" s="6"/>
      <c r="AQ448" s="6"/>
      <c r="AR448" s="6"/>
      <c r="AS448" s="6"/>
      <c r="AT448" s="6">
        <f t="shared" si="130"/>
        <v>0</v>
      </c>
      <c r="AU448" s="6"/>
      <c r="AV448" s="6" t="str">
        <f t="shared" si="120"/>
        <v/>
      </c>
      <c r="AW448" s="6" t="str">
        <f t="shared" si="121"/>
        <v/>
      </c>
      <c r="AX448" s="6" t="str">
        <f t="shared" si="122"/>
        <v/>
      </c>
      <c r="AY448" s="58"/>
      <c r="BE448" s="192" t="s">
        <v>201</v>
      </c>
      <c r="CS448" s="284" t="str">
        <f t="shared" si="123"/>
        <v/>
      </c>
      <c r="CT448" s="365" t="str">
        <f t="shared" si="131"/>
        <v/>
      </c>
    </row>
    <row r="449" spans="1:98" s="1" customFormat="1" ht="13.5" customHeight="1" x14ac:dyDescent="0.2">
      <c r="A449" s="17">
        <v>434</v>
      </c>
      <c r="B449" s="370"/>
      <c r="C449" s="370"/>
      <c r="D449" s="370"/>
      <c r="E449" s="370"/>
      <c r="F449" s="370"/>
      <c r="G449" s="370"/>
      <c r="H449" s="370"/>
      <c r="I449" s="370"/>
      <c r="J449" s="370"/>
      <c r="K449" s="370"/>
      <c r="L449" s="371"/>
      <c r="M449" s="370"/>
      <c r="N449" s="69"/>
      <c r="O449" s="70"/>
      <c r="P449" s="62"/>
      <c r="Q449" s="62"/>
      <c r="R449" s="103"/>
      <c r="S449" s="103"/>
      <c r="T449" s="104"/>
      <c r="U449" s="105"/>
      <c r="V449" s="106"/>
      <c r="W449" s="106"/>
      <c r="X449" s="107"/>
      <c r="Y449" s="25"/>
      <c r="Z449" s="21" t="str">
        <f t="shared" ref="Z449:Z512" si="132">IF(ISBLANK(J449)=TRUE,"",IF(OR(ISBLANK(B449)=TRUE),1,""))</f>
        <v/>
      </c>
      <c r="AA449" s="6" t="e">
        <f t="shared" ref="AA449:AA512" si="133">VLOOKUP(J449,$AZ$17:$BC$23,2,FALSE)</f>
        <v>#N/A</v>
      </c>
      <c r="AB449" s="6" t="e">
        <f t="shared" ref="AB449:AB512" si="134">VLOOKUP(J449,$AZ$17:$BC$23,3,FALSE)</f>
        <v>#N/A</v>
      </c>
      <c r="AC449" s="6" t="e">
        <f t="shared" ref="AC449:AC512" si="135">VLOOKUP(J449,$AZ$17:$BC$23,4,FALSE)</f>
        <v>#N/A</v>
      </c>
      <c r="AD449" s="6" t="str">
        <f t="shared" ref="AD449:AD512" si="136">IF(ISERROR(SEARCH("-",K449,1))=TRUE,ASC(UPPER(K449)),ASC(UPPER(LEFT(K449,SEARCH("-",K449,1)-1))))</f>
        <v/>
      </c>
      <c r="AE449" s="6">
        <f t="shared" ref="AE449:AE512" si="137">IF(L449&gt;3500,L449/1000,1)</f>
        <v>1</v>
      </c>
      <c r="AF449" s="6" t="e">
        <f t="shared" si="124"/>
        <v>#N/A</v>
      </c>
      <c r="AG449" s="6" t="e">
        <f t="shared" si="125"/>
        <v>#N/A</v>
      </c>
      <c r="AH449" s="6" t="e">
        <f t="shared" si="126"/>
        <v>#N/A</v>
      </c>
      <c r="AI449" s="6" t="e">
        <f t="shared" si="127"/>
        <v>#N/A</v>
      </c>
      <c r="AJ449" s="7" t="str">
        <f t="shared" si="128"/>
        <v xml:space="preserve"> </v>
      </c>
      <c r="AK449" s="6" t="e">
        <f t="shared" si="129"/>
        <v>#N/A</v>
      </c>
      <c r="AL449" s="6"/>
      <c r="AM449" s="6"/>
      <c r="AN449" s="6"/>
      <c r="AO449" s="6"/>
      <c r="AP449" s="6"/>
      <c r="AQ449" s="6"/>
      <c r="AR449" s="6"/>
      <c r="AS449" s="6"/>
      <c r="AT449" s="6">
        <f t="shared" si="130"/>
        <v>0</v>
      </c>
      <c r="AU449" s="6"/>
      <c r="AV449" s="6" t="str">
        <f t="shared" ref="AV449:AV512" si="138">IF(J449="","",VLOOKUP(J449,$AZ$17:$BD$25,5,FALSE))</f>
        <v/>
      </c>
      <c r="AW449" s="6" t="str">
        <f t="shared" ref="AW449:AW512" si="139">IF(D449="","",VLOOKUP(CONCATENATE("A",LEFT(D449)),$BS$17:$BT$26,2,FALSE))</f>
        <v/>
      </c>
      <c r="AX449" s="6" t="str">
        <f t="shared" ref="AX449:AX512" si="140">IF(AV449=AW449,"",1)</f>
        <v/>
      </c>
      <c r="AY449" s="58"/>
      <c r="BE449" s="191" t="s">
        <v>134</v>
      </c>
      <c r="CS449" s="284" t="str">
        <f t="shared" si="123"/>
        <v/>
      </c>
      <c r="CT449" s="365" t="str">
        <f t="shared" si="131"/>
        <v/>
      </c>
    </row>
    <row r="450" spans="1:98" s="1" customFormat="1" ht="13.5" customHeight="1" x14ac:dyDescent="0.2">
      <c r="A450" s="17">
        <v>435</v>
      </c>
      <c r="B450" s="370"/>
      <c r="C450" s="370"/>
      <c r="D450" s="370"/>
      <c r="E450" s="370"/>
      <c r="F450" s="370"/>
      <c r="G450" s="370"/>
      <c r="H450" s="370"/>
      <c r="I450" s="370"/>
      <c r="J450" s="370"/>
      <c r="K450" s="370"/>
      <c r="L450" s="371"/>
      <c r="M450" s="370"/>
      <c r="N450" s="69"/>
      <c r="O450" s="70"/>
      <c r="P450" s="62"/>
      <c r="Q450" s="62"/>
      <c r="R450" s="103"/>
      <c r="S450" s="103"/>
      <c r="T450" s="104"/>
      <c r="U450" s="105"/>
      <c r="V450" s="106"/>
      <c r="W450" s="106"/>
      <c r="X450" s="107"/>
      <c r="Y450" s="25"/>
      <c r="Z450" s="21" t="str">
        <f t="shared" si="132"/>
        <v/>
      </c>
      <c r="AA450" s="6" t="e">
        <f t="shared" si="133"/>
        <v>#N/A</v>
      </c>
      <c r="AB450" s="6" t="e">
        <f t="shared" si="134"/>
        <v>#N/A</v>
      </c>
      <c r="AC450" s="6" t="e">
        <f t="shared" si="135"/>
        <v>#N/A</v>
      </c>
      <c r="AD450" s="6" t="str">
        <f t="shared" si="136"/>
        <v/>
      </c>
      <c r="AE450" s="6">
        <f t="shared" si="137"/>
        <v>1</v>
      </c>
      <c r="AF450" s="6" t="e">
        <f t="shared" si="124"/>
        <v>#N/A</v>
      </c>
      <c r="AG450" s="6" t="e">
        <f t="shared" si="125"/>
        <v>#N/A</v>
      </c>
      <c r="AH450" s="6" t="e">
        <f t="shared" si="126"/>
        <v>#N/A</v>
      </c>
      <c r="AI450" s="6" t="e">
        <f t="shared" si="127"/>
        <v>#N/A</v>
      </c>
      <c r="AJ450" s="7" t="str">
        <f t="shared" si="128"/>
        <v xml:space="preserve"> </v>
      </c>
      <c r="AK450" s="6" t="e">
        <f t="shared" si="129"/>
        <v>#N/A</v>
      </c>
      <c r="AL450" s="6"/>
      <c r="AM450" s="6"/>
      <c r="AN450" s="6"/>
      <c r="AO450" s="6"/>
      <c r="AP450" s="6"/>
      <c r="AQ450" s="6"/>
      <c r="AR450" s="6"/>
      <c r="AS450" s="6"/>
      <c r="AT450" s="6">
        <f t="shared" si="130"/>
        <v>0</v>
      </c>
      <c r="AU450" s="6"/>
      <c r="AV450" s="6" t="str">
        <f t="shared" si="138"/>
        <v/>
      </c>
      <c r="AW450" s="6" t="str">
        <f t="shared" si="139"/>
        <v/>
      </c>
      <c r="AX450" s="6" t="str">
        <f t="shared" si="140"/>
        <v/>
      </c>
      <c r="AY450" s="58"/>
      <c r="BE450" s="191" t="s">
        <v>142</v>
      </c>
      <c r="CS450" s="284" t="str">
        <f t="shared" si="123"/>
        <v/>
      </c>
      <c r="CT450" s="365" t="str">
        <f t="shared" si="131"/>
        <v/>
      </c>
    </row>
    <row r="451" spans="1:98" s="1" customFormat="1" ht="13.5" customHeight="1" x14ac:dyDescent="0.2">
      <c r="A451" s="17">
        <v>436</v>
      </c>
      <c r="B451" s="370"/>
      <c r="C451" s="370"/>
      <c r="D451" s="370"/>
      <c r="E451" s="370"/>
      <c r="F451" s="370"/>
      <c r="G451" s="370"/>
      <c r="H451" s="370"/>
      <c r="I451" s="370"/>
      <c r="J451" s="370"/>
      <c r="K451" s="370"/>
      <c r="L451" s="371"/>
      <c r="M451" s="370"/>
      <c r="N451" s="69"/>
      <c r="O451" s="70"/>
      <c r="P451" s="62"/>
      <c r="Q451" s="62"/>
      <c r="R451" s="103"/>
      <c r="S451" s="103"/>
      <c r="T451" s="104"/>
      <c r="U451" s="105"/>
      <c r="V451" s="106"/>
      <c r="W451" s="106"/>
      <c r="X451" s="107"/>
      <c r="Y451" s="25"/>
      <c r="Z451" s="21" t="str">
        <f t="shared" si="132"/>
        <v/>
      </c>
      <c r="AA451" s="6" t="e">
        <f t="shared" si="133"/>
        <v>#N/A</v>
      </c>
      <c r="AB451" s="6" t="e">
        <f t="shared" si="134"/>
        <v>#N/A</v>
      </c>
      <c r="AC451" s="6" t="e">
        <f t="shared" si="135"/>
        <v>#N/A</v>
      </c>
      <c r="AD451" s="6" t="str">
        <f t="shared" si="136"/>
        <v/>
      </c>
      <c r="AE451" s="6">
        <f t="shared" si="137"/>
        <v>1</v>
      </c>
      <c r="AF451" s="6" t="e">
        <f t="shared" si="124"/>
        <v>#N/A</v>
      </c>
      <c r="AG451" s="6" t="e">
        <f t="shared" si="125"/>
        <v>#N/A</v>
      </c>
      <c r="AH451" s="6" t="e">
        <f t="shared" si="126"/>
        <v>#N/A</v>
      </c>
      <c r="AI451" s="6" t="e">
        <f t="shared" si="127"/>
        <v>#N/A</v>
      </c>
      <c r="AJ451" s="7" t="str">
        <f t="shared" si="128"/>
        <v xml:space="preserve"> </v>
      </c>
      <c r="AK451" s="6" t="e">
        <f t="shared" si="129"/>
        <v>#N/A</v>
      </c>
      <c r="AL451" s="6"/>
      <c r="AM451" s="6"/>
      <c r="AN451" s="6"/>
      <c r="AO451" s="6"/>
      <c r="AP451" s="6"/>
      <c r="AQ451" s="6"/>
      <c r="AR451" s="6"/>
      <c r="AS451" s="6"/>
      <c r="AT451" s="6">
        <f t="shared" si="130"/>
        <v>0</v>
      </c>
      <c r="AU451" s="6"/>
      <c r="AV451" s="6" t="str">
        <f t="shared" si="138"/>
        <v/>
      </c>
      <c r="AW451" s="6" t="str">
        <f t="shared" si="139"/>
        <v/>
      </c>
      <c r="AX451" s="6" t="str">
        <f t="shared" si="140"/>
        <v/>
      </c>
      <c r="AY451" s="58"/>
      <c r="BE451" s="191" t="s">
        <v>207</v>
      </c>
      <c r="CS451" s="284" t="str">
        <f t="shared" si="123"/>
        <v/>
      </c>
      <c r="CT451" s="365" t="str">
        <f t="shared" si="131"/>
        <v/>
      </c>
    </row>
    <row r="452" spans="1:98" s="1" customFormat="1" ht="13.5" customHeight="1" x14ac:dyDescent="0.2">
      <c r="A452" s="17">
        <v>437</v>
      </c>
      <c r="B452" s="370"/>
      <c r="C452" s="370"/>
      <c r="D452" s="370"/>
      <c r="E452" s="370"/>
      <c r="F452" s="370"/>
      <c r="G452" s="370"/>
      <c r="H452" s="370"/>
      <c r="I452" s="370"/>
      <c r="J452" s="370"/>
      <c r="K452" s="370"/>
      <c r="L452" s="371"/>
      <c r="M452" s="370"/>
      <c r="N452" s="69"/>
      <c r="O452" s="70"/>
      <c r="P452" s="62"/>
      <c r="Q452" s="62"/>
      <c r="R452" s="103"/>
      <c r="S452" s="103"/>
      <c r="T452" s="104"/>
      <c r="U452" s="105"/>
      <c r="V452" s="106"/>
      <c r="W452" s="106"/>
      <c r="X452" s="107"/>
      <c r="Y452" s="25"/>
      <c r="Z452" s="21" t="str">
        <f t="shared" si="132"/>
        <v/>
      </c>
      <c r="AA452" s="6" t="e">
        <f t="shared" si="133"/>
        <v>#N/A</v>
      </c>
      <c r="AB452" s="6" t="e">
        <f t="shared" si="134"/>
        <v>#N/A</v>
      </c>
      <c r="AC452" s="6" t="e">
        <f t="shared" si="135"/>
        <v>#N/A</v>
      </c>
      <c r="AD452" s="6" t="str">
        <f t="shared" si="136"/>
        <v/>
      </c>
      <c r="AE452" s="6">
        <f t="shared" si="137"/>
        <v>1</v>
      </c>
      <c r="AF452" s="6" t="e">
        <f t="shared" si="124"/>
        <v>#N/A</v>
      </c>
      <c r="AG452" s="6" t="e">
        <f t="shared" si="125"/>
        <v>#N/A</v>
      </c>
      <c r="AH452" s="6" t="e">
        <f t="shared" si="126"/>
        <v>#N/A</v>
      </c>
      <c r="AI452" s="6" t="e">
        <f t="shared" si="127"/>
        <v>#N/A</v>
      </c>
      <c r="AJ452" s="7" t="str">
        <f t="shared" si="128"/>
        <v xml:space="preserve"> </v>
      </c>
      <c r="AK452" s="6" t="e">
        <f t="shared" si="129"/>
        <v>#N/A</v>
      </c>
      <c r="AL452" s="6"/>
      <c r="AM452" s="6"/>
      <c r="AN452" s="6"/>
      <c r="AO452" s="6"/>
      <c r="AP452" s="6"/>
      <c r="AQ452" s="6"/>
      <c r="AR452" s="6"/>
      <c r="AS452" s="6"/>
      <c r="AT452" s="6">
        <f t="shared" si="130"/>
        <v>0</v>
      </c>
      <c r="AU452" s="6"/>
      <c r="AV452" s="6" t="str">
        <f t="shared" si="138"/>
        <v/>
      </c>
      <c r="AW452" s="6" t="str">
        <f t="shared" si="139"/>
        <v/>
      </c>
      <c r="AX452" s="6" t="str">
        <f t="shared" si="140"/>
        <v/>
      </c>
      <c r="AY452" s="58"/>
      <c r="BE452" s="191" t="s">
        <v>164</v>
      </c>
      <c r="CS452" s="284" t="str">
        <f t="shared" si="123"/>
        <v/>
      </c>
      <c r="CT452" s="365" t="str">
        <f t="shared" si="131"/>
        <v/>
      </c>
    </row>
    <row r="453" spans="1:98" s="1" customFormat="1" ht="13.5" customHeight="1" x14ac:dyDescent="0.2">
      <c r="A453" s="17">
        <v>438</v>
      </c>
      <c r="B453" s="370"/>
      <c r="C453" s="370"/>
      <c r="D453" s="370"/>
      <c r="E453" s="370"/>
      <c r="F453" s="370"/>
      <c r="G453" s="370"/>
      <c r="H453" s="370"/>
      <c r="I453" s="370"/>
      <c r="J453" s="370"/>
      <c r="K453" s="370"/>
      <c r="L453" s="371"/>
      <c r="M453" s="370"/>
      <c r="N453" s="69"/>
      <c r="O453" s="70"/>
      <c r="P453" s="62"/>
      <c r="Q453" s="62"/>
      <c r="R453" s="103"/>
      <c r="S453" s="103"/>
      <c r="T453" s="104"/>
      <c r="U453" s="105"/>
      <c r="V453" s="106"/>
      <c r="W453" s="106"/>
      <c r="X453" s="107"/>
      <c r="Y453" s="25"/>
      <c r="Z453" s="21" t="str">
        <f t="shared" si="132"/>
        <v/>
      </c>
      <c r="AA453" s="6" t="e">
        <f t="shared" si="133"/>
        <v>#N/A</v>
      </c>
      <c r="AB453" s="6" t="e">
        <f t="shared" si="134"/>
        <v>#N/A</v>
      </c>
      <c r="AC453" s="6" t="e">
        <f t="shared" si="135"/>
        <v>#N/A</v>
      </c>
      <c r="AD453" s="6" t="str">
        <f t="shared" si="136"/>
        <v/>
      </c>
      <c r="AE453" s="6">
        <f t="shared" si="137"/>
        <v>1</v>
      </c>
      <c r="AF453" s="6" t="e">
        <f t="shared" si="124"/>
        <v>#N/A</v>
      </c>
      <c r="AG453" s="6" t="e">
        <f t="shared" si="125"/>
        <v>#N/A</v>
      </c>
      <c r="AH453" s="6" t="e">
        <f t="shared" si="126"/>
        <v>#N/A</v>
      </c>
      <c r="AI453" s="6" t="e">
        <f t="shared" si="127"/>
        <v>#N/A</v>
      </c>
      <c r="AJ453" s="7" t="str">
        <f t="shared" si="128"/>
        <v xml:space="preserve"> </v>
      </c>
      <c r="AK453" s="6" t="e">
        <f t="shared" si="129"/>
        <v>#N/A</v>
      </c>
      <c r="AL453" s="6"/>
      <c r="AM453" s="6"/>
      <c r="AN453" s="6"/>
      <c r="AO453" s="6"/>
      <c r="AP453" s="6"/>
      <c r="AQ453" s="6"/>
      <c r="AR453" s="6"/>
      <c r="AS453" s="6"/>
      <c r="AT453" s="6">
        <f t="shared" si="130"/>
        <v>0</v>
      </c>
      <c r="AU453" s="6"/>
      <c r="AV453" s="6" t="str">
        <f t="shared" si="138"/>
        <v/>
      </c>
      <c r="AW453" s="6" t="str">
        <f t="shared" si="139"/>
        <v/>
      </c>
      <c r="AX453" s="6" t="str">
        <f t="shared" si="140"/>
        <v/>
      </c>
      <c r="AY453" s="58"/>
      <c r="BE453" s="191" t="s">
        <v>171</v>
      </c>
      <c r="CS453" s="284" t="str">
        <f t="shared" si="123"/>
        <v/>
      </c>
      <c r="CT453" s="365" t="str">
        <f t="shared" si="131"/>
        <v/>
      </c>
    </row>
    <row r="454" spans="1:98" s="1" customFormat="1" ht="13.5" customHeight="1" x14ac:dyDescent="0.2">
      <c r="A454" s="17">
        <v>439</v>
      </c>
      <c r="B454" s="370"/>
      <c r="C454" s="370"/>
      <c r="D454" s="370"/>
      <c r="E454" s="370"/>
      <c r="F454" s="370"/>
      <c r="G454" s="370"/>
      <c r="H454" s="370"/>
      <c r="I454" s="370"/>
      <c r="J454" s="370"/>
      <c r="K454" s="370"/>
      <c r="L454" s="371"/>
      <c r="M454" s="370"/>
      <c r="N454" s="69"/>
      <c r="O454" s="70"/>
      <c r="P454" s="62"/>
      <c r="Q454" s="62"/>
      <c r="R454" s="103"/>
      <c r="S454" s="103"/>
      <c r="T454" s="104"/>
      <c r="U454" s="105"/>
      <c r="V454" s="106"/>
      <c r="W454" s="106"/>
      <c r="X454" s="107"/>
      <c r="Y454" s="25"/>
      <c r="Z454" s="21" t="str">
        <f t="shared" si="132"/>
        <v/>
      </c>
      <c r="AA454" s="6" t="e">
        <f t="shared" si="133"/>
        <v>#N/A</v>
      </c>
      <c r="AB454" s="6" t="e">
        <f t="shared" si="134"/>
        <v>#N/A</v>
      </c>
      <c r="AC454" s="6" t="e">
        <f t="shared" si="135"/>
        <v>#N/A</v>
      </c>
      <c r="AD454" s="6" t="str">
        <f t="shared" si="136"/>
        <v/>
      </c>
      <c r="AE454" s="6">
        <f t="shared" si="137"/>
        <v>1</v>
      </c>
      <c r="AF454" s="6" t="e">
        <f t="shared" si="124"/>
        <v>#N/A</v>
      </c>
      <c r="AG454" s="6" t="e">
        <f t="shared" si="125"/>
        <v>#N/A</v>
      </c>
      <c r="AH454" s="6" t="e">
        <f t="shared" si="126"/>
        <v>#N/A</v>
      </c>
      <c r="AI454" s="6" t="e">
        <f t="shared" si="127"/>
        <v>#N/A</v>
      </c>
      <c r="AJ454" s="7" t="str">
        <f t="shared" si="128"/>
        <v xml:space="preserve"> </v>
      </c>
      <c r="AK454" s="6" t="e">
        <f t="shared" si="129"/>
        <v>#N/A</v>
      </c>
      <c r="AL454" s="6"/>
      <c r="AM454" s="6"/>
      <c r="AN454" s="6"/>
      <c r="AO454" s="6"/>
      <c r="AP454" s="6"/>
      <c r="AQ454" s="6"/>
      <c r="AR454" s="6"/>
      <c r="AS454" s="6"/>
      <c r="AT454" s="6">
        <f t="shared" si="130"/>
        <v>0</v>
      </c>
      <c r="AU454" s="6"/>
      <c r="AV454" s="6" t="str">
        <f t="shared" si="138"/>
        <v/>
      </c>
      <c r="AW454" s="6" t="str">
        <f t="shared" si="139"/>
        <v/>
      </c>
      <c r="AX454" s="6" t="str">
        <f t="shared" si="140"/>
        <v/>
      </c>
      <c r="AY454" s="58"/>
      <c r="BE454" s="191" t="s">
        <v>208</v>
      </c>
      <c r="CS454" s="284" t="str">
        <f t="shared" si="123"/>
        <v/>
      </c>
      <c r="CT454" s="365" t="str">
        <f t="shared" si="131"/>
        <v/>
      </c>
    </row>
    <row r="455" spans="1:98" s="1" customFormat="1" ht="13.5" customHeight="1" x14ac:dyDescent="0.2">
      <c r="A455" s="17">
        <v>440</v>
      </c>
      <c r="B455" s="370"/>
      <c r="C455" s="370"/>
      <c r="D455" s="370"/>
      <c r="E455" s="370"/>
      <c r="F455" s="370"/>
      <c r="G455" s="370"/>
      <c r="H455" s="370"/>
      <c r="I455" s="370"/>
      <c r="J455" s="370"/>
      <c r="K455" s="370"/>
      <c r="L455" s="371"/>
      <c r="M455" s="370"/>
      <c r="N455" s="69"/>
      <c r="O455" s="70"/>
      <c r="P455" s="62"/>
      <c r="Q455" s="62"/>
      <c r="R455" s="103"/>
      <c r="S455" s="103"/>
      <c r="T455" s="104"/>
      <c r="U455" s="105"/>
      <c r="V455" s="106"/>
      <c r="W455" s="106"/>
      <c r="X455" s="107"/>
      <c r="Y455" s="25"/>
      <c r="Z455" s="21" t="str">
        <f t="shared" si="132"/>
        <v/>
      </c>
      <c r="AA455" s="6" t="e">
        <f t="shared" si="133"/>
        <v>#N/A</v>
      </c>
      <c r="AB455" s="6" t="e">
        <f t="shared" si="134"/>
        <v>#N/A</v>
      </c>
      <c r="AC455" s="6" t="e">
        <f t="shared" si="135"/>
        <v>#N/A</v>
      </c>
      <c r="AD455" s="6" t="str">
        <f t="shared" si="136"/>
        <v/>
      </c>
      <c r="AE455" s="6">
        <f t="shared" si="137"/>
        <v>1</v>
      </c>
      <c r="AF455" s="6" t="e">
        <f t="shared" si="124"/>
        <v>#N/A</v>
      </c>
      <c r="AG455" s="6" t="e">
        <f t="shared" si="125"/>
        <v>#N/A</v>
      </c>
      <c r="AH455" s="6" t="e">
        <f t="shared" si="126"/>
        <v>#N/A</v>
      </c>
      <c r="AI455" s="6" t="e">
        <f t="shared" si="127"/>
        <v>#N/A</v>
      </c>
      <c r="AJ455" s="7" t="str">
        <f t="shared" si="128"/>
        <v xml:space="preserve"> </v>
      </c>
      <c r="AK455" s="6" t="e">
        <f t="shared" si="129"/>
        <v>#N/A</v>
      </c>
      <c r="AL455" s="6"/>
      <c r="AM455" s="6"/>
      <c r="AN455" s="6"/>
      <c r="AO455" s="6"/>
      <c r="AP455" s="6"/>
      <c r="AQ455" s="6"/>
      <c r="AR455" s="6"/>
      <c r="AS455" s="6"/>
      <c r="AT455" s="6">
        <f t="shared" si="130"/>
        <v>0</v>
      </c>
      <c r="AU455" s="6"/>
      <c r="AV455" s="6" t="str">
        <f t="shared" si="138"/>
        <v/>
      </c>
      <c r="AW455" s="6" t="str">
        <f t="shared" si="139"/>
        <v/>
      </c>
      <c r="AX455" s="6" t="str">
        <f t="shared" si="140"/>
        <v/>
      </c>
      <c r="AY455" s="58"/>
      <c r="BE455" s="191" t="s">
        <v>165</v>
      </c>
      <c r="CS455" s="284" t="str">
        <f t="shared" si="123"/>
        <v/>
      </c>
      <c r="CT455" s="365" t="str">
        <f t="shared" si="131"/>
        <v/>
      </c>
    </row>
    <row r="456" spans="1:98" s="1" customFormat="1" ht="13.5" customHeight="1" x14ac:dyDescent="0.2">
      <c r="A456" s="17">
        <v>441</v>
      </c>
      <c r="B456" s="370"/>
      <c r="C456" s="370"/>
      <c r="D456" s="370"/>
      <c r="E456" s="370"/>
      <c r="F456" s="370"/>
      <c r="G456" s="370"/>
      <c r="H456" s="370"/>
      <c r="I456" s="370"/>
      <c r="J456" s="370"/>
      <c r="K456" s="370"/>
      <c r="L456" s="371"/>
      <c r="M456" s="370"/>
      <c r="N456" s="69"/>
      <c r="O456" s="70"/>
      <c r="P456" s="62"/>
      <c r="Q456" s="62"/>
      <c r="R456" s="103"/>
      <c r="S456" s="103"/>
      <c r="T456" s="104"/>
      <c r="U456" s="105"/>
      <c r="V456" s="106"/>
      <c r="W456" s="106"/>
      <c r="X456" s="107"/>
      <c r="Y456" s="25"/>
      <c r="Z456" s="21" t="str">
        <f t="shared" si="132"/>
        <v/>
      </c>
      <c r="AA456" s="6" t="e">
        <f t="shared" si="133"/>
        <v>#N/A</v>
      </c>
      <c r="AB456" s="6" t="e">
        <f t="shared" si="134"/>
        <v>#N/A</v>
      </c>
      <c r="AC456" s="6" t="e">
        <f t="shared" si="135"/>
        <v>#N/A</v>
      </c>
      <c r="AD456" s="6" t="str">
        <f t="shared" si="136"/>
        <v/>
      </c>
      <c r="AE456" s="6">
        <f t="shared" si="137"/>
        <v>1</v>
      </c>
      <c r="AF456" s="6" t="e">
        <f t="shared" si="124"/>
        <v>#N/A</v>
      </c>
      <c r="AG456" s="6" t="e">
        <f t="shared" si="125"/>
        <v>#N/A</v>
      </c>
      <c r="AH456" s="6" t="e">
        <f t="shared" si="126"/>
        <v>#N/A</v>
      </c>
      <c r="AI456" s="6" t="e">
        <f t="shared" si="127"/>
        <v>#N/A</v>
      </c>
      <c r="AJ456" s="7" t="str">
        <f t="shared" si="128"/>
        <v xml:space="preserve"> </v>
      </c>
      <c r="AK456" s="6" t="e">
        <f t="shared" si="129"/>
        <v>#N/A</v>
      </c>
      <c r="AL456" s="6"/>
      <c r="AM456" s="6"/>
      <c r="AN456" s="6"/>
      <c r="AO456" s="6"/>
      <c r="AP456" s="6"/>
      <c r="AQ456" s="6"/>
      <c r="AR456" s="6"/>
      <c r="AS456" s="6"/>
      <c r="AT456" s="6">
        <f t="shared" si="130"/>
        <v>0</v>
      </c>
      <c r="AU456" s="6"/>
      <c r="AV456" s="6" t="str">
        <f t="shared" si="138"/>
        <v/>
      </c>
      <c r="AW456" s="6" t="str">
        <f t="shared" si="139"/>
        <v/>
      </c>
      <c r="AX456" s="6" t="str">
        <f t="shared" si="140"/>
        <v/>
      </c>
      <c r="AY456" s="58"/>
      <c r="BE456" s="192" t="s">
        <v>172</v>
      </c>
      <c r="CS456" s="284" t="str">
        <f t="shared" si="123"/>
        <v/>
      </c>
      <c r="CT456" s="365" t="str">
        <f t="shared" si="131"/>
        <v/>
      </c>
    </row>
    <row r="457" spans="1:98" s="1" customFormat="1" ht="13.5" customHeight="1" x14ac:dyDescent="0.2">
      <c r="A457" s="17">
        <v>442</v>
      </c>
      <c r="B457" s="370"/>
      <c r="C457" s="370"/>
      <c r="D457" s="370"/>
      <c r="E457" s="370"/>
      <c r="F457" s="370"/>
      <c r="G457" s="370"/>
      <c r="H457" s="370"/>
      <c r="I457" s="370"/>
      <c r="J457" s="370"/>
      <c r="K457" s="370"/>
      <c r="L457" s="371"/>
      <c r="M457" s="370"/>
      <c r="N457" s="69"/>
      <c r="O457" s="70"/>
      <c r="P457" s="62"/>
      <c r="Q457" s="62"/>
      <c r="R457" s="103"/>
      <c r="S457" s="103"/>
      <c r="T457" s="104"/>
      <c r="U457" s="105"/>
      <c r="V457" s="106"/>
      <c r="W457" s="106"/>
      <c r="X457" s="107"/>
      <c r="Y457" s="25"/>
      <c r="Z457" s="21" t="str">
        <f t="shared" si="132"/>
        <v/>
      </c>
      <c r="AA457" s="6" t="e">
        <f t="shared" si="133"/>
        <v>#N/A</v>
      </c>
      <c r="AB457" s="6" t="e">
        <f t="shared" si="134"/>
        <v>#N/A</v>
      </c>
      <c r="AC457" s="6" t="e">
        <f t="shared" si="135"/>
        <v>#N/A</v>
      </c>
      <c r="AD457" s="6" t="str">
        <f t="shared" si="136"/>
        <v/>
      </c>
      <c r="AE457" s="6">
        <f t="shared" si="137"/>
        <v>1</v>
      </c>
      <c r="AF457" s="6" t="e">
        <f t="shared" si="124"/>
        <v>#N/A</v>
      </c>
      <c r="AG457" s="6" t="e">
        <f t="shared" si="125"/>
        <v>#N/A</v>
      </c>
      <c r="AH457" s="6" t="e">
        <f t="shared" si="126"/>
        <v>#N/A</v>
      </c>
      <c r="AI457" s="6" t="e">
        <f t="shared" si="127"/>
        <v>#N/A</v>
      </c>
      <c r="AJ457" s="7" t="str">
        <f t="shared" si="128"/>
        <v xml:space="preserve"> </v>
      </c>
      <c r="AK457" s="6" t="e">
        <f t="shared" si="129"/>
        <v>#N/A</v>
      </c>
      <c r="AL457" s="6"/>
      <c r="AM457" s="6"/>
      <c r="AN457" s="6"/>
      <c r="AO457" s="6"/>
      <c r="AP457" s="6"/>
      <c r="AQ457" s="6"/>
      <c r="AR457" s="6"/>
      <c r="AS457" s="6"/>
      <c r="AT457" s="6">
        <f t="shared" si="130"/>
        <v>0</v>
      </c>
      <c r="AU457" s="6"/>
      <c r="AV457" s="6" t="str">
        <f t="shared" si="138"/>
        <v/>
      </c>
      <c r="AW457" s="6" t="str">
        <f t="shared" si="139"/>
        <v/>
      </c>
      <c r="AX457" s="6" t="str">
        <f t="shared" si="140"/>
        <v/>
      </c>
      <c r="AY457" s="58"/>
      <c r="BE457" s="193" t="s">
        <v>1346</v>
      </c>
      <c r="CS457" s="284" t="str">
        <f t="shared" si="123"/>
        <v/>
      </c>
      <c r="CT457" s="365" t="str">
        <f t="shared" si="131"/>
        <v/>
      </c>
    </row>
    <row r="458" spans="1:98" s="1" customFormat="1" ht="13.5" customHeight="1" x14ac:dyDescent="0.2">
      <c r="A458" s="17">
        <v>443</v>
      </c>
      <c r="B458" s="370"/>
      <c r="C458" s="370"/>
      <c r="D458" s="370"/>
      <c r="E458" s="370"/>
      <c r="F458" s="370"/>
      <c r="G458" s="370"/>
      <c r="H458" s="370"/>
      <c r="I458" s="370"/>
      <c r="J458" s="370"/>
      <c r="K458" s="370"/>
      <c r="L458" s="371"/>
      <c r="M458" s="370"/>
      <c r="N458" s="69"/>
      <c r="O458" s="70"/>
      <c r="P458" s="62"/>
      <c r="Q458" s="62"/>
      <c r="R458" s="103"/>
      <c r="S458" s="103"/>
      <c r="T458" s="104"/>
      <c r="U458" s="105"/>
      <c r="V458" s="106"/>
      <c r="W458" s="106"/>
      <c r="X458" s="107"/>
      <c r="Y458" s="25"/>
      <c r="Z458" s="21" t="str">
        <f t="shared" si="132"/>
        <v/>
      </c>
      <c r="AA458" s="6" t="e">
        <f t="shared" si="133"/>
        <v>#N/A</v>
      </c>
      <c r="AB458" s="6" t="e">
        <f t="shared" si="134"/>
        <v>#N/A</v>
      </c>
      <c r="AC458" s="6" t="e">
        <f t="shared" si="135"/>
        <v>#N/A</v>
      </c>
      <c r="AD458" s="6" t="str">
        <f t="shared" si="136"/>
        <v/>
      </c>
      <c r="AE458" s="6">
        <f t="shared" si="137"/>
        <v>1</v>
      </c>
      <c r="AF458" s="6" t="e">
        <f t="shared" si="124"/>
        <v>#N/A</v>
      </c>
      <c r="AG458" s="6" t="e">
        <f t="shared" si="125"/>
        <v>#N/A</v>
      </c>
      <c r="AH458" s="6" t="e">
        <f t="shared" si="126"/>
        <v>#N/A</v>
      </c>
      <c r="AI458" s="6" t="e">
        <f t="shared" si="127"/>
        <v>#N/A</v>
      </c>
      <c r="AJ458" s="7" t="str">
        <f t="shared" si="128"/>
        <v xml:space="preserve"> </v>
      </c>
      <c r="AK458" s="6" t="e">
        <f t="shared" si="129"/>
        <v>#N/A</v>
      </c>
      <c r="AL458" s="6"/>
      <c r="AM458" s="6"/>
      <c r="AN458" s="6"/>
      <c r="AO458" s="6"/>
      <c r="AP458" s="6"/>
      <c r="AQ458" s="6"/>
      <c r="AR458" s="6"/>
      <c r="AS458" s="6"/>
      <c r="AT458" s="6">
        <f t="shared" si="130"/>
        <v>0</v>
      </c>
      <c r="AU458" s="6"/>
      <c r="AV458" s="6" t="str">
        <f t="shared" si="138"/>
        <v/>
      </c>
      <c r="AW458" s="6" t="str">
        <f t="shared" si="139"/>
        <v/>
      </c>
      <c r="AX458" s="6" t="str">
        <f t="shared" si="140"/>
        <v/>
      </c>
      <c r="AY458" s="58"/>
      <c r="BE458" s="193" t="s">
        <v>1166</v>
      </c>
      <c r="CS458" s="284" t="str">
        <f t="shared" si="123"/>
        <v/>
      </c>
      <c r="CT458" s="365" t="str">
        <f t="shared" si="131"/>
        <v/>
      </c>
    </row>
    <row r="459" spans="1:98" s="1" customFormat="1" ht="13.5" customHeight="1" x14ac:dyDescent="0.2">
      <c r="A459" s="17">
        <v>444</v>
      </c>
      <c r="B459" s="370"/>
      <c r="C459" s="370"/>
      <c r="D459" s="370"/>
      <c r="E459" s="370"/>
      <c r="F459" s="370"/>
      <c r="G459" s="370"/>
      <c r="H459" s="370"/>
      <c r="I459" s="370"/>
      <c r="J459" s="370"/>
      <c r="K459" s="370"/>
      <c r="L459" s="371"/>
      <c r="M459" s="370"/>
      <c r="N459" s="69"/>
      <c r="O459" s="70"/>
      <c r="P459" s="62"/>
      <c r="Q459" s="62"/>
      <c r="R459" s="103"/>
      <c r="S459" s="103"/>
      <c r="T459" s="104"/>
      <c r="U459" s="105"/>
      <c r="V459" s="106"/>
      <c r="W459" s="106"/>
      <c r="X459" s="107"/>
      <c r="Y459" s="25"/>
      <c r="Z459" s="21" t="str">
        <f t="shared" si="132"/>
        <v/>
      </c>
      <c r="AA459" s="6" t="e">
        <f t="shared" si="133"/>
        <v>#N/A</v>
      </c>
      <c r="AB459" s="6" t="e">
        <f t="shared" si="134"/>
        <v>#N/A</v>
      </c>
      <c r="AC459" s="6" t="e">
        <f t="shared" si="135"/>
        <v>#N/A</v>
      </c>
      <c r="AD459" s="6" t="str">
        <f t="shared" si="136"/>
        <v/>
      </c>
      <c r="AE459" s="6">
        <f t="shared" si="137"/>
        <v>1</v>
      </c>
      <c r="AF459" s="6" t="e">
        <f t="shared" si="124"/>
        <v>#N/A</v>
      </c>
      <c r="AG459" s="6" t="e">
        <f t="shared" si="125"/>
        <v>#N/A</v>
      </c>
      <c r="AH459" s="6" t="e">
        <f t="shared" si="126"/>
        <v>#N/A</v>
      </c>
      <c r="AI459" s="6" t="e">
        <f t="shared" si="127"/>
        <v>#N/A</v>
      </c>
      <c r="AJ459" s="7" t="str">
        <f t="shared" si="128"/>
        <v xml:space="preserve"> </v>
      </c>
      <c r="AK459" s="6" t="e">
        <f t="shared" si="129"/>
        <v>#N/A</v>
      </c>
      <c r="AL459" s="6"/>
      <c r="AM459" s="6"/>
      <c r="AN459" s="6"/>
      <c r="AO459" s="6"/>
      <c r="AP459" s="6"/>
      <c r="AQ459" s="6"/>
      <c r="AR459" s="6"/>
      <c r="AS459" s="6"/>
      <c r="AT459" s="6">
        <f t="shared" si="130"/>
        <v>0</v>
      </c>
      <c r="AU459" s="6"/>
      <c r="AV459" s="6" t="str">
        <f t="shared" si="138"/>
        <v/>
      </c>
      <c r="AW459" s="6" t="str">
        <f t="shared" si="139"/>
        <v/>
      </c>
      <c r="AX459" s="6" t="str">
        <f t="shared" si="140"/>
        <v/>
      </c>
      <c r="AY459" s="58"/>
      <c r="BE459" s="193" t="s">
        <v>1186</v>
      </c>
      <c r="CS459" s="284" t="str">
        <f t="shared" si="123"/>
        <v/>
      </c>
      <c r="CT459" s="365" t="str">
        <f t="shared" si="131"/>
        <v/>
      </c>
    </row>
    <row r="460" spans="1:98" s="1" customFormat="1" ht="13.5" customHeight="1" x14ac:dyDescent="0.2">
      <c r="A460" s="17">
        <v>445</v>
      </c>
      <c r="B460" s="370"/>
      <c r="C460" s="370"/>
      <c r="D460" s="370"/>
      <c r="E460" s="370"/>
      <c r="F460" s="370"/>
      <c r="G460" s="370"/>
      <c r="H460" s="370"/>
      <c r="I460" s="370"/>
      <c r="J460" s="370"/>
      <c r="K460" s="370"/>
      <c r="L460" s="371"/>
      <c r="M460" s="370"/>
      <c r="N460" s="69"/>
      <c r="O460" s="70"/>
      <c r="P460" s="62"/>
      <c r="Q460" s="62"/>
      <c r="R460" s="103"/>
      <c r="S460" s="103"/>
      <c r="T460" s="104"/>
      <c r="U460" s="105"/>
      <c r="V460" s="106"/>
      <c r="W460" s="106"/>
      <c r="X460" s="107"/>
      <c r="Y460" s="25"/>
      <c r="Z460" s="21" t="str">
        <f t="shared" si="132"/>
        <v/>
      </c>
      <c r="AA460" s="6" t="e">
        <f t="shared" si="133"/>
        <v>#N/A</v>
      </c>
      <c r="AB460" s="6" t="e">
        <f t="shared" si="134"/>
        <v>#N/A</v>
      </c>
      <c r="AC460" s="6" t="e">
        <f t="shared" si="135"/>
        <v>#N/A</v>
      </c>
      <c r="AD460" s="6" t="str">
        <f t="shared" si="136"/>
        <v/>
      </c>
      <c r="AE460" s="6">
        <f t="shared" si="137"/>
        <v>1</v>
      </c>
      <c r="AF460" s="6" t="e">
        <f t="shared" si="124"/>
        <v>#N/A</v>
      </c>
      <c r="AG460" s="6" t="e">
        <f t="shared" si="125"/>
        <v>#N/A</v>
      </c>
      <c r="AH460" s="6" t="e">
        <f t="shared" si="126"/>
        <v>#N/A</v>
      </c>
      <c r="AI460" s="6" t="e">
        <f t="shared" si="127"/>
        <v>#N/A</v>
      </c>
      <c r="AJ460" s="7" t="str">
        <f t="shared" si="128"/>
        <v xml:space="preserve"> </v>
      </c>
      <c r="AK460" s="6" t="e">
        <f t="shared" si="129"/>
        <v>#N/A</v>
      </c>
      <c r="AL460" s="6"/>
      <c r="AM460" s="6"/>
      <c r="AN460" s="6"/>
      <c r="AO460" s="6"/>
      <c r="AP460" s="6"/>
      <c r="AQ460" s="6"/>
      <c r="AR460" s="6"/>
      <c r="AS460" s="6"/>
      <c r="AT460" s="6">
        <f t="shared" si="130"/>
        <v>0</v>
      </c>
      <c r="AU460" s="6"/>
      <c r="AV460" s="6" t="str">
        <f t="shared" si="138"/>
        <v/>
      </c>
      <c r="AW460" s="6" t="str">
        <f t="shared" si="139"/>
        <v/>
      </c>
      <c r="AX460" s="6" t="str">
        <f t="shared" si="140"/>
        <v/>
      </c>
      <c r="AY460" s="58"/>
      <c r="BE460" s="192" t="s">
        <v>1347</v>
      </c>
      <c r="CS460" s="284" t="str">
        <f t="shared" si="123"/>
        <v/>
      </c>
      <c r="CT460" s="365" t="str">
        <f t="shared" si="131"/>
        <v/>
      </c>
    </row>
    <row r="461" spans="1:98" s="1" customFormat="1" ht="13.5" customHeight="1" x14ac:dyDescent="0.2">
      <c r="A461" s="17">
        <v>446</v>
      </c>
      <c r="B461" s="370"/>
      <c r="C461" s="370"/>
      <c r="D461" s="370"/>
      <c r="E461" s="370"/>
      <c r="F461" s="370"/>
      <c r="G461" s="370"/>
      <c r="H461" s="370"/>
      <c r="I461" s="370"/>
      <c r="J461" s="370"/>
      <c r="K461" s="370"/>
      <c r="L461" s="371"/>
      <c r="M461" s="370"/>
      <c r="N461" s="69"/>
      <c r="O461" s="70"/>
      <c r="P461" s="62"/>
      <c r="Q461" s="62"/>
      <c r="R461" s="103"/>
      <c r="S461" s="103"/>
      <c r="T461" s="104"/>
      <c r="U461" s="105"/>
      <c r="V461" s="106"/>
      <c r="W461" s="106"/>
      <c r="X461" s="107"/>
      <c r="Y461" s="25"/>
      <c r="Z461" s="21" t="str">
        <f t="shared" si="132"/>
        <v/>
      </c>
      <c r="AA461" s="6" t="e">
        <f t="shared" si="133"/>
        <v>#N/A</v>
      </c>
      <c r="AB461" s="6" t="e">
        <f t="shared" si="134"/>
        <v>#N/A</v>
      </c>
      <c r="AC461" s="6" t="e">
        <f t="shared" si="135"/>
        <v>#N/A</v>
      </c>
      <c r="AD461" s="6" t="str">
        <f t="shared" si="136"/>
        <v/>
      </c>
      <c r="AE461" s="6">
        <f t="shared" si="137"/>
        <v>1</v>
      </c>
      <c r="AF461" s="6" t="e">
        <f t="shared" si="124"/>
        <v>#N/A</v>
      </c>
      <c r="AG461" s="6" t="e">
        <f t="shared" si="125"/>
        <v>#N/A</v>
      </c>
      <c r="AH461" s="6" t="e">
        <f t="shared" si="126"/>
        <v>#N/A</v>
      </c>
      <c r="AI461" s="6" t="e">
        <f t="shared" si="127"/>
        <v>#N/A</v>
      </c>
      <c r="AJ461" s="7" t="str">
        <f t="shared" si="128"/>
        <v xml:space="preserve"> </v>
      </c>
      <c r="AK461" s="6" t="e">
        <f t="shared" si="129"/>
        <v>#N/A</v>
      </c>
      <c r="AL461" s="6"/>
      <c r="AM461" s="6"/>
      <c r="AN461" s="6"/>
      <c r="AO461" s="6"/>
      <c r="AP461" s="6"/>
      <c r="AQ461" s="6"/>
      <c r="AR461" s="6"/>
      <c r="AS461" s="6"/>
      <c r="AT461" s="6">
        <f t="shared" si="130"/>
        <v>0</v>
      </c>
      <c r="AU461" s="6"/>
      <c r="AV461" s="6" t="str">
        <f t="shared" si="138"/>
        <v/>
      </c>
      <c r="AW461" s="6" t="str">
        <f t="shared" si="139"/>
        <v/>
      </c>
      <c r="AX461" s="6" t="str">
        <f t="shared" si="140"/>
        <v/>
      </c>
      <c r="AY461" s="58"/>
      <c r="BE461" s="193" t="s">
        <v>1167</v>
      </c>
      <c r="CS461" s="284" t="str">
        <f t="shared" si="123"/>
        <v/>
      </c>
      <c r="CT461" s="365" t="str">
        <f t="shared" si="131"/>
        <v/>
      </c>
    </row>
    <row r="462" spans="1:98" s="1" customFormat="1" ht="13.5" customHeight="1" x14ac:dyDescent="0.2">
      <c r="A462" s="17">
        <v>447</v>
      </c>
      <c r="B462" s="370"/>
      <c r="C462" s="370"/>
      <c r="D462" s="370"/>
      <c r="E462" s="370"/>
      <c r="F462" s="370"/>
      <c r="G462" s="370"/>
      <c r="H462" s="370"/>
      <c r="I462" s="370"/>
      <c r="J462" s="370"/>
      <c r="K462" s="370"/>
      <c r="L462" s="371"/>
      <c r="M462" s="370"/>
      <c r="N462" s="69"/>
      <c r="O462" s="70"/>
      <c r="P462" s="62"/>
      <c r="Q462" s="62"/>
      <c r="R462" s="103"/>
      <c r="S462" s="103"/>
      <c r="T462" s="104"/>
      <c r="U462" s="105"/>
      <c r="V462" s="106"/>
      <c r="W462" s="106"/>
      <c r="X462" s="107"/>
      <c r="Y462" s="25"/>
      <c r="Z462" s="21" t="str">
        <f t="shared" si="132"/>
        <v/>
      </c>
      <c r="AA462" s="6" t="e">
        <f t="shared" si="133"/>
        <v>#N/A</v>
      </c>
      <c r="AB462" s="6" t="e">
        <f t="shared" si="134"/>
        <v>#N/A</v>
      </c>
      <c r="AC462" s="6" t="e">
        <f t="shared" si="135"/>
        <v>#N/A</v>
      </c>
      <c r="AD462" s="6" t="str">
        <f t="shared" si="136"/>
        <v/>
      </c>
      <c r="AE462" s="6">
        <f t="shared" si="137"/>
        <v>1</v>
      </c>
      <c r="AF462" s="6" t="e">
        <f t="shared" si="124"/>
        <v>#N/A</v>
      </c>
      <c r="AG462" s="6" t="e">
        <f t="shared" si="125"/>
        <v>#N/A</v>
      </c>
      <c r="AH462" s="6" t="e">
        <f t="shared" si="126"/>
        <v>#N/A</v>
      </c>
      <c r="AI462" s="6" t="e">
        <f t="shared" si="127"/>
        <v>#N/A</v>
      </c>
      <c r="AJ462" s="7" t="str">
        <f t="shared" si="128"/>
        <v xml:space="preserve"> </v>
      </c>
      <c r="AK462" s="6" t="e">
        <f t="shared" si="129"/>
        <v>#N/A</v>
      </c>
      <c r="AL462" s="6"/>
      <c r="AM462" s="6"/>
      <c r="AN462" s="6"/>
      <c r="AO462" s="6"/>
      <c r="AP462" s="6"/>
      <c r="AQ462" s="6"/>
      <c r="AR462" s="6"/>
      <c r="AS462" s="6"/>
      <c r="AT462" s="6">
        <f t="shared" si="130"/>
        <v>0</v>
      </c>
      <c r="AU462" s="6"/>
      <c r="AV462" s="6" t="str">
        <f t="shared" si="138"/>
        <v/>
      </c>
      <c r="AW462" s="6" t="str">
        <f t="shared" si="139"/>
        <v/>
      </c>
      <c r="AX462" s="6" t="str">
        <f t="shared" si="140"/>
        <v/>
      </c>
      <c r="AY462" s="58"/>
      <c r="BE462" s="193" t="s">
        <v>1187</v>
      </c>
      <c r="CS462" s="284" t="str">
        <f t="shared" si="123"/>
        <v/>
      </c>
      <c r="CT462" s="365" t="str">
        <f t="shared" si="131"/>
        <v/>
      </c>
    </row>
    <row r="463" spans="1:98" s="1" customFormat="1" ht="13.5" customHeight="1" x14ac:dyDescent="0.2">
      <c r="A463" s="17">
        <v>448</v>
      </c>
      <c r="B463" s="370"/>
      <c r="C463" s="370"/>
      <c r="D463" s="370"/>
      <c r="E463" s="370"/>
      <c r="F463" s="370"/>
      <c r="G463" s="370"/>
      <c r="H463" s="370"/>
      <c r="I463" s="370"/>
      <c r="J463" s="370"/>
      <c r="K463" s="370"/>
      <c r="L463" s="371"/>
      <c r="M463" s="370"/>
      <c r="N463" s="69"/>
      <c r="O463" s="70"/>
      <c r="P463" s="62"/>
      <c r="Q463" s="62"/>
      <c r="R463" s="103"/>
      <c r="S463" s="103"/>
      <c r="T463" s="104"/>
      <c r="U463" s="105"/>
      <c r="V463" s="106"/>
      <c r="W463" s="106"/>
      <c r="X463" s="107"/>
      <c r="Y463" s="25"/>
      <c r="Z463" s="21" t="str">
        <f t="shared" si="132"/>
        <v/>
      </c>
      <c r="AA463" s="6" t="e">
        <f t="shared" si="133"/>
        <v>#N/A</v>
      </c>
      <c r="AB463" s="6" t="e">
        <f t="shared" si="134"/>
        <v>#N/A</v>
      </c>
      <c r="AC463" s="6" t="e">
        <f t="shared" si="135"/>
        <v>#N/A</v>
      </c>
      <c r="AD463" s="6" t="str">
        <f t="shared" si="136"/>
        <v/>
      </c>
      <c r="AE463" s="6">
        <f t="shared" si="137"/>
        <v>1</v>
      </c>
      <c r="AF463" s="6" t="e">
        <f t="shared" si="124"/>
        <v>#N/A</v>
      </c>
      <c r="AG463" s="6" t="e">
        <f t="shared" si="125"/>
        <v>#N/A</v>
      </c>
      <c r="AH463" s="6" t="e">
        <f t="shared" si="126"/>
        <v>#N/A</v>
      </c>
      <c r="AI463" s="6" t="e">
        <f t="shared" si="127"/>
        <v>#N/A</v>
      </c>
      <c r="AJ463" s="7" t="str">
        <f t="shared" si="128"/>
        <v xml:space="preserve"> </v>
      </c>
      <c r="AK463" s="6" t="e">
        <f t="shared" si="129"/>
        <v>#N/A</v>
      </c>
      <c r="AL463" s="6"/>
      <c r="AM463" s="6"/>
      <c r="AN463" s="6"/>
      <c r="AO463" s="6"/>
      <c r="AP463" s="6"/>
      <c r="AQ463" s="6"/>
      <c r="AR463" s="6"/>
      <c r="AS463" s="6"/>
      <c r="AT463" s="6">
        <f t="shared" si="130"/>
        <v>0</v>
      </c>
      <c r="AU463" s="6"/>
      <c r="AV463" s="6" t="str">
        <f t="shared" si="138"/>
        <v/>
      </c>
      <c r="AW463" s="6" t="str">
        <f t="shared" si="139"/>
        <v/>
      </c>
      <c r="AX463" s="6" t="str">
        <f t="shared" si="140"/>
        <v/>
      </c>
      <c r="AY463" s="58"/>
      <c r="BE463" s="193" t="s">
        <v>1226</v>
      </c>
      <c r="CS463" s="284" t="str">
        <f t="shared" si="123"/>
        <v/>
      </c>
      <c r="CT463" s="365" t="str">
        <f t="shared" si="131"/>
        <v/>
      </c>
    </row>
    <row r="464" spans="1:98" s="1" customFormat="1" ht="13.5" customHeight="1" x14ac:dyDescent="0.2">
      <c r="A464" s="17">
        <v>449</v>
      </c>
      <c r="B464" s="370"/>
      <c r="C464" s="370"/>
      <c r="D464" s="370"/>
      <c r="E464" s="370"/>
      <c r="F464" s="370"/>
      <c r="G464" s="370"/>
      <c r="H464" s="370"/>
      <c r="I464" s="370"/>
      <c r="J464" s="370"/>
      <c r="K464" s="370"/>
      <c r="L464" s="371"/>
      <c r="M464" s="370"/>
      <c r="N464" s="69"/>
      <c r="O464" s="70"/>
      <c r="P464" s="62"/>
      <c r="Q464" s="62"/>
      <c r="R464" s="103"/>
      <c r="S464" s="103"/>
      <c r="T464" s="104"/>
      <c r="U464" s="105"/>
      <c r="V464" s="106"/>
      <c r="W464" s="106"/>
      <c r="X464" s="107"/>
      <c r="Y464" s="25"/>
      <c r="Z464" s="21" t="str">
        <f t="shared" si="132"/>
        <v/>
      </c>
      <c r="AA464" s="6" t="e">
        <f t="shared" si="133"/>
        <v>#N/A</v>
      </c>
      <c r="AB464" s="6" t="e">
        <f t="shared" si="134"/>
        <v>#N/A</v>
      </c>
      <c r="AC464" s="6" t="e">
        <f t="shared" si="135"/>
        <v>#N/A</v>
      </c>
      <c r="AD464" s="6" t="str">
        <f t="shared" si="136"/>
        <v/>
      </c>
      <c r="AE464" s="6">
        <f t="shared" si="137"/>
        <v>1</v>
      </c>
      <c r="AF464" s="6" t="e">
        <f t="shared" si="124"/>
        <v>#N/A</v>
      </c>
      <c r="AG464" s="6" t="e">
        <f t="shared" si="125"/>
        <v>#N/A</v>
      </c>
      <c r="AH464" s="6" t="e">
        <f t="shared" si="126"/>
        <v>#N/A</v>
      </c>
      <c r="AI464" s="6" t="e">
        <f t="shared" si="127"/>
        <v>#N/A</v>
      </c>
      <c r="AJ464" s="7" t="str">
        <f t="shared" si="128"/>
        <v xml:space="preserve"> </v>
      </c>
      <c r="AK464" s="6" t="e">
        <f t="shared" si="129"/>
        <v>#N/A</v>
      </c>
      <c r="AL464" s="6"/>
      <c r="AM464" s="6"/>
      <c r="AN464" s="6"/>
      <c r="AO464" s="6"/>
      <c r="AP464" s="6"/>
      <c r="AQ464" s="6"/>
      <c r="AR464" s="6"/>
      <c r="AS464" s="6"/>
      <c r="AT464" s="6">
        <f t="shared" si="130"/>
        <v>0</v>
      </c>
      <c r="AU464" s="6"/>
      <c r="AV464" s="6" t="str">
        <f t="shared" si="138"/>
        <v/>
      </c>
      <c r="AW464" s="6" t="str">
        <f t="shared" si="139"/>
        <v/>
      </c>
      <c r="AX464" s="6" t="str">
        <f t="shared" si="140"/>
        <v/>
      </c>
      <c r="AY464" s="58"/>
      <c r="BE464" s="192" t="s">
        <v>828</v>
      </c>
      <c r="CS464" s="284" t="str">
        <f t="shared" ref="CS464:CS527" si="141">IFERROR(VLOOKUP(AI464,$CQ$17:$CR$33,2,0),"")</f>
        <v/>
      </c>
      <c r="CT464" s="365" t="str">
        <f t="shared" si="131"/>
        <v/>
      </c>
    </row>
    <row r="465" spans="1:98" s="1" customFormat="1" ht="13.5" customHeight="1" x14ac:dyDescent="0.2">
      <c r="A465" s="17">
        <v>450</v>
      </c>
      <c r="B465" s="370"/>
      <c r="C465" s="370"/>
      <c r="D465" s="370"/>
      <c r="E465" s="370"/>
      <c r="F465" s="370"/>
      <c r="G465" s="370"/>
      <c r="H465" s="370"/>
      <c r="I465" s="370"/>
      <c r="J465" s="370"/>
      <c r="K465" s="370"/>
      <c r="L465" s="371"/>
      <c r="M465" s="370"/>
      <c r="N465" s="69"/>
      <c r="O465" s="70"/>
      <c r="P465" s="62"/>
      <c r="Q465" s="62"/>
      <c r="R465" s="103"/>
      <c r="S465" s="103"/>
      <c r="T465" s="104"/>
      <c r="U465" s="105"/>
      <c r="V465" s="106"/>
      <c r="W465" s="106"/>
      <c r="X465" s="107"/>
      <c r="Y465" s="25"/>
      <c r="Z465" s="21" t="str">
        <f t="shared" si="132"/>
        <v/>
      </c>
      <c r="AA465" s="6" t="e">
        <f t="shared" si="133"/>
        <v>#N/A</v>
      </c>
      <c r="AB465" s="6" t="e">
        <f t="shared" si="134"/>
        <v>#N/A</v>
      </c>
      <c r="AC465" s="6" t="e">
        <f t="shared" si="135"/>
        <v>#N/A</v>
      </c>
      <c r="AD465" s="6" t="str">
        <f t="shared" si="136"/>
        <v/>
      </c>
      <c r="AE465" s="6">
        <f t="shared" si="137"/>
        <v>1</v>
      </c>
      <c r="AF465" s="6" t="e">
        <f t="shared" ref="AF465:AF528" si="142">IF(AC465=9,0,IF(L465&lt;=1700,1,IF(L465&lt;=2500,2,IF(L465&lt;=3500,3,4))))</f>
        <v>#N/A</v>
      </c>
      <c r="AG465" s="6" t="e">
        <f t="shared" ref="AG465:AG528" si="143">IF(AC465=5,0,IF(AC465=9,0,IF(L465&lt;=1700,1,IF(L465&lt;=2500,2,IF(L465&lt;=3500,3,4)))))</f>
        <v>#N/A</v>
      </c>
      <c r="AH465" s="6" t="e">
        <f t="shared" ref="AH465:AH528" si="144">VLOOKUP(M465,$BH$17:$BI$27,2,FALSE)</f>
        <v>#N/A</v>
      </c>
      <c r="AI465" s="6" t="e">
        <f t="shared" ref="AI465:AI528" si="145">VLOOKUP(AK465,排出係数表,9,FALSE)</f>
        <v>#N/A</v>
      </c>
      <c r="AJ465" s="7" t="str">
        <f t="shared" ref="AJ465:AJ528" si="146">IF(OR(ISBLANK(M465)=TRUE,ISBLANK(B465)=TRUE)," ",CONCATENATE(B465,AC465,AF465))</f>
        <v xml:space="preserve"> </v>
      </c>
      <c r="AK465" s="6" t="e">
        <f t="shared" ref="AK465:AK528" si="147">CONCATENATE(AA465,AG465,AH465,AD465)</f>
        <v>#N/A</v>
      </c>
      <c r="AL465" s="6"/>
      <c r="AM465" s="6"/>
      <c r="AN465" s="6"/>
      <c r="AO465" s="6"/>
      <c r="AP465" s="6"/>
      <c r="AQ465" s="6"/>
      <c r="AR465" s="6"/>
      <c r="AS465" s="6"/>
      <c r="AT465" s="6">
        <f t="shared" ref="AT465:AT528" si="148">IF(AND(N465="なし",O465="なし"),0,IF(AND(N465="",O465=""),0,IF(AND(N465="",O465="なし"),0,IF(AND(N465="なし",O465=""),0,1))))</f>
        <v>0</v>
      </c>
      <c r="AU465" s="6"/>
      <c r="AV465" s="6" t="str">
        <f t="shared" si="138"/>
        <v/>
      </c>
      <c r="AW465" s="6" t="str">
        <f t="shared" si="139"/>
        <v/>
      </c>
      <c r="AX465" s="6" t="str">
        <f t="shared" si="140"/>
        <v/>
      </c>
      <c r="AY465" s="58"/>
      <c r="BE465" s="192" t="s">
        <v>868</v>
      </c>
      <c r="CS465" s="284" t="str">
        <f t="shared" si="141"/>
        <v/>
      </c>
      <c r="CT465" s="365" t="str">
        <f t="shared" ref="CT465:CT528" si="149">IF(
  OR(
    AND(D465&gt;=480, D465&lt;=498),
    AND(D465&gt;=580, D465&lt;=598),
    AND(D465&gt;=680, D465&lt;=698),
    AND(D465&gt;=780, D465&lt;=798)
  ),
  "※軽自動車は報告の対象外です。",
  ""
)</f>
        <v/>
      </c>
    </row>
    <row r="466" spans="1:98" s="1" customFormat="1" ht="13.5" customHeight="1" x14ac:dyDescent="0.2">
      <c r="A466" s="17">
        <v>451</v>
      </c>
      <c r="B466" s="370"/>
      <c r="C466" s="370"/>
      <c r="D466" s="370"/>
      <c r="E466" s="370"/>
      <c r="F466" s="370"/>
      <c r="G466" s="370"/>
      <c r="H466" s="370"/>
      <c r="I466" s="370"/>
      <c r="J466" s="370"/>
      <c r="K466" s="370"/>
      <c r="L466" s="371"/>
      <c r="M466" s="370"/>
      <c r="N466" s="69"/>
      <c r="O466" s="70"/>
      <c r="P466" s="62"/>
      <c r="Q466" s="62"/>
      <c r="R466" s="103"/>
      <c r="S466" s="103"/>
      <c r="T466" s="104"/>
      <c r="U466" s="105"/>
      <c r="V466" s="106"/>
      <c r="W466" s="106"/>
      <c r="X466" s="107"/>
      <c r="Y466" s="25"/>
      <c r="Z466" s="21" t="str">
        <f t="shared" si="132"/>
        <v/>
      </c>
      <c r="AA466" s="6" t="e">
        <f t="shared" si="133"/>
        <v>#N/A</v>
      </c>
      <c r="AB466" s="6" t="e">
        <f t="shared" si="134"/>
        <v>#N/A</v>
      </c>
      <c r="AC466" s="6" t="e">
        <f t="shared" si="135"/>
        <v>#N/A</v>
      </c>
      <c r="AD466" s="6" t="str">
        <f t="shared" si="136"/>
        <v/>
      </c>
      <c r="AE466" s="6">
        <f t="shared" si="137"/>
        <v>1</v>
      </c>
      <c r="AF466" s="6" t="e">
        <f t="shared" si="142"/>
        <v>#N/A</v>
      </c>
      <c r="AG466" s="6" t="e">
        <f t="shared" si="143"/>
        <v>#N/A</v>
      </c>
      <c r="AH466" s="6" t="e">
        <f t="shared" si="144"/>
        <v>#N/A</v>
      </c>
      <c r="AI466" s="6" t="e">
        <f t="shared" si="145"/>
        <v>#N/A</v>
      </c>
      <c r="AJ466" s="7" t="str">
        <f t="shared" si="146"/>
        <v xml:space="preserve"> </v>
      </c>
      <c r="AK466" s="6" t="e">
        <f t="shared" si="147"/>
        <v>#N/A</v>
      </c>
      <c r="AL466" s="6"/>
      <c r="AM466" s="6"/>
      <c r="AN466" s="6"/>
      <c r="AO466" s="6"/>
      <c r="AP466" s="6"/>
      <c r="AQ466" s="6"/>
      <c r="AR466" s="6"/>
      <c r="AS466" s="6"/>
      <c r="AT466" s="6">
        <f t="shared" si="148"/>
        <v>0</v>
      </c>
      <c r="AU466" s="6"/>
      <c r="AV466" s="6" t="str">
        <f t="shared" si="138"/>
        <v/>
      </c>
      <c r="AW466" s="6" t="str">
        <f t="shared" si="139"/>
        <v/>
      </c>
      <c r="AX466" s="6" t="str">
        <f t="shared" si="140"/>
        <v/>
      </c>
      <c r="AY466" s="58"/>
      <c r="BE466" s="192" t="s">
        <v>1290</v>
      </c>
      <c r="CS466" s="284" t="str">
        <f t="shared" si="141"/>
        <v/>
      </c>
      <c r="CT466" s="365" t="str">
        <f t="shared" si="149"/>
        <v/>
      </c>
    </row>
    <row r="467" spans="1:98" s="1" customFormat="1" ht="13.5" customHeight="1" x14ac:dyDescent="0.2">
      <c r="A467" s="17">
        <v>452</v>
      </c>
      <c r="B467" s="370"/>
      <c r="C467" s="370"/>
      <c r="D467" s="370"/>
      <c r="E467" s="370"/>
      <c r="F467" s="370"/>
      <c r="G467" s="370"/>
      <c r="H467" s="370"/>
      <c r="I467" s="370"/>
      <c r="J467" s="370"/>
      <c r="K467" s="370"/>
      <c r="L467" s="371"/>
      <c r="M467" s="370"/>
      <c r="N467" s="69"/>
      <c r="O467" s="70"/>
      <c r="P467" s="62"/>
      <c r="Q467" s="62"/>
      <c r="R467" s="103"/>
      <c r="S467" s="103"/>
      <c r="T467" s="104"/>
      <c r="U467" s="105"/>
      <c r="V467" s="106"/>
      <c r="W467" s="106"/>
      <c r="X467" s="107"/>
      <c r="Y467" s="25"/>
      <c r="Z467" s="21" t="str">
        <f t="shared" si="132"/>
        <v/>
      </c>
      <c r="AA467" s="6" t="e">
        <f t="shared" si="133"/>
        <v>#N/A</v>
      </c>
      <c r="AB467" s="6" t="e">
        <f t="shared" si="134"/>
        <v>#N/A</v>
      </c>
      <c r="AC467" s="6" t="e">
        <f t="shared" si="135"/>
        <v>#N/A</v>
      </c>
      <c r="AD467" s="6" t="str">
        <f t="shared" si="136"/>
        <v/>
      </c>
      <c r="AE467" s="6">
        <f t="shared" si="137"/>
        <v>1</v>
      </c>
      <c r="AF467" s="6" t="e">
        <f t="shared" si="142"/>
        <v>#N/A</v>
      </c>
      <c r="AG467" s="6" t="e">
        <f t="shared" si="143"/>
        <v>#N/A</v>
      </c>
      <c r="AH467" s="6" t="e">
        <f t="shared" si="144"/>
        <v>#N/A</v>
      </c>
      <c r="AI467" s="6" t="e">
        <f t="shared" si="145"/>
        <v>#N/A</v>
      </c>
      <c r="AJ467" s="7" t="str">
        <f t="shared" si="146"/>
        <v xml:space="preserve"> </v>
      </c>
      <c r="AK467" s="6" t="e">
        <f t="shared" si="147"/>
        <v>#N/A</v>
      </c>
      <c r="AL467" s="6"/>
      <c r="AM467" s="6"/>
      <c r="AN467" s="6"/>
      <c r="AO467" s="6"/>
      <c r="AP467" s="6"/>
      <c r="AQ467" s="6"/>
      <c r="AR467" s="6"/>
      <c r="AS467" s="6"/>
      <c r="AT467" s="6">
        <f t="shared" si="148"/>
        <v>0</v>
      </c>
      <c r="AU467" s="6"/>
      <c r="AV467" s="6" t="str">
        <f t="shared" si="138"/>
        <v/>
      </c>
      <c r="AW467" s="6" t="str">
        <f t="shared" si="139"/>
        <v/>
      </c>
      <c r="AX467" s="6" t="str">
        <f t="shared" si="140"/>
        <v/>
      </c>
      <c r="AY467" s="58"/>
      <c r="BE467" s="193" t="s">
        <v>1291</v>
      </c>
      <c r="CS467" s="284" t="str">
        <f t="shared" si="141"/>
        <v/>
      </c>
      <c r="CT467" s="365" t="str">
        <f t="shared" si="149"/>
        <v/>
      </c>
    </row>
    <row r="468" spans="1:98" s="1" customFormat="1" ht="13.5" customHeight="1" x14ac:dyDescent="0.2">
      <c r="A468" s="17">
        <v>453</v>
      </c>
      <c r="B468" s="370"/>
      <c r="C468" s="370"/>
      <c r="D468" s="370"/>
      <c r="E468" s="370"/>
      <c r="F468" s="370"/>
      <c r="G468" s="370"/>
      <c r="H468" s="370"/>
      <c r="I468" s="370"/>
      <c r="J468" s="370"/>
      <c r="K468" s="370"/>
      <c r="L468" s="371"/>
      <c r="M468" s="370"/>
      <c r="N468" s="69"/>
      <c r="O468" s="70"/>
      <c r="P468" s="62"/>
      <c r="Q468" s="62"/>
      <c r="R468" s="103"/>
      <c r="S468" s="103"/>
      <c r="T468" s="104"/>
      <c r="U468" s="105"/>
      <c r="V468" s="106"/>
      <c r="W468" s="106"/>
      <c r="X468" s="107"/>
      <c r="Y468" s="25"/>
      <c r="Z468" s="21" t="str">
        <f t="shared" si="132"/>
        <v/>
      </c>
      <c r="AA468" s="6" t="e">
        <f t="shared" si="133"/>
        <v>#N/A</v>
      </c>
      <c r="AB468" s="6" t="e">
        <f t="shared" si="134"/>
        <v>#N/A</v>
      </c>
      <c r="AC468" s="6" t="e">
        <f t="shared" si="135"/>
        <v>#N/A</v>
      </c>
      <c r="AD468" s="6" t="str">
        <f t="shared" si="136"/>
        <v/>
      </c>
      <c r="AE468" s="6">
        <f t="shared" si="137"/>
        <v>1</v>
      </c>
      <c r="AF468" s="6" t="e">
        <f t="shared" si="142"/>
        <v>#N/A</v>
      </c>
      <c r="AG468" s="6" t="e">
        <f t="shared" si="143"/>
        <v>#N/A</v>
      </c>
      <c r="AH468" s="6" t="e">
        <f t="shared" si="144"/>
        <v>#N/A</v>
      </c>
      <c r="AI468" s="6" t="e">
        <f t="shared" si="145"/>
        <v>#N/A</v>
      </c>
      <c r="AJ468" s="7" t="str">
        <f t="shared" si="146"/>
        <v xml:space="preserve"> </v>
      </c>
      <c r="AK468" s="6" t="e">
        <f t="shared" si="147"/>
        <v>#N/A</v>
      </c>
      <c r="AL468" s="6"/>
      <c r="AM468" s="6"/>
      <c r="AN468" s="6"/>
      <c r="AO468" s="6"/>
      <c r="AP468" s="6"/>
      <c r="AQ468" s="6"/>
      <c r="AR468" s="6"/>
      <c r="AS468" s="6"/>
      <c r="AT468" s="6">
        <f t="shared" si="148"/>
        <v>0</v>
      </c>
      <c r="AU468" s="6"/>
      <c r="AV468" s="6" t="str">
        <f t="shared" si="138"/>
        <v/>
      </c>
      <c r="AW468" s="6" t="str">
        <f t="shared" si="139"/>
        <v/>
      </c>
      <c r="AX468" s="6" t="str">
        <f t="shared" si="140"/>
        <v/>
      </c>
      <c r="AY468" s="58"/>
      <c r="BE468" s="193" t="s">
        <v>922</v>
      </c>
      <c r="CS468" s="284" t="str">
        <f t="shared" si="141"/>
        <v/>
      </c>
      <c r="CT468" s="365" t="str">
        <f t="shared" si="149"/>
        <v/>
      </c>
    </row>
    <row r="469" spans="1:98" s="1" customFormat="1" ht="13.5" customHeight="1" x14ac:dyDescent="0.2">
      <c r="A469" s="17">
        <v>454</v>
      </c>
      <c r="B469" s="370"/>
      <c r="C469" s="370"/>
      <c r="D469" s="370"/>
      <c r="E469" s="370"/>
      <c r="F469" s="370"/>
      <c r="G469" s="370"/>
      <c r="H469" s="370"/>
      <c r="I469" s="370"/>
      <c r="J469" s="370"/>
      <c r="K469" s="370"/>
      <c r="L469" s="371"/>
      <c r="M469" s="370"/>
      <c r="N469" s="69"/>
      <c r="O469" s="70"/>
      <c r="P469" s="62"/>
      <c r="Q469" s="62"/>
      <c r="R469" s="103"/>
      <c r="S469" s="103"/>
      <c r="T469" s="104"/>
      <c r="U469" s="105"/>
      <c r="V469" s="106"/>
      <c r="W469" s="106"/>
      <c r="X469" s="107"/>
      <c r="Y469" s="25"/>
      <c r="Z469" s="21" t="str">
        <f t="shared" si="132"/>
        <v/>
      </c>
      <c r="AA469" s="6" t="e">
        <f t="shared" si="133"/>
        <v>#N/A</v>
      </c>
      <c r="AB469" s="6" t="e">
        <f t="shared" si="134"/>
        <v>#N/A</v>
      </c>
      <c r="AC469" s="6" t="e">
        <f t="shared" si="135"/>
        <v>#N/A</v>
      </c>
      <c r="AD469" s="6" t="str">
        <f t="shared" si="136"/>
        <v/>
      </c>
      <c r="AE469" s="6">
        <f t="shared" si="137"/>
        <v>1</v>
      </c>
      <c r="AF469" s="6" t="e">
        <f t="shared" si="142"/>
        <v>#N/A</v>
      </c>
      <c r="AG469" s="6" t="e">
        <f t="shared" si="143"/>
        <v>#N/A</v>
      </c>
      <c r="AH469" s="6" t="e">
        <f t="shared" si="144"/>
        <v>#N/A</v>
      </c>
      <c r="AI469" s="6" t="e">
        <f t="shared" si="145"/>
        <v>#N/A</v>
      </c>
      <c r="AJ469" s="7" t="str">
        <f t="shared" si="146"/>
        <v xml:space="preserve"> </v>
      </c>
      <c r="AK469" s="6" t="e">
        <f t="shared" si="147"/>
        <v>#N/A</v>
      </c>
      <c r="AL469" s="6"/>
      <c r="AM469" s="6"/>
      <c r="AN469" s="6"/>
      <c r="AO469" s="6"/>
      <c r="AP469" s="6"/>
      <c r="AQ469" s="6"/>
      <c r="AR469" s="6"/>
      <c r="AS469" s="6"/>
      <c r="AT469" s="6">
        <f t="shared" si="148"/>
        <v>0</v>
      </c>
      <c r="AU469" s="6"/>
      <c r="AV469" s="6" t="str">
        <f t="shared" si="138"/>
        <v/>
      </c>
      <c r="AW469" s="6" t="str">
        <f t="shared" si="139"/>
        <v/>
      </c>
      <c r="AX469" s="6" t="str">
        <f t="shared" si="140"/>
        <v/>
      </c>
      <c r="AY469" s="58"/>
      <c r="BE469" s="194" t="s">
        <v>967</v>
      </c>
      <c r="CS469" s="284" t="str">
        <f t="shared" si="141"/>
        <v/>
      </c>
      <c r="CT469" s="365" t="str">
        <f t="shared" si="149"/>
        <v/>
      </c>
    </row>
    <row r="470" spans="1:98" s="1" customFormat="1" ht="13.5" customHeight="1" x14ac:dyDescent="0.2">
      <c r="A470" s="17">
        <v>455</v>
      </c>
      <c r="B470" s="370"/>
      <c r="C470" s="370"/>
      <c r="D470" s="370"/>
      <c r="E470" s="370"/>
      <c r="F470" s="370"/>
      <c r="G470" s="370"/>
      <c r="H470" s="370"/>
      <c r="I470" s="370"/>
      <c r="J470" s="370"/>
      <c r="K470" s="370"/>
      <c r="L470" s="371"/>
      <c r="M470" s="370"/>
      <c r="N470" s="69"/>
      <c r="O470" s="70"/>
      <c r="P470" s="62"/>
      <c r="Q470" s="62"/>
      <c r="R470" s="103"/>
      <c r="S470" s="103"/>
      <c r="T470" s="104"/>
      <c r="U470" s="105"/>
      <c r="V470" s="106"/>
      <c r="W470" s="106"/>
      <c r="X470" s="107"/>
      <c r="Y470" s="25"/>
      <c r="Z470" s="21" t="str">
        <f t="shared" si="132"/>
        <v/>
      </c>
      <c r="AA470" s="6" t="e">
        <f t="shared" si="133"/>
        <v>#N/A</v>
      </c>
      <c r="AB470" s="6" t="e">
        <f t="shared" si="134"/>
        <v>#N/A</v>
      </c>
      <c r="AC470" s="6" t="e">
        <f t="shared" si="135"/>
        <v>#N/A</v>
      </c>
      <c r="AD470" s="6" t="str">
        <f t="shared" si="136"/>
        <v/>
      </c>
      <c r="AE470" s="6">
        <f t="shared" si="137"/>
        <v>1</v>
      </c>
      <c r="AF470" s="6" t="e">
        <f t="shared" si="142"/>
        <v>#N/A</v>
      </c>
      <c r="AG470" s="6" t="e">
        <f t="shared" si="143"/>
        <v>#N/A</v>
      </c>
      <c r="AH470" s="6" t="e">
        <f t="shared" si="144"/>
        <v>#N/A</v>
      </c>
      <c r="AI470" s="6" t="e">
        <f t="shared" si="145"/>
        <v>#N/A</v>
      </c>
      <c r="AJ470" s="7" t="str">
        <f t="shared" si="146"/>
        <v xml:space="preserve"> </v>
      </c>
      <c r="AK470" s="6" t="e">
        <f t="shared" si="147"/>
        <v>#N/A</v>
      </c>
      <c r="AL470" s="6"/>
      <c r="AM470" s="6"/>
      <c r="AN470" s="6"/>
      <c r="AO470" s="6"/>
      <c r="AP470" s="6"/>
      <c r="AQ470" s="6"/>
      <c r="AR470" s="6"/>
      <c r="AS470" s="6"/>
      <c r="AT470" s="6">
        <f t="shared" si="148"/>
        <v>0</v>
      </c>
      <c r="AU470" s="6"/>
      <c r="AV470" s="6" t="str">
        <f t="shared" si="138"/>
        <v/>
      </c>
      <c r="AW470" s="6" t="str">
        <f t="shared" si="139"/>
        <v/>
      </c>
      <c r="AX470" s="6" t="str">
        <f t="shared" si="140"/>
        <v/>
      </c>
      <c r="AY470" s="58"/>
      <c r="BE470" s="192" t="s">
        <v>192</v>
      </c>
      <c r="CS470" s="284" t="str">
        <f t="shared" si="141"/>
        <v/>
      </c>
      <c r="CT470" s="365" t="str">
        <f t="shared" si="149"/>
        <v/>
      </c>
    </row>
    <row r="471" spans="1:98" s="1" customFormat="1" ht="13.5" customHeight="1" x14ac:dyDescent="0.2">
      <c r="A471" s="17">
        <v>456</v>
      </c>
      <c r="B471" s="370"/>
      <c r="C471" s="370"/>
      <c r="D471" s="370"/>
      <c r="E471" s="370"/>
      <c r="F471" s="370"/>
      <c r="G471" s="370"/>
      <c r="H471" s="370"/>
      <c r="I471" s="370"/>
      <c r="J471" s="370"/>
      <c r="K471" s="370"/>
      <c r="L471" s="371"/>
      <c r="M471" s="370"/>
      <c r="N471" s="69"/>
      <c r="O471" s="70"/>
      <c r="P471" s="62"/>
      <c r="Q471" s="62"/>
      <c r="R471" s="103"/>
      <c r="S471" s="103"/>
      <c r="T471" s="104"/>
      <c r="U471" s="105"/>
      <c r="V471" s="106"/>
      <c r="W471" s="106"/>
      <c r="X471" s="107"/>
      <c r="Y471" s="25"/>
      <c r="Z471" s="21" t="str">
        <f t="shared" si="132"/>
        <v/>
      </c>
      <c r="AA471" s="6" t="e">
        <f t="shared" si="133"/>
        <v>#N/A</v>
      </c>
      <c r="AB471" s="6" t="e">
        <f t="shared" si="134"/>
        <v>#N/A</v>
      </c>
      <c r="AC471" s="6" t="e">
        <f t="shared" si="135"/>
        <v>#N/A</v>
      </c>
      <c r="AD471" s="6" t="str">
        <f t="shared" si="136"/>
        <v/>
      </c>
      <c r="AE471" s="6">
        <f t="shared" si="137"/>
        <v>1</v>
      </c>
      <c r="AF471" s="6" t="e">
        <f t="shared" si="142"/>
        <v>#N/A</v>
      </c>
      <c r="AG471" s="6" t="e">
        <f t="shared" si="143"/>
        <v>#N/A</v>
      </c>
      <c r="AH471" s="6" t="e">
        <f t="shared" si="144"/>
        <v>#N/A</v>
      </c>
      <c r="AI471" s="6" t="e">
        <f t="shared" si="145"/>
        <v>#N/A</v>
      </c>
      <c r="AJ471" s="7" t="str">
        <f t="shared" si="146"/>
        <v xml:space="preserve"> </v>
      </c>
      <c r="AK471" s="6" t="e">
        <f t="shared" si="147"/>
        <v>#N/A</v>
      </c>
      <c r="AL471" s="6"/>
      <c r="AM471" s="6"/>
      <c r="AN471" s="6"/>
      <c r="AO471" s="6"/>
      <c r="AP471" s="6"/>
      <c r="AQ471" s="6"/>
      <c r="AR471" s="6"/>
      <c r="AS471" s="6"/>
      <c r="AT471" s="6">
        <f t="shared" si="148"/>
        <v>0</v>
      </c>
      <c r="AU471" s="6"/>
      <c r="AV471" s="6" t="str">
        <f t="shared" si="138"/>
        <v/>
      </c>
      <c r="AW471" s="6" t="str">
        <f t="shared" si="139"/>
        <v/>
      </c>
      <c r="AX471" s="6" t="str">
        <f t="shared" si="140"/>
        <v/>
      </c>
      <c r="AY471" s="58"/>
      <c r="BE471" s="192" t="s">
        <v>101</v>
      </c>
      <c r="CS471" s="284" t="str">
        <f t="shared" si="141"/>
        <v/>
      </c>
      <c r="CT471" s="365" t="str">
        <f t="shared" si="149"/>
        <v/>
      </c>
    </row>
    <row r="472" spans="1:98" s="1" customFormat="1" ht="13.5" customHeight="1" x14ac:dyDescent="0.2">
      <c r="A472" s="17">
        <v>457</v>
      </c>
      <c r="B472" s="370"/>
      <c r="C472" s="370"/>
      <c r="D472" s="370"/>
      <c r="E472" s="370"/>
      <c r="F472" s="370"/>
      <c r="G472" s="370"/>
      <c r="H472" s="370"/>
      <c r="I472" s="370"/>
      <c r="J472" s="370"/>
      <c r="K472" s="370"/>
      <c r="L472" s="371"/>
      <c r="M472" s="370"/>
      <c r="N472" s="69"/>
      <c r="O472" s="70"/>
      <c r="P472" s="62"/>
      <c r="Q472" s="62"/>
      <c r="R472" s="103"/>
      <c r="S472" s="103"/>
      <c r="T472" s="104"/>
      <c r="U472" s="105"/>
      <c r="V472" s="106"/>
      <c r="W472" s="106"/>
      <c r="X472" s="107"/>
      <c r="Y472" s="25"/>
      <c r="Z472" s="21" t="str">
        <f t="shared" si="132"/>
        <v/>
      </c>
      <c r="AA472" s="6" t="e">
        <f t="shared" si="133"/>
        <v>#N/A</v>
      </c>
      <c r="AB472" s="6" t="e">
        <f t="shared" si="134"/>
        <v>#N/A</v>
      </c>
      <c r="AC472" s="6" t="e">
        <f t="shared" si="135"/>
        <v>#N/A</v>
      </c>
      <c r="AD472" s="6" t="str">
        <f t="shared" si="136"/>
        <v/>
      </c>
      <c r="AE472" s="6">
        <f t="shared" si="137"/>
        <v>1</v>
      </c>
      <c r="AF472" s="6" t="e">
        <f t="shared" si="142"/>
        <v>#N/A</v>
      </c>
      <c r="AG472" s="6" t="e">
        <f t="shared" si="143"/>
        <v>#N/A</v>
      </c>
      <c r="AH472" s="6" t="e">
        <f t="shared" si="144"/>
        <v>#N/A</v>
      </c>
      <c r="AI472" s="6" t="e">
        <f t="shared" si="145"/>
        <v>#N/A</v>
      </c>
      <c r="AJ472" s="7" t="str">
        <f t="shared" si="146"/>
        <v xml:space="preserve"> </v>
      </c>
      <c r="AK472" s="6" t="e">
        <f t="shared" si="147"/>
        <v>#N/A</v>
      </c>
      <c r="AL472" s="6"/>
      <c r="AM472" s="6"/>
      <c r="AN472" s="6"/>
      <c r="AO472" s="6"/>
      <c r="AP472" s="6"/>
      <c r="AQ472" s="6"/>
      <c r="AR472" s="6"/>
      <c r="AS472" s="6"/>
      <c r="AT472" s="6">
        <f t="shared" si="148"/>
        <v>0</v>
      </c>
      <c r="AU472" s="6"/>
      <c r="AV472" s="6" t="str">
        <f t="shared" si="138"/>
        <v/>
      </c>
      <c r="AW472" s="6" t="str">
        <f t="shared" si="139"/>
        <v/>
      </c>
      <c r="AX472" s="6" t="str">
        <f t="shared" si="140"/>
        <v/>
      </c>
      <c r="AY472" s="58"/>
      <c r="BE472" s="192" t="s">
        <v>107</v>
      </c>
      <c r="CS472" s="284" t="str">
        <f t="shared" si="141"/>
        <v/>
      </c>
      <c r="CT472" s="365" t="str">
        <f t="shared" si="149"/>
        <v/>
      </c>
    </row>
    <row r="473" spans="1:98" s="1" customFormat="1" ht="13.5" customHeight="1" x14ac:dyDescent="0.2">
      <c r="A473" s="17">
        <v>458</v>
      </c>
      <c r="B473" s="370"/>
      <c r="C473" s="370"/>
      <c r="D473" s="370"/>
      <c r="E473" s="370"/>
      <c r="F473" s="370"/>
      <c r="G473" s="370"/>
      <c r="H473" s="370"/>
      <c r="I473" s="370"/>
      <c r="J473" s="370"/>
      <c r="K473" s="370"/>
      <c r="L473" s="371"/>
      <c r="M473" s="370"/>
      <c r="N473" s="69"/>
      <c r="O473" s="70"/>
      <c r="P473" s="62"/>
      <c r="Q473" s="62"/>
      <c r="R473" s="103"/>
      <c r="S473" s="103"/>
      <c r="T473" s="104"/>
      <c r="U473" s="105"/>
      <c r="V473" s="106"/>
      <c r="W473" s="106"/>
      <c r="X473" s="107"/>
      <c r="Y473" s="25"/>
      <c r="Z473" s="21" t="str">
        <f t="shared" si="132"/>
        <v/>
      </c>
      <c r="AA473" s="6" t="e">
        <f t="shared" si="133"/>
        <v>#N/A</v>
      </c>
      <c r="AB473" s="6" t="e">
        <f t="shared" si="134"/>
        <v>#N/A</v>
      </c>
      <c r="AC473" s="6" t="e">
        <f t="shared" si="135"/>
        <v>#N/A</v>
      </c>
      <c r="AD473" s="6" t="str">
        <f t="shared" si="136"/>
        <v/>
      </c>
      <c r="AE473" s="6">
        <f t="shared" si="137"/>
        <v>1</v>
      </c>
      <c r="AF473" s="6" t="e">
        <f t="shared" si="142"/>
        <v>#N/A</v>
      </c>
      <c r="AG473" s="6" t="e">
        <f t="shared" si="143"/>
        <v>#N/A</v>
      </c>
      <c r="AH473" s="6" t="e">
        <f t="shared" si="144"/>
        <v>#N/A</v>
      </c>
      <c r="AI473" s="6" t="e">
        <f t="shared" si="145"/>
        <v>#N/A</v>
      </c>
      <c r="AJ473" s="7" t="str">
        <f t="shared" si="146"/>
        <v xml:space="preserve"> </v>
      </c>
      <c r="AK473" s="6" t="e">
        <f t="shared" si="147"/>
        <v>#N/A</v>
      </c>
      <c r="AL473" s="6"/>
      <c r="AM473" s="6"/>
      <c r="AN473" s="6"/>
      <c r="AO473" s="6"/>
      <c r="AP473" s="6"/>
      <c r="AQ473" s="6"/>
      <c r="AR473" s="6"/>
      <c r="AS473" s="6"/>
      <c r="AT473" s="6">
        <f t="shared" si="148"/>
        <v>0</v>
      </c>
      <c r="AU473" s="6"/>
      <c r="AV473" s="6" t="str">
        <f t="shared" si="138"/>
        <v/>
      </c>
      <c r="AW473" s="6" t="str">
        <f t="shared" si="139"/>
        <v/>
      </c>
      <c r="AX473" s="6" t="str">
        <f t="shared" si="140"/>
        <v/>
      </c>
      <c r="AY473" s="58"/>
      <c r="BE473" s="193" t="s">
        <v>193</v>
      </c>
      <c r="CS473" s="284" t="str">
        <f t="shared" si="141"/>
        <v/>
      </c>
      <c r="CT473" s="365" t="str">
        <f t="shared" si="149"/>
        <v/>
      </c>
    </row>
    <row r="474" spans="1:98" s="1" customFormat="1" ht="13.5" customHeight="1" x14ac:dyDescent="0.2">
      <c r="A474" s="17">
        <v>459</v>
      </c>
      <c r="B474" s="370"/>
      <c r="C474" s="370"/>
      <c r="D474" s="370"/>
      <c r="E474" s="370"/>
      <c r="F474" s="370"/>
      <c r="G474" s="370"/>
      <c r="H474" s="370"/>
      <c r="I474" s="370"/>
      <c r="J474" s="370"/>
      <c r="K474" s="370"/>
      <c r="L474" s="371"/>
      <c r="M474" s="370"/>
      <c r="N474" s="69"/>
      <c r="O474" s="70"/>
      <c r="P474" s="62"/>
      <c r="Q474" s="62"/>
      <c r="R474" s="103"/>
      <c r="S474" s="103"/>
      <c r="T474" s="104"/>
      <c r="U474" s="105"/>
      <c r="V474" s="106"/>
      <c r="W474" s="106"/>
      <c r="X474" s="107"/>
      <c r="Y474" s="25"/>
      <c r="Z474" s="21" t="str">
        <f t="shared" si="132"/>
        <v/>
      </c>
      <c r="AA474" s="6" t="e">
        <f t="shared" si="133"/>
        <v>#N/A</v>
      </c>
      <c r="AB474" s="6" t="e">
        <f t="shared" si="134"/>
        <v>#N/A</v>
      </c>
      <c r="AC474" s="6" t="e">
        <f t="shared" si="135"/>
        <v>#N/A</v>
      </c>
      <c r="AD474" s="6" t="str">
        <f t="shared" si="136"/>
        <v/>
      </c>
      <c r="AE474" s="6">
        <f t="shared" si="137"/>
        <v>1</v>
      </c>
      <c r="AF474" s="6" t="e">
        <f t="shared" si="142"/>
        <v>#N/A</v>
      </c>
      <c r="AG474" s="6" t="e">
        <f t="shared" si="143"/>
        <v>#N/A</v>
      </c>
      <c r="AH474" s="6" t="e">
        <f t="shared" si="144"/>
        <v>#N/A</v>
      </c>
      <c r="AI474" s="6" t="e">
        <f t="shared" si="145"/>
        <v>#N/A</v>
      </c>
      <c r="AJ474" s="7" t="str">
        <f t="shared" si="146"/>
        <v xml:space="preserve"> </v>
      </c>
      <c r="AK474" s="6" t="e">
        <f t="shared" si="147"/>
        <v>#N/A</v>
      </c>
      <c r="AL474" s="6"/>
      <c r="AM474" s="6"/>
      <c r="AN474" s="6"/>
      <c r="AO474" s="6"/>
      <c r="AP474" s="6"/>
      <c r="AQ474" s="6"/>
      <c r="AR474" s="6"/>
      <c r="AS474" s="6"/>
      <c r="AT474" s="6">
        <f t="shared" si="148"/>
        <v>0</v>
      </c>
      <c r="AU474" s="6"/>
      <c r="AV474" s="6" t="str">
        <f t="shared" si="138"/>
        <v/>
      </c>
      <c r="AW474" s="6" t="str">
        <f t="shared" si="139"/>
        <v/>
      </c>
      <c r="AX474" s="6" t="str">
        <f t="shared" si="140"/>
        <v/>
      </c>
      <c r="AY474" s="58"/>
      <c r="BE474" s="193" t="s">
        <v>102</v>
      </c>
      <c r="CS474" s="284" t="str">
        <f t="shared" si="141"/>
        <v/>
      </c>
      <c r="CT474" s="365" t="str">
        <f t="shared" si="149"/>
        <v/>
      </c>
    </row>
    <row r="475" spans="1:98" s="1" customFormat="1" ht="13.5" customHeight="1" x14ac:dyDescent="0.2">
      <c r="A475" s="17">
        <v>460</v>
      </c>
      <c r="B475" s="370"/>
      <c r="C475" s="370"/>
      <c r="D475" s="370"/>
      <c r="E475" s="370"/>
      <c r="F475" s="370"/>
      <c r="G475" s="370"/>
      <c r="H475" s="370"/>
      <c r="I475" s="370"/>
      <c r="J475" s="370"/>
      <c r="K475" s="370"/>
      <c r="L475" s="371"/>
      <c r="M475" s="370"/>
      <c r="N475" s="69"/>
      <c r="O475" s="70"/>
      <c r="P475" s="62"/>
      <c r="Q475" s="62"/>
      <c r="R475" s="103"/>
      <c r="S475" s="103"/>
      <c r="T475" s="104"/>
      <c r="U475" s="105"/>
      <c r="V475" s="106"/>
      <c r="W475" s="106"/>
      <c r="X475" s="107"/>
      <c r="Y475" s="25"/>
      <c r="Z475" s="21" t="str">
        <f t="shared" si="132"/>
        <v/>
      </c>
      <c r="AA475" s="6" t="e">
        <f t="shared" si="133"/>
        <v>#N/A</v>
      </c>
      <c r="AB475" s="6" t="e">
        <f t="shared" si="134"/>
        <v>#N/A</v>
      </c>
      <c r="AC475" s="6" t="e">
        <f t="shared" si="135"/>
        <v>#N/A</v>
      </c>
      <c r="AD475" s="6" t="str">
        <f t="shared" si="136"/>
        <v/>
      </c>
      <c r="AE475" s="6">
        <f t="shared" si="137"/>
        <v>1</v>
      </c>
      <c r="AF475" s="6" t="e">
        <f t="shared" si="142"/>
        <v>#N/A</v>
      </c>
      <c r="AG475" s="6" t="e">
        <f t="shared" si="143"/>
        <v>#N/A</v>
      </c>
      <c r="AH475" s="6" t="e">
        <f t="shared" si="144"/>
        <v>#N/A</v>
      </c>
      <c r="AI475" s="6" t="e">
        <f t="shared" si="145"/>
        <v>#N/A</v>
      </c>
      <c r="AJ475" s="7" t="str">
        <f t="shared" si="146"/>
        <v xml:space="preserve"> </v>
      </c>
      <c r="AK475" s="6" t="e">
        <f t="shared" si="147"/>
        <v>#N/A</v>
      </c>
      <c r="AL475" s="6"/>
      <c r="AM475" s="6"/>
      <c r="AN475" s="6"/>
      <c r="AO475" s="6"/>
      <c r="AP475" s="6"/>
      <c r="AQ475" s="6"/>
      <c r="AR475" s="6"/>
      <c r="AS475" s="6"/>
      <c r="AT475" s="6">
        <f t="shared" si="148"/>
        <v>0</v>
      </c>
      <c r="AU475" s="6"/>
      <c r="AV475" s="6" t="str">
        <f t="shared" si="138"/>
        <v/>
      </c>
      <c r="AW475" s="6" t="str">
        <f t="shared" si="139"/>
        <v/>
      </c>
      <c r="AX475" s="6" t="str">
        <f t="shared" si="140"/>
        <v/>
      </c>
      <c r="AY475" s="58"/>
      <c r="BE475" s="194" t="s">
        <v>108</v>
      </c>
      <c r="CS475" s="284" t="str">
        <f t="shared" si="141"/>
        <v/>
      </c>
      <c r="CT475" s="365" t="str">
        <f t="shared" si="149"/>
        <v/>
      </c>
    </row>
    <row r="476" spans="1:98" s="1" customFormat="1" ht="13.5" customHeight="1" x14ac:dyDescent="0.2">
      <c r="A476" s="17">
        <v>461</v>
      </c>
      <c r="B476" s="370"/>
      <c r="C476" s="370"/>
      <c r="D476" s="370"/>
      <c r="E476" s="370"/>
      <c r="F476" s="370"/>
      <c r="G476" s="370"/>
      <c r="H476" s="370"/>
      <c r="I476" s="370"/>
      <c r="J476" s="370"/>
      <c r="K476" s="370"/>
      <c r="L476" s="371"/>
      <c r="M476" s="370"/>
      <c r="N476" s="69"/>
      <c r="O476" s="70"/>
      <c r="P476" s="62"/>
      <c r="Q476" s="62"/>
      <c r="R476" s="103"/>
      <c r="S476" s="103"/>
      <c r="T476" s="104"/>
      <c r="U476" s="105"/>
      <c r="V476" s="106"/>
      <c r="W476" s="106"/>
      <c r="X476" s="107"/>
      <c r="Y476" s="25"/>
      <c r="Z476" s="21" t="str">
        <f t="shared" si="132"/>
        <v/>
      </c>
      <c r="AA476" s="6" t="e">
        <f t="shared" si="133"/>
        <v>#N/A</v>
      </c>
      <c r="AB476" s="6" t="e">
        <f t="shared" si="134"/>
        <v>#N/A</v>
      </c>
      <c r="AC476" s="6" t="e">
        <f t="shared" si="135"/>
        <v>#N/A</v>
      </c>
      <c r="AD476" s="6" t="str">
        <f t="shared" si="136"/>
        <v/>
      </c>
      <c r="AE476" s="6">
        <f t="shared" si="137"/>
        <v>1</v>
      </c>
      <c r="AF476" s="6" t="e">
        <f t="shared" si="142"/>
        <v>#N/A</v>
      </c>
      <c r="AG476" s="6" t="e">
        <f t="shared" si="143"/>
        <v>#N/A</v>
      </c>
      <c r="AH476" s="6" t="e">
        <f t="shared" si="144"/>
        <v>#N/A</v>
      </c>
      <c r="AI476" s="6" t="e">
        <f t="shared" si="145"/>
        <v>#N/A</v>
      </c>
      <c r="AJ476" s="7" t="str">
        <f t="shared" si="146"/>
        <v xml:space="preserve"> </v>
      </c>
      <c r="AK476" s="6" t="e">
        <f t="shared" si="147"/>
        <v>#N/A</v>
      </c>
      <c r="AL476" s="6"/>
      <c r="AM476" s="6"/>
      <c r="AN476" s="6"/>
      <c r="AO476" s="6"/>
      <c r="AP476" s="6"/>
      <c r="AQ476" s="6"/>
      <c r="AR476" s="6"/>
      <c r="AS476" s="6"/>
      <c r="AT476" s="6">
        <f t="shared" si="148"/>
        <v>0</v>
      </c>
      <c r="AU476" s="6"/>
      <c r="AV476" s="6" t="str">
        <f t="shared" si="138"/>
        <v/>
      </c>
      <c r="AW476" s="6" t="str">
        <f t="shared" si="139"/>
        <v/>
      </c>
      <c r="AX476" s="6" t="str">
        <f t="shared" si="140"/>
        <v/>
      </c>
      <c r="AY476" s="58"/>
      <c r="BE476" s="193" t="s">
        <v>202</v>
      </c>
      <c r="CS476" s="284" t="str">
        <f t="shared" si="141"/>
        <v/>
      </c>
      <c r="CT476" s="365" t="str">
        <f t="shared" si="149"/>
        <v/>
      </c>
    </row>
    <row r="477" spans="1:98" s="1" customFormat="1" ht="13.5" customHeight="1" x14ac:dyDescent="0.2">
      <c r="A477" s="17">
        <v>462</v>
      </c>
      <c r="B477" s="370"/>
      <c r="C477" s="370"/>
      <c r="D477" s="370"/>
      <c r="E477" s="370"/>
      <c r="F477" s="370"/>
      <c r="G477" s="370"/>
      <c r="H477" s="370"/>
      <c r="I477" s="370"/>
      <c r="J477" s="370"/>
      <c r="K477" s="370"/>
      <c r="L477" s="371"/>
      <c r="M477" s="370"/>
      <c r="N477" s="69"/>
      <c r="O477" s="70"/>
      <c r="P477" s="62"/>
      <c r="Q477" s="62"/>
      <c r="R477" s="103"/>
      <c r="S477" s="103"/>
      <c r="T477" s="104"/>
      <c r="U477" s="105"/>
      <c r="V477" s="106"/>
      <c r="W477" s="106"/>
      <c r="X477" s="107"/>
      <c r="Y477" s="25"/>
      <c r="Z477" s="21" t="str">
        <f t="shared" si="132"/>
        <v/>
      </c>
      <c r="AA477" s="6" t="e">
        <f t="shared" si="133"/>
        <v>#N/A</v>
      </c>
      <c r="AB477" s="6" t="e">
        <f t="shared" si="134"/>
        <v>#N/A</v>
      </c>
      <c r="AC477" s="6" t="e">
        <f t="shared" si="135"/>
        <v>#N/A</v>
      </c>
      <c r="AD477" s="6" t="str">
        <f t="shared" si="136"/>
        <v/>
      </c>
      <c r="AE477" s="6">
        <f t="shared" si="137"/>
        <v>1</v>
      </c>
      <c r="AF477" s="6" t="e">
        <f t="shared" si="142"/>
        <v>#N/A</v>
      </c>
      <c r="AG477" s="6" t="e">
        <f t="shared" si="143"/>
        <v>#N/A</v>
      </c>
      <c r="AH477" s="6" t="e">
        <f t="shared" si="144"/>
        <v>#N/A</v>
      </c>
      <c r="AI477" s="6" t="e">
        <f t="shared" si="145"/>
        <v>#N/A</v>
      </c>
      <c r="AJ477" s="7" t="str">
        <f t="shared" si="146"/>
        <v xml:space="preserve"> </v>
      </c>
      <c r="AK477" s="6" t="e">
        <f t="shared" si="147"/>
        <v>#N/A</v>
      </c>
      <c r="AL477" s="6"/>
      <c r="AM477" s="6"/>
      <c r="AN477" s="6"/>
      <c r="AO477" s="6"/>
      <c r="AP477" s="6"/>
      <c r="AQ477" s="6"/>
      <c r="AR477" s="6"/>
      <c r="AS477" s="6"/>
      <c r="AT477" s="6">
        <f t="shared" si="148"/>
        <v>0</v>
      </c>
      <c r="AU477" s="6"/>
      <c r="AV477" s="6" t="str">
        <f t="shared" si="138"/>
        <v/>
      </c>
      <c r="AW477" s="6" t="str">
        <f t="shared" si="139"/>
        <v/>
      </c>
      <c r="AX477" s="6" t="str">
        <f t="shared" si="140"/>
        <v/>
      </c>
      <c r="AY477" s="58"/>
      <c r="BE477" s="193" t="s">
        <v>203</v>
      </c>
      <c r="CS477" s="284" t="str">
        <f t="shared" si="141"/>
        <v/>
      </c>
      <c r="CT477" s="365" t="str">
        <f t="shared" si="149"/>
        <v/>
      </c>
    </row>
    <row r="478" spans="1:98" s="1" customFormat="1" ht="13.5" customHeight="1" x14ac:dyDescent="0.2">
      <c r="A478" s="17">
        <v>463</v>
      </c>
      <c r="B478" s="370"/>
      <c r="C478" s="370"/>
      <c r="D478" s="370"/>
      <c r="E478" s="370"/>
      <c r="F478" s="370"/>
      <c r="G478" s="370"/>
      <c r="H478" s="370"/>
      <c r="I478" s="370"/>
      <c r="J478" s="370"/>
      <c r="K478" s="370"/>
      <c r="L478" s="371"/>
      <c r="M478" s="370"/>
      <c r="N478" s="69"/>
      <c r="O478" s="70"/>
      <c r="P478" s="62"/>
      <c r="Q478" s="62"/>
      <c r="R478" s="103"/>
      <c r="S478" s="103"/>
      <c r="T478" s="104"/>
      <c r="U478" s="105"/>
      <c r="V478" s="106"/>
      <c r="W478" s="106"/>
      <c r="X478" s="107"/>
      <c r="Y478" s="25"/>
      <c r="Z478" s="21" t="str">
        <f t="shared" si="132"/>
        <v/>
      </c>
      <c r="AA478" s="6" t="e">
        <f t="shared" si="133"/>
        <v>#N/A</v>
      </c>
      <c r="AB478" s="6" t="e">
        <f t="shared" si="134"/>
        <v>#N/A</v>
      </c>
      <c r="AC478" s="6" t="e">
        <f t="shared" si="135"/>
        <v>#N/A</v>
      </c>
      <c r="AD478" s="6" t="str">
        <f t="shared" si="136"/>
        <v/>
      </c>
      <c r="AE478" s="6">
        <f t="shared" si="137"/>
        <v>1</v>
      </c>
      <c r="AF478" s="6" t="e">
        <f t="shared" si="142"/>
        <v>#N/A</v>
      </c>
      <c r="AG478" s="6" t="e">
        <f t="shared" si="143"/>
        <v>#N/A</v>
      </c>
      <c r="AH478" s="6" t="e">
        <f t="shared" si="144"/>
        <v>#N/A</v>
      </c>
      <c r="AI478" s="6" t="e">
        <f t="shared" si="145"/>
        <v>#N/A</v>
      </c>
      <c r="AJ478" s="7" t="str">
        <f t="shared" si="146"/>
        <v xml:space="preserve"> </v>
      </c>
      <c r="AK478" s="6" t="e">
        <f t="shared" si="147"/>
        <v>#N/A</v>
      </c>
      <c r="AL478" s="6"/>
      <c r="AM478" s="6"/>
      <c r="AN478" s="6"/>
      <c r="AO478" s="6"/>
      <c r="AP478" s="6"/>
      <c r="AQ478" s="6"/>
      <c r="AR478" s="6"/>
      <c r="AS478" s="6"/>
      <c r="AT478" s="6">
        <f t="shared" si="148"/>
        <v>0</v>
      </c>
      <c r="AU478" s="6"/>
      <c r="AV478" s="6" t="str">
        <f t="shared" si="138"/>
        <v/>
      </c>
      <c r="AW478" s="6" t="str">
        <f t="shared" si="139"/>
        <v/>
      </c>
      <c r="AX478" s="6" t="str">
        <f t="shared" si="140"/>
        <v/>
      </c>
      <c r="AY478" s="58"/>
      <c r="BE478" s="193" t="s">
        <v>135</v>
      </c>
      <c r="CS478" s="284" t="str">
        <f t="shared" si="141"/>
        <v/>
      </c>
      <c r="CT478" s="365" t="str">
        <f t="shared" si="149"/>
        <v/>
      </c>
    </row>
    <row r="479" spans="1:98" s="1" customFormat="1" ht="13.5" customHeight="1" x14ac:dyDescent="0.2">
      <c r="A479" s="17">
        <v>464</v>
      </c>
      <c r="B479" s="370"/>
      <c r="C479" s="370"/>
      <c r="D479" s="370"/>
      <c r="E479" s="370"/>
      <c r="F479" s="370"/>
      <c r="G479" s="370"/>
      <c r="H479" s="370"/>
      <c r="I479" s="370"/>
      <c r="J479" s="370"/>
      <c r="K479" s="370"/>
      <c r="L479" s="371"/>
      <c r="M479" s="370"/>
      <c r="N479" s="69"/>
      <c r="O479" s="70"/>
      <c r="P479" s="62"/>
      <c r="Q479" s="62"/>
      <c r="R479" s="103"/>
      <c r="S479" s="103"/>
      <c r="T479" s="104"/>
      <c r="U479" s="105"/>
      <c r="V479" s="106"/>
      <c r="W479" s="106"/>
      <c r="X479" s="107"/>
      <c r="Y479" s="25"/>
      <c r="Z479" s="21" t="str">
        <f t="shared" si="132"/>
        <v/>
      </c>
      <c r="AA479" s="6" t="e">
        <f t="shared" si="133"/>
        <v>#N/A</v>
      </c>
      <c r="AB479" s="6" t="e">
        <f t="shared" si="134"/>
        <v>#N/A</v>
      </c>
      <c r="AC479" s="6" t="e">
        <f t="shared" si="135"/>
        <v>#N/A</v>
      </c>
      <c r="AD479" s="6" t="str">
        <f t="shared" si="136"/>
        <v/>
      </c>
      <c r="AE479" s="6">
        <f t="shared" si="137"/>
        <v>1</v>
      </c>
      <c r="AF479" s="6" t="e">
        <f t="shared" si="142"/>
        <v>#N/A</v>
      </c>
      <c r="AG479" s="6" t="e">
        <f t="shared" si="143"/>
        <v>#N/A</v>
      </c>
      <c r="AH479" s="6" t="e">
        <f t="shared" si="144"/>
        <v>#N/A</v>
      </c>
      <c r="AI479" s="6" t="e">
        <f t="shared" si="145"/>
        <v>#N/A</v>
      </c>
      <c r="AJ479" s="7" t="str">
        <f t="shared" si="146"/>
        <v xml:space="preserve"> </v>
      </c>
      <c r="AK479" s="6" t="e">
        <f t="shared" si="147"/>
        <v>#N/A</v>
      </c>
      <c r="AL479" s="6"/>
      <c r="AM479" s="6"/>
      <c r="AN479" s="6"/>
      <c r="AO479" s="6"/>
      <c r="AP479" s="6"/>
      <c r="AQ479" s="6"/>
      <c r="AR479" s="6"/>
      <c r="AS479" s="6"/>
      <c r="AT479" s="6">
        <f t="shared" si="148"/>
        <v>0</v>
      </c>
      <c r="AU479" s="6"/>
      <c r="AV479" s="6" t="str">
        <f t="shared" si="138"/>
        <v/>
      </c>
      <c r="AW479" s="6" t="str">
        <f t="shared" si="139"/>
        <v/>
      </c>
      <c r="AX479" s="6" t="str">
        <f t="shared" si="140"/>
        <v/>
      </c>
      <c r="AY479" s="58"/>
      <c r="BE479" s="193" t="s">
        <v>143</v>
      </c>
      <c r="CS479" s="284" t="str">
        <f t="shared" si="141"/>
        <v/>
      </c>
      <c r="CT479" s="365" t="str">
        <f t="shared" si="149"/>
        <v/>
      </c>
    </row>
    <row r="480" spans="1:98" s="1" customFormat="1" ht="13.5" customHeight="1" x14ac:dyDescent="0.2">
      <c r="A480" s="17">
        <v>465</v>
      </c>
      <c r="B480" s="370"/>
      <c r="C480" s="370"/>
      <c r="D480" s="370"/>
      <c r="E480" s="370"/>
      <c r="F480" s="370"/>
      <c r="G480" s="370"/>
      <c r="H480" s="370"/>
      <c r="I480" s="370"/>
      <c r="J480" s="370"/>
      <c r="K480" s="370"/>
      <c r="L480" s="371"/>
      <c r="M480" s="370"/>
      <c r="N480" s="69"/>
      <c r="O480" s="70"/>
      <c r="P480" s="62"/>
      <c r="Q480" s="62"/>
      <c r="R480" s="103"/>
      <c r="S480" s="103"/>
      <c r="T480" s="104"/>
      <c r="U480" s="105"/>
      <c r="V480" s="106"/>
      <c r="W480" s="106"/>
      <c r="X480" s="107"/>
      <c r="Y480" s="25"/>
      <c r="Z480" s="21" t="str">
        <f t="shared" si="132"/>
        <v/>
      </c>
      <c r="AA480" s="6" t="e">
        <f t="shared" si="133"/>
        <v>#N/A</v>
      </c>
      <c r="AB480" s="6" t="e">
        <f t="shared" si="134"/>
        <v>#N/A</v>
      </c>
      <c r="AC480" s="6" t="e">
        <f t="shared" si="135"/>
        <v>#N/A</v>
      </c>
      <c r="AD480" s="6" t="str">
        <f t="shared" si="136"/>
        <v/>
      </c>
      <c r="AE480" s="6">
        <f t="shared" si="137"/>
        <v>1</v>
      </c>
      <c r="AF480" s="6" t="e">
        <f t="shared" si="142"/>
        <v>#N/A</v>
      </c>
      <c r="AG480" s="6" t="e">
        <f t="shared" si="143"/>
        <v>#N/A</v>
      </c>
      <c r="AH480" s="6" t="e">
        <f t="shared" si="144"/>
        <v>#N/A</v>
      </c>
      <c r="AI480" s="6" t="e">
        <f t="shared" si="145"/>
        <v>#N/A</v>
      </c>
      <c r="AJ480" s="7" t="str">
        <f t="shared" si="146"/>
        <v xml:space="preserve"> </v>
      </c>
      <c r="AK480" s="6" t="e">
        <f t="shared" si="147"/>
        <v>#N/A</v>
      </c>
      <c r="AL480" s="6"/>
      <c r="AM480" s="6"/>
      <c r="AN480" s="6"/>
      <c r="AO480" s="6"/>
      <c r="AP480" s="6"/>
      <c r="AQ480" s="6"/>
      <c r="AR480" s="6"/>
      <c r="AS480" s="6"/>
      <c r="AT480" s="6">
        <f t="shared" si="148"/>
        <v>0</v>
      </c>
      <c r="AU480" s="6"/>
      <c r="AV480" s="6" t="str">
        <f t="shared" si="138"/>
        <v/>
      </c>
      <c r="AW480" s="6" t="str">
        <f t="shared" si="139"/>
        <v/>
      </c>
      <c r="AX480" s="6" t="str">
        <f t="shared" si="140"/>
        <v/>
      </c>
      <c r="AY480" s="58"/>
      <c r="BE480" s="193" t="s">
        <v>204</v>
      </c>
      <c r="CS480" s="284" t="str">
        <f t="shared" si="141"/>
        <v/>
      </c>
      <c r="CT480" s="365" t="str">
        <f t="shared" si="149"/>
        <v/>
      </c>
    </row>
    <row r="481" spans="1:98" s="1" customFormat="1" ht="13.5" customHeight="1" x14ac:dyDescent="0.2">
      <c r="A481" s="17">
        <v>466</v>
      </c>
      <c r="B481" s="370"/>
      <c r="C481" s="370"/>
      <c r="D481" s="370"/>
      <c r="E481" s="370"/>
      <c r="F481" s="370"/>
      <c r="G481" s="370"/>
      <c r="H481" s="370"/>
      <c r="I481" s="370"/>
      <c r="J481" s="370"/>
      <c r="K481" s="370"/>
      <c r="L481" s="371"/>
      <c r="M481" s="370"/>
      <c r="N481" s="69"/>
      <c r="O481" s="70"/>
      <c r="P481" s="62"/>
      <c r="Q481" s="62"/>
      <c r="R481" s="103"/>
      <c r="S481" s="103"/>
      <c r="T481" s="104"/>
      <c r="U481" s="105"/>
      <c r="V481" s="106"/>
      <c r="W481" s="106"/>
      <c r="X481" s="107"/>
      <c r="Y481" s="25"/>
      <c r="Z481" s="21" t="str">
        <f t="shared" si="132"/>
        <v/>
      </c>
      <c r="AA481" s="6" t="e">
        <f t="shared" si="133"/>
        <v>#N/A</v>
      </c>
      <c r="AB481" s="6" t="e">
        <f t="shared" si="134"/>
        <v>#N/A</v>
      </c>
      <c r="AC481" s="6" t="e">
        <f t="shared" si="135"/>
        <v>#N/A</v>
      </c>
      <c r="AD481" s="6" t="str">
        <f t="shared" si="136"/>
        <v/>
      </c>
      <c r="AE481" s="6">
        <f t="shared" si="137"/>
        <v>1</v>
      </c>
      <c r="AF481" s="6" t="e">
        <f t="shared" si="142"/>
        <v>#N/A</v>
      </c>
      <c r="AG481" s="6" t="e">
        <f t="shared" si="143"/>
        <v>#N/A</v>
      </c>
      <c r="AH481" s="6" t="e">
        <f t="shared" si="144"/>
        <v>#N/A</v>
      </c>
      <c r="AI481" s="6" t="e">
        <f t="shared" si="145"/>
        <v>#N/A</v>
      </c>
      <c r="AJ481" s="7" t="str">
        <f t="shared" si="146"/>
        <v xml:space="preserve"> </v>
      </c>
      <c r="AK481" s="6" t="e">
        <f t="shared" si="147"/>
        <v>#N/A</v>
      </c>
      <c r="AL481" s="6"/>
      <c r="AM481" s="6"/>
      <c r="AN481" s="6"/>
      <c r="AO481" s="6"/>
      <c r="AP481" s="6"/>
      <c r="AQ481" s="6"/>
      <c r="AR481" s="6"/>
      <c r="AS481" s="6"/>
      <c r="AT481" s="6">
        <f t="shared" si="148"/>
        <v>0</v>
      </c>
      <c r="AU481" s="6"/>
      <c r="AV481" s="6" t="str">
        <f t="shared" si="138"/>
        <v/>
      </c>
      <c r="AW481" s="6" t="str">
        <f t="shared" si="139"/>
        <v/>
      </c>
      <c r="AX481" s="6" t="str">
        <f t="shared" si="140"/>
        <v/>
      </c>
      <c r="AY481" s="58"/>
      <c r="BE481" s="193" t="s">
        <v>205</v>
      </c>
      <c r="CS481" s="284" t="str">
        <f t="shared" si="141"/>
        <v/>
      </c>
      <c r="CT481" s="365" t="str">
        <f t="shared" si="149"/>
        <v/>
      </c>
    </row>
    <row r="482" spans="1:98" s="1" customFormat="1" ht="13.5" customHeight="1" x14ac:dyDescent="0.2">
      <c r="A482" s="17">
        <v>467</v>
      </c>
      <c r="B482" s="370"/>
      <c r="C482" s="370"/>
      <c r="D482" s="370"/>
      <c r="E482" s="370"/>
      <c r="F482" s="370"/>
      <c r="G482" s="370"/>
      <c r="H482" s="370"/>
      <c r="I482" s="370"/>
      <c r="J482" s="370"/>
      <c r="K482" s="370"/>
      <c r="L482" s="371"/>
      <c r="M482" s="370"/>
      <c r="N482" s="69"/>
      <c r="O482" s="70"/>
      <c r="P482" s="62"/>
      <c r="Q482" s="62"/>
      <c r="R482" s="103"/>
      <c r="S482" s="103"/>
      <c r="T482" s="104"/>
      <c r="U482" s="105"/>
      <c r="V482" s="106"/>
      <c r="W482" s="106"/>
      <c r="X482" s="107"/>
      <c r="Y482" s="25"/>
      <c r="Z482" s="21" t="str">
        <f t="shared" si="132"/>
        <v/>
      </c>
      <c r="AA482" s="6" t="e">
        <f t="shared" si="133"/>
        <v>#N/A</v>
      </c>
      <c r="AB482" s="6" t="e">
        <f t="shared" si="134"/>
        <v>#N/A</v>
      </c>
      <c r="AC482" s="6" t="e">
        <f t="shared" si="135"/>
        <v>#N/A</v>
      </c>
      <c r="AD482" s="6" t="str">
        <f t="shared" si="136"/>
        <v/>
      </c>
      <c r="AE482" s="6">
        <f t="shared" si="137"/>
        <v>1</v>
      </c>
      <c r="AF482" s="6" t="e">
        <f t="shared" si="142"/>
        <v>#N/A</v>
      </c>
      <c r="AG482" s="6" t="e">
        <f t="shared" si="143"/>
        <v>#N/A</v>
      </c>
      <c r="AH482" s="6" t="e">
        <f t="shared" si="144"/>
        <v>#N/A</v>
      </c>
      <c r="AI482" s="6" t="e">
        <f t="shared" si="145"/>
        <v>#N/A</v>
      </c>
      <c r="AJ482" s="7" t="str">
        <f t="shared" si="146"/>
        <v xml:space="preserve"> </v>
      </c>
      <c r="AK482" s="6" t="e">
        <f t="shared" si="147"/>
        <v>#N/A</v>
      </c>
      <c r="AL482" s="6"/>
      <c r="AM482" s="6"/>
      <c r="AN482" s="6"/>
      <c r="AO482" s="6"/>
      <c r="AP482" s="6"/>
      <c r="AQ482" s="6"/>
      <c r="AR482" s="6"/>
      <c r="AS482" s="6"/>
      <c r="AT482" s="6">
        <f t="shared" si="148"/>
        <v>0</v>
      </c>
      <c r="AU482" s="6"/>
      <c r="AV482" s="6" t="str">
        <f t="shared" si="138"/>
        <v/>
      </c>
      <c r="AW482" s="6" t="str">
        <f t="shared" si="139"/>
        <v/>
      </c>
      <c r="AX482" s="6" t="str">
        <f t="shared" si="140"/>
        <v/>
      </c>
      <c r="AY482" s="58"/>
      <c r="BE482" s="193" t="s">
        <v>136</v>
      </c>
      <c r="CS482" s="284" t="str">
        <f t="shared" si="141"/>
        <v/>
      </c>
      <c r="CT482" s="365" t="str">
        <f t="shared" si="149"/>
        <v/>
      </c>
    </row>
    <row r="483" spans="1:98" s="1" customFormat="1" ht="13.5" customHeight="1" x14ac:dyDescent="0.2">
      <c r="A483" s="17">
        <v>468</v>
      </c>
      <c r="B483" s="370"/>
      <c r="C483" s="370"/>
      <c r="D483" s="370"/>
      <c r="E483" s="370"/>
      <c r="F483" s="370"/>
      <c r="G483" s="370"/>
      <c r="H483" s="370"/>
      <c r="I483" s="370"/>
      <c r="J483" s="370"/>
      <c r="K483" s="370"/>
      <c r="L483" s="371"/>
      <c r="M483" s="370"/>
      <c r="N483" s="69"/>
      <c r="O483" s="70"/>
      <c r="P483" s="62"/>
      <c r="Q483" s="62"/>
      <c r="R483" s="103"/>
      <c r="S483" s="103"/>
      <c r="T483" s="104"/>
      <c r="U483" s="105"/>
      <c r="V483" s="106"/>
      <c r="W483" s="106"/>
      <c r="X483" s="107"/>
      <c r="Y483" s="25"/>
      <c r="Z483" s="21" t="str">
        <f t="shared" si="132"/>
        <v/>
      </c>
      <c r="AA483" s="6" t="e">
        <f t="shared" si="133"/>
        <v>#N/A</v>
      </c>
      <c r="AB483" s="6" t="e">
        <f t="shared" si="134"/>
        <v>#N/A</v>
      </c>
      <c r="AC483" s="6" t="e">
        <f t="shared" si="135"/>
        <v>#N/A</v>
      </c>
      <c r="AD483" s="6" t="str">
        <f t="shared" si="136"/>
        <v/>
      </c>
      <c r="AE483" s="6">
        <f t="shared" si="137"/>
        <v>1</v>
      </c>
      <c r="AF483" s="6" t="e">
        <f t="shared" si="142"/>
        <v>#N/A</v>
      </c>
      <c r="AG483" s="6" t="e">
        <f t="shared" si="143"/>
        <v>#N/A</v>
      </c>
      <c r="AH483" s="6" t="e">
        <f t="shared" si="144"/>
        <v>#N/A</v>
      </c>
      <c r="AI483" s="6" t="e">
        <f t="shared" si="145"/>
        <v>#N/A</v>
      </c>
      <c r="AJ483" s="7" t="str">
        <f t="shared" si="146"/>
        <v xml:space="preserve"> </v>
      </c>
      <c r="AK483" s="6" t="e">
        <f t="shared" si="147"/>
        <v>#N/A</v>
      </c>
      <c r="AL483" s="6"/>
      <c r="AM483" s="6"/>
      <c r="AN483" s="6"/>
      <c r="AO483" s="6"/>
      <c r="AP483" s="6"/>
      <c r="AQ483" s="6"/>
      <c r="AR483" s="6"/>
      <c r="AS483" s="6"/>
      <c r="AT483" s="6">
        <f t="shared" si="148"/>
        <v>0</v>
      </c>
      <c r="AU483" s="6"/>
      <c r="AV483" s="6" t="str">
        <f t="shared" si="138"/>
        <v/>
      </c>
      <c r="AW483" s="6" t="str">
        <f t="shared" si="139"/>
        <v/>
      </c>
      <c r="AX483" s="6" t="str">
        <f t="shared" si="140"/>
        <v/>
      </c>
      <c r="AY483" s="58"/>
      <c r="BE483" s="193" t="s">
        <v>144</v>
      </c>
      <c r="CS483" s="284" t="str">
        <f t="shared" si="141"/>
        <v/>
      </c>
      <c r="CT483" s="365" t="str">
        <f t="shared" si="149"/>
        <v/>
      </c>
    </row>
    <row r="484" spans="1:98" s="1" customFormat="1" ht="13.5" customHeight="1" x14ac:dyDescent="0.2">
      <c r="A484" s="17">
        <v>469</v>
      </c>
      <c r="B484" s="370"/>
      <c r="C484" s="370"/>
      <c r="D484" s="370"/>
      <c r="E484" s="370"/>
      <c r="F484" s="370"/>
      <c r="G484" s="370"/>
      <c r="H484" s="370"/>
      <c r="I484" s="370"/>
      <c r="J484" s="370"/>
      <c r="K484" s="370"/>
      <c r="L484" s="371"/>
      <c r="M484" s="370"/>
      <c r="N484" s="69"/>
      <c r="O484" s="70"/>
      <c r="P484" s="62"/>
      <c r="Q484" s="62"/>
      <c r="R484" s="103"/>
      <c r="S484" s="103"/>
      <c r="T484" s="104"/>
      <c r="U484" s="105"/>
      <c r="V484" s="106"/>
      <c r="W484" s="106"/>
      <c r="X484" s="107"/>
      <c r="Y484" s="25"/>
      <c r="Z484" s="21" t="str">
        <f t="shared" si="132"/>
        <v/>
      </c>
      <c r="AA484" s="6" t="e">
        <f t="shared" si="133"/>
        <v>#N/A</v>
      </c>
      <c r="AB484" s="6" t="e">
        <f t="shared" si="134"/>
        <v>#N/A</v>
      </c>
      <c r="AC484" s="6" t="e">
        <f t="shared" si="135"/>
        <v>#N/A</v>
      </c>
      <c r="AD484" s="6" t="str">
        <f t="shared" si="136"/>
        <v/>
      </c>
      <c r="AE484" s="6">
        <f t="shared" si="137"/>
        <v>1</v>
      </c>
      <c r="AF484" s="6" t="e">
        <f t="shared" si="142"/>
        <v>#N/A</v>
      </c>
      <c r="AG484" s="6" t="e">
        <f t="shared" si="143"/>
        <v>#N/A</v>
      </c>
      <c r="AH484" s="6" t="e">
        <f t="shared" si="144"/>
        <v>#N/A</v>
      </c>
      <c r="AI484" s="6" t="e">
        <f t="shared" si="145"/>
        <v>#N/A</v>
      </c>
      <c r="AJ484" s="7" t="str">
        <f t="shared" si="146"/>
        <v xml:space="preserve"> </v>
      </c>
      <c r="AK484" s="6" t="e">
        <f t="shared" si="147"/>
        <v>#N/A</v>
      </c>
      <c r="AL484" s="6"/>
      <c r="AM484" s="6"/>
      <c r="AN484" s="6"/>
      <c r="AO484" s="6"/>
      <c r="AP484" s="6"/>
      <c r="AQ484" s="6"/>
      <c r="AR484" s="6"/>
      <c r="AS484" s="6"/>
      <c r="AT484" s="6">
        <f t="shared" si="148"/>
        <v>0</v>
      </c>
      <c r="AU484" s="6"/>
      <c r="AV484" s="6" t="str">
        <f t="shared" si="138"/>
        <v/>
      </c>
      <c r="AW484" s="6" t="str">
        <f t="shared" si="139"/>
        <v/>
      </c>
      <c r="AX484" s="6" t="str">
        <f t="shared" si="140"/>
        <v/>
      </c>
      <c r="AY484" s="58"/>
      <c r="BE484" s="193" t="s">
        <v>209</v>
      </c>
      <c r="CS484" s="284" t="str">
        <f t="shared" si="141"/>
        <v/>
      </c>
      <c r="CT484" s="365" t="str">
        <f t="shared" si="149"/>
        <v/>
      </c>
    </row>
    <row r="485" spans="1:98" s="1" customFormat="1" ht="13.5" customHeight="1" x14ac:dyDescent="0.2">
      <c r="A485" s="17">
        <v>470</v>
      </c>
      <c r="B485" s="370"/>
      <c r="C485" s="370"/>
      <c r="D485" s="370"/>
      <c r="E485" s="370"/>
      <c r="F485" s="370"/>
      <c r="G485" s="370"/>
      <c r="H485" s="370"/>
      <c r="I485" s="370"/>
      <c r="J485" s="370"/>
      <c r="K485" s="370"/>
      <c r="L485" s="371"/>
      <c r="M485" s="370"/>
      <c r="N485" s="69"/>
      <c r="O485" s="70"/>
      <c r="P485" s="62"/>
      <c r="Q485" s="62"/>
      <c r="R485" s="103"/>
      <c r="S485" s="103"/>
      <c r="T485" s="104"/>
      <c r="U485" s="105"/>
      <c r="V485" s="106"/>
      <c r="W485" s="106"/>
      <c r="X485" s="107"/>
      <c r="Y485" s="25"/>
      <c r="Z485" s="21" t="str">
        <f t="shared" si="132"/>
        <v/>
      </c>
      <c r="AA485" s="6" t="e">
        <f t="shared" si="133"/>
        <v>#N/A</v>
      </c>
      <c r="AB485" s="6" t="e">
        <f t="shared" si="134"/>
        <v>#N/A</v>
      </c>
      <c r="AC485" s="6" t="e">
        <f t="shared" si="135"/>
        <v>#N/A</v>
      </c>
      <c r="AD485" s="6" t="str">
        <f t="shared" si="136"/>
        <v/>
      </c>
      <c r="AE485" s="6">
        <f t="shared" si="137"/>
        <v>1</v>
      </c>
      <c r="AF485" s="6" t="e">
        <f t="shared" si="142"/>
        <v>#N/A</v>
      </c>
      <c r="AG485" s="6" t="e">
        <f t="shared" si="143"/>
        <v>#N/A</v>
      </c>
      <c r="AH485" s="6" t="e">
        <f t="shared" si="144"/>
        <v>#N/A</v>
      </c>
      <c r="AI485" s="6" t="e">
        <f t="shared" si="145"/>
        <v>#N/A</v>
      </c>
      <c r="AJ485" s="7" t="str">
        <f t="shared" si="146"/>
        <v xml:space="preserve"> </v>
      </c>
      <c r="AK485" s="6" t="e">
        <f t="shared" si="147"/>
        <v>#N/A</v>
      </c>
      <c r="AL485" s="6"/>
      <c r="AM485" s="6"/>
      <c r="AN485" s="6"/>
      <c r="AO485" s="6"/>
      <c r="AP485" s="6"/>
      <c r="AQ485" s="6"/>
      <c r="AR485" s="6"/>
      <c r="AS485" s="6"/>
      <c r="AT485" s="6">
        <f t="shared" si="148"/>
        <v>0</v>
      </c>
      <c r="AU485" s="6"/>
      <c r="AV485" s="6" t="str">
        <f t="shared" si="138"/>
        <v/>
      </c>
      <c r="AW485" s="6" t="str">
        <f t="shared" si="139"/>
        <v/>
      </c>
      <c r="AX485" s="6" t="str">
        <f t="shared" si="140"/>
        <v/>
      </c>
      <c r="AY485" s="58"/>
      <c r="BE485" s="193" t="s">
        <v>166</v>
      </c>
      <c r="CS485" s="284" t="str">
        <f t="shared" si="141"/>
        <v/>
      </c>
      <c r="CT485" s="365" t="str">
        <f t="shared" si="149"/>
        <v/>
      </c>
    </row>
    <row r="486" spans="1:98" s="1" customFormat="1" ht="13.5" customHeight="1" x14ac:dyDescent="0.2">
      <c r="A486" s="17">
        <v>471</v>
      </c>
      <c r="B486" s="370"/>
      <c r="C486" s="370"/>
      <c r="D486" s="370"/>
      <c r="E486" s="370"/>
      <c r="F486" s="370"/>
      <c r="G486" s="370"/>
      <c r="H486" s="370"/>
      <c r="I486" s="370"/>
      <c r="J486" s="370"/>
      <c r="K486" s="370"/>
      <c r="L486" s="371"/>
      <c r="M486" s="370"/>
      <c r="N486" s="69"/>
      <c r="O486" s="70"/>
      <c r="P486" s="62"/>
      <c r="Q486" s="62"/>
      <c r="R486" s="103"/>
      <c r="S486" s="103"/>
      <c r="T486" s="104"/>
      <c r="U486" s="105"/>
      <c r="V486" s="106"/>
      <c r="W486" s="106"/>
      <c r="X486" s="107"/>
      <c r="Y486" s="25"/>
      <c r="Z486" s="21" t="str">
        <f t="shared" si="132"/>
        <v/>
      </c>
      <c r="AA486" s="6" t="e">
        <f t="shared" si="133"/>
        <v>#N/A</v>
      </c>
      <c r="AB486" s="6" t="e">
        <f t="shared" si="134"/>
        <v>#N/A</v>
      </c>
      <c r="AC486" s="6" t="e">
        <f t="shared" si="135"/>
        <v>#N/A</v>
      </c>
      <c r="AD486" s="6" t="str">
        <f t="shared" si="136"/>
        <v/>
      </c>
      <c r="AE486" s="6">
        <f t="shared" si="137"/>
        <v>1</v>
      </c>
      <c r="AF486" s="6" t="e">
        <f t="shared" si="142"/>
        <v>#N/A</v>
      </c>
      <c r="AG486" s="6" t="e">
        <f t="shared" si="143"/>
        <v>#N/A</v>
      </c>
      <c r="AH486" s="6" t="e">
        <f t="shared" si="144"/>
        <v>#N/A</v>
      </c>
      <c r="AI486" s="6" t="e">
        <f t="shared" si="145"/>
        <v>#N/A</v>
      </c>
      <c r="AJ486" s="7" t="str">
        <f t="shared" si="146"/>
        <v xml:space="preserve"> </v>
      </c>
      <c r="AK486" s="6" t="e">
        <f t="shared" si="147"/>
        <v>#N/A</v>
      </c>
      <c r="AL486" s="6"/>
      <c r="AM486" s="6"/>
      <c r="AN486" s="6"/>
      <c r="AO486" s="6"/>
      <c r="AP486" s="6"/>
      <c r="AQ486" s="6"/>
      <c r="AR486" s="6"/>
      <c r="AS486" s="6"/>
      <c r="AT486" s="6">
        <f t="shared" si="148"/>
        <v>0</v>
      </c>
      <c r="AU486" s="6"/>
      <c r="AV486" s="6" t="str">
        <f t="shared" si="138"/>
        <v/>
      </c>
      <c r="AW486" s="6" t="str">
        <f t="shared" si="139"/>
        <v/>
      </c>
      <c r="AX486" s="6" t="str">
        <f t="shared" si="140"/>
        <v/>
      </c>
      <c r="AY486" s="58"/>
      <c r="BE486" s="193" t="s">
        <v>173</v>
      </c>
      <c r="CS486" s="284" t="str">
        <f t="shared" si="141"/>
        <v/>
      </c>
      <c r="CT486" s="365" t="str">
        <f t="shared" si="149"/>
        <v/>
      </c>
    </row>
    <row r="487" spans="1:98" s="1" customFormat="1" ht="13.5" customHeight="1" x14ac:dyDescent="0.2">
      <c r="A487" s="17">
        <v>472</v>
      </c>
      <c r="B487" s="370"/>
      <c r="C487" s="370"/>
      <c r="D487" s="370"/>
      <c r="E487" s="370"/>
      <c r="F487" s="370"/>
      <c r="G487" s="370"/>
      <c r="H487" s="370"/>
      <c r="I487" s="370"/>
      <c r="J487" s="370"/>
      <c r="K487" s="370"/>
      <c r="L487" s="371"/>
      <c r="M487" s="370"/>
      <c r="N487" s="69"/>
      <c r="O487" s="70"/>
      <c r="P487" s="62"/>
      <c r="Q487" s="62"/>
      <c r="R487" s="103"/>
      <c r="S487" s="103"/>
      <c r="T487" s="104"/>
      <c r="U487" s="105"/>
      <c r="V487" s="106"/>
      <c r="W487" s="106"/>
      <c r="X487" s="107"/>
      <c r="Y487" s="25"/>
      <c r="Z487" s="21" t="str">
        <f t="shared" si="132"/>
        <v/>
      </c>
      <c r="AA487" s="6" t="e">
        <f t="shared" si="133"/>
        <v>#N/A</v>
      </c>
      <c r="AB487" s="6" t="e">
        <f t="shared" si="134"/>
        <v>#N/A</v>
      </c>
      <c r="AC487" s="6" t="e">
        <f t="shared" si="135"/>
        <v>#N/A</v>
      </c>
      <c r="AD487" s="6" t="str">
        <f t="shared" si="136"/>
        <v/>
      </c>
      <c r="AE487" s="6">
        <f t="shared" si="137"/>
        <v>1</v>
      </c>
      <c r="AF487" s="6" t="e">
        <f t="shared" si="142"/>
        <v>#N/A</v>
      </c>
      <c r="AG487" s="6" t="e">
        <f t="shared" si="143"/>
        <v>#N/A</v>
      </c>
      <c r="AH487" s="6" t="e">
        <f t="shared" si="144"/>
        <v>#N/A</v>
      </c>
      <c r="AI487" s="6" t="e">
        <f t="shared" si="145"/>
        <v>#N/A</v>
      </c>
      <c r="AJ487" s="7" t="str">
        <f t="shared" si="146"/>
        <v xml:space="preserve"> </v>
      </c>
      <c r="AK487" s="6" t="e">
        <f t="shared" si="147"/>
        <v>#N/A</v>
      </c>
      <c r="AL487" s="6"/>
      <c r="AM487" s="6"/>
      <c r="AN487" s="6"/>
      <c r="AO487" s="6"/>
      <c r="AP487" s="6"/>
      <c r="AQ487" s="6"/>
      <c r="AR487" s="6"/>
      <c r="AS487" s="6"/>
      <c r="AT487" s="6">
        <f t="shared" si="148"/>
        <v>0</v>
      </c>
      <c r="AU487" s="6"/>
      <c r="AV487" s="6" t="str">
        <f t="shared" si="138"/>
        <v/>
      </c>
      <c r="AW487" s="6" t="str">
        <f t="shared" si="139"/>
        <v/>
      </c>
      <c r="AX487" s="6" t="str">
        <f t="shared" si="140"/>
        <v/>
      </c>
      <c r="AY487" s="58"/>
      <c r="BE487" s="194" t="s">
        <v>210</v>
      </c>
      <c r="CS487" s="284" t="str">
        <f t="shared" si="141"/>
        <v/>
      </c>
      <c r="CT487" s="365" t="str">
        <f t="shared" si="149"/>
        <v/>
      </c>
    </row>
    <row r="488" spans="1:98" s="1" customFormat="1" ht="13.5" customHeight="1" x14ac:dyDescent="0.2">
      <c r="A488" s="17">
        <v>473</v>
      </c>
      <c r="B488" s="370"/>
      <c r="C488" s="370"/>
      <c r="D488" s="370"/>
      <c r="E488" s="370"/>
      <c r="F488" s="370"/>
      <c r="G488" s="370"/>
      <c r="H488" s="370"/>
      <c r="I488" s="370"/>
      <c r="J488" s="370"/>
      <c r="K488" s="370"/>
      <c r="L488" s="371"/>
      <c r="M488" s="370"/>
      <c r="N488" s="69"/>
      <c r="O488" s="70"/>
      <c r="P488" s="62"/>
      <c r="Q488" s="62"/>
      <c r="R488" s="103"/>
      <c r="S488" s="103"/>
      <c r="T488" s="104"/>
      <c r="U488" s="105"/>
      <c r="V488" s="106"/>
      <c r="W488" s="106"/>
      <c r="X488" s="107"/>
      <c r="Y488" s="25"/>
      <c r="Z488" s="21" t="str">
        <f t="shared" si="132"/>
        <v/>
      </c>
      <c r="AA488" s="6" t="e">
        <f t="shared" si="133"/>
        <v>#N/A</v>
      </c>
      <c r="AB488" s="6" t="e">
        <f t="shared" si="134"/>
        <v>#N/A</v>
      </c>
      <c r="AC488" s="6" t="e">
        <f t="shared" si="135"/>
        <v>#N/A</v>
      </c>
      <c r="AD488" s="6" t="str">
        <f t="shared" si="136"/>
        <v/>
      </c>
      <c r="AE488" s="6">
        <f t="shared" si="137"/>
        <v>1</v>
      </c>
      <c r="AF488" s="6" t="e">
        <f t="shared" si="142"/>
        <v>#N/A</v>
      </c>
      <c r="AG488" s="6" t="e">
        <f t="shared" si="143"/>
        <v>#N/A</v>
      </c>
      <c r="AH488" s="6" t="e">
        <f t="shared" si="144"/>
        <v>#N/A</v>
      </c>
      <c r="AI488" s="6" t="e">
        <f t="shared" si="145"/>
        <v>#N/A</v>
      </c>
      <c r="AJ488" s="7" t="str">
        <f t="shared" si="146"/>
        <v xml:space="preserve"> </v>
      </c>
      <c r="AK488" s="6" t="e">
        <f t="shared" si="147"/>
        <v>#N/A</v>
      </c>
      <c r="AL488" s="6"/>
      <c r="AM488" s="6"/>
      <c r="AN488" s="6"/>
      <c r="AO488" s="6"/>
      <c r="AP488" s="6"/>
      <c r="AQ488" s="6"/>
      <c r="AR488" s="6"/>
      <c r="AS488" s="6"/>
      <c r="AT488" s="6">
        <f t="shared" si="148"/>
        <v>0</v>
      </c>
      <c r="AU488" s="6"/>
      <c r="AV488" s="6" t="str">
        <f t="shared" si="138"/>
        <v/>
      </c>
      <c r="AW488" s="6" t="str">
        <f t="shared" si="139"/>
        <v/>
      </c>
      <c r="AX488" s="6" t="str">
        <f t="shared" si="140"/>
        <v/>
      </c>
      <c r="AY488" s="58"/>
      <c r="BE488" s="193" t="s">
        <v>167</v>
      </c>
      <c r="CS488" s="284" t="str">
        <f t="shared" si="141"/>
        <v/>
      </c>
      <c r="CT488" s="365" t="str">
        <f t="shared" si="149"/>
        <v/>
      </c>
    </row>
    <row r="489" spans="1:98" s="1" customFormat="1" ht="13.5" customHeight="1" x14ac:dyDescent="0.2">
      <c r="A489" s="17">
        <v>474</v>
      </c>
      <c r="B489" s="370"/>
      <c r="C489" s="370"/>
      <c r="D489" s="370"/>
      <c r="E489" s="370"/>
      <c r="F489" s="370"/>
      <c r="G489" s="370"/>
      <c r="H489" s="370"/>
      <c r="I489" s="370"/>
      <c r="J489" s="370"/>
      <c r="K489" s="370"/>
      <c r="L489" s="371"/>
      <c r="M489" s="370"/>
      <c r="N489" s="69"/>
      <c r="O489" s="70"/>
      <c r="P489" s="62"/>
      <c r="Q489" s="62"/>
      <c r="R489" s="103"/>
      <c r="S489" s="103"/>
      <c r="T489" s="104"/>
      <c r="U489" s="105"/>
      <c r="V489" s="106"/>
      <c r="W489" s="106"/>
      <c r="X489" s="107"/>
      <c r="Y489" s="25"/>
      <c r="Z489" s="21" t="str">
        <f t="shared" si="132"/>
        <v/>
      </c>
      <c r="AA489" s="6" t="e">
        <f t="shared" si="133"/>
        <v>#N/A</v>
      </c>
      <c r="AB489" s="6" t="e">
        <f t="shared" si="134"/>
        <v>#N/A</v>
      </c>
      <c r="AC489" s="6" t="e">
        <f t="shared" si="135"/>
        <v>#N/A</v>
      </c>
      <c r="AD489" s="6" t="str">
        <f t="shared" si="136"/>
        <v/>
      </c>
      <c r="AE489" s="6">
        <f t="shared" si="137"/>
        <v>1</v>
      </c>
      <c r="AF489" s="6" t="e">
        <f t="shared" si="142"/>
        <v>#N/A</v>
      </c>
      <c r="AG489" s="6" t="e">
        <f t="shared" si="143"/>
        <v>#N/A</v>
      </c>
      <c r="AH489" s="6" t="e">
        <f t="shared" si="144"/>
        <v>#N/A</v>
      </c>
      <c r="AI489" s="6" t="e">
        <f t="shared" si="145"/>
        <v>#N/A</v>
      </c>
      <c r="AJ489" s="7" t="str">
        <f t="shared" si="146"/>
        <v xml:space="preserve"> </v>
      </c>
      <c r="AK489" s="6" t="e">
        <f t="shared" si="147"/>
        <v>#N/A</v>
      </c>
      <c r="AL489" s="6"/>
      <c r="AM489" s="6"/>
      <c r="AN489" s="6"/>
      <c r="AO489" s="6"/>
      <c r="AP489" s="6"/>
      <c r="AQ489" s="6"/>
      <c r="AR489" s="6"/>
      <c r="AS489" s="6"/>
      <c r="AT489" s="6">
        <f t="shared" si="148"/>
        <v>0</v>
      </c>
      <c r="AU489" s="6"/>
      <c r="AV489" s="6" t="str">
        <f t="shared" si="138"/>
        <v/>
      </c>
      <c r="AW489" s="6" t="str">
        <f t="shared" si="139"/>
        <v/>
      </c>
      <c r="AX489" s="6" t="str">
        <f t="shared" si="140"/>
        <v/>
      </c>
      <c r="AY489" s="58"/>
      <c r="BE489" s="193" t="s">
        <v>174</v>
      </c>
      <c r="CS489" s="284" t="str">
        <f t="shared" si="141"/>
        <v/>
      </c>
      <c r="CT489" s="365" t="str">
        <f t="shared" si="149"/>
        <v/>
      </c>
    </row>
    <row r="490" spans="1:98" s="1" customFormat="1" ht="13.5" customHeight="1" x14ac:dyDescent="0.2">
      <c r="A490" s="17">
        <v>475</v>
      </c>
      <c r="B490" s="370"/>
      <c r="C490" s="370"/>
      <c r="D490" s="370"/>
      <c r="E490" s="370"/>
      <c r="F490" s="370"/>
      <c r="G490" s="370"/>
      <c r="H490" s="370"/>
      <c r="I490" s="370"/>
      <c r="J490" s="370"/>
      <c r="K490" s="370"/>
      <c r="L490" s="371"/>
      <c r="M490" s="370"/>
      <c r="N490" s="69"/>
      <c r="O490" s="70"/>
      <c r="P490" s="62"/>
      <c r="Q490" s="62"/>
      <c r="R490" s="103"/>
      <c r="S490" s="103"/>
      <c r="T490" s="104"/>
      <c r="U490" s="105"/>
      <c r="V490" s="106"/>
      <c r="W490" s="106"/>
      <c r="X490" s="107"/>
      <c r="Y490" s="25"/>
      <c r="Z490" s="21" t="str">
        <f t="shared" si="132"/>
        <v/>
      </c>
      <c r="AA490" s="6" t="e">
        <f t="shared" si="133"/>
        <v>#N/A</v>
      </c>
      <c r="AB490" s="6" t="e">
        <f t="shared" si="134"/>
        <v>#N/A</v>
      </c>
      <c r="AC490" s="6" t="e">
        <f t="shared" si="135"/>
        <v>#N/A</v>
      </c>
      <c r="AD490" s="6" t="str">
        <f t="shared" si="136"/>
        <v/>
      </c>
      <c r="AE490" s="6">
        <f t="shared" si="137"/>
        <v>1</v>
      </c>
      <c r="AF490" s="6" t="e">
        <f t="shared" si="142"/>
        <v>#N/A</v>
      </c>
      <c r="AG490" s="6" t="e">
        <f t="shared" si="143"/>
        <v>#N/A</v>
      </c>
      <c r="AH490" s="6" t="e">
        <f t="shared" si="144"/>
        <v>#N/A</v>
      </c>
      <c r="AI490" s="6" t="e">
        <f t="shared" si="145"/>
        <v>#N/A</v>
      </c>
      <c r="AJ490" s="7" t="str">
        <f t="shared" si="146"/>
        <v xml:space="preserve"> </v>
      </c>
      <c r="AK490" s="6" t="e">
        <f t="shared" si="147"/>
        <v>#N/A</v>
      </c>
      <c r="AL490" s="6"/>
      <c r="AM490" s="6"/>
      <c r="AN490" s="6"/>
      <c r="AO490" s="6"/>
      <c r="AP490" s="6"/>
      <c r="AQ490" s="6"/>
      <c r="AR490" s="6"/>
      <c r="AS490" s="6"/>
      <c r="AT490" s="6">
        <f t="shared" si="148"/>
        <v>0</v>
      </c>
      <c r="AU490" s="6"/>
      <c r="AV490" s="6" t="str">
        <f t="shared" si="138"/>
        <v/>
      </c>
      <c r="AW490" s="6" t="str">
        <f t="shared" si="139"/>
        <v/>
      </c>
      <c r="AX490" s="6" t="str">
        <f t="shared" si="140"/>
        <v/>
      </c>
      <c r="AY490" s="58"/>
      <c r="BE490" s="193" t="s">
        <v>1348</v>
      </c>
      <c r="CS490" s="284" t="str">
        <f t="shared" si="141"/>
        <v/>
      </c>
      <c r="CT490" s="365" t="str">
        <f t="shared" si="149"/>
        <v/>
      </c>
    </row>
    <row r="491" spans="1:98" s="1" customFormat="1" ht="13.5" customHeight="1" x14ac:dyDescent="0.2">
      <c r="A491" s="17">
        <v>476</v>
      </c>
      <c r="B491" s="370"/>
      <c r="C491" s="370"/>
      <c r="D491" s="370"/>
      <c r="E491" s="370"/>
      <c r="F491" s="370"/>
      <c r="G491" s="370"/>
      <c r="H491" s="370"/>
      <c r="I491" s="370"/>
      <c r="J491" s="370"/>
      <c r="K491" s="370"/>
      <c r="L491" s="371"/>
      <c r="M491" s="370"/>
      <c r="N491" s="69"/>
      <c r="O491" s="70"/>
      <c r="P491" s="62"/>
      <c r="Q491" s="62"/>
      <c r="R491" s="103"/>
      <c r="S491" s="103"/>
      <c r="T491" s="104"/>
      <c r="U491" s="105"/>
      <c r="V491" s="106"/>
      <c r="W491" s="106"/>
      <c r="X491" s="107"/>
      <c r="Y491" s="25"/>
      <c r="Z491" s="21" t="str">
        <f t="shared" si="132"/>
        <v/>
      </c>
      <c r="AA491" s="6" t="e">
        <f t="shared" si="133"/>
        <v>#N/A</v>
      </c>
      <c r="AB491" s="6" t="e">
        <f t="shared" si="134"/>
        <v>#N/A</v>
      </c>
      <c r="AC491" s="6" t="e">
        <f t="shared" si="135"/>
        <v>#N/A</v>
      </c>
      <c r="AD491" s="6" t="str">
        <f t="shared" si="136"/>
        <v/>
      </c>
      <c r="AE491" s="6">
        <f t="shared" si="137"/>
        <v>1</v>
      </c>
      <c r="AF491" s="6" t="e">
        <f t="shared" si="142"/>
        <v>#N/A</v>
      </c>
      <c r="AG491" s="6" t="e">
        <f t="shared" si="143"/>
        <v>#N/A</v>
      </c>
      <c r="AH491" s="6" t="e">
        <f t="shared" si="144"/>
        <v>#N/A</v>
      </c>
      <c r="AI491" s="6" t="e">
        <f t="shared" si="145"/>
        <v>#N/A</v>
      </c>
      <c r="AJ491" s="7" t="str">
        <f t="shared" si="146"/>
        <v xml:space="preserve"> </v>
      </c>
      <c r="AK491" s="6" t="e">
        <f t="shared" si="147"/>
        <v>#N/A</v>
      </c>
      <c r="AL491" s="6"/>
      <c r="AM491" s="6"/>
      <c r="AN491" s="6"/>
      <c r="AO491" s="6"/>
      <c r="AP491" s="6"/>
      <c r="AQ491" s="6"/>
      <c r="AR491" s="6"/>
      <c r="AS491" s="6"/>
      <c r="AT491" s="6">
        <f t="shared" si="148"/>
        <v>0</v>
      </c>
      <c r="AU491" s="6"/>
      <c r="AV491" s="6" t="str">
        <f t="shared" si="138"/>
        <v/>
      </c>
      <c r="AW491" s="6" t="str">
        <f t="shared" si="139"/>
        <v/>
      </c>
      <c r="AX491" s="6" t="str">
        <f t="shared" si="140"/>
        <v/>
      </c>
      <c r="AY491" s="58"/>
      <c r="BE491" s="194" t="s">
        <v>1168</v>
      </c>
      <c r="CS491" s="284" t="str">
        <f t="shared" si="141"/>
        <v/>
      </c>
      <c r="CT491" s="365" t="str">
        <f t="shared" si="149"/>
        <v/>
      </c>
    </row>
    <row r="492" spans="1:98" s="1" customFormat="1" ht="13.5" customHeight="1" x14ac:dyDescent="0.2">
      <c r="A492" s="17">
        <v>477</v>
      </c>
      <c r="B492" s="370"/>
      <c r="C492" s="370"/>
      <c r="D492" s="370"/>
      <c r="E492" s="370"/>
      <c r="F492" s="370"/>
      <c r="G492" s="370"/>
      <c r="H492" s="370"/>
      <c r="I492" s="370"/>
      <c r="J492" s="370"/>
      <c r="K492" s="370"/>
      <c r="L492" s="371"/>
      <c r="M492" s="370"/>
      <c r="N492" s="69"/>
      <c r="O492" s="70"/>
      <c r="P492" s="62"/>
      <c r="Q492" s="62"/>
      <c r="R492" s="103"/>
      <c r="S492" s="103"/>
      <c r="T492" s="104"/>
      <c r="U492" s="105"/>
      <c r="V492" s="106"/>
      <c r="W492" s="106"/>
      <c r="X492" s="107"/>
      <c r="Y492" s="25"/>
      <c r="Z492" s="21" t="str">
        <f t="shared" si="132"/>
        <v/>
      </c>
      <c r="AA492" s="6" t="e">
        <f t="shared" si="133"/>
        <v>#N/A</v>
      </c>
      <c r="AB492" s="6" t="e">
        <f t="shared" si="134"/>
        <v>#N/A</v>
      </c>
      <c r="AC492" s="6" t="e">
        <f t="shared" si="135"/>
        <v>#N/A</v>
      </c>
      <c r="AD492" s="6" t="str">
        <f t="shared" si="136"/>
        <v/>
      </c>
      <c r="AE492" s="6">
        <f t="shared" si="137"/>
        <v>1</v>
      </c>
      <c r="AF492" s="6" t="e">
        <f t="shared" si="142"/>
        <v>#N/A</v>
      </c>
      <c r="AG492" s="6" t="e">
        <f t="shared" si="143"/>
        <v>#N/A</v>
      </c>
      <c r="AH492" s="6" t="e">
        <f t="shared" si="144"/>
        <v>#N/A</v>
      </c>
      <c r="AI492" s="6" t="e">
        <f t="shared" si="145"/>
        <v>#N/A</v>
      </c>
      <c r="AJ492" s="7" t="str">
        <f t="shared" si="146"/>
        <v xml:space="preserve"> </v>
      </c>
      <c r="AK492" s="6" t="e">
        <f t="shared" si="147"/>
        <v>#N/A</v>
      </c>
      <c r="AL492" s="6"/>
      <c r="AM492" s="6"/>
      <c r="AN492" s="6"/>
      <c r="AO492" s="6"/>
      <c r="AP492" s="6"/>
      <c r="AQ492" s="6"/>
      <c r="AR492" s="6"/>
      <c r="AS492" s="6"/>
      <c r="AT492" s="6">
        <f t="shared" si="148"/>
        <v>0</v>
      </c>
      <c r="AU492" s="6"/>
      <c r="AV492" s="6" t="str">
        <f t="shared" si="138"/>
        <v/>
      </c>
      <c r="AW492" s="6" t="str">
        <f t="shared" si="139"/>
        <v/>
      </c>
      <c r="AX492" s="6" t="str">
        <f t="shared" si="140"/>
        <v/>
      </c>
      <c r="AY492" s="58"/>
      <c r="BE492" s="193" t="s">
        <v>1188</v>
      </c>
      <c r="CS492" s="284" t="str">
        <f t="shared" si="141"/>
        <v/>
      </c>
      <c r="CT492" s="365" t="str">
        <f t="shared" si="149"/>
        <v/>
      </c>
    </row>
    <row r="493" spans="1:98" s="1" customFormat="1" ht="13.5" customHeight="1" x14ac:dyDescent="0.2">
      <c r="A493" s="17">
        <v>478</v>
      </c>
      <c r="B493" s="370"/>
      <c r="C493" s="370"/>
      <c r="D493" s="370"/>
      <c r="E493" s="370"/>
      <c r="F493" s="370"/>
      <c r="G493" s="370"/>
      <c r="H493" s="370"/>
      <c r="I493" s="370"/>
      <c r="J493" s="370"/>
      <c r="K493" s="370"/>
      <c r="L493" s="371"/>
      <c r="M493" s="370"/>
      <c r="N493" s="69"/>
      <c r="O493" s="70"/>
      <c r="P493" s="62"/>
      <c r="Q493" s="62"/>
      <c r="R493" s="103"/>
      <c r="S493" s="103"/>
      <c r="T493" s="104"/>
      <c r="U493" s="105"/>
      <c r="V493" s="106"/>
      <c r="W493" s="106"/>
      <c r="X493" s="107"/>
      <c r="Y493" s="25"/>
      <c r="Z493" s="21" t="str">
        <f t="shared" si="132"/>
        <v/>
      </c>
      <c r="AA493" s="6" t="e">
        <f t="shared" si="133"/>
        <v>#N/A</v>
      </c>
      <c r="AB493" s="6" t="e">
        <f t="shared" si="134"/>
        <v>#N/A</v>
      </c>
      <c r="AC493" s="6" t="e">
        <f t="shared" si="135"/>
        <v>#N/A</v>
      </c>
      <c r="AD493" s="6" t="str">
        <f t="shared" si="136"/>
        <v/>
      </c>
      <c r="AE493" s="6">
        <f t="shared" si="137"/>
        <v>1</v>
      </c>
      <c r="AF493" s="6" t="e">
        <f t="shared" si="142"/>
        <v>#N/A</v>
      </c>
      <c r="AG493" s="6" t="e">
        <f t="shared" si="143"/>
        <v>#N/A</v>
      </c>
      <c r="AH493" s="6" t="e">
        <f t="shared" si="144"/>
        <v>#N/A</v>
      </c>
      <c r="AI493" s="6" t="e">
        <f t="shared" si="145"/>
        <v>#N/A</v>
      </c>
      <c r="AJ493" s="7" t="str">
        <f t="shared" si="146"/>
        <v xml:space="preserve"> </v>
      </c>
      <c r="AK493" s="6" t="e">
        <f t="shared" si="147"/>
        <v>#N/A</v>
      </c>
      <c r="AL493" s="6"/>
      <c r="AM493" s="6"/>
      <c r="AN493" s="6"/>
      <c r="AO493" s="6"/>
      <c r="AP493" s="6"/>
      <c r="AQ493" s="6"/>
      <c r="AR493" s="6"/>
      <c r="AS493" s="6"/>
      <c r="AT493" s="6">
        <f t="shared" si="148"/>
        <v>0</v>
      </c>
      <c r="AU493" s="6"/>
      <c r="AV493" s="6" t="str">
        <f t="shared" si="138"/>
        <v/>
      </c>
      <c r="AW493" s="6" t="str">
        <f t="shared" si="139"/>
        <v/>
      </c>
      <c r="AX493" s="6" t="str">
        <f t="shared" si="140"/>
        <v/>
      </c>
      <c r="AY493" s="58"/>
      <c r="BE493" s="193" t="s">
        <v>1349</v>
      </c>
      <c r="CS493" s="284" t="str">
        <f t="shared" si="141"/>
        <v/>
      </c>
      <c r="CT493" s="365" t="str">
        <f t="shared" si="149"/>
        <v/>
      </c>
    </row>
    <row r="494" spans="1:98" s="1" customFormat="1" ht="13.5" customHeight="1" x14ac:dyDescent="0.2">
      <c r="A494" s="17">
        <v>479</v>
      </c>
      <c r="B494" s="370"/>
      <c r="C494" s="370"/>
      <c r="D494" s="370"/>
      <c r="E494" s="370"/>
      <c r="F494" s="370"/>
      <c r="G494" s="370"/>
      <c r="H494" s="370"/>
      <c r="I494" s="370"/>
      <c r="J494" s="370"/>
      <c r="K494" s="370"/>
      <c r="L494" s="371"/>
      <c r="M494" s="370"/>
      <c r="N494" s="69"/>
      <c r="O494" s="70"/>
      <c r="P494" s="62"/>
      <c r="Q494" s="62"/>
      <c r="R494" s="103"/>
      <c r="S494" s="103"/>
      <c r="T494" s="104"/>
      <c r="U494" s="105"/>
      <c r="V494" s="106"/>
      <c r="W494" s="106"/>
      <c r="X494" s="107"/>
      <c r="Y494" s="25"/>
      <c r="Z494" s="21" t="str">
        <f t="shared" si="132"/>
        <v/>
      </c>
      <c r="AA494" s="6" t="e">
        <f t="shared" si="133"/>
        <v>#N/A</v>
      </c>
      <c r="AB494" s="6" t="e">
        <f t="shared" si="134"/>
        <v>#N/A</v>
      </c>
      <c r="AC494" s="6" t="e">
        <f t="shared" si="135"/>
        <v>#N/A</v>
      </c>
      <c r="AD494" s="6" t="str">
        <f t="shared" si="136"/>
        <v/>
      </c>
      <c r="AE494" s="6">
        <f t="shared" si="137"/>
        <v>1</v>
      </c>
      <c r="AF494" s="6" t="e">
        <f t="shared" si="142"/>
        <v>#N/A</v>
      </c>
      <c r="AG494" s="6" t="e">
        <f t="shared" si="143"/>
        <v>#N/A</v>
      </c>
      <c r="AH494" s="6" t="e">
        <f t="shared" si="144"/>
        <v>#N/A</v>
      </c>
      <c r="AI494" s="6" t="e">
        <f t="shared" si="145"/>
        <v>#N/A</v>
      </c>
      <c r="AJ494" s="7" t="str">
        <f t="shared" si="146"/>
        <v xml:space="preserve"> </v>
      </c>
      <c r="AK494" s="6" t="e">
        <f t="shared" si="147"/>
        <v>#N/A</v>
      </c>
      <c r="AL494" s="6"/>
      <c r="AM494" s="6"/>
      <c r="AN494" s="6"/>
      <c r="AO494" s="6"/>
      <c r="AP494" s="6"/>
      <c r="AQ494" s="6"/>
      <c r="AR494" s="6"/>
      <c r="AS494" s="6"/>
      <c r="AT494" s="6">
        <f t="shared" si="148"/>
        <v>0</v>
      </c>
      <c r="AU494" s="6"/>
      <c r="AV494" s="6" t="str">
        <f t="shared" si="138"/>
        <v/>
      </c>
      <c r="AW494" s="6" t="str">
        <f t="shared" si="139"/>
        <v/>
      </c>
      <c r="AX494" s="6" t="str">
        <f t="shared" si="140"/>
        <v/>
      </c>
      <c r="AY494" s="58"/>
      <c r="BE494" s="194" t="s">
        <v>1169</v>
      </c>
      <c r="CS494" s="284" t="str">
        <f t="shared" si="141"/>
        <v/>
      </c>
      <c r="CT494" s="365" t="str">
        <f t="shared" si="149"/>
        <v/>
      </c>
    </row>
    <row r="495" spans="1:98" s="1" customFormat="1" ht="13.5" customHeight="1" x14ac:dyDescent="0.2">
      <c r="A495" s="17">
        <v>480</v>
      </c>
      <c r="B495" s="370"/>
      <c r="C495" s="370"/>
      <c r="D495" s="370"/>
      <c r="E495" s="370"/>
      <c r="F495" s="370"/>
      <c r="G495" s="370"/>
      <c r="H495" s="370"/>
      <c r="I495" s="370"/>
      <c r="J495" s="370"/>
      <c r="K495" s="370"/>
      <c r="L495" s="371"/>
      <c r="M495" s="370"/>
      <c r="N495" s="69"/>
      <c r="O495" s="70"/>
      <c r="P495" s="62"/>
      <c r="Q495" s="62"/>
      <c r="R495" s="103"/>
      <c r="S495" s="103"/>
      <c r="T495" s="104"/>
      <c r="U495" s="105"/>
      <c r="V495" s="106"/>
      <c r="W495" s="106"/>
      <c r="X495" s="107"/>
      <c r="Y495" s="25"/>
      <c r="Z495" s="21" t="str">
        <f t="shared" si="132"/>
        <v/>
      </c>
      <c r="AA495" s="6" t="e">
        <f t="shared" si="133"/>
        <v>#N/A</v>
      </c>
      <c r="AB495" s="6" t="e">
        <f t="shared" si="134"/>
        <v>#N/A</v>
      </c>
      <c r="AC495" s="6" t="e">
        <f t="shared" si="135"/>
        <v>#N/A</v>
      </c>
      <c r="AD495" s="6" t="str">
        <f t="shared" si="136"/>
        <v/>
      </c>
      <c r="AE495" s="6">
        <f t="shared" si="137"/>
        <v>1</v>
      </c>
      <c r="AF495" s="6" t="e">
        <f t="shared" si="142"/>
        <v>#N/A</v>
      </c>
      <c r="AG495" s="6" t="e">
        <f t="shared" si="143"/>
        <v>#N/A</v>
      </c>
      <c r="AH495" s="6" t="e">
        <f t="shared" si="144"/>
        <v>#N/A</v>
      </c>
      <c r="AI495" s="6" t="e">
        <f t="shared" si="145"/>
        <v>#N/A</v>
      </c>
      <c r="AJ495" s="7" t="str">
        <f t="shared" si="146"/>
        <v xml:space="preserve"> </v>
      </c>
      <c r="AK495" s="6" t="e">
        <f t="shared" si="147"/>
        <v>#N/A</v>
      </c>
      <c r="AL495" s="6"/>
      <c r="AM495" s="6"/>
      <c r="AN495" s="6"/>
      <c r="AO495" s="6"/>
      <c r="AP495" s="6"/>
      <c r="AQ495" s="6"/>
      <c r="AR495" s="6"/>
      <c r="AS495" s="6"/>
      <c r="AT495" s="6">
        <f t="shared" si="148"/>
        <v>0</v>
      </c>
      <c r="AU495" s="6"/>
      <c r="AV495" s="6" t="str">
        <f t="shared" si="138"/>
        <v/>
      </c>
      <c r="AW495" s="6" t="str">
        <f t="shared" si="139"/>
        <v/>
      </c>
      <c r="AX495" s="6" t="str">
        <f t="shared" si="140"/>
        <v/>
      </c>
      <c r="AY495" s="58"/>
      <c r="BE495" s="193" t="s">
        <v>1189</v>
      </c>
      <c r="CS495" s="284" t="str">
        <f t="shared" si="141"/>
        <v/>
      </c>
      <c r="CT495" s="365" t="str">
        <f t="shared" si="149"/>
        <v/>
      </c>
    </row>
    <row r="496" spans="1:98" s="1" customFormat="1" ht="13.5" customHeight="1" x14ac:dyDescent="0.2">
      <c r="A496" s="17">
        <v>481</v>
      </c>
      <c r="B496" s="370"/>
      <c r="C496" s="370"/>
      <c r="D496" s="370"/>
      <c r="E496" s="370"/>
      <c r="F496" s="370"/>
      <c r="G496" s="370"/>
      <c r="H496" s="370"/>
      <c r="I496" s="370"/>
      <c r="J496" s="370"/>
      <c r="K496" s="370"/>
      <c r="L496" s="371"/>
      <c r="M496" s="370"/>
      <c r="N496" s="69"/>
      <c r="O496" s="70"/>
      <c r="P496" s="62"/>
      <c r="Q496" s="62"/>
      <c r="R496" s="103"/>
      <c r="S496" s="103"/>
      <c r="T496" s="104"/>
      <c r="U496" s="105"/>
      <c r="V496" s="106"/>
      <c r="W496" s="106"/>
      <c r="X496" s="107"/>
      <c r="Y496" s="25"/>
      <c r="Z496" s="21" t="str">
        <f t="shared" si="132"/>
        <v/>
      </c>
      <c r="AA496" s="6" t="e">
        <f t="shared" si="133"/>
        <v>#N/A</v>
      </c>
      <c r="AB496" s="6" t="e">
        <f t="shared" si="134"/>
        <v>#N/A</v>
      </c>
      <c r="AC496" s="6" t="e">
        <f t="shared" si="135"/>
        <v>#N/A</v>
      </c>
      <c r="AD496" s="6" t="str">
        <f t="shared" si="136"/>
        <v/>
      </c>
      <c r="AE496" s="6">
        <f t="shared" si="137"/>
        <v>1</v>
      </c>
      <c r="AF496" s="6" t="e">
        <f t="shared" si="142"/>
        <v>#N/A</v>
      </c>
      <c r="AG496" s="6" t="e">
        <f t="shared" si="143"/>
        <v>#N/A</v>
      </c>
      <c r="AH496" s="6" t="e">
        <f t="shared" si="144"/>
        <v>#N/A</v>
      </c>
      <c r="AI496" s="6" t="e">
        <f t="shared" si="145"/>
        <v>#N/A</v>
      </c>
      <c r="AJ496" s="7" t="str">
        <f t="shared" si="146"/>
        <v xml:space="preserve"> </v>
      </c>
      <c r="AK496" s="6" t="e">
        <f t="shared" si="147"/>
        <v>#N/A</v>
      </c>
      <c r="AL496" s="6"/>
      <c r="AM496" s="6"/>
      <c r="AN496" s="6"/>
      <c r="AO496" s="6"/>
      <c r="AP496" s="6"/>
      <c r="AQ496" s="6"/>
      <c r="AR496" s="6"/>
      <c r="AS496" s="6"/>
      <c r="AT496" s="6">
        <f t="shared" si="148"/>
        <v>0</v>
      </c>
      <c r="AU496" s="6"/>
      <c r="AV496" s="6" t="str">
        <f t="shared" si="138"/>
        <v/>
      </c>
      <c r="AW496" s="6" t="str">
        <f t="shared" si="139"/>
        <v/>
      </c>
      <c r="AX496" s="6" t="str">
        <f t="shared" si="140"/>
        <v/>
      </c>
      <c r="AY496" s="58"/>
      <c r="BE496" s="193" t="s">
        <v>1227</v>
      </c>
      <c r="CS496" s="284" t="str">
        <f t="shared" si="141"/>
        <v/>
      </c>
      <c r="CT496" s="365" t="str">
        <f t="shared" si="149"/>
        <v/>
      </c>
    </row>
    <row r="497" spans="1:98" s="1" customFormat="1" ht="13.5" customHeight="1" x14ac:dyDescent="0.2">
      <c r="A497" s="17">
        <v>482</v>
      </c>
      <c r="B497" s="370"/>
      <c r="C497" s="370"/>
      <c r="D497" s="370"/>
      <c r="E497" s="370"/>
      <c r="F497" s="370"/>
      <c r="G497" s="370"/>
      <c r="H497" s="370"/>
      <c r="I497" s="370"/>
      <c r="J497" s="370"/>
      <c r="K497" s="370"/>
      <c r="L497" s="371"/>
      <c r="M497" s="370"/>
      <c r="N497" s="69"/>
      <c r="O497" s="70"/>
      <c r="P497" s="62"/>
      <c r="Q497" s="62"/>
      <c r="R497" s="103"/>
      <c r="S497" s="103"/>
      <c r="T497" s="104"/>
      <c r="U497" s="105"/>
      <c r="V497" s="106"/>
      <c r="W497" s="106"/>
      <c r="X497" s="107"/>
      <c r="Y497" s="25"/>
      <c r="Z497" s="21" t="str">
        <f t="shared" si="132"/>
        <v/>
      </c>
      <c r="AA497" s="6" t="e">
        <f t="shared" si="133"/>
        <v>#N/A</v>
      </c>
      <c r="AB497" s="6" t="e">
        <f t="shared" si="134"/>
        <v>#N/A</v>
      </c>
      <c r="AC497" s="6" t="e">
        <f t="shared" si="135"/>
        <v>#N/A</v>
      </c>
      <c r="AD497" s="6" t="str">
        <f t="shared" si="136"/>
        <v/>
      </c>
      <c r="AE497" s="6">
        <f t="shared" si="137"/>
        <v>1</v>
      </c>
      <c r="AF497" s="6" t="e">
        <f t="shared" si="142"/>
        <v>#N/A</v>
      </c>
      <c r="AG497" s="6" t="e">
        <f t="shared" si="143"/>
        <v>#N/A</v>
      </c>
      <c r="AH497" s="6" t="e">
        <f t="shared" si="144"/>
        <v>#N/A</v>
      </c>
      <c r="AI497" s="6" t="e">
        <f t="shared" si="145"/>
        <v>#N/A</v>
      </c>
      <c r="AJ497" s="7" t="str">
        <f t="shared" si="146"/>
        <v xml:space="preserve"> </v>
      </c>
      <c r="AK497" s="6" t="e">
        <f t="shared" si="147"/>
        <v>#N/A</v>
      </c>
      <c r="AL497" s="6"/>
      <c r="AM497" s="6"/>
      <c r="AN497" s="6"/>
      <c r="AO497" s="6"/>
      <c r="AP497" s="6"/>
      <c r="AQ497" s="6"/>
      <c r="AR497" s="6"/>
      <c r="AS497" s="6"/>
      <c r="AT497" s="6">
        <f t="shared" si="148"/>
        <v>0</v>
      </c>
      <c r="AU497" s="6"/>
      <c r="AV497" s="6" t="str">
        <f t="shared" si="138"/>
        <v/>
      </c>
      <c r="AW497" s="6" t="str">
        <f t="shared" si="139"/>
        <v/>
      </c>
      <c r="AX497" s="6" t="str">
        <f t="shared" si="140"/>
        <v/>
      </c>
      <c r="AY497" s="58"/>
      <c r="BE497" s="194" t="s">
        <v>829</v>
      </c>
      <c r="CS497" s="284" t="str">
        <f t="shared" si="141"/>
        <v/>
      </c>
      <c r="CT497" s="365" t="str">
        <f t="shared" si="149"/>
        <v/>
      </c>
    </row>
    <row r="498" spans="1:98" s="1" customFormat="1" ht="13.5" customHeight="1" x14ac:dyDescent="0.2">
      <c r="A498" s="17">
        <v>483</v>
      </c>
      <c r="B498" s="370"/>
      <c r="C498" s="370"/>
      <c r="D498" s="370"/>
      <c r="E498" s="370"/>
      <c r="F498" s="370"/>
      <c r="G498" s="370"/>
      <c r="H498" s="370"/>
      <c r="I498" s="370"/>
      <c r="J498" s="370"/>
      <c r="K498" s="370"/>
      <c r="L498" s="371"/>
      <c r="M498" s="370"/>
      <c r="N498" s="69"/>
      <c r="O498" s="70"/>
      <c r="P498" s="62"/>
      <c r="Q498" s="62"/>
      <c r="R498" s="103"/>
      <c r="S498" s="103"/>
      <c r="T498" s="104"/>
      <c r="U498" s="105"/>
      <c r="V498" s="106"/>
      <c r="W498" s="106"/>
      <c r="X498" s="107"/>
      <c r="Y498" s="25"/>
      <c r="Z498" s="21" t="str">
        <f t="shared" si="132"/>
        <v/>
      </c>
      <c r="AA498" s="6" t="e">
        <f t="shared" si="133"/>
        <v>#N/A</v>
      </c>
      <c r="AB498" s="6" t="e">
        <f t="shared" si="134"/>
        <v>#N/A</v>
      </c>
      <c r="AC498" s="6" t="e">
        <f t="shared" si="135"/>
        <v>#N/A</v>
      </c>
      <c r="AD498" s="6" t="str">
        <f t="shared" si="136"/>
        <v/>
      </c>
      <c r="AE498" s="6">
        <f t="shared" si="137"/>
        <v>1</v>
      </c>
      <c r="AF498" s="6" t="e">
        <f t="shared" si="142"/>
        <v>#N/A</v>
      </c>
      <c r="AG498" s="6" t="e">
        <f t="shared" si="143"/>
        <v>#N/A</v>
      </c>
      <c r="AH498" s="6" t="e">
        <f t="shared" si="144"/>
        <v>#N/A</v>
      </c>
      <c r="AI498" s="6" t="e">
        <f t="shared" si="145"/>
        <v>#N/A</v>
      </c>
      <c r="AJ498" s="7" t="str">
        <f t="shared" si="146"/>
        <v xml:space="preserve"> </v>
      </c>
      <c r="AK498" s="6" t="e">
        <f t="shared" si="147"/>
        <v>#N/A</v>
      </c>
      <c r="AL498" s="6"/>
      <c r="AM498" s="6"/>
      <c r="AN498" s="6"/>
      <c r="AO498" s="6"/>
      <c r="AP498" s="6"/>
      <c r="AQ498" s="6"/>
      <c r="AR498" s="6"/>
      <c r="AS498" s="6"/>
      <c r="AT498" s="6">
        <f t="shared" si="148"/>
        <v>0</v>
      </c>
      <c r="AU498" s="6"/>
      <c r="AV498" s="6" t="str">
        <f t="shared" si="138"/>
        <v/>
      </c>
      <c r="AW498" s="6" t="str">
        <f t="shared" si="139"/>
        <v/>
      </c>
      <c r="AX498" s="6" t="str">
        <f t="shared" si="140"/>
        <v/>
      </c>
      <c r="AY498" s="58"/>
      <c r="BE498" s="192" t="s">
        <v>870</v>
      </c>
      <c r="CS498" s="284" t="str">
        <f t="shared" si="141"/>
        <v/>
      </c>
      <c r="CT498" s="365" t="str">
        <f t="shared" si="149"/>
        <v/>
      </c>
    </row>
    <row r="499" spans="1:98" s="1" customFormat="1" ht="13.5" customHeight="1" x14ac:dyDescent="0.2">
      <c r="A499" s="17">
        <v>484</v>
      </c>
      <c r="B499" s="370"/>
      <c r="C499" s="370"/>
      <c r="D499" s="370"/>
      <c r="E499" s="370"/>
      <c r="F499" s="370"/>
      <c r="G499" s="370"/>
      <c r="H499" s="370"/>
      <c r="I499" s="370"/>
      <c r="J499" s="370"/>
      <c r="K499" s="370"/>
      <c r="L499" s="371"/>
      <c r="M499" s="370"/>
      <c r="N499" s="69"/>
      <c r="O499" s="70"/>
      <c r="P499" s="62"/>
      <c r="Q499" s="62"/>
      <c r="R499" s="103"/>
      <c r="S499" s="103"/>
      <c r="T499" s="104"/>
      <c r="U499" s="105"/>
      <c r="V499" s="106"/>
      <c r="W499" s="106"/>
      <c r="X499" s="107"/>
      <c r="Y499" s="25"/>
      <c r="Z499" s="21" t="str">
        <f t="shared" si="132"/>
        <v/>
      </c>
      <c r="AA499" s="6" t="e">
        <f t="shared" si="133"/>
        <v>#N/A</v>
      </c>
      <c r="AB499" s="6" t="e">
        <f t="shared" si="134"/>
        <v>#N/A</v>
      </c>
      <c r="AC499" s="6" t="e">
        <f t="shared" si="135"/>
        <v>#N/A</v>
      </c>
      <c r="AD499" s="6" t="str">
        <f t="shared" si="136"/>
        <v/>
      </c>
      <c r="AE499" s="6">
        <f t="shared" si="137"/>
        <v>1</v>
      </c>
      <c r="AF499" s="6" t="e">
        <f t="shared" si="142"/>
        <v>#N/A</v>
      </c>
      <c r="AG499" s="6" t="e">
        <f t="shared" si="143"/>
        <v>#N/A</v>
      </c>
      <c r="AH499" s="6" t="e">
        <f t="shared" si="144"/>
        <v>#N/A</v>
      </c>
      <c r="AI499" s="6" t="e">
        <f t="shared" si="145"/>
        <v>#N/A</v>
      </c>
      <c r="AJ499" s="7" t="str">
        <f t="shared" si="146"/>
        <v xml:space="preserve"> </v>
      </c>
      <c r="AK499" s="6" t="e">
        <f t="shared" si="147"/>
        <v>#N/A</v>
      </c>
      <c r="AL499" s="6"/>
      <c r="AM499" s="6"/>
      <c r="AN499" s="6"/>
      <c r="AO499" s="6"/>
      <c r="AP499" s="6"/>
      <c r="AQ499" s="6"/>
      <c r="AR499" s="6"/>
      <c r="AS499" s="6"/>
      <c r="AT499" s="6">
        <f t="shared" si="148"/>
        <v>0</v>
      </c>
      <c r="AU499" s="6"/>
      <c r="AV499" s="6" t="str">
        <f t="shared" si="138"/>
        <v/>
      </c>
      <c r="AW499" s="6" t="str">
        <f t="shared" si="139"/>
        <v/>
      </c>
      <c r="AX499" s="6" t="str">
        <f t="shared" si="140"/>
        <v/>
      </c>
      <c r="AY499" s="58"/>
      <c r="BE499" s="192" t="s">
        <v>1292</v>
      </c>
      <c r="CS499" s="284" t="str">
        <f t="shared" si="141"/>
        <v/>
      </c>
      <c r="CT499" s="365" t="str">
        <f t="shared" si="149"/>
        <v/>
      </c>
    </row>
    <row r="500" spans="1:98" s="1" customFormat="1" ht="13.5" customHeight="1" x14ac:dyDescent="0.2">
      <c r="A500" s="17">
        <v>485</v>
      </c>
      <c r="B500" s="370"/>
      <c r="C500" s="370"/>
      <c r="D500" s="370"/>
      <c r="E500" s="370"/>
      <c r="F500" s="370"/>
      <c r="G500" s="370"/>
      <c r="H500" s="370"/>
      <c r="I500" s="370"/>
      <c r="J500" s="370"/>
      <c r="K500" s="370"/>
      <c r="L500" s="371"/>
      <c r="M500" s="370"/>
      <c r="N500" s="69"/>
      <c r="O500" s="70"/>
      <c r="P500" s="62"/>
      <c r="Q500" s="62"/>
      <c r="R500" s="103"/>
      <c r="S500" s="103"/>
      <c r="T500" s="104"/>
      <c r="U500" s="105"/>
      <c r="V500" s="106"/>
      <c r="W500" s="106"/>
      <c r="X500" s="107"/>
      <c r="Y500" s="25"/>
      <c r="Z500" s="21" t="str">
        <f t="shared" si="132"/>
        <v/>
      </c>
      <c r="AA500" s="6" t="e">
        <f t="shared" si="133"/>
        <v>#N/A</v>
      </c>
      <c r="AB500" s="6" t="e">
        <f t="shared" si="134"/>
        <v>#N/A</v>
      </c>
      <c r="AC500" s="6" t="e">
        <f t="shared" si="135"/>
        <v>#N/A</v>
      </c>
      <c r="AD500" s="6" t="str">
        <f t="shared" si="136"/>
        <v/>
      </c>
      <c r="AE500" s="6">
        <f t="shared" si="137"/>
        <v>1</v>
      </c>
      <c r="AF500" s="6" t="e">
        <f t="shared" si="142"/>
        <v>#N/A</v>
      </c>
      <c r="AG500" s="6" t="e">
        <f t="shared" si="143"/>
        <v>#N/A</v>
      </c>
      <c r="AH500" s="6" t="e">
        <f t="shared" si="144"/>
        <v>#N/A</v>
      </c>
      <c r="AI500" s="6" t="e">
        <f t="shared" si="145"/>
        <v>#N/A</v>
      </c>
      <c r="AJ500" s="7" t="str">
        <f t="shared" si="146"/>
        <v xml:space="preserve"> </v>
      </c>
      <c r="AK500" s="6" t="e">
        <f t="shared" si="147"/>
        <v>#N/A</v>
      </c>
      <c r="AL500" s="6"/>
      <c r="AM500" s="6"/>
      <c r="AN500" s="6"/>
      <c r="AO500" s="6"/>
      <c r="AP500" s="6"/>
      <c r="AQ500" s="6"/>
      <c r="AR500" s="6"/>
      <c r="AS500" s="6"/>
      <c r="AT500" s="6">
        <f t="shared" si="148"/>
        <v>0</v>
      </c>
      <c r="AU500" s="6"/>
      <c r="AV500" s="6" t="str">
        <f t="shared" si="138"/>
        <v/>
      </c>
      <c r="AW500" s="6" t="str">
        <f t="shared" si="139"/>
        <v/>
      </c>
      <c r="AX500" s="6" t="str">
        <f t="shared" si="140"/>
        <v/>
      </c>
      <c r="AY500" s="58"/>
      <c r="BE500" s="192" t="s">
        <v>1293</v>
      </c>
      <c r="CS500" s="284" t="str">
        <f t="shared" si="141"/>
        <v/>
      </c>
      <c r="CT500" s="365" t="str">
        <f t="shared" si="149"/>
        <v/>
      </c>
    </row>
    <row r="501" spans="1:98" s="1" customFormat="1" ht="13.5" customHeight="1" x14ac:dyDescent="0.2">
      <c r="A501" s="17">
        <v>486</v>
      </c>
      <c r="B501" s="370"/>
      <c r="C501" s="370"/>
      <c r="D501" s="370"/>
      <c r="E501" s="370"/>
      <c r="F501" s="370"/>
      <c r="G501" s="370"/>
      <c r="H501" s="370"/>
      <c r="I501" s="370"/>
      <c r="J501" s="370"/>
      <c r="K501" s="370"/>
      <c r="L501" s="371"/>
      <c r="M501" s="370"/>
      <c r="N501" s="69"/>
      <c r="O501" s="70"/>
      <c r="P501" s="62"/>
      <c r="Q501" s="62"/>
      <c r="R501" s="103"/>
      <c r="S501" s="103"/>
      <c r="T501" s="104"/>
      <c r="U501" s="105"/>
      <c r="V501" s="106"/>
      <c r="W501" s="106"/>
      <c r="X501" s="107"/>
      <c r="Y501" s="25"/>
      <c r="Z501" s="21" t="str">
        <f t="shared" si="132"/>
        <v/>
      </c>
      <c r="AA501" s="6" t="e">
        <f t="shared" si="133"/>
        <v>#N/A</v>
      </c>
      <c r="AB501" s="6" t="e">
        <f t="shared" si="134"/>
        <v>#N/A</v>
      </c>
      <c r="AC501" s="6" t="e">
        <f t="shared" si="135"/>
        <v>#N/A</v>
      </c>
      <c r="AD501" s="6" t="str">
        <f t="shared" si="136"/>
        <v/>
      </c>
      <c r="AE501" s="6">
        <f t="shared" si="137"/>
        <v>1</v>
      </c>
      <c r="AF501" s="6" t="e">
        <f t="shared" si="142"/>
        <v>#N/A</v>
      </c>
      <c r="AG501" s="6" t="e">
        <f t="shared" si="143"/>
        <v>#N/A</v>
      </c>
      <c r="AH501" s="6" t="e">
        <f t="shared" si="144"/>
        <v>#N/A</v>
      </c>
      <c r="AI501" s="6" t="e">
        <f t="shared" si="145"/>
        <v>#N/A</v>
      </c>
      <c r="AJ501" s="7" t="str">
        <f t="shared" si="146"/>
        <v xml:space="preserve"> </v>
      </c>
      <c r="AK501" s="6" t="e">
        <f t="shared" si="147"/>
        <v>#N/A</v>
      </c>
      <c r="AL501" s="6"/>
      <c r="AM501" s="6"/>
      <c r="AN501" s="6"/>
      <c r="AO501" s="6"/>
      <c r="AP501" s="6"/>
      <c r="AQ501" s="6"/>
      <c r="AR501" s="6"/>
      <c r="AS501" s="6"/>
      <c r="AT501" s="6">
        <f t="shared" si="148"/>
        <v>0</v>
      </c>
      <c r="AU501" s="6"/>
      <c r="AV501" s="6" t="str">
        <f t="shared" si="138"/>
        <v/>
      </c>
      <c r="AW501" s="6" t="str">
        <f t="shared" si="139"/>
        <v/>
      </c>
      <c r="AX501" s="6" t="str">
        <f t="shared" si="140"/>
        <v/>
      </c>
      <c r="AY501" s="58"/>
      <c r="BE501" s="192" t="s">
        <v>924</v>
      </c>
      <c r="CS501" s="284" t="str">
        <f t="shared" si="141"/>
        <v/>
      </c>
      <c r="CT501" s="365" t="str">
        <f t="shared" si="149"/>
        <v/>
      </c>
    </row>
    <row r="502" spans="1:98" s="1" customFormat="1" ht="13.5" customHeight="1" x14ac:dyDescent="0.2">
      <c r="A502" s="17">
        <v>487</v>
      </c>
      <c r="B502" s="370"/>
      <c r="C502" s="370"/>
      <c r="D502" s="370"/>
      <c r="E502" s="370"/>
      <c r="F502" s="370"/>
      <c r="G502" s="370"/>
      <c r="H502" s="370"/>
      <c r="I502" s="370"/>
      <c r="J502" s="370"/>
      <c r="K502" s="370"/>
      <c r="L502" s="371"/>
      <c r="M502" s="370"/>
      <c r="N502" s="69"/>
      <c r="O502" s="70"/>
      <c r="P502" s="62"/>
      <c r="Q502" s="62"/>
      <c r="R502" s="103"/>
      <c r="S502" s="103"/>
      <c r="T502" s="104"/>
      <c r="U502" s="105"/>
      <c r="V502" s="106"/>
      <c r="W502" s="106"/>
      <c r="X502" s="107"/>
      <c r="Y502" s="25"/>
      <c r="Z502" s="21" t="str">
        <f t="shared" si="132"/>
        <v/>
      </c>
      <c r="AA502" s="6" t="e">
        <f t="shared" si="133"/>
        <v>#N/A</v>
      </c>
      <c r="AB502" s="6" t="e">
        <f t="shared" si="134"/>
        <v>#N/A</v>
      </c>
      <c r="AC502" s="6" t="e">
        <f t="shared" si="135"/>
        <v>#N/A</v>
      </c>
      <c r="AD502" s="6" t="str">
        <f t="shared" si="136"/>
        <v/>
      </c>
      <c r="AE502" s="6">
        <f t="shared" si="137"/>
        <v>1</v>
      </c>
      <c r="AF502" s="6" t="e">
        <f t="shared" si="142"/>
        <v>#N/A</v>
      </c>
      <c r="AG502" s="6" t="e">
        <f t="shared" si="143"/>
        <v>#N/A</v>
      </c>
      <c r="AH502" s="6" t="e">
        <f t="shared" si="144"/>
        <v>#N/A</v>
      </c>
      <c r="AI502" s="6" t="e">
        <f t="shared" si="145"/>
        <v>#N/A</v>
      </c>
      <c r="AJ502" s="7" t="str">
        <f t="shared" si="146"/>
        <v xml:space="preserve"> </v>
      </c>
      <c r="AK502" s="6" t="e">
        <f t="shared" si="147"/>
        <v>#N/A</v>
      </c>
      <c r="AL502" s="6"/>
      <c r="AM502" s="6"/>
      <c r="AN502" s="6"/>
      <c r="AO502" s="6"/>
      <c r="AP502" s="6"/>
      <c r="AQ502" s="6"/>
      <c r="AR502" s="6"/>
      <c r="AS502" s="6"/>
      <c r="AT502" s="6">
        <f t="shared" si="148"/>
        <v>0</v>
      </c>
      <c r="AU502" s="6"/>
      <c r="AV502" s="6" t="str">
        <f t="shared" si="138"/>
        <v/>
      </c>
      <c r="AW502" s="6" t="str">
        <f t="shared" si="139"/>
        <v/>
      </c>
      <c r="AX502" s="6" t="str">
        <f t="shared" si="140"/>
        <v/>
      </c>
      <c r="AY502" s="58"/>
      <c r="BE502" s="193" t="s">
        <v>968</v>
      </c>
      <c r="CS502" s="284" t="str">
        <f t="shared" si="141"/>
        <v/>
      </c>
      <c r="CT502" s="365" t="str">
        <f t="shared" si="149"/>
        <v/>
      </c>
    </row>
    <row r="503" spans="1:98" s="1" customFormat="1" ht="13.5" customHeight="1" x14ac:dyDescent="0.2">
      <c r="A503" s="17">
        <v>488</v>
      </c>
      <c r="B503" s="370"/>
      <c r="C503" s="370"/>
      <c r="D503" s="370"/>
      <c r="E503" s="370"/>
      <c r="F503" s="370"/>
      <c r="G503" s="370"/>
      <c r="H503" s="370"/>
      <c r="I503" s="370"/>
      <c r="J503" s="370"/>
      <c r="K503" s="370"/>
      <c r="L503" s="371"/>
      <c r="M503" s="370"/>
      <c r="N503" s="69"/>
      <c r="O503" s="70"/>
      <c r="P503" s="62"/>
      <c r="Q503" s="62"/>
      <c r="R503" s="103"/>
      <c r="S503" s="103"/>
      <c r="T503" s="104"/>
      <c r="U503" s="105"/>
      <c r="V503" s="106"/>
      <c r="W503" s="106"/>
      <c r="X503" s="107"/>
      <c r="Y503" s="25"/>
      <c r="Z503" s="21" t="str">
        <f t="shared" si="132"/>
        <v/>
      </c>
      <c r="AA503" s="6" t="e">
        <f t="shared" si="133"/>
        <v>#N/A</v>
      </c>
      <c r="AB503" s="6" t="e">
        <f t="shared" si="134"/>
        <v>#N/A</v>
      </c>
      <c r="AC503" s="6" t="e">
        <f t="shared" si="135"/>
        <v>#N/A</v>
      </c>
      <c r="AD503" s="6" t="str">
        <f t="shared" si="136"/>
        <v/>
      </c>
      <c r="AE503" s="6">
        <f t="shared" si="137"/>
        <v>1</v>
      </c>
      <c r="AF503" s="6" t="e">
        <f t="shared" si="142"/>
        <v>#N/A</v>
      </c>
      <c r="AG503" s="6" t="e">
        <f t="shared" si="143"/>
        <v>#N/A</v>
      </c>
      <c r="AH503" s="6" t="e">
        <f t="shared" si="144"/>
        <v>#N/A</v>
      </c>
      <c r="AI503" s="6" t="e">
        <f t="shared" si="145"/>
        <v>#N/A</v>
      </c>
      <c r="AJ503" s="7" t="str">
        <f t="shared" si="146"/>
        <v xml:space="preserve"> </v>
      </c>
      <c r="AK503" s="6" t="e">
        <f t="shared" si="147"/>
        <v>#N/A</v>
      </c>
      <c r="AL503" s="6"/>
      <c r="AM503" s="6"/>
      <c r="AN503" s="6"/>
      <c r="AO503" s="6"/>
      <c r="AP503" s="6"/>
      <c r="AQ503" s="6"/>
      <c r="AR503" s="6"/>
      <c r="AS503" s="6"/>
      <c r="AT503" s="6">
        <f t="shared" si="148"/>
        <v>0</v>
      </c>
      <c r="AU503" s="6"/>
      <c r="AV503" s="6" t="str">
        <f t="shared" si="138"/>
        <v/>
      </c>
      <c r="AW503" s="6" t="str">
        <f t="shared" si="139"/>
        <v/>
      </c>
      <c r="AX503" s="6" t="str">
        <f t="shared" si="140"/>
        <v/>
      </c>
      <c r="AY503" s="58"/>
      <c r="BE503" s="193" t="s">
        <v>314</v>
      </c>
      <c r="CS503" s="284" t="str">
        <f t="shared" si="141"/>
        <v/>
      </c>
      <c r="CT503" s="365" t="str">
        <f t="shared" si="149"/>
        <v/>
      </c>
    </row>
    <row r="504" spans="1:98" s="1" customFormat="1" ht="13.5" customHeight="1" x14ac:dyDescent="0.2">
      <c r="A504" s="17">
        <v>489</v>
      </c>
      <c r="B504" s="370"/>
      <c r="C504" s="370"/>
      <c r="D504" s="370"/>
      <c r="E504" s="370"/>
      <c r="F504" s="370"/>
      <c r="G504" s="370"/>
      <c r="H504" s="370"/>
      <c r="I504" s="370"/>
      <c r="J504" s="370"/>
      <c r="K504" s="370"/>
      <c r="L504" s="371"/>
      <c r="M504" s="370"/>
      <c r="N504" s="69"/>
      <c r="O504" s="70"/>
      <c r="P504" s="62"/>
      <c r="Q504" s="62"/>
      <c r="R504" s="103"/>
      <c r="S504" s="103"/>
      <c r="T504" s="104"/>
      <c r="U504" s="105"/>
      <c r="V504" s="106"/>
      <c r="W504" s="106"/>
      <c r="X504" s="107"/>
      <c r="Y504" s="25"/>
      <c r="Z504" s="21" t="str">
        <f t="shared" si="132"/>
        <v/>
      </c>
      <c r="AA504" s="6" t="e">
        <f t="shared" si="133"/>
        <v>#N/A</v>
      </c>
      <c r="AB504" s="6" t="e">
        <f t="shared" si="134"/>
        <v>#N/A</v>
      </c>
      <c r="AC504" s="6" t="e">
        <f t="shared" si="135"/>
        <v>#N/A</v>
      </c>
      <c r="AD504" s="6" t="str">
        <f t="shared" si="136"/>
        <v/>
      </c>
      <c r="AE504" s="6">
        <f t="shared" si="137"/>
        <v>1</v>
      </c>
      <c r="AF504" s="6" t="e">
        <f t="shared" si="142"/>
        <v>#N/A</v>
      </c>
      <c r="AG504" s="6" t="e">
        <f t="shared" si="143"/>
        <v>#N/A</v>
      </c>
      <c r="AH504" s="6" t="e">
        <f t="shared" si="144"/>
        <v>#N/A</v>
      </c>
      <c r="AI504" s="6" t="e">
        <f t="shared" si="145"/>
        <v>#N/A</v>
      </c>
      <c r="AJ504" s="7" t="str">
        <f t="shared" si="146"/>
        <v xml:space="preserve"> </v>
      </c>
      <c r="AK504" s="6" t="e">
        <f t="shared" si="147"/>
        <v>#N/A</v>
      </c>
      <c r="AL504" s="6"/>
      <c r="AM504" s="6"/>
      <c r="AN504" s="6"/>
      <c r="AO504" s="6"/>
      <c r="AP504" s="6"/>
      <c r="AQ504" s="6"/>
      <c r="AR504" s="6"/>
      <c r="AS504" s="6"/>
      <c r="AT504" s="6">
        <f t="shared" si="148"/>
        <v>0</v>
      </c>
      <c r="AU504" s="6"/>
      <c r="AV504" s="6" t="str">
        <f t="shared" si="138"/>
        <v/>
      </c>
      <c r="AW504" s="6" t="str">
        <f t="shared" si="139"/>
        <v/>
      </c>
      <c r="AX504" s="6" t="str">
        <f t="shared" si="140"/>
        <v/>
      </c>
      <c r="AY504" s="58"/>
      <c r="BE504" s="194" t="s">
        <v>313</v>
      </c>
      <c r="CS504" s="284" t="str">
        <f t="shared" si="141"/>
        <v/>
      </c>
      <c r="CT504" s="365" t="str">
        <f t="shared" si="149"/>
        <v/>
      </c>
    </row>
    <row r="505" spans="1:98" s="1" customFormat="1" ht="13.5" customHeight="1" x14ac:dyDescent="0.2">
      <c r="A505" s="17">
        <v>490</v>
      </c>
      <c r="B505" s="370"/>
      <c r="C505" s="370"/>
      <c r="D505" s="370"/>
      <c r="E505" s="370"/>
      <c r="F505" s="370"/>
      <c r="G505" s="370"/>
      <c r="H505" s="370"/>
      <c r="I505" s="370"/>
      <c r="J505" s="370"/>
      <c r="K505" s="370"/>
      <c r="L505" s="371"/>
      <c r="M505" s="370"/>
      <c r="N505" s="69"/>
      <c r="O505" s="70"/>
      <c r="P505" s="62"/>
      <c r="Q505" s="62"/>
      <c r="R505" s="103"/>
      <c r="S505" s="103"/>
      <c r="T505" s="104"/>
      <c r="U505" s="105"/>
      <c r="V505" s="106"/>
      <c r="W505" s="106"/>
      <c r="X505" s="107"/>
      <c r="Y505" s="25"/>
      <c r="Z505" s="21" t="str">
        <f t="shared" si="132"/>
        <v/>
      </c>
      <c r="AA505" s="6" t="e">
        <f t="shared" si="133"/>
        <v>#N/A</v>
      </c>
      <c r="AB505" s="6" t="e">
        <f t="shared" si="134"/>
        <v>#N/A</v>
      </c>
      <c r="AC505" s="6" t="e">
        <f t="shared" si="135"/>
        <v>#N/A</v>
      </c>
      <c r="AD505" s="6" t="str">
        <f t="shared" si="136"/>
        <v/>
      </c>
      <c r="AE505" s="6">
        <f t="shared" si="137"/>
        <v>1</v>
      </c>
      <c r="AF505" s="6" t="e">
        <f t="shared" si="142"/>
        <v>#N/A</v>
      </c>
      <c r="AG505" s="6" t="e">
        <f t="shared" si="143"/>
        <v>#N/A</v>
      </c>
      <c r="AH505" s="6" t="e">
        <f t="shared" si="144"/>
        <v>#N/A</v>
      </c>
      <c r="AI505" s="6" t="e">
        <f t="shared" si="145"/>
        <v>#N/A</v>
      </c>
      <c r="AJ505" s="7" t="str">
        <f t="shared" si="146"/>
        <v xml:space="preserve"> </v>
      </c>
      <c r="AK505" s="6" t="e">
        <f t="shared" si="147"/>
        <v>#N/A</v>
      </c>
      <c r="AL505" s="6"/>
      <c r="AM505" s="6"/>
      <c r="AN505" s="6"/>
      <c r="AO505" s="6"/>
      <c r="AP505" s="6"/>
      <c r="AQ505" s="6"/>
      <c r="AR505" s="6"/>
      <c r="AS505" s="6"/>
      <c r="AT505" s="6">
        <f t="shared" si="148"/>
        <v>0</v>
      </c>
      <c r="AU505" s="6"/>
      <c r="AV505" s="6" t="str">
        <f t="shared" si="138"/>
        <v/>
      </c>
      <c r="AW505" s="6" t="str">
        <f t="shared" si="139"/>
        <v/>
      </c>
      <c r="AX505" s="6" t="str">
        <f t="shared" si="140"/>
        <v/>
      </c>
      <c r="AY505" s="58"/>
      <c r="BE505" s="193" t="s">
        <v>315</v>
      </c>
      <c r="CS505" s="284" t="str">
        <f t="shared" si="141"/>
        <v/>
      </c>
      <c r="CT505" s="365" t="str">
        <f t="shared" si="149"/>
        <v/>
      </c>
    </row>
    <row r="506" spans="1:98" s="1" customFormat="1" ht="13.5" customHeight="1" x14ac:dyDescent="0.2">
      <c r="A506" s="17">
        <v>491</v>
      </c>
      <c r="B506" s="370"/>
      <c r="C506" s="370"/>
      <c r="D506" s="370"/>
      <c r="E506" s="370"/>
      <c r="F506" s="370"/>
      <c r="G506" s="370"/>
      <c r="H506" s="370"/>
      <c r="I506" s="370"/>
      <c r="J506" s="370"/>
      <c r="K506" s="370"/>
      <c r="L506" s="371"/>
      <c r="M506" s="370"/>
      <c r="N506" s="69"/>
      <c r="O506" s="70"/>
      <c r="P506" s="62"/>
      <c r="Q506" s="62"/>
      <c r="R506" s="103"/>
      <c r="S506" s="103"/>
      <c r="T506" s="104"/>
      <c r="U506" s="105"/>
      <c r="V506" s="106"/>
      <c r="W506" s="106"/>
      <c r="X506" s="107"/>
      <c r="Y506" s="25"/>
      <c r="Z506" s="21" t="str">
        <f t="shared" si="132"/>
        <v/>
      </c>
      <c r="AA506" s="6" t="e">
        <f t="shared" si="133"/>
        <v>#N/A</v>
      </c>
      <c r="AB506" s="6" t="e">
        <f t="shared" si="134"/>
        <v>#N/A</v>
      </c>
      <c r="AC506" s="6" t="e">
        <f t="shared" si="135"/>
        <v>#N/A</v>
      </c>
      <c r="AD506" s="6" t="str">
        <f t="shared" si="136"/>
        <v/>
      </c>
      <c r="AE506" s="6">
        <f t="shared" si="137"/>
        <v>1</v>
      </c>
      <c r="AF506" s="6" t="e">
        <f t="shared" si="142"/>
        <v>#N/A</v>
      </c>
      <c r="AG506" s="6" t="e">
        <f t="shared" si="143"/>
        <v>#N/A</v>
      </c>
      <c r="AH506" s="6" t="e">
        <f t="shared" si="144"/>
        <v>#N/A</v>
      </c>
      <c r="AI506" s="6" t="e">
        <f t="shared" si="145"/>
        <v>#N/A</v>
      </c>
      <c r="AJ506" s="7" t="str">
        <f t="shared" si="146"/>
        <v xml:space="preserve"> </v>
      </c>
      <c r="AK506" s="6" t="e">
        <f t="shared" si="147"/>
        <v>#N/A</v>
      </c>
      <c r="AL506" s="6"/>
      <c r="AM506" s="6"/>
      <c r="AN506" s="6"/>
      <c r="AO506" s="6"/>
      <c r="AP506" s="6"/>
      <c r="AQ506" s="6"/>
      <c r="AR506" s="6"/>
      <c r="AS506" s="6"/>
      <c r="AT506" s="6">
        <f t="shared" si="148"/>
        <v>0</v>
      </c>
      <c r="AU506" s="6"/>
      <c r="AV506" s="6" t="str">
        <f t="shared" si="138"/>
        <v/>
      </c>
      <c r="AW506" s="6" t="str">
        <f t="shared" si="139"/>
        <v/>
      </c>
      <c r="AX506" s="6" t="str">
        <f t="shared" si="140"/>
        <v/>
      </c>
      <c r="AY506" s="58"/>
      <c r="BE506" s="193" t="s">
        <v>1229</v>
      </c>
      <c r="CS506" s="284" t="str">
        <f t="shared" si="141"/>
        <v/>
      </c>
      <c r="CT506" s="365" t="str">
        <f t="shared" si="149"/>
        <v/>
      </c>
    </row>
    <row r="507" spans="1:98" s="1" customFormat="1" ht="13.5" customHeight="1" x14ac:dyDescent="0.2">
      <c r="A507" s="17">
        <v>492</v>
      </c>
      <c r="B507" s="370"/>
      <c r="C507" s="370"/>
      <c r="D507" s="370"/>
      <c r="E507" s="370"/>
      <c r="F507" s="370"/>
      <c r="G507" s="370"/>
      <c r="H507" s="370"/>
      <c r="I507" s="370"/>
      <c r="J507" s="370"/>
      <c r="K507" s="370"/>
      <c r="L507" s="371"/>
      <c r="M507" s="370"/>
      <c r="N507" s="69"/>
      <c r="O507" s="70"/>
      <c r="P507" s="62"/>
      <c r="Q507" s="62"/>
      <c r="R507" s="103"/>
      <c r="S507" s="103"/>
      <c r="T507" s="104"/>
      <c r="U507" s="105"/>
      <c r="V507" s="106"/>
      <c r="W507" s="106"/>
      <c r="X507" s="107"/>
      <c r="Y507" s="25"/>
      <c r="Z507" s="21" t="str">
        <f t="shared" si="132"/>
        <v/>
      </c>
      <c r="AA507" s="6" t="e">
        <f t="shared" si="133"/>
        <v>#N/A</v>
      </c>
      <c r="AB507" s="6" t="e">
        <f t="shared" si="134"/>
        <v>#N/A</v>
      </c>
      <c r="AC507" s="6" t="e">
        <f t="shared" si="135"/>
        <v>#N/A</v>
      </c>
      <c r="AD507" s="6" t="str">
        <f t="shared" si="136"/>
        <v/>
      </c>
      <c r="AE507" s="6">
        <f t="shared" si="137"/>
        <v>1</v>
      </c>
      <c r="AF507" s="6" t="e">
        <f t="shared" si="142"/>
        <v>#N/A</v>
      </c>
      <c r="AG507" s="6" t="e">
        <f t="shared" si="143"/>
        <v>#N/A</v>
      </c>
      <c r="AH507" s="6" t="e">
        <f t="shared" si="144"/>
        <v>#N/A</v>
      </c>
      <c r="AI507" s="6" t="e">
        <f t="shared" si="145"/>
        <v>#N/A</v>
      </c>
      <c r="AJ507" s="7" t="str">
        <f t="shared" si="146"/>
        <v xml:space="preserve"> </v>
      </c>
      <c r="AK507" s="6" t="e">
        <f t="shared" si="147"/>
        <v>#N/A</v>
      </c>
      <c r="AL507" s="6"/>
      <c r="AM507" s="6"/>
      <c r="AN507" s="6"/>
      <c r="AO507" s="6"/>
      <c r="AP507" s="6"/>
      <c r="AQ507" s="6"/>
      <c r="AR507" s="6"/>
      <c r="AS507" s="6"/>
      <c r="AT507" s="6">
        <f t="shared" si="148"/>
        <v>0</v>
      </c>
      <c r="AU507" s="6"/>
      <c r="AV507" s="6" t="str">
        <f t="shared" si="138"/>
        <v/>
      </c>
      <c r="AW507" s="6" t="str">
        <f t="shared" si="139"/>
        <v/>
      </c>
      <c r="AX507" s="6" t="str">
        <f t="shared" si="140"/>
        <v/>
      </c>
      <c r="AY507" s="58"/>
      <c r="BE507" s="194" t="s">
        <v>831</v>
      </c>
      <c r="CS507" s="284" t="str">
        <f t="shared" si="141"/>
        <v/>
      </c>
      <c r="CT507" s="365" t="str">
        <f t="shared" si="149"/>
        <v/>
      </c>
    </row>
    <row r="508" spans="1:98" s="1" customFormat="1" ht="13.5" customHeight="1" x14ac:dyDescent="0.2">
      <c r="A508" s="17">
        <v>493</v>
      </c>
      <c r="B508" s="370"/>
      <c r="C508" s="370"/>
      <c r="D508" s="370"/>
      <c r="E508" s="370"/>
      <c r="F508" s="370"/>
      <c r="G508" s="370"/>
      <c r="H508" s="370"/>
      <c r="I508" s="370"/>
      <c r="J508" s="370"/>
      <c r="K508" s="370"/>
      <c r="L508" s="371"/>
      <c r="M508" s="370"/>
      <c r="N508" s="69"/>
      <c r="O508" s="70"/>
      <c r="P508" s="62"/>
      <c r="Q508" s="62"/>
      <c r="R508" s="103"/>
      <c r="S508" s="103"/>
      <c r="T508" s="104"/>
      <c r="U508" s="105"/>
      <c r="V508" s="106"/>
      <c r="W508" s="106"/>
      <c r="X508" s="107"/>
      <c r="Y508" s="25"/>
      <c r="Z508" s="21" t="str">
        <f t="shared" si="132"/>
        <v/>
      </c>
      <c r="AA508" s="6" t="e">
        <f t="shared" si="133"/>
        <v>#N/A</v>
      </c>
      <c r="AB508" s="6" t="e">
        <f t="shared" si="134"/>
        <v>#N/A</v>
      </c>
      <c r="AC508" s="6" t="e">
        <f t="shared" si="135"/>
        <v>#N/A</v>
      </c>
      <c r="AD508" s="6" t="str">
        <f t="shared" si="136"/>
        <v/>
      </c>
      <c r="AE508" s="6">
        <f t="shared" si="137"/>
        <v>1</v>
      </c>
      <c r="AF508" s="6" t="e">
        <f t="shared" si="142"/>
        <v>#N/A</v>
      </c>
      <c r="AG508" s="6" t="e">
        <f t="shared" si="143"/>
        <v>#N/A</v>
      </c>
      <c r="AH508" s="6" t="e">
        <f t="shared" si="144"/>
        <v>#N/A</v>
      </c>
      <c r="AI508" s="6" t="e">
        <f t="shared" si="145"/>
        <v>#N/A</v>
      </c>
      <c r="AJ508" s="7" t="str">
        <f t="shared" si="146"/>
        <v xml:space="preserve"> </v>
      </c>
      <c r="AK508" s="6" t="e">
        <f t="shared" si="147"/>
        <v>#N/A</v>
      </c>
      <c r="AL508" s="6"/>
      <c r="AM508" s="6"/>
      <c r="AN508" s="6"/>
      <c r="AO508" s="6"/>
      <c r="AP508" s="6"/>
      <c r="AQ508" s="6"/>
      <c r="AR508" s="6"/>
      <c r="AS508" s="6"/>
      <c r="AT508" s="6">
        <f t="shared" si="148"/>
        <v>0</v>
      </c>
      <c r="AU508" s="6"/>
      <c r="AV508" s="6" t="str">
        <f t="shared" si="138"/>
        <v/>
      </c>
      <c r="AW508" s="6" t="str">
        <f t="shared" si="139"/>
        <v/>
      </c>
      <c r="AX508" s="6" t="str">
        <f t="shared" si="140"/>
        <v/>
      </c>
      <c r="AY508" s="58"/>
      <c r="BE508" s="193" t="s">
        <v>872</v>
      </c>
      <c r="CS508" s="284" t="str">
        <f t="shared" si="141"/>
        <v/>
      </c>
      <c r="CT508" s="365" t="str">
        <f t="shared" si="149"/>
        <v/>
      </c>
    </row>
    <row r="509" spans="1:98" s="1" customFormat="1" ht="13.5" customHeight="1" x14ac:dyDescent="0.2">
      <c r="A509" s="17">
        <v>494</v>
      </c>
      <c r="B509" s="370"/>
      <c r="C509" s="370"/>
      <c r="D509" s="370"/>
      <c r="E509" s="370"/>
      <c r="F509" s="370"/>
      <c r="G509" s="370"/>
      <c r="H509" s="370"/>
      <c r="I509" s="370"/>
      <c r="J509" s="370"/>
      <c r="K509" s="370"/>
      <c r="L509" s="371"/>
      <c r="M509" s="370"/>
      <c r="N509" s="69"/>
      <c r="O509" s="70"/>
      <c r="P509" s="62"/>
      <c r="Q509" s="62"/>
      <c r="R509" s="103"/>
      <c r="S509" s="103"/>
      <c r="T509" s="104"/>
      <c r="U509" s="105"/>
      <c r="V509" s="106"/>
      <c r="W509" s="106"/>
      <c r="X509" s="107"/>
      <c r="Y509" s="25"/>
      <c r="Z509" s="21" t="str">
        <f t="shared" si="132"/>
        <v/>
      </c>
      <c r="AA509" s="6" t="e">
        <f t="shared" si="133"/>
        <v>#N/A</v>
      </c>
      <c r="AB509" s="6" t="e">
        <f t="shared" si="134"/>
        <v>#N/A</v>
      </c>
      <c r="AC509" s="6" t="e">
        <f t="shared" si="135"/>
        <v>#N/A</v>
      </c>
      <c r="AD509" s="6" t="str">
        <f t="shared" si="136"/>
        <v/>
      </c>
      <c r="AE509" s="6">
        <f t="shared" si="137"/>
        <v>1</v>
      </c>
      <c r="AF509" s="6" t="e">
        <f t="shared" si="142"/>
        <v>#N/A</v>
      </c>
      <c r="AG509" s="6" t="e">
        <f t="shared" si="143"/>
        <v>#N/A</v>
      </c>
      <c r="AH509" s="6" t="e">
        <f t="shared" si="144"/>
        <v>#N/A</v>
      </c>
      <c r="AI509" s="6" t="e">
        <f t="shared" si="145"/>
        <v>#N/A</v>
      </c>
      <c r="AJ509" s="7" t="str">
        <f t="shared" si="146"/>
        <v xml:space="preserve"> </v>
      </c>
      <c r="AK509" s="6" t="e">
        <f t="shared" si="147"/>
        <v>#N/A</v>
      </c>
      <c r="AL509" s="6"/>
      <c r="AM509" s="6"/>
      <c r="AN509" s="6"/>
      <c r="AO509" s="6"/>
      <c r="AP509" s="6"/>
      <c r="AQ509" s="6"/>
      <c r="AR509" s="6"/>
      <c r="AS509" s="6"/>
      <c r="AT509" s="6">
        <f t="shared" si="148"/>
        <v>0</v>
      </c>
      <c r="AU509" s="6"/>
      <c r="AV509" s="6" t="str">
        <f t="shared" si="138"/>
        <v/>
      </c>
      <c r="AW509" s="6" t="str">
        <f t="shared" si="139"/>
        <v/>
      </c>
      <c r="AX509" s="6" t="str">
        <f t="shared" si="140"/>
        <v/>
      </c>
      <c r="AY509" s="58"/>
      <c r="BE509" s="193" t="s">
        <v>906</v>
      </c>
      <c r="CS509" s="284" t="str">
        <f t="shared" si="141"/>
        <v/>
      </c>
      <c r="CT509" s="365" t="str">
        <f t="shared" si="149"/>
        <v/>
      </c>
    </row>
    <row r="510" spans="1:98" s="1" customFormat="1" ht="13.5" customHeight="1" x14ac:dyDescent="0.2">
      <c r="A510" s="17">
        <v>495</v>
      </c>
      <c r="B510" s="370"/>
      <c r="C510" s="370"/>
      <c r="D510" s="370"/>
      <c r="E510" s="370"/>
      <c r="F510" s="370"/>
      <c r="G510" s="370"/>
      <c r="H510" s="370"/>
      <c r="I510" s="370"/>
      <c r="J510" s="370"/>
      <c r="K510" s="370"/>
      <c r="L510" s="371"/>
      <c r="M510" s="370"/>
      <c r="N510" s="69"/>
      <c r="O510" s="70"/>
      <c r="P510" s="62"/>
      <c r="Q510" s="62"/>
      <c r="R510" s="103"/>
      <c r="S510" s="103"/>
      <c r="T510" s="104"/>
      <c r="U510" s="105"/>
      <c r="V510" s="106"/>
      <c r="W510" s="106"/>
      <c r="X510" s="107"/>
      <c r="Y510" s="25"/>
      <c r="Z510" s="21" t="str">
        <f t="shared" si="132"/>
        <v/>
      </c>
      <c r="AA510" s="6" t="e">
        <f t="shared" si="133"/>
        <v>#N/A</v>
      </c>
      <c r="AB510" s="6" t="e">
        <f t="shared" si="134"/>
        <v>#N/A</v>
      </c>
      <c r="AC510" s="6" t="e">
        <f t="shared" si="135"/>
        <v>#N/A</v>
      </c>
      <c r="AD510" s="6" t="str">
        <f t="shared" si="136"/>
        <v/>
      </c>
      <c r="AE510" s="6">
        <f t="shared" si="137"/>
        <v>1</v>
      </c>
      <c r="AF510" s="6" t="e">
        <f t="shared" si="142"/>
        <v>#N/A</v>
      </c>
      <c r="AG510" s="6" t="e">
        <f t="shared" si="143"/>
        <v>#N/A</v>
      </c>
      <c r="AH510" s="6" t="e">
        <f t="shared" si="144"/>
        <v>#N/A</v>
      </c>
      <c r="AI510" s="6" t="e">
        <f t="shared" si="145"/>
        <v>#N/A</v>
      </c>
      <c r="AJ510" s="7" t="str">
        <f t="shared" si="146"/>
        <v xml:space="preserve"> </v>
      </c>
      <c r="AK510" s="6" t="e">
        <f t="shared" si="147"/>
        <v>#N/A</v>
      </c>
      <c r="AL510" s="6"/>
      <c r="AM510" s="6"/>
      <c r="AN510" s="6"/>
      <c r="AO510" s="6"/>
      <c r="AP510" s="6"/>
      <c r="AQ510" s="6"/>
      <c r="AR510" s="6"/>
      <c r="AS510" s="6"/>
      <c r="AT510" s="6">
        <f t="shared" si="148"/>
        <v>0</v>
      </c>
      <c r="AU510" s="6"/>
      <c r="AV510" s="6" t="str">
        <f t="shared" si="138"/>
        <v/>
      </c>
      <c r="AW510" s="6" t="str">
        <f t="shared" si="139"/>
        <v/>
      </c>
      <c r="AX510" s="6" t="str">
        <f t="shared" si="140"/>
        <v/>
      </c>
      <c r="AY510" s="58"/>
      <c r="BE510" s="194" t="s">
        <v>1228</v>
      </c>
      <c r="CS510" s="284" t="str">
        <f t="shared" si="141"/>
        <v/>
      </c>
      <c r="CT510" s="365" t="str">
        <f t="shared" si="149"/>
        <v/>
      </c>
    </row>
    <row r="511" spans="1:98" s="1" customFormat="1" ht="13.5" customHeight="1" x14ac:dyDescent="0.2">
      <c r="A511" s="17">
        <v>496</v>
      </c>
      <c r="B511" s="370"/>
      <c r="C511" s="370"/>
      <c r="D511" s="370"/>
      <c r="E511" s="370"/>
      <c r="F511" s="370"/>
      <c r="G511" s="370"/>
      <c r="H511" s="370"/>
      <c r="I511" s="370"/>
      <c r="J511" s="370"/>
      <c r="K511" s="370"/>
      <c r="L511" s="371"/>
      <c r="M511" s="370"/>
      <c r="N511" s="69"/>
      <c r="O511" s="70"/>
      <c r="P511" s="62"/>
      <c r="Q511" s="62"/>
      <c r="R511" s="103"/>
      <c r="S511" s="103"/>
      <c r="T511" s="104"/>
      <c r="U511" s="105"/>
      <c r="V511" s="106"/>
      <c r="W511" s="106"/>
      <c r="X511" s="107"/>
      <c r="Y511" s="25"/>
      <c r="Z511" s="21" t="str">
        <f t="shared" si="132"/>
        <v/>
      </c>
      <c r="AA511" s="6" t="e">
        <f t="shared" si="133"/>
        <v>#N/A</v>
      </c>
      <c r="AB511" s="6" t="e">
        <f t="shared" si="134"/>
        <v>#N/A</v>
      </c>
      <c r="AC511" s="6" t="e">
        <f t="shared" si="135"/>
        <v>#N/A</v>
      </c>
      <c r="AD511" s="6" t="str">
        <f t="shared" si="136"/>
        <v/>
      </c>
      <c r="AE511" s="6">
        <f t="shared" si="137"/>
        <v>1</v>
      </c>
      <c r="AF511" s="6" t="e">
        <f t="shared" si="142"/>
        <v>#N/A</v>
      </c>
      <c r="AG511" s="6" t="e">
        <f t="shared" si="143"/>
        <v>#N/A</v>
      </c>
      <c r="AH511" s="6" t="e">
        <f t="shared" si="144"/>
        <v>#N/A</v>
      </c>
      <c r="AI511" s="6" t="e">
        <f t="shared" si="145"/>
        <v>#N/A</v>
      </c>
      <c r="AJ511" s="7" t="str">
        <f t="shared" si="146"/>
        <v xml:space="preserve"> </v>
      </c>
      <c r="AK511" s="6" t="e">
        <f t="shared" si="147"/>
        <v>#N/A</v>
      </c>
      <c r="AL511" s="6"/>
      <c r="AM511" s="6"/>
      <c r="AN511" s="6"/>
      <c r="AO511" s="6"/>
      <c r="AP511" s="6"/>
      <c r="AQ511" s="6"/>
      <c r="AR511" s="6"/>
      <c r="AS511" s="6"/>
      <c r="AT511" s="6">
        <f t="shared" si="148"/>
        <v>0</v>
      </c>
      <c r="AU511" s="6"/>
      <c r="AV511" s="6" t="str">
        <f t="shared" si="138"/>
        <v/>
      </c>
      <c r="AW511" s="6" t="str">
        <f t="shared" si="139"/>
        <v/>
      </c>
      <c r="AX511" s="6" t="str">
        <f t="shared" si="140"/>
        <v/>
      </c>
      <c r="AY511" s="58"/>
      <c r="BE511" s="193" t="s">
        <v>830</v>
      </c>
      <c r="CS511" s="284" t="str">
        <f t="shared" si="141"/>
        <v/>
      </c>
      <c r="CT511" s="365" t="str">
        <f t="shared" si="149"/>
        <v/>
      </c>
    </row>
    <row r="512" spans="1:98" s="1" customFormat="1" ht="13.5" customHeight="1" x14ac:dyDescent="0.2">
      <c r="A512" s="17">
        <v>497</v>
      </c>
      <c r="B512" s="370"/>
      <c r="C512" s="370"/>
      <c r="D512" s="370"/>
      <c r="E512" s="370"/>
      <c r="F512" s="370"/>
      <c r="G512" s="370"/>
      <c r="H512" s="370"/>
      <c r="I512" s="370"/>
      <c r="J512" s="370"/>
      <c r="K512" s="370"/>
      <c r="L512" s="371"/>
      <c r="M512" s="370"/>
      <c r="N512" s="69"/>
      <c r="O512" s="70"/>
      <c r="P512" s="62"/>
      <c r="Q512" s="62"/>
      <c r="R512" s="103"/>
      <c r="S512" s="103"/>
      <c r="T512" s="104"/>
      <c r="U512" s="105"/>
      <c r="V512" s="106"/>
      <c r="W512" s="106"/>
      <c r="X512" s="107"/>
      <c r="Y512" s="25"/>
      <c r="Z512" s="21" t="str">
        <f t="shared" si="132"/>
        <v/>
      </c>
      <c r="AA512" s="6" t="e">
        <f t="shared" si="133"/>
        <v>#N/A</v>
      </c>
      <c r="AB512" s="6" t="e">
        <f t="shared" si="134"/>
        <v>#N/A</v>
      </c>
      <c r="AC512" s="6" t="e">
        <f t="shared" si="135"/>
        <v>#N/A</v>
      </c>
      <c r="AD512" s="6" t="str">
        <f t="shared" si="136"/>
        <v/>
      </c>
      <c r="AE512" s="6">
        <f t="shared" si="137"/>
        <v>1</v>
      </c>
      <c r="AF512" s="6" t="e">
        <f t="shared" si="142"/>
        <v>#N/A</v>
      </c>
      <c r="AG512" s="6" t="e">
        <f t="shared" si="143"/>
        <v>#N/A</v>
      </c>
      <c r="AH512" s="6" t="e">
        <f t="shared" si="144"/>
        <v>#N/A</v>
      </c>
      <c r="AI512" s="6" t="e">
        <f t="shared" si="145"/>
        <v>#N/A</v>
      </c>
      <c r="AJ512" s="7" t="str">
        <f t="shared" si="146"/>
        <v xml:space="preserve"> </v>
      </c>
      <c r="AK512" s="6" t="e">
        <f t="shared" si="147"/>
        <v>#N/A</v>
      </c>
      <c r="AL512" s="6"/>
      <c r="AM512" s="6"/>
      <c r="AN512" s="6"/>
      <c r="AO512" s="6"/>
      <c r="AP512" s="6"/>
      <c r="AQ512" s="6"/>
      <c r="AR512" s="6"/>
      <c r="AS512" s="6"/>
      <c r="AT512" s="6">
        <f t="shared" si="148"/>
        <v>0</v>
      </c>
      <c r="AU512" s="6"/>
      <c r="AV512" s="6" t="str">
        <f t="shared" si="138"/>
        <v/>
      </c>
      <c r="AW512" s="6" t="str">
        <f t="shared" si="139"/>
        <v/>
      </c>
      <c r="AX512" s="6" t="str">
        <f t="shared" si="140"/>
        <v/>
      </c>
      <c r="AY512" s="58"/>
      <c r="BE512" s="193" t="s">
        <v>871</v>
      </c>
      <c r="CS512" s="284" t="str">
        <f t="shared" si="141"/>
        <v/>
      </c>
      <c r="CT512" s="365" t="str">
        <f t="shared" si="149"/>
        <v/>
      </c>
    </row>
    <row r="513" spans="1:98" s="1" customFormat="1" ht="13.5" customHeight="1" x14ac:dyDescent="0.2">
      <c r="A513" s="17">
        <v>498</v>
      </c>
      <c r="B513" s="370"/>
      <c r="C513" s="370"/>
      <c r="D513" s="370"/>
      <c r="E513" s="370"/>
      <c r="F513" s="370"/>
      <c r="G513" s="370"/>
      <c r="H513" s="370"/>
      <c r="I513" s="370"/>
      <c r="J513" s="370"/>
      <c r="K513" s="370"/>
      <c r="L513" s="371"/>
      <c r="M513" s="370"/>
      <c r="N513" s="69"/>
      <c r="O513" s="70"/>
      <c r="P513" s="62"/>
      <c r="Q513" s="62"/>
      <c r="R513" s="103"/>
      <c r="S513" s="103"/>
      <c r="T513" s="104"/>
      <c r="U513" s="105"/>
      <c r="V513" s="106"/>
      <c r="W513" s="106"/>
      <c r="X513" s="107"/>
      <c r="Y513" s="25"/>
      <c r="Z513" s="21" t="str">
        <f t="shared" ref="Z513:Z576" si="150">IF(ISBLANK(J513)=TRUE,"",IF(OR(ISBLANK(B513)=TRUE),1,""))</f>
        <v/>
      </c>
      <c r="AA513" s="6" t="e">
        <f t="shared" ref="AA513:AA576" si="151">VLOOKUP(J513,$AZ$17:$BC$23,2,FALSE)</f>
        <v>#N/A</v>
      </c>
      <c r="AB513" s="6" t="e">
        <f t="shared" ref="AB513:AB576" si="152">VLOOKUP(J513,$AZ$17:$BC$23,3,FALSE)</f>
        <v>#N/A</v>
      </c>
      <c r="AC513" s="6" t="e">
        <f t="shared" ref="AC513:AC576" si="153">VLOOKUP(J513,$AZ$17:$BC$23,4,FALSE)</f>
        <v>#N/A</v>
      </c>
      <c r="AD513" s="6" t="str">
        <f t="shared" ref="AD513:AD576" si="154">IF(ISERROR(SEARCH("-",K513,1))=TRUE,ASC(UPPER(K513)),ASC(UPPER(LEFT(K513,SEARCH("-",K513,1)-1))))</f>
        <v/>
      </c>
      <c r="AE513" s="6">
        <f t="shared" ref="AE513:AE576" si="155">IF(L513&gt;3500,L513/1000,1)</f>
        <v>1</v>
      </c>
      <c r="AF513" s="6" t="e">
        <f t="shared" si="142"/>
        <v>#N/A</v>
      </c>
      <c r="AG513" s="6" t="e">
        <f t="shared" si="143"/>
        <v>#N/A</v>
      </c>
      <c r="AH513" s="6" t="e">
        <f t="shared" si="144"/>
        <v>#N/A</v>
      </c>
      <c r="AI513" s="6" t="e">
        <f t="shared" si="145"/>
        <v>#N/A</v>
      </c>
      <c r="AJ513" s="7" t="str">
        <f t="shared" si="146"/>
        <v xml:space="preserve"> </v>
      </c>
      <c r="AK513" s="6" t="e">
        <f t="shared" si="147"/>
        <v>#N/A</v>
      </c>
      <c r="AL513" s="6"/>
      <c r="AM513" s="6"/>
      <c r="AN513" s="6"/>
      <c r="AO513" s="6"/>
      <c r="AP513" s="6"/>
      <c r="AQ513" s="6"/>
      <c r="AR513" s="6"/>
      <c r="AS513" s="6"/>
      <c r="AT513" s="6">
        <f t="shared" si="148"/>
        <v>0</v>
      </c>
      <c r="AU513" s="6"/>
      <c r="AV513" s="6" t="str">
        <f t="shared" ref="AV513:AV576" si="156">IF(J513="","",VLOOKUP(J513,$AZ$17:$BD$25,5,FALSE))</f>
        <v/>
      </c>
      <c r="AW513" s="6" t="str">
        <f t="shared" ref="AW513:AW576" si="157">IF(D513="","",VLOOKUP(CONCATENATE("A",LEFT(D513)),$BS$17:$BT$26,2,FALSE))</f>
        <v/>
      </c>
      <c r="AX513" s="6" t="str">
        <f t="shared" ref="AX513:AX576" si="158">IF(AV513=AW513,"",1)</f>
        <v/>
      </c>
      <c r="AY513" s="58"/>
      <c r="BE513" s="194" t="s">
        <v>905</v>
      </c>
      <c r="CS513" s="284" t="str">
        <f t="shared" si="141"/>
        <v/>
      </c>
      <c r="CT513" s="365" t="str">
        <f t="shared" si="149"/>
        <v/>
      </c>
    </row>
    <row r="514" spans="1:98" s="1" customFormat="1" ht="13.5" customHeight="1" x14ac:dyDescent="0.2">
      <c r="A514" s="17">
        <v>499</v>
      </c>
      <c r="B514" s="370"/>
      <c r="C514" s="370"/>
      <c r="D514" s="370"/>
      <c r="E514" s="370"/>
      <c r="F514" s="370"/>
      <c r="G514" s="370"/>
      <c r="H514" s="370"/>
      <c r="I514" s="370"/>
      <c r="J514" s="370"/>
      <c r="K514" s="370"/>
      <c r="L514" s="371"/>
      <c r="M514" s="370"/>
      <c r="N514" s="69"/>
      <c r="O514" s="70"/>
      <c r="P514" s="62"/>
      <c r="Q514" s="62"/>
      <c r="R514" s="103"/>
      <c r="S514" s="103"/>
      <c r="T514" s="104"/>
      <c r="U514" s="105"/>
      <c r="V514" s="106"/>
      <c r="W514" s="106"/>
      <c r="X514" s="107"/>
      <c r="Y514" s="25"/>
      <c r="Z514" s="21" t="str">
        <f t="shared" si="150"/>
        <v/>
      </c>
      <c r="AA514" s="6" t="e">
        <f t="shared" si="151"/>
        <v>#N/A</v>
      </c>
      <c r="AB514" s="6" t="e">
        <f t="shared" si="152"/>
        <v>#N/A</v>
      </c>
      <c r="AC514" s="6" t="e">
        <f t="shared" si="153"/>
        <v>#N/A</v>
      </c>
      <c r="AD514" s="6" t="str">
        <f t="shared" si="154"/>
        <v/>
      </c>
      <c r="AE514" s="6">
        <f t="shared" si="155"/>
        <v>1</v>
      </c>
      <c r="AF514" s="6" t="e">
        <f t="shared" si="142"/>
        <v>#N/A</v>
      </c>
      <c r="AG514" s="6" t="e">
        <f t="shared" si="143"/>
        <v>#N/A</v>
      </c>
      <c r="AH514" s="6" t="e">
        <f t="shared" si="144"/>
        <v>#N/A</v>
      </c>
      <c r="AI514" s="6" t="e">
        <f t="shared" si="145"/>
        <v>#N/A</v>
      </c>
      <c r="AJ514" s="7" t="str">
        <f t="shared" si="146"/>
        <v xml:space="preserve"> </v>
      </c>
      <c r="AK514" s="6" t="e">
        <f t="shared" si="147"/>
        <v>#N/A</v>
      </c>
      <c r="AL514" s="6"/>
      <c r="AM514" s="6"/>
      <c r="AN514" s="6"/>
      <c r="AO514" s="6"/>
      <c r="AP514" s="6"/>
      <c r="AQ514" s="6"/>
      <c r="AR514" s="6"/>
      <c r="AS514" s="6"/>
      <c r="AT514" s="6">
        <f t="shared" si="148"/>
        <v>0</v>
      </c>
      <c r="AU514" s="6"/>
      <c r="AV514" s="6" t="str">
        <f t="shared" si="156"/>
        <v/>
      </c>
      <c r="AW514" s="6" t="str">
        <f t="shared" si="157"/>
        <v/>
      </c>
      <c r="AX514" s="6" t="str">
        <f t="shared" si="158"/>
        <v/>
      </c>
      <c r="AY514" s="58"/>
      <c r="BE514" s="215" t="s">
        <v>0</v>
      </c>
      <c r="CS514" s="284" t="str">
        <f t="shared" si="141"/>
        <v/>
      </c>
      <c r="CT514" s="365" t="str">
        <f t="shared" si="149"/>
        <v/>
      </c>
    </row>
    <row r="515" spans="1:98" s="1" customFormat="1" ht="13.5" customHeight="1" x14ac:dyDescent="0.2">
      <c r="A515" s="17">
        <v>500</v>
      </c>
      <c r="B515" s="370"/>
      <c r="C515" s="370"/>
      <c r="D515" s="370"/>
      <c r="E515" s="370"/>
      <c r="F515" s="370"/>
      <c r="G515" s="370"/>
      <c r="H515" s="370"/>
      <c r="I515" s="370"/>
      <c r="J515" s="370"/>
      <c r="K515" s="370"/>
      <c r="L515" s="371"/>
      <c r="M515" s="370"/>
      <c r="N515" s="69"/>
      <c r="O515" s="70"/>
      <c r="P515" s="62"/>
      <c r="Q515" s="62"/>
      <c r="R515" s="103"/>
      <c r="S515" s="103"/>
      <c r="T515" s="104"/>
      <c r="U515" s="105"/>
      <c r="V515" s="106"/>
      <c r="W515" s="106"/>
      <c r="X515" s="107"/>
      <c r="Y515" s="25"/>
      <c r="Z515" s="21" t="str">
        <f t="shared" si="150"/>
        <v/>
      </c>
      <c r="AA515" s="6" t="e">
        <f t="shared" si="151"/>
        <v>#N/A</v>
      </c>
      <c r="AB515" s="6" t="e">
        <f t="shared" si="152"/>
        <v>#N/A</v>
      </c>
      <c r="AC515" s="6" t="e">
        <f t="shared" si="153"/>
        <v>#N/A</v>
      </c>
      <c r="AD515" s="6" t="str">
        <f t="shared" si="154"/>
        <v/>
      </c>
      <c r="AE515" s="6">
        <f t="shared" si="155"/>
        <v>1</v>
      </c>
      <c r="AF515" s="6" t="e">
        <f t="shared" si="142"/>
        <v>#N/A</v>
      </c>
      <c r="AG515" s="6" t="e">
        <f t="shared" si="143"/>
        <v>#N/A</v>
      </c>
      <c r="AH515" s="6" t="e">
        <f t="shared" si="144"/>
        <v>#N/A</v>
      </c>
      <c r="AI515" s="6" t="e">
        <f t="shared" si="145"/>
        <v>#N/A</v>
      </c>
      <c r="AJ515" s="7" t="str">
        <f t="shared" si="146"/>
        <v xml:space="preserve"> </v>
      </c>
      <c r="AK515" s="6" t="e">
        <f t="shared" si="147"/>
        <v>#N/A</v>
      </c>
      <c r="AL515" s="6"/>
      <c r="AM515" s="6"/>
      <c r="AN515" s="6"/>
      <c r="AO515" s="6"/>
      <c r="AP515" s="6"/>
      <c r="AQ515" s="6"/>
      <c r="AR515" s="6"/>
      <c r="AS515" s="6"/>
      <c r="AT515" s="6">
        <f t="shared" si="148"/>
        <v>0</v>
      </c>
      <c r="AU515" s="6"/>
      <c r="AV515" s="6" t="str">
        <f t="shared" si="156"/>
        <v/>
      </c>
      <c r="AW515" s="6" t="str">
        <f t="shared" si="157"/>
        <v/>
      </c>
      <c r="AX515" s="6" t="str">
        <f t="shared" si="158"/>
        <v/>
      </c>
      <c r="AY515" s="58"/>
      <c r="BE515" s="191" t="s">
        <v>926</v>
      </c>
      <c r="CS515" s="284" t="str">
        <f t="shared" si="141"/>
        <v/>
      </c>
      <c r="CT515" s="365" t="str">
        <f t="shared" si="149"/>
        <v/>
      </c>
    </row>
    <row r="516" spans="1:98" s="1" customFormat="1" ht="13.5" customHeight="1" x14ac:dyDescent="0.2">
      <c r="A516" s="17">
        <v>501</v>
      </c>
      <c r="B516" s="370"/>
      <c r="C516" s="370"/>
      <c r="D516" s="370"/>
      <c r="E516" s="370"/>
      <c r="F516" s="370"/>
      <c r="G516" s="370"/>
      <c r="H516" s="370"/>
      <c r="I516" s="370"/>
      <c r="J516" s="370"/>
      <c r="K516" s="370"/>
      <c r="L516" s="371"/>
      <c r="M516" s="370"/>
      <c r="N516" s="69"/>
      <c r="O516" s="70"/>
      <c r="P516" s="62"/>
      <c r="Q516" s="62"/>
      <c r="R516" s="103"/>
      <c r="S516" s="103"/>
      <c r="T516" s="104"/>
      <c r="U516" s="105"/>
      <c r="V516" s="106"/>
      <c r="W516" s="106"/>
      <c r="X516" s="107"/>
      <c r="Y516" s="25"/>
      <c r="Z516" s="21" t="str">
        <f t="shared" si="150"/>
        <v/>
      </c>
      <c r="AA516" s="6" t="e">
        <f t="shared" si="151"/>
        <v>#N/A</v>
      </c>
      <c r="AB516" s="6" t="e">
        <f t="shared" si="152"/>
        <v>#N/A</v>
      </c>
      <c r="AC516" s="6" t="e">
        <f t="shared" si="153"/>
        <v>#N/A</v>
      </c>
      <c r="AD516" s="6" t="str">
        <f t="shared" si="154"/>
        <v/>
      </c>
      <c r="AE516" s="6">
        <f t="shared" si="155"/>
        <v>1</v>
      </c>
      <c r="AF516" s="6" t="e">
        <f t="shared" si="142"/>
        <v>#N/A</v>
      </c>
      <c r="AG516" s="6" t="e">
        <f t="shared" si="143"/>
        <v>#N/A</v>
      </c>
      <c r="AH516" s="6" t="e">
        <f t="shared" si="144"/>
        <v>#N/A</v>
      </c>
      <c r="AI516" s="6" t="e">
        <f t="shared" si="145"/>
        <v>#N/A</v>
      </c>
      <c r="AJ516" s="7" t="str">
        <f t="shared" si="146"/>
        <v xml:space="preserve"> </v>
      </c>
      <c r="AK516" s="6" t="e">
        <f t="shared" si="147"/>
        <v>#N/A</v>
      </c>
      <c r="AL516" s="6"/>
      <c r="AM516" s="6"/>
      <c r="AN516" s="6"/>
      <c r="AO516" s="6"/>
      <c r="AP516" s="6"/>
      <c r="AQ516" s="6"/>
      <c r="AR516" s="6"/>
      <c r="AS516" s="6"/>
      <c r="AT516" s="6">
        <f t="shared" si="148"/>
        <v>0</v>
      </c>
      <c r="AU516" s="6"/>
      <c r="AV516" s="6" t="str">
        <f t="shared" si="156"/>
        <v/>
      </c>
      <c r="AW516" s="6" t="str">
        <f t="shared" si="157"/>
        <v/>
      </c>
      <c r="AX516" s="6" t="str">
        <f t="shared" si="158"/>
        <v/>
      </c>
      <c r="AY516" s="58"/>
      <c r="BE516" s="193" t="s">
        <v>992</v>
      </c>
      <c r="CS516" s="284" t="str">
        <f t="shared" si="141"/>
        <v/>
      </c>
      <c r="CT516" s="365" t="str">
        <f t="shared" si="149"/>
        <v/>
      </c>
    </row>
    <row r="517" spans="1:98" s="1" customFormat="1" ht="13.5" customHeight="1" x14ac:dyDescent="0.2">
      <c r="A517" s="17">
        <v>502</v>
      </c>
      <c r="B517" s="370"/>
      <c r="C517" s="370"/>
      <c r="D517" s="370"/>
      <c r="E517" s="370"/>
      <c r="F517" s="370"/>
      <c r="G517" s="370"/>
      <c r="H517" s="370"/>
      <c r="I517" s="370"/>
      <c r="J517" s="370"/>
      <c r="K517" s="370"/>
      <c r="L517" s="371"/>
      <c r="M517" s="370"/>
      <c r="N517" s="69"/>
      <c r="O517" s="70"/>
      <c r="P517" s="62"/>
      <c r="Q517" s="62"/>
      <c r="R517" s="103"/>
      <c r="S517" s="103"/>
      <c r="T517" s="104"/>
      <c r="U517" s="105"/>
      <c r="V517" s="106"/>
      <c r="W517" s="106"/>
      <c r="X517" s="107"/>
      <c r="Y517" s="25"/>
      <c r="Z517" s="21" t="str">
        <f t="shared" si="150"/>
        <v/>
      </c>
      <c r="AA517" s="6" t="e">
        <f t="shared" si="151"/>
        <v>#N/A</v>
      </c>
      <c r="AB517" s="6" t="e">
        <f t="shared" si="152"/>
        <v>#N/A</v>
      </c>
      <c r="AC517" s="6" t="e">
        <f t="shared" si="153"/>
        <v>#N/A</v>
      </c>
      <c r="AD517" s="6" t="str">
        <f t="shared" si="154"/>
        <v/>
      </c>
      <c r="AE517" s="6">
        <f t="shared" si="155"/>
        <v>1</v>
      </c>
      <c r="AF517" s="6" t="e">
        <f t="shared" si="142"/>
        <v>#N/A</v>
      </c>
      <c r="AG517" s="6" t="e">
        <f t="shared" si="143"/>
        <v>#N/A</v>
      </c>
      <c r="AH517" s="6" t="e">
        <f t="shared" si="144"/>
        <v>#N/A</v>
      </c>
      <c r="AI517" s="6" t="e">
        <f t="shared" si="145"/>
        <v>#N/A</v>
      </c>
      <c r="AJ517" s="7" t="str">
        <f t="shared" si="146"/>
        <v xml:space="preserve"> </v>
      </c>
      <c r="AK517" s="6" t="e">
        <f t="shared" si="147"/>
        <v>#N/A</v>
      </c>
      <c r="AL517" s="6"/>
      <c r="AM517" s="6"/>
      <c r="AN517" s="6"/>
      <c r="AO517" s="6"/>
      <c r="AP517" s="6"/>
      <c r="AQ517" s="6"/>
      <c r="AR517" s="6"/>
      <c r="AS517" s="6"/>
      <c r="AT517" s="6">
        <f t="shared" si="148"/>
        <v>0</v>
      </c>
      <c r="AU517" s="6"/>
      <c r="AV517" s="6" t="str">
        <f t="shared" si="156"/>
        <v/>
      </c>
      <c r="AW517" s="6" t="str">
        <f t="shared" si="157"/>
        <v/>
      </c>
      <c r="AX517" s="6" t="str">
        <f t="shared" si="158"/>
        <v/>
      </c>
      <c r="AY517" s="58"/>
      <c r="BE517" s="193" t="s">
        <v>1055</v>
      </c>
      <c r="CS517" s="284" t="str">
        <f t="shared" si="141"/>
        <v/>
      </c>
      <c r="CT517" s="365" t="str">
        <f t="shared" si="149"/>
        <v/>
      </c>
    </row>
    <row r="518" spans="1:98" s="1" customFormat="1" ht="13.5" customHeight="1" x14ac:dyDescent="0.2">
      <c r="A518" s="17">
        <v>503</v>
      </c>
      <c r="B518" s="370"/>
      <c r="C518" s="370"/>
      <c r="D518" s="370"/>
      <c r="E518" s="370"/>
      <c r="F518" s="370"/>
      <c r="G518" s="370"/>
      <c r="H518" s="370"/>
      <c r="I518" s="370"/>
      <c r="J518" s="370"/>
      <c r="K518" s="370"/>
      <c r="L518" s="371"/>
      <c r="M518" s="370"/>
      <c r="N518" s="69"/>
      <c r="O518" s="70"/>
      <c r="P518" s="62"/>
      <c r="Q518" s="62"/>
      <c r="R518" s="103"/>
      <c r="S518" s="103"/>
      <c r="T518" s="104"/>
      <c r="U518" s="105"/>
      <c r="V518" s="106"/>
      <c r="W518" s="106"/>
      <c r="X518" s="107"/>
      <c r="Y518" s="25"/>
      <c r="Z518" s="21" t="str">
        <f t="shared" si="150"/>
        <v/>
      </c>
      <c r="AA518" s="6" t="e">
        <f t="shared" si="151"/>
        <v>#N/A</v>
      </c>
      <c r="AB518" s="6" t="e">
        <f t="shared" si="152"/>
        <v>#N/A</v>
      </c>
      <c r="AC518" s="6" t="e">
        <f t="shared" si="153"/>
        <v>#N/A</v>
      </c>
      <c r="AD518" s="6" t="str">
        <f t="shared" si="154"/>
        <v/>
      </c>
      <c r="AE518" s="6">
        <f t="shared" si="155"/>
        <v>1</v>
      </c>
      <c r="AF518" s="6" t="e">
        <f t="shared" si="142"/>
        <v>#N/A</v>
      </c>
      <c r="AG518" s="6" t="e">
        <f t="shared" si="143"/>
        <v>#N/A</v>
      </c>
      <c r="AH518" s="6" t="e">
        <f t="shared" si="144"/>
        <v>#N/A</v>
      </c>
      <c r="AI518" s="6" t="e">
        <f t="shared" si="145"/>
        <v>#N/A</v>
      </c>
      <c r="AJ518" s="7" t="str">
        <f t="shared" si="146"/>
        <v xml:space="preserve"> </v>
      </c>
      <c r="AK518" s="6" t="e">
        <f t="shared" si="147"/>
        <v>#N/A</v>
      </c>
      <c r="AL518" s="6"/>
      <c r="AM518" s="6"/>
      <c r="AN518" s="6"/>
      <c r="AO518" s="6"/>
      <c r="AP518" s="6"/>
      <c r="AQ518" s="6"/>
      <c r="AR518" s="6"/>
      <c r="AS518" s="6"/>
      <c r="AT518" s="6">
        <f t="shared" si="148"/>
        <v>0</v>
      </c>
      <c r="AU518" s="6"/>
      <c r="AV518" s="6" t="str">
        <f t="shared" si="156"/>
        <v/>
      </c>
      <c r="AW518" s="6" t="str">
        <f t="shared" si="157"/>
        <v/>
      </c>
      <c r="AX518" s="6" t="str">
        <f t="shared" si="158"/>
        <v/>
      </c>
      <c r="AY518" s="58"/>
      <c r="BE518" s="193" t="s">
        <v>1</v>
      </c>
      <c r="CS518" s="284" t="str">
        <f t="shared" si="141"/>
        <v/>
      </c>
      <c r="CT518" s="365" t="str">
        <f t="shared" si="149"/>
        <v/>
      </c>
    </row>
    <row r="519" spans="1:98" s="1" customFormat="1" ht="13.5" customHeight="1" x14ac:dyDescent="0.2">
      <c r="A519" s="17">
        <v>504</v>
      </c>
      <c r="B519" s="370"/>
      <c r="C519" s="370"/>
      <c r="D519" s="370"/>
      <c r="E519" s="370"/>
      <c r="F519" s="370"/>
      <c r="G519" s="370"/>
      <c r="H519" s="370"/>
      <c r="I519" s="370"/>
      <c r="J519" s="370"/>
      <c r="K519" s="370"/>
      <c r="L519" s="371"/>
      <c r="M519" s="370"/>
      <c r="N519" s="69"/>
      <c r="O519" s="70"/>
      <c r="P519" s="62"/>
      <c r="Q519" s="62"/>
      <c r="R519" s="103"/>
      <c r="S519" s="103"/>
      <c r="T519" s="104"/>
      <c r="U519" s="105"/>
      <c r="V519" s="106"/>
      <c r="W519" s="106"/>
      <c r="X519" s="107"/>
      <c r="Y519" s="25"/>
      <c r="Z519" s="21" t="str">
        <f t="shared" si="150"/>
        <v/>
      </c>
      <c r="AA519" s="6" t="e">
        <f t="shared" si="151"/>
        <v>#N/A</v>
      </c>
      <c r="AB519" s="6" t="e">
        <f t="shared" si="152"/>
        <v>#N/A</v>
      </c>
      <c r="AC519" s="6" t="e">
        <f t="shared" si="153"/>
        <v>#N/A</v>
      </c>
      <c r="AD519" s="6" t="str">
        <f t="shared" si="154"/>
        <v/>
      </c>
      <c r="AE519" s="6">
        <f t="shared" si="155"/>
        <v>1</v>
      </c>
      <c r="AF519" s="6" t="e">
        <f t="shared" si="142"/>
        <v>#N/A</v>
      </c>
      <c r="AG519" s="6" t="e">
        <f t="shared" si="143"/>
        <v>#N/A</v>
      </c>
      <c r="AH519" s="6" t="e">
        <f t="shared" si="144"/>
        <v>#N/A</v>
      </c>
      <c r="AI519" s="6" t="e">
        <f t="shared" si="145"/>
        <v>#N/A</v>
      </c>
      <c r="AJ519" s="7" t="str">
        <f t="shared" si="146"/>
        <v xml:space="preserve"> </v>
      </c>
      <c r="AK519" s="6" t="e">
        <f t="shared" si="147"/>
        <v>#N/A</v>
      </c>
      <c r="AL519" s="6"/>
      <c r="AM519" s="6"/>
      <c r="AN519" s="6"/>
      <c r="AO519" s="6"/>
      <c r="AP519" s="6"/>
      <c r="AQ519" s="6"/>
      <c r="AR519" s="6"/>
      <c r="AS519" s="6"/>
      <c r="AT519" s="6">
        <f t="shared" si="148"/>
        <v>0</v>
      </c>
      <c r="AU519" s="6"/>
      <c r="AV519" s="6" t="str">
        <f t="shared" si="156"/>
        <v/>
      </c>
      <c r="AW519" s="6" t="str">
        <f t="shared" si="157"/>
        <v/>
      </c>
      <c r="AX519" s="6" t="str">
        <f t="shared" si="158"/>
        <v/>
      </c>
      <c r="AY519" s="58"/>
      <c r="BE519" s="193" t="s">
        <v>925</v>
      </c>
      <c r="CS519" s="284" t="str">
        <f t="shared" si="141"/>
        <v/>
      </c>
      <c r="CT519" s="365" t="str">
        <f t="shared" si="149"/>
        <v/>
      </c>
    </row>
    <row r="520" spans="1:98" s="1" customFormat="1" ht="13.5" customHeight="1" x14ac:dyDescent="0.2">
      <c r="A520" s="17">
        <v>505</v>
      </c>
      <c r="B520" s="370"/>
      <c r="C520" s="370"/>
      <c r="D520" s="370"/>
      <c r="E520" s="370"/>
      <c r="F520" s="370"/>
      <c r="G520" s="370"/>
      <c r="H520" s="370"/>
      <c r="I520" s="370"/>
      <c r="J520" s="370"/>
      <c r="K520" s="370"/>
      <c r="L520" s="371"/>
      <c r="M520" s="370"/>
      <c r="N520" s="69"/>
      <c r="O520" s="70"/>
      <c r="P520" s="62"/>
      <c r="Q520" s="62"/>
      <c r="R520" s="103"/>
      <c r="S520" s="103"/>
      <c r="T520" s="104"/>
      <c r="U520" s="105"/>
      <c r="V520" s="106"/>
      <c r="W520" s="106"/>
      <c r="X520" s="107"/>
      <c r="Y520" s="25"/>
      <c r="Z520" s="21" t="str">
        <f t="shared" si="150"/>
        <v/>
      </c>
      <c r="AA520" s="6" t="e">
        <f t="shared" si="151"/>
        <v>#N/A</v>
      </c>
      <c r="AB520" s="6" t="e">
        <f t="shared" si="152"/>
        <v>#N/A</v>
      </c>
      <c r="AC520" s="6" t="e">
        <f t="shared" si="153"/>
        <v>#N/A</v>
      </c>
      <c r="AD520" s="6" t="str">
        <f t="shared" si="154"/>
        <v/>
      </c>
      <c r="AE520" s="6">
        <f t="shared" si="155"/>
        <v>1</v>
      </c>
      <c r="AF520" s="6" t="e">
        <f t="shared" si="142"/>
        <v>#N/A</v>
      </c>
      <c r="AG520" s="6" t="e">
        <f t="shared" si="143"/>
        <v>#N/A</v>
      </c>
      <c r="AH520" s="6" t="e">
        <f t="shared" si="144"/>
        <v>#N/A</v>
      </c>
      <c r="AI520" s="6" t="e">
        <f t="shared" si="145"/>
        <v>#N/A</v>
      </c>
      <c r="AJ520" s="7" t="str">
        <f t="shared" si="146"/>
        <v xml:space="preserve"> </v>
      </c>
      <c r="AK520" s="6" t="e">
        <f t="shared" si="147"/>
        <v>#N/A</v>
      </c>
      <c r="AL520" s="6"/>
      <c r="AM520" s="6"/>
      <c r="AN520" s="6"/>
      <c r="AO520" s="6"/>
      <c r="AP520" s="6"/>
      <c r="AQ520" s="6"/>
      <c r="AR520" s="6"/>
      <c r="AS520" s="6"/>
      <c r="AT520" s="6">
        <f t="shared" si="148"/>
        <v>0</v>
      </c>
      <c r="AU520" s="6"/>
      <c r="AV520" s="6" t="str">
        <f t="shared" si="156"/>
        <v/>
      </c>
      <c r="AW520" s="6" t="str">
        <f t="shared" si="157"/>
        <v/>
      </c>
      <c r="AX520" s="6" t="str">
        <f t="shared" si="158"/>
        <v/>
      </c>
      <c r="AY520" s="58"/>
      <c r="BE520" s="193" t="s">
        <v>991</v>
      </c>
      <c r="CS520" s="284" t="str">
        <f t="shared" si="141"/>
        <v/>
      </c>
      <c r="CT520" s="365" t="str">
        <f t="shared" si="149"/>
        <v/>
      </c>
    </row>
    <row r="521" spans="1:98" s="1" customFormat="1" ht="13.5" customHeight="1" x14ac:dyDescent="0.2">
      <c r="A521" s="17">
        <v>506</v>
      </c>
      <c r="B521" s="370"/>
      <c r="C521" s="370"/>
      <c r="D521" s="370"/>
      <c r="E521" s="370"/>
      <c r="F521" s="370"/>
      <c r="G521" s="370"/>
      <c r="H521" s="370"/>
      <c r="I521" s="370"/>
      <c r="J521" s="370"/>
      <c r="K521" s="370"/>
      <c r="L521" s="371"/>
      <c r="M521" s="370"/>
      <c r="N521" s="69"/>
      <c r="O521" s="70"/>
      <c r="P521" s="62"/>
      <c r="Q521" s="62"/>
      <c r="R521" s="103"/>
      <c r="S521" s="103"/>
      <c r="T521" s="104"/>
      <c r="U521" s="105"/>
      <c r="V521" s="106"/>
      <c r="W521" s="106"/>
      <c r="X521" s="107"/>
      <c r="Y521" s="25"/>
      <c r="Z521" s="21" t="str">
        <f t="shared" si="150"/>
        <v/>
      </c>
      <c r="AA521" s="6" t="e">
        <f t="shared" si="151"/>
        <v>#N/A</v>
      </c>
      <c r="AB521" s="6" t="e">
        <f t="shared" si="152"/>
        <v>#N/A</v>
      </c>
      <c r="AC521" s="6" t="e">
        <f t="shared" si="153"/>
        <v>#N/A</v>
      </c>
      <c r="AD521" s="6" t="str">
        <f t="shared" si="154"/>
        <v/>
      </c>
      <c r="AE521" s="6">
        <f t="shared" si="155"/>
        <v>1</v>
      </c>
      <c r="AF521" s="6" t="e">
        <f t="shared" si="142"/>
        <v>#N/A</v>
      </c>
      <c r="AG521" s="6" t="e">
        <f t="shared" si="143"/>
        <v>#N/A</v>
      </c>
      <c r="AH521" s="6" t="e">
        <f t="shared" si="144"/>
        <v>#N/A</v>
      </c>
      <c r="AI521" s="6" t="e">
        <f t="shared" si="145"/>
        <v>#N/A</v>
      </c>
      <c r="AJ521" s="7" t="str">
        <f t="shared" si="146"/>
        <v xml:space="preserve"> </v>
      </c>
      <c r="AK521" s="6" t="e">
        <f t="shared" si="147"/>
        <v>#N/A</v>
      </c>
      <c r="AL521" s="6"/>
      <c r="AM521" s="6"/>
      <c r="AN521" s="6"/>
      <c r="AO521" s="6"/>
      <c r="AP521" s="6"/>
      <c r="AQ521" s="6"/>
      <c r="AR521" s="6"/>
      <c r="AS521" s="6"/>
      <c r="AT521" s="6">
        <f t="shared" si="148"/>
        <v>0</v>
      </c>
      <c r="AU521" s="6"/>
      <c r="AV521" s="6" t="str">
        <f t="shared" si="156"/>
        <v/>
      </c>
      <c r="AW521" s="6" t="str">
        <f t="shared" si="157"/>
        <v/>
      </c>
      <c r="AX521" s="6" t="str">
        <f t="shared" si="158"/>
        <v/>
      </c>
      <c r="AY521" s="58"/>
      <c r="BE521" s="193" t="s">
        <v>1050</v>
      </c>
      <c r="CS521" s="284" t="str">
        <f t="shared" si="141"/>
        <v/>
      </c>
      <c r="CT521" s="365" t="str">
        <f t="shared" si="149"/>
        <v/>
      </c>
    </row>
    <row r="522" spans="1:98" s="1" customFormat="1" ht="13.5" customHeight="1" x14ac:dyDescent="0.2">
      <c r="A522" s="17">
        <v>507</v>
      </c>
      <c r="B522" s="370"/>
      <c r="C522" s="370"/>
      <c r="D522" s="370"/>
      <c r="E522" s="370"/>
      <c r="F522" s="370"/>
      <c r="G522" s="370"/>
      <c r="H522" s="370"/>
      <c r="I522" s="370"/>
      <c r="J522" s="370"/>
      <c r="K522" s="370"/>
      <c r="L522" s="371"/>
      <c r="M522" s="370"/>
      <c r="N522" s="69"/>
      <c r="O522" s="70"/>
      <c r="P522" s="62"/>
      <c r="Q522" s="62"/>
      <c r="R522" s="103"/>
      <c r="S522" s="103"/>
      <c r="T522" s="104"/>
      <c r="U522" s="105"/>
      <c r="V522" s="106"/>
      <c r="W522" s="106"/>
      <c r="X522" s="107"/>
      <c r="Y522" s="25"/>
      <c r="Z522" s="21" t="str">
        <f t="shared" si="150"/>
        <v/>
      </c>
      <c r="AA522" s="6" t="e">
        <f t="shared" si="151"/>
        <v>#N/A</v>
      </c>
      <c r="AB522" s="6" t="e">
        <f t="shared" si="152"/>
        <v>#N/A</v>
      </c>
      <c r="AC522" s="6" t="e">
        <f t="shared" si="153"/>
        <v>#N/A</v>
      </c>
      <c r="AD522" s="6" t="str">
        <f t="shared" si="154"/>
        <v/>
      </c>
      <c r="AE522" s="6">
        <f t="shared" si="155"/>
        <v>1</v>
      </c>
      <c r="AF522" s="6" t="e">
        <f t="shared" si="142"/>
        <v>#N/A</v>
      </c>
      <c r="AG522" s="6" t="e">
        <f t="shared" si="143"/>
        <v>#N/A</v>
      </c>
      <c r="AH522" s="6" t="e">
        <f t="shared" si="144"/>
        <v>#N/A</v>
      </c>
      <c r="AI522" s="6" t="e">
        <f t="shared" si="145"/>
        <v>#N/A</v>
      </c>
      <c r="AJ522" s="7" t="str">
        <f t="shared" si="146"/>
        <v xml:space="preserve"> </v>
      </c>
      <c r="AK522" s="6" t="e">
        <f t="shared" si="147"/>
        <v>#N/A</v>
      </c>
      <c r="AL522" s="6"/>
      <c r="AM522" s="6"/>
      <c r="AN522" s="6"/>
      <c r="AO522" s="6"/>
      <c r="AP522" s="6"/>
      <c r="AQ522" s="6"/>
      <c r="AR522" s="6"/>
      <c r="AS522" s="6"/>
      <c r="AT522" s="6">
        <f t="shared" si="148"/>
        <v>0</v>
      </c>
      <c r="AU522" s="6"/>
      <c r="AV522" s="6" t="str">
        <f t="shared" si="156"/>
        <v/>
      </c>
      <c r="AW522" s="6" t="str">
        <f t="shared" si="157"/>
        <v/>
      </c>
      <c r="AX522" s="6" t="str">
        <f t="shared" si="158"/>
        <v/>
      </c>
      <c r="AY522" s="58"/>
      <c r="BE522" s="193" t="s">
        <v>1324</v>
      </c>
      <c r="CS522" s="284" t="str">
        <f t="shared" si="141"/>
        <v/>
      </c>
      <c r="CT522" s="365" t="str">
        <f t="shared" si="149"/>
        <v/>
      </c>
    </row>
    <row r="523" spans="1:98" s="1" customFormat="1" ht="13.5" customHeight="1" x14ac:dyDescent="0.2">
      <c r="A523" s="17">
        <v>508</v>
      </c>
      <c r="B523" s="370"/>
      <c r="C523" s="370"/>
      <c r="D523" s="370"/>
      <c r="E523" s="370"/>
      <c r="F523" s="370"/>
      <c r="G523" s="370"/>
      <c r="H523" s="370"/>
      <c r="I523" s="370"/>
      <c r="J523" s="370"/>
      <c r="K523" s="370"/>
      <c r="L523" s="371"/>
      <c r="M523" s="370"/>
      <c r="N523" s="69"/>
      <c r="O523" s="70"/>
      <c r="P523" s="62"/>
      <c r="Q523" s="62"/>
      <c r="R523" s="103"/>
      <c r="S523" s="103"/>
      <c r="T523" s="104"/>
      <c r="U523" s="105"/>
      <c r="V523" s="106"/>
      <c r="W523" s="106"/>
      <c r="X523" s="107"/>
      <c r="Y523" s="25"/>
      <c r="Z523" s="21" t="str">
        <f t="shared" si="150"/>
        <v/>
      </c>
      <c r="AA523" s="6" t="e">
        <f t="shared" si="151"/>
        <v>#N/A</v>
      </c>
      <c r="AB523" s="6" t="e">
        <f t="shared" si="152"/>
        <v>#N/A</v>
      </c>
      <c r="AC523" s="6" t="e">
        <f t="shared" si="153"/>
        <v>#N/A</v>
      </c>
      <c r="AD523" s="6" t="str">
        <f t="shared" si="154"/>
        <v/>
      </c>
      <c r="AE523" s="6">
        <f t="shared" si="155"/>
        <v>1</v>
      </c>
      <c r="AF523" s="6" t="e">
        <f t="shared" si="142"/>
        <v>#N/A</v>
      </c>
      <c r="AG523" s="6" t="e">
        <f t="shared" si="143"/>
        <v>#N/A</v>
      </c>
      <c r="AH523" s="6" t="e">
        <f t="shared" si="144"/>
        <v>#N/A</v>
      </c>
      <c r="AI523" s="6" t="e">
        <f t="shared" si="145"/>
        <v>#N/A</v>
      </c>
      <c r="AJ523" s="7" t="str">
        <f t="shared" si="146"/>
        <v xml:space="preserve"> </v>
      </c>
      <c r="AK523" s="6" t="e">
        <f t="shared" si="147"/>
        <v>#N/A</v>
      </c>
      <c r="AL523" s="6"/>
      <c r="AM523" s="6"/>
      <c r="AN523" s="6"/>
      <c r="AO523" s="6"/>
      <c r="AP523" s="6"/>
      <c r="AQ523" s="6"/>
      <c r="AR523" s="6"/>
      <c r="AS523" s="6"/>
      <c r="AT523" s="6">
        <f t="shared" si="148"/>
        <v>0</v>
      </c>
      <c r="AU523" s="6"/>
      <c r="AV523" s="6" t="str">
        <f t="shared" si="156"/>
        <v/>
      </c>
      <c r="AW523" s="6" t="str">
        <f t="shared" si="157"/>
        <v/>
      </c>
      <c r="AX523" s="6" t="str">
        <f t="shared" si="158"/>
        <v/>
      </c>
      <c r="AY523" s="58"/>
      <c r="BE523" s="193" t="s">
        <v>1107</v>
      </c>
      <c r="CS523" s="284" t="str">
        <f t="shared" si="141"/>
        <v/>
      </c>
      <c r="CT523" s="365" t="str">
        <f t="shared" si="149"/>
        <v/>
      </c>
    </row>
    <row r="524" spans="1:98" s="1" customFormat="1" ht="13.5" customHeight="1" x14ac:dyDescent="0.2">
      <c r="A524" s="17">
        <v>509</v>
      </c>
      <c r="B524" s="370"/>
      <c r="C524" s="370"/>
      <c r="D524" s="370"/>
      <c r="E524" s="370"/>
      <c r="F524" s="370"/>
      <c r="G524" s="370"/>
      <c r="H524" s="370"/>
      <c r="I524" s="370"/>
      <c r="J524" s="370"/>
      <c r="K524" s="370"/>
      <c r="L524" s="371"/>
      <c r="M524" s="370"/>
      <c r="N524" s="69"/>
      <c r="O524" s="70"/>
      <c r="P524" s="62"/>
      <c r="Q524" s="62"/>
      <c r="R524" s="103"/>
      <c r="S524" s="103"/>
      <c r="T524" s="104"/>
      <c r="U524" s="105"/>
      <c r="V524" s="106"/>
      <c r="W524" s="106"/>
      <c r="X524" s="107"/>
      <c r="Y524" s="25"/>
      <c r="Z524" s="21" t="str">
        <f t="shared" si="150"/>
        <v/>
      </c>
      <c r="AA524" s="6" t="e">
        <f t="shared" si="151"/>
        <v>#N/A</v>
      </c>
      <c r="AB524" s="6" t="e">
        <f t="shared" si="152"/>
        <v>#N/A</v>
      </c>
      <c r="AC524" s="6" t="e">
        <f t="shared" si="153"/>
        <v>#N/A</v>
      </c>
      <c r="AD524" s="6" t="str">
        <f t="shared" si="154"/>
        <v/>
      </c>
      <c r="AE524" s="6">
        <f t="shared" si="155"/>
        <v>1</v>
      </c>
      <c r="AF524" s="6" t="e">
        <f t="shared" si="142"/>
        <v>#N/A</v>
      </c>
      <c r="AG524" s="6" t="e">
        <f t="shared" si="143"/>
        <v>#N/A</v>
      </c>
      <c r="AH524" s="6" t="e">
        <f t="shared" si="144"/>
        <v>#N/A</v>
      </c>
      <c r="AI524" s="6" t="e">
        <f t="shared" si="145"/>
        <v>#N/A</v>
      </c>
      <c r="AJ524" s="7" t="str">
        <f t="shared" si="146"/>
        <v xml:space="preserve"> </v>
      </c>
      <c r="AK524" s="6" t="e">
        <f t="shared" si="147"/>
        <v>#N/A</v>
      </c>
      <c r="AL524" s="6"/>
      <c r="AM524" s="6"/>
      <c r="AN524" s="6"/>
      <c r="AO524" s="6"/>
      <c r="AP524" s="6"/>
      <c r="AQ524" s="6"/>
      <c r="AR524" s="6"/>
      <c r="AS524" s="6"/>
      <c r="AT524" s="6">
        <f t="shared" si="148"/>
        <v>0</v>
      </c>
      <c r="AU524" s="6"/>
      <c r="AV524" s="6" t="str">
        <f t="shared" si="156"/>
        <v/>
      </c>
      <c r="AW524" s="6" t="str">
        <f t="shared" si="157"/>
        <v/>
      </c>
      <c r="AX524" s="6" t="str">
        <f t="shared" si="158"/>
        <v/>
      </c>
      <c r="AY524" s="58"/>
      <c r="BE524" s="193" t="s">
        <v>1123</v>
      </c>
      <c r="CS524" s="284" t="str">
        <f t="shared" si="141"/>
        <v/>
      </c>
      <c r="CT524" s="365" t="str">
        <f t="shared" si="149"/>
        <v/>
      </c>
    </row>
    <row r="525" spans="1:98" s="1" customFormat="1" ht="13.5" customHeight="1" x14ac:dyDescent="0.2">
      <c r="A525" s="17">
        <v>510</v>
      </c>
      <c r="B525" s="370"/>
      <c r="C525" s="370"/>
      <c r="D525" s="370"/>
      <c r="E525" s="370"/>
      <c r="F525" s="370"/>
      <c r="G525" s="370"/>
      <c r="H525" s="370"/>
      <c r="I525" s="370"/>
      <c r="J525" s="370"/>
      <c r="K525" s="370"/>
      <c r="L525" s="371"/>
      <c r="M525" s="370"/>
      <c r="N525" s="69"/>
      <c r="O525" s="70"/>
      <c r="P525" s="62"/>
      <c r="Q525" s="62"/>
      <c r="R525" s="103"/>
      <c r="S525" s="103"/>
      <c r="T525" s="104"/>
      <c r="U525" s="105"/>
      <c r="V525" s="106"/>
      <c r="W525" s="106"/>
      <c r="X525" s="107"/>
      <c r="Y525" s="25"/>
      <c r="Z525" s="21" t="str">
        <f t="shared" si="150"/>
        <v/>
      </c>
      <c r="AA525" s="6" t="e">
        <f t="shared" si="151"/>
        <v>#N/A</v>
      </c>
      <c r="AB525" s="6" t="e">
        <f t="shared" si="152"/>
        <v>#N/A</v>
      </c>
      <c r="AC525" s="6" t="e">
        <f t="shared" si="153"/>
        <v>#N/A</v>
      </c>
      <c r="AD525" s="6" t="str">
        <f t="shared" si="154"/>
        <v/>
      </c>
      <c r="AE525" s="6">
        <f t="shared" si="155"/>
        <v>1</v>
      </c>
      <c r="AF525" s="6" t="e">
        <f t="shared" si="142"/>
        <v>#N/A</v>
      </c>
      <c r="AG525" s="6" t="e">
        <f t="shared" si="143"/>
        <v>#N/A</v>
      </c>
      <c r="AH525" s="6" t="e">
        <f t="shared" si="144"/>
        <v>#N/A</v>
      </c>
      <c r="AI525" s="6" t="e">
        <f t="shared" si="145"/>
        <v>#N/A</v>
      </c>
      <c r="AJ525" s="7" t="str">
        <f t="shared" si="146"/>
        <v xml:space="preserve"> </v>
      </c>
      <c r="AK525" s="6" t="e">
        <f t="shared" si="147"/>
        <v>#N/A</v>
      </c>
      <c r="AL525" s="6"/>
      <c r="AM525" s="6"/>
      <c r="AN525" s="6"/>
      <c r="AO525" s="6"/>
      <c r="AP525" s="6"/>
      <c r="AQ525" s="6"/>
      <c r="AR525" s="6"/>
      <c r="AS525" s="6"/>
      <c r="AT525" s="6">
        <f t="shared" si="148"/>
        <v>0</v>
      </c>
      <c r="AU525" s="6"/>
      <c r="AV525" s="6" t="str">
        <f t="shared" si="156"/>
        <v/>
      </c>
      <c r="AW525" s="6" t="str">
        <f t="shared" si="157"/>
        <v/>
      </c>
      <c r="AX525" s="6" t="str">
        <f t="shared" si="158"/>
        <v/>
      </c>
      <c r="AY525" s="58"/>
      <c r="BE525" s="193" t="s">
        <v>1147</v>
      </c>
      <c r="CS525" s="284" t="str">
        <f t="shared" si="141"/>
        <v/>
      </c>
      <c r="CT525" s="365" t="str">
        <f t="shared" si="149"/>
        <v/>
      </c>
    </row>
    <row r="526" spans="1:98" s="1" customFormat="1" ht="13.5" customHeight="1" x14ac:dyDescent="0.2">
      <c r="A526" s="17">
        <v>511</v>
      </c>
      <c r="B526" s="370"/>
      <c r="C526" s="370"/>
      <c r="D526" s="370"/>
      <c r="E526" s="370"/>
      <c r="F526" s="370"/>
      <c r="G526" s="370"/>
      <c r="H526" s="370"/>
      <c r="I526" s="370"/>
      <c r="J526" s="370"/>
      <c r="K526" s="370"/>
      <c r="L526" s="371"/>
      <c r="M526" s="370"/>
      <c r="N526" s="69"/>
      <c r="O526" s="70"/>
      <c r="P526" s="62"/>
      <c r="Q526" s="62"/>
      <c r="R526" s="103"/>
      <c r="S526" s="103"/>
      <c r="T526" s="104"/>
      <c r="U526" s="105"/>
      <c r="V526" s="106"/>
      <c r="W526" s="106"/>
      <c r="X526" s="107"/>
      <c r="Y526" s="25"/>
      <c r="Z526" s="21" t="str">
        <f t="shared" si="150"/>
        <v/>
      </c>
      <c r="AA526" s="6" t="e">
        <f t="shared" si="151"/>
        <v>#N/A</v>
      </c>
      <c r="AB526" s="6" t="e">
        <f t="shared" si="152"/>
        <v>#N/A</v>
      </c>
      <c r="AC526" s="6" t="e">
        <f t="shared" si="153"/>
        <v>#N/A</v>
      </c>
      <c r="AD526" s="6" t="str">
        <f t="shared" si="154"/>
        <v/>
      </c>
      <c r="AE526" s="6">
        <f t="shared" si="155"/>
        <v>1</v>
      </c>
      <c r="AF526" s="6" t="e">
        <f t="shared" si="142"/>
        <v>#N/A</v>
      </c>
      <c r="AG526" s="6" t="e">
        <f t="shared" si="143"/>
        <v>#N/A</v>
      </c>
      <c r="AH526" s="6" t="e">
        <f t="shared" si="144"/>
        <v>#N/A</v>
      </c>
      <c r="AI526" s="6" t="e">
        <f t="shared" si="145"/>
        <v>#N/A</v>
      </c>
      <c r="AJ526" s="7" t="str">
        <f t="shared" si="146"/>
        <v xml:space="preserve"> </v>
      </c>
      <c r="AK526" s="6" t="e">
        <f t="shared" si="147"/>
        <v>#N/A</v>
      </c>
      <c r="AL526" s="6"/>
      <c r="AM526" s="6"/>
      <c r="AN526" s="6"/>
      <c r="AO526" s="6"/>
      <c r="AP526" s="6"/>
      <c r="AQ526" s="6"/>
      <c r="AR526" s="6"/>
      <c r="AS526" s="6"/>
      <c r="AT526" s="6">
        <f t="shared" si="148"/>
        <v>0</v>
      </c>
      <c r="AU526" s="6"/>
      <c r="AV526" s="6" t="str">
        <f t="shared" si="156"/>
        <v/>
      </c>
      <c r="AW526" s="6" t="str">
        <f t="shared" si="157"/>
        <v/>
      </c>
      <c r="AX526" s="6" t="str">
        <f t="shared" si="158"/>
        <v/>
      </c>
      <c r="AY526" s="58"/>
      <c r="BE526" s="192" t="s">
        <v>1323</v>
      </c>
      <c r="CS526" s="284" t="str">
        <f t="shared" si="141"/>
        <v/>
      </c>
      <c r="CT526" s="365" t="str">
        <f t="shared" si="149"/>
        <v/>
      </c>
    </row>
    <row r="527" spans="1:98" s="1" customFormat="1" ht="13.5" customHeight="1" x14ac:dyDescent="0.2">
      <c r="A527" s="17">
        <v>512</v>
      </c>
      <c r="B527" s="370"/>
      <c r="C527" s="370"/>
      <c r="D527" s="370"/>
      <c r="E527" s="370"/>
      <c r="F527" s="370"/>
      <c r="G527" s="370"/>
      <c r="H527" s="370"/>
      <c r="I527" s="370"/>
      <c r="J527" s="370"/>
      <c r="K527" s="370"/>
      <c r="L527" s="371"/>
      <c r="M527" s="370"/>
      <c r="N527" s="69"/>
      <c r="O527" s="70"/>
      <c r="P527" s="62"/>
      <c r="Q527" s="62"/>
      <c r="R527" s="103"/>
      <c r="S527" s="103"/>
      <c r="T527" s="104"/>
      <c r="U527" s="105"/>
      <c r="V527" s="106"/>
      <c r="W527" s="106"/>
      <c r="X527" s="107"/>
      <c r="Y527" s="25"/>
      <c r="Z527" s="21" t="str">
        <f t="shared" si="150"/>
        <v/>
      </c>
      <c r="AA527" s="6" t="e">
        <f t="shared" si="151"/>
        <v>#N/A</v>
      </c>
      <c r="AB527" s="6" t="e">
        <f t="shared" si="152"/>
        <v>#N/A</v>
      </c>
      <c r="AC527" s="6" t="e">
        <f t="shared" si="153"/>
        <v>#N/A</v>
      </c>
      <c r="AD527" s="6" t="str">
        <f t="shared" si="154"/>
        <v/>
      </c>
      <c r="AE527" s="6">
        <f t="shared" si="155"/>
        <v>1</v>
      </c>
      <c r="AF527" s="6" t="e">
        <f t="shared" si="142"/>
        <v>#N/A</v>
      </c>
      <c r="AG527" s="6" t="e">
        <f t="shared" si="143"/>
        <v>#N/A</v>
      </c>
      <c r="AH527" s="6" t="e">
        <f t="shared" si="144"/>
        <v>#N/A</v>
      </c>
      <c r="AI527" s="6" t="e">
        <f t="shared" si="145"/>
        <v>#N/A</v>
      </c>
      <c r="AJ527" s="7" t="str">
        <f t="shared" si="146"/>
        <v xml:space="preserve"> </v>
      </c>
      <c r="AK527" s="6" t="e">
        <f t="shared" si="147"/>
        <v>#N/A</v>
      </c>
      <c r="AL527" s="6"/>
      <c r="AM527" s="6"/>
      <c r="AN527" s="6"/>
      <c r="AO527" s="6"/>
      <c r="AP527" s="6"/>
      <c r="AQ527" s="6"/>
      <c r="AR527" s="6"/>
      <c r="AS527" s="6"/>
      <c r="AT527" s="6">
        <f t="shared" si="148"/>
        <v>0</v>
      </c>
      <c r="AU527" s="6"/>
      <c r="AV527" s="6" t="str">
        <f t="shared" si="156"/>
        <v/>
      </c>
      <c r="AW527" s="6" t="str">
        <f t="shared" si="157"/>
        <v/>
      </c>
      <c r="AX527" s="6" t="str">
        <f t="shared" si="158"/>
        <v/>
      </c>
      <c r="AY527" s="58"/>
      <c r="BE527" s="193" t="s">
        <v>1106</v>
      </c>
      <c r="CS527" s="284" t="str">
        <f t="shared" si="141"/>
        <v/>
      </c>
      <c r="CT527" s="365" t="str">
        <f t="shared" si="149"/>
        <v/>
      </c>
    </row>
    <row r="528" spans="1:98" s="1" customFormat="1" ht="13.5" customHeight="1" x14ac:dyDescent="0.2">
      <c r="A528" s="17">
        <v>513</v>
      </c>
      <c r="B528" s="370"/>
      <c r="C528" s="370"/>
      <c r="D528" s="370"/>
      <c r="E528" s="370"/>
      <c r="F528" s="370"/>
      <c r="G528" s="370"/>
      <c r="H528" s="370"/>
      <c r="I528" s="370"/>
      <c r="J528" s="370"/>
      <c r="K528" s="370"/>
      <c r="L528" s="371"/>
      <c r="M528" s="370"/>
      <c r="N528" s="69"/>
      <c r="O528" s="70"/>
      <c r="P528" s="62"/>
      <c r="Q528" s="62"/>
      <c r="R528" s="103"/>
      <c r="S528" s="103"/>
      <c r="T528" s="104"/>
      <c r="U528" s="105"/>
      <c r="V528" s="106"/>
      <c r="W528" s="106"/>
      <c r="X528" s="107"/>
      <c r="Y528" s="25"/>
      <c r="Z528" s="21" t="str">
        <f t="shared" si="150"/>
        <v/>
      </c>
      <c r="AA528" s="6" t="e">
        <f t="shared" si="151"/>
        <v>#N/A</v>
      </c>
      <c r="AB528" s="6" t="e">
        <f t="shared" si="152"/>
        <v>#N/A</v>
      </c>
      <c r="AC528" s="6" t="e">
        <f t="shared" si="153"/>
        <v>#N/A</v>
      </c>
      <c r="AD528" s="6" t="str">
        <f t="shared" si="154"/>
        <v/>
      </c>
      <c r="AE528" s="6">
        <f t="shared" si="155"/>
        <v>1</v>
      </c>
      <c r="AF528" s="6" t="e">
        <f t="shared" si="142"/>
        <v>#N/A</v>
      </c>
      <c r="AG528" s="6" t="e">
        <f t="shared" si="143"/>
        <v>#N/A</v>
      </c>
      <c r="AH528" s="6" t="e">
        <f t="shared" si="144"/>
        <v>#N/A</v>
      </c>
      <c r="AI528" s="6" t="e">
        <f t="shared" si="145"/>
        <v>#N/A</v>
      </c>
      <c r="AJ528" s="7" t="str">
        <f t="shared" si="146"/>
        <v xml:space="preserve"> </v>
      </c>
      <c r="AK528" s="6" t="e">
        <f t="shared" si="147"/>
        <v>#N/A</v>
      </c>
      <c r="AL528" s="6"/>
      <c r="AM528" s="6"/>
      <c r="AN528" s="6"/>
      <c r="AO528" s="6"/>
      <c r="AP528" s="6"/>
      <c r="AQ528" s="6"/>
      <c r="AR528" s="6"/>
      <c r="AS528" s="6"/>
      <c r="AT528" s="6">
        <f t="shared" si="148"/>
        <v>0</v>
      </c>
      <c r="AU528" s="6"/>
      <c r="AV528" s="6" t="str">
        <f t="shared" si="156"/>
        <v/>
      </c>
      <c r="AW528" s="6" t="str">
        <f t="shared" si="157"/>
        <v/>
      </c>
      <c r="AX528" s="6" t="str">
        <f t="shared" si="158"/>
        <v/>
      </c>
      <c r="AY528" s="58"/>
      <c r="BE528" s="193" t="s">
        <v>1122</v>
      </c>
      <c r="CS528" s="284" t="str">
        <f t="shared" ref="CS528:CS591" si="159">IFERROR(VLOOKUP(AI528,$CQ$17:$CR$33,2,0),"")</f>
        <v/>
      </c>
      <c r="CT528" s="365" t="str">
        <f t="shared" si="149"/>
        <v/>
      </c>
    </row>
    <row r="529" spans="1:98" s="1" customFormat="1" ht="13.5" customHeight="1" x14ac:dyDescent="0.2">
      <c r="A529" s="17">
        <v>514</v>
      </c>
      <c r="B529" s="370"/>
      <c r="C529" s="370"/>
      <c r="D529" s="370"/>
      <c r="E529" s="370"/>
      <c r="F529" s="370"/>
      <c r="G529" s="370"/>
      <c r="H529" s="370"/>
      <c r="I529" s="370"/>
      <c r="J529" s="370"/>
      <c r="K529" s="370"/>
      <c r="L529" s="371"/>
      <c r="M529" s="370"/>
      <c r="N529" s="69"/>
      <c r="O529" s="70"/>
      <c r="P529" s="62"/>
      <c r="Q529" s="62"/>
      <c r="R529" s="103"/>
      <c r="S529" s="103"/>
      <c r="T529" s="104"/>
      <c r="U529" s="105"/>
      <c r="V529" s="106"/>
      <c r="W529" s="106"/>
      <c r="X529" s="107"/>
      <c r="Y529" s="25"/>
      <c r="Z529" s="21" t="str">
        <f t="shared" si="150"/>
        <v/>
      </c>
      <c r="AA529" s="6" t="e">
        <f t="shared" si="151"/>
        <v>#N/A</v>
      </c>
      <c r="AB529" s="6" t="e">
        <f t="shared" si="152"/>
        <v>#N/A</v>
      </c>
      <c r="AC529" s="6" t="e">
        <f t="shared" si="153"/>
        <v>#N/A</v>
      </c>
      <c r="AD529" s="6" t="str">
        <f t="shared" si="154"/>
        <v/>
      </c>
      <c r="AE529" s="6">
        <f t="shared" si="155"/>
        <v>1</v>
      </c>
      <c r="AF529" s="6" t="e">
        <f t="shared" ref="AF529:AF592" si="160">IF(AC529=9,0,IF(L529&lt;=1700,1,IF(L529&lt;=2500,2,IF(L529&lt;=3500,3,4))))</f>
        <v>#N/A</v>
      </c>
      <c r="AG529" s="6" t="e">
        <f t="shared" ref="AG529:AG592" si="161">IF(AC529=5,0,IF(AC529=9,0,IF(L529&lt;=1700,1,IF(L529&lt;=2500,2,IF(L529&lt;=3500,3,4)))))</f>
        <v>#N/A</v>
      </c>
      <c r="AH529" s="6" t="e">
        <f t="shared" ref="AH529:AH592" si="162">VLOOKUP(M529,$BH$17:$BI$27,2,FALSE)</f>
        <v>#N/A</v>
      </c>
      <c r="AI529" s="6" t="e">
        <f t="shared" ref="AI529:AI592" si="163">VLOOKUP(AK529,排出係数表,9,FALSE)</f>
        <v>#N/A</v>
      </c>
      <c r="AJ529" s="7" t="str">
        <f t="shared" ref="AJ529:AJ592" si="164">IF(OR(ISBLANK(M529)=TRUE,ISBLANK(B529)=TRUE)," ",CONCATENATE(B529,AC529,AF529))</f>
        <v xml:space="preserve"> </v>
      </c>
      <c r="AK529" s="6" t="e">
        <f t="shared" ref="AK529:AK592" si="165">CONCATENATE(AA529,AG529,AH529,AD529)</f>
        <v>#N/A</v>
      </c>
      <c r="AL529" s="6"/>
      <c r="AM529" s="6"/>
      <c r="AN529" s="6"/>
      <c r="AO529" s="6"/>
      <c r="AP529" s="6"/>
      <c r="AQ529" s="6"/>
      <c r="AR529" s="6"/>
      <c r="AS529" s="6"/>
      <c r="AT529" s="6">
        <f t="shared" ref="AT529:AT592" si="166">IF(AND(N529="なし",O529="なし"),0,IF(AND(N529="",O529=""),0,IF(AND(N529="",O529="なし"),0,IF(AND(N529="なし",O529=""),0,1))))</f>
        <v>0</v>
      </c>
      <c r="AU529" s="6"/>
      <c r="AV529" s="6" t="str">
        <f t="shared" si="156"/>
        <v/>
      </c>
      <c r="AW529" s="6" t="str">
        <f t="shared" si="157"/>
        <v/>
      </c>
      <c r="AX529" s="6" t="str">
        <f t="shared" si="158"/>
        <v/>
      </c>
      <c r="AY529" s="58"/>
      <c r="BE529" s="193" t="s">
        <v>1146</v>
      </c>
      <c r="CS529" s="284" t="str">
        <f t="shared" si="159"/>
        <v/>
      </c>
      <c r="CT529" s="365" t="str">
        <f t="shared" ref="CT529:CT592" si="167">IF(
  OR(
    AND(D529&gt;=480, D529&lt;=498),
    AND(D529&gt;=580, D529&lt;=598),
    AND(D529&gt;=680, D529&lt;=698),
    AND(D529&gt;=780, D529&lt;=798)
  ),
  "※軽自動車は報告の対象外です。",
  ""
)</f>
        <v/>
      </c>
    </row>
    <row r="530" spans="1:98" s="1" customFormat="1" ht="13.5" customHeight="1" x14ac:dyDescent="0.2">
      <c r="A530" s="17">
        <v>515</v>
      </c>
      <c r="B530" s="370"/>
      <c r="C530" s="370"/>
      <c r="D530" s="370"/>
      <c r="E530" s="370"/>
      <c r="F530" s="370"/>
      <c r="G530" s="370"/>
      <c r="H530" s="370"/>
      <c r="I530" s="370"/>
      <c r="J530" s="370"/>
      <c r="K530" s="370"/>
      <c r="L530" s="371"/>
      <c r="M530" s="370"/>
      <c r="N530" s="69"/>
      <c r="O530" s="70"/>
      <c r="P530" s="62"/>
      <c r="Q530" s="62"/>
      <c r="R530" s="103"/>
      <c r="S530" s="103"/>
      <c r="T530" s="104"/>
      <c r="U530" s="105"/>
      <c r="V530" s="106"/>
      <c r="W530" s="106"/>
      <c r="X530" s="107"/>
      <c r="Y530" s="25"/>
      <c r="Z530" s="21" t="str">
        <f t="shared" si="150"/>
        <v/>
      </c>
      <c r="AA530" s="6" t="e">
        <f t="shared" si="151"/>
        <v>#N/A</v>
      </c>
      <c r="AB530" s="6" t="e">
        <f t="shared" si="152"/>
        <v>#N/A</v>
      </c>
      <c r="AC530" s="6" t="e">
        <f t="shared" si="153"/>
        <v>#N/A</v>
      </c>
      <c r="AD530" s="6" t="str">
        <f t="shared" si="154"/>
        <v/>
      </c>
      <c r="AE530" s="6">
        <f t="shared" si="155"/>
        <v>1</v>
      </c>
      <c r="AF530" s="6" t="e">
        <f t="shared" si="160"/>
        <v>#N/A</v>
      </c>
      <c r="AG530" s="6" t="e">
        <f t="shared" si="161"/>
        <v>#N/A</v>
      </c>
      <c r="AH530" s="6" t="e">
        <f t="shared" si="162"/>
        <v>#N/A</v>
      </c>
      <c r="AI530" s="6" t="e">
        <f t="shared" si="163"/>
        <v>#N/A</v>
      </c>
      <c r="AJ530" s="7" t="str">
        <f t="shared" si="164"/>
        <v xml:space="preserve"> </v>
      </c>
      <c r="AK530" s="6" t="e">
        <f t="shared" si="165"/>
        <v>#N/A</v>
      </c>
      <c r="AL530" s="6"/>
      <c r="AM530" s="6"/>
      <c r="AN530" s="6"/>
      <c r="AO530" s="6"/>
      <c r="AP530" s="6"/>
      <c r="AQ530" s="6"/>
      <c r="AR530" s="6"/>
      <c r="AS530" s="6"/>
      <c r="AT530" s="6">
        <f t="shared" si="166"/>
        <v>0</v>
      </c>
      <c r="AU530" s="6"/>
      <c r="AV530" s="6" t="str">
        <f t="shared" si="156"/>
        <v/>
      </c>
      <c r="AW530" s="6" t="str">
        <f t="shared" si="157"/>
        <v/>
      </c>
      <c r="AX530" s="6" t="str">
        <f t="shared" si="158"/>
        <v/>
      </c>
      <c r="AY530" s="58"/>
      <c r="BE530" s="193" t="s">
        <v>1351</v>
      </c>
      <c r="CS530" s="284" t="str">
        <f t="shared" si="159"/>
        <v/>
      </c>
      <c r="CT530" s="365" t="str">
        <f t="shared" si="167"/>
        <v/>
      </c>
    </row>
    <row r="531" spans="1:98" s="1" customFormat="1" ht="13.5" customHeight="1" x14ac:dyDescent="0.2">
      <c r="A531" s="17">
        <v>516</v>
      </c>
      <c r="B531" s="370"/>
      <c r="C531" s="370"/>
      <c r="D531" s="370"/>
      <c r="E531" s="370"/>
      <c r="F531" s="370"/>
      <c r="G531" s="370"/>
      <c r="H531" s="370"/>
      <c r="I531" s="370"/>
      <c r="J531" s="370"/>
      <c r="K531" s="370"/>
      <c r="L531" s="371"/>
      <c r="M531" s="370"/>
      <c r="N531" s="69"/>
      <c r="O531" s="70"/>
      <c r="P531" s="62"/>
      <c r="Q531" s="62"/>
      <c r="R531" s="103"/>
      <c r="S531" s="103"/>
      <c r="T531" s="104"/>
      <c r="U531" s="105"/>
      <c r="V531" s="106"/>
      <c r="W531" s="106"/>
      <c r="X531" s="107"/>
      <c r="Y531" s="25"/>
      <c r="Z531" s="21" t="str">
        <f t="shared" si="150"/>
        <v/>
      </c>
      <c r="AA531" s="6" t="e">
        <f t="shared" si="151"/>
        <v>#N/A</v>
      </c>
      <c r="AB531" s="6" t="e">
        <f t="shared" si="152"/>
        <v>#N/A</v>
      </c>
      <c r="AC531" s="6" t="e">
        <f t="shared" si="153"/>
        <v>#N/A</v>
      </c>
      <c r="AD531" s="6" t="str">
        <f t="shared" si="154"/>
        <v/>
      </c>
      <c r="AE531" s="6">
        <f t="shared" si="155"/>
        <v>1</v>
      </c>
      <c r="AF531" s="6" t="e">
        <f t="shared" si="160"/>
        <v>#N/A</v>
      </c>
      <c r="AG531" s="6" t="e">
        <f t="shared" si="161"/>
        <v>#N/A</v>
      </c>
      <c r="AH531" s="6" t="e">
        <f t="shared" si="162"/>
        <v>#N/A</v>
      </c>
      <c r="AI531" s="6" t="e">
        <f t="shared" si="163"/>
        <v>#N/A</v>
      </c>
      <c r="AJ531" s="7" t="str">
        <f t="shared" si="164"/>
        <v xml:space="preserve"> </v>
      </c>
      <c r="AK531" s="6" t="e">
        <f t="shared" si="165"/>
        <v>#N/A</v>
      </c>
      <c r="AL531" s="6"/>
      <c r="AM531" s="6"/>
      <c r="AN531" s="6"/>
      <c r="AO531" s="6"/>
      <c r="AP531" s="6"/>
      <c r="AQ531" s="6"/>
      <c r="AR531" s="6"/>
      <c r="AS531" s="6"/>
      <c r="AT531" s="6">
        <f t="shared" si="166"/>
        <v>0</v>
      </c>
      <c r="AU531" s="6"/>
      <c r="AV531" s="6" t="str">
        <f t="shared" si="156"/>
        <v/>
      </c>
      <c r="AW531" s="6" t="str">
        <f t="shared" si="157"/>
        <v/>
      </c>
      <c r="AX531" s="6" t="str">
        <f t="shared" si="158"/>
        <v/>
      </c>
      <c r="AY531" s="58"/>
      <c r="BE531" s="193" t="s">
        <v>1171</v>
      </c>
      <c r="CS531" s="284" t="str">
        <f t="shared" si="159"/>
        <v/>
      </c>
      <c r="CT531" s="365" t="str">
        <f t="shared" si="167"/>
        <v/>
      </c>
    </row>
    <row r="532" spans="1:98" s="1" customFormat="1" ht="13.5" customHeight="1" x14ac:dyDescent="0.2">
      <c r="A532" s="17">
        <v>517</v>
      </c>
      <c r="B532" s="370"/>
      <c r="C532" s="370"/>
      <c r="D532" s="370"/>
      <c r="E532" s="370"/>
      <c r="F532" s="370"/>
      <c r="G532" s="370"/>
      <c r="H532" s="370"/>
      <c r="I532" s="370"/>
      <c r="J532" s="370"/>
      <c r="K532" s="370"/>
      <c r="L532" s="371"/>
      <c r="M532" s="370"/>
      <c r="N532" s="69"/>
      <c r="O532" s="70"/>
      <c r="P532" s="62"/>
      <c r="Q532" s="62"/>
      <c r="R532" s="103"/>
      <c r="S532" s="103"/>
      <c r="T532" s="104"/>
      <c r="U532" s="105"/>
      <c r="V532" s="106"/>
      <c r="W532" s="106"/>
      <c r="X532" s="107"/>
      <c r="Y532" s="25"/>
      <c r="Z532" s="21" t="str">
        <f t="shared" si="150"/>
        <v/>
      </c>
      <c r="AA532" s="6" t="e">
        <f t="shared" si="151"/>
        <v>#N/A</v>
      </c>
      <c r="AB532" s="6" t="e">
        <f t="shared" si="152"/>
        <v>#N/A</v>
      </c>
      <c r="AC532" s="6" t="e">
        <f t="shared" si="153"/>
        <v>#N/A</v>
      </c>
      <c r="AD532" s="6" t="str">
        <f t="shared" si="154"/>
        <v/>
      </c>
      <c r="AE532" s="6">
        <f t="shared" si="155"/>
        <v>1</v>
      </c>
      <c r="AF532" s="6" t="e">
        <f t="shared" si="160"/>
        <v>#N/A</v>
      </c>
      <c r="AG532" s="6" t="e">
        <f t="shared" si="161"/>
        <v>#N/A</v>
      </c>
      <c r="AH532" s="6" t="e">
        <f t="shared" si="162"/>
        <v>#N/A</v>
      </c>
      <c r="AI532" s="6" t="e">
        <f t="shared" si="163"/>
        <v>#N/A</v>
      </c>
      <c r="AJ532" s="7" t="str">
        <f t="shared" si="164"/>
        <v xml:space="preserve"> </v>
      </c>
      <c r="AK532" s="6" t="e">
        <f t="shared" si="165"/>
        <v>#N/A</v>
      </c>
      <c r="AL532" s="6"/>
      <c r="AM532" s="6"/>
      <c r="AN532" s="6"/>
      <c r="AO532" s="6"/>
      <c r="AP532" s="6"/>
      <c r="AQ532" s="6"/>
      <c r="AR532" s="6"/>
      <c r="AS532" s="6"/>
      <c r="AT532" s="6">
        <f t="shared" si="166"/>
        <v>0</v>
      </c>
      <c r="AU532" s="6"/>
      <c r="AV532" s="6" t="str">
        <f t="shared" si="156"/>
        <v/>
      </c>
      <c r="AW532" s="6" t="str">
        <f t="shared" si="157"/>
        <v/>
      </c>
      <c r="AX532" s="6" t="str">
        <f t="shared" si="158"/>
        <v/>
      </c>
      <c r="AY532" s="58"/>
      <c r="BE532" s="192" t="s">
        <v>1191</v>
      </c>
      <c r="CS532" s="284" t="str">
        <f t="shared" si="159"/>
        <v/>
      </c>
      <c r="CT532" s="365" t="str">
        <f t="shared" si="167"/>
        <v/>
      </c>
    </row>
    <row r="533" spans="1:98" s="1" customFormat="1" ht="13.5" customHeight="1" x14ac:dyDescent="0.2">
      <c r="A533" s="17">
        <v>518</v>
      </c>
      <c r="B533" s="370"/>
      <c r="C533" s="370"/>
      <c r="D533" s="370"/>
      <c r="E533" s="370"/>
      <c r="F533" s="370"/>
      <c r="G533" s="370"/>
      <c r="H533" s="370"/>
      <c r="I533" s="370"/>
      <c r="J533" s="370"/>
      <c r="K533" s="370"/>
      <c r="L533" s="371"/>
      <c r="M533" s="370"/>
      <c r="N533" s="69"/>
      <c r="O533" s="70"/>
      <c r="P533" s="62"/>
      <c r="Q533" s="62"/>
      <c r="R533" s="103"/>
      <c r="S533" s="103"/>
      <c r="T533" s="104"/>
      <c r="U533" s="105"/>
      <c r="V533" s="106"/>
      <c r="W533" s="106"/>
      <c r="X533" s="107"/>
      <c r="Y533" s="25"/>
      <c r="Z533" s="21" t="str">
        <f t="shared" si="150"/>
        <v/>
      </c>
      <c r="AA533" s="6" t="e">
        <f t="shared" si="151"/>
        <v>#N/A</v>
      </c>
      <c r="AB533" s="6" t="e">
        <f t="shared" si="152"/>
        <v>#N/A</v>
      </c>
      <c r="AC533" s="6" t="e">
        <f t="shared" si="153"/>
        <v>#N/A</v>
      </c>
      <c r="AD533" s="6" t="str">
        <f t="shared" si="154"/>
        <v/>
      </c>
      <c r="AE533" s="6">
        <f t="shared" si="155"/>
        <v>1</v>
      </c>
      <c r="AF533" s="6" t="e">
        <f t="shared" si="160"/>
        <v>#N/A</v>
      </c>
      <c r="AG533" s="6" t="e">
        <f t="shared" si="161"/>
        <v>#N/A</v>
      </c>
      <c r="AH533" s="6" t="e">
        <f t="shared" si="162"/>
        <v>#N/A</v>
      </c>
      <c r="AI533" s="6" t="e">
        <f t="shared" si="163"/>
        <v>#N/A</v>
      </c>
      <c r="AJ533" s="7" t="str">
        <f t="shared" si="164"/>
        <v xml:space="preserve"> </v>
      </c>
      <c r="AK533" s="6" t="e">
        <f t="shared" si="165"/>
        <v>#N/A</v>
      </c>
      <c r="AL533" s="6"/>
      <c r="AM533" s="6"/>
      <c r="AN533" s="6"/>
      <c r="AO533" s="6"/>
      <c r="AP533" s="6"/>
      <c r="AQ533" s="6"/>
      <c r="AR533" s="6"/>
      <c r="AS533" s="6"/>
      <c r="AT533" s="6">
        <f t="shared" si="166"/>
        <v>0</v>
      </c>
      <c r="AU533" s="6"/>
      <c r="AV533" s="6" t="str">
        <f t="shared" si="156"/>
        <v/>
      </c>
      <c r="AW533" s="6" t="str">
        <f t="shared" si="157"/>
        <v/>
      </c>
      <c r="AX533" s="6" t="str">
        <f t="shared" si="158"/>
        <v/>
      </c>
      <c r="AY533" s="58"/>
      <c r="BE533" s="193" t="s">
        <v>1210</v>
      </c>
      <c r="CS533" s="284" t="str">
        <f t="shared" si="159"/>
        <v/>
      </c>
      <c r="CT533" s="365" t="str">
        <f t="shared" si="167"/>
        <v/>
      </c>
    </row>
    <row r="534" spans="1:98" s="1" customFormat="1" ht="13.5" customHeight="1" x14ac:dyDescent="0.2">
      <c r="A534" s="17">
        <v>519</v>
      </c>
      <c r="B534" s="370"/>
      <c r="C534" s="370"/>
      <c r="D534" s="370"/>
      <c r="E534" s="370"/>
      <c r="F534" s="370"/>
      <c r="G534" s="370"/>
      <c r="H534" s="370"/>
      <c r="I534" s="370"/>
      <c r="J534" s="370"/>
      <c r="K534" s="370"/>
      <c r="L534" s="371"/>
      <c r="M534" s="370"/>
      <c r="N534" s="69"/>
      <c r="O534" s="70"/>
      <c r="P534" s="62"/>
      <c r="Q534" s="62"/>
      <c r="R534" s="103"/>
      <c r="S534" s="103"/>
      <c r="T534" s="104"/>
      <c r="U534" s="105"/>
      <c r="V534" s="106"/>
      <c r="W534" s="106"/>
      <c r="X534" s="107"/>
      <c r="Y534" s="25"/>
      <c r="Z534" s="21" t="str">
        <f t="shared" si="150"/>
        <v/>
      </c>
      <c r="AA534" s="6" t="e">
        <f t="shared" si="151"/>
        <v>#N/A</v>
      </c>
      <c r="AB534" s="6" t="e">
        <f t="shared" si="152"/>
        <v>#N/A</v>
      </c>
      <c r="AC534" s="6" t="e">
        <f t="shared" si="153"/>
        <v>#N/A</v>
      </c>
      <c r="AD534" s="6" t="str">
        <f t="shared" si="154"/>
        <v/>
      </c>
      <c r="AE534" s="6">
        <f t="shared" si="155"/>
        <v>1</v>
      </c>
      <c r="AF534" s="6" t="e">
        <f t="shared" si="160"/>
        <v>#N/A</v>
      </c>
      <c r="AG534" s="6" t="e">
        <f t="shared" si="161"/>
        <v>#N/A</v>
      </c>
      <c r="AH534" s="6" t="e">
        <f t="shared" si="162"/>
        <v>#N/A</v>
      </c>
      <c r="AI534" s="6" t="e">
        <f t="shared" si="163"/>
        <v>#N/A</v>
      </c>
      <c r="AJ534" s="7" t="str">
        <f t="shared" si="164"/>
        <v xml:space="preserve"> </v>
      </c>
      <c r="AK534" s="6" t="e">
        <f t="shared" si="165"/>
        <v>#N/A</v>
      </c>
      <c r="AL534" s="6"/>
      <c r="AM534" s="6"/>
      <c r="AN534" s="6"/>
      <c r="AO534" s="6"/>
      <c r="AP534" s="6"/>
      <c r="AQ534" s="6"/>
      <c r="AR534" s="6"/>
      <c r="AS534" s="6"/>
      <c r="AT534" s="6">
        <f t="shared" si="166"/>
        <v>0</v>
      </c>
      <c r="AU534" s="6"/>
      <c r="AV534" s="6" t="str">
        <f t="shared" si="156"/>
        <v/>
      </c>
      <c r="AW534" s="6" t="str">
        <f t="shared" si="157"/>
        <v/>
      </c>
      <c r="AX534" s="6" t="str">
        <f t="shared" si="158"/>
        <v/>
      </c>
      <c r="AY534" s="58"/>
      <c r="BE534" s="193" t="s">
        <v>1350</v>
      </c>
      <c r="CS534" s="284" t="str">
        <f t="shared" si="159"/>
        <v/>
      </c>
      <c r="CT534" s="365" t="str">
        <f t="shared" si="167"/>
        <v/>
      </c>
    </row>
    <row r="535" spans="1:98" s="1" customFormat="1" ht="13.5" customHeight="1" x14ac:dyDescent="0.2">
      <c r="A535" s="17">
        <v>520</v>
      </c>
      <c r="B535" s="370"/>
      <c r="C535" s="370"/>
      <c r="D535" s="370"/>
      <c r="E535" s="370"/>
      <c r="F535" s="370"/>
      <c r="G535" s="370"/>
      <c r="H535" s="370"/>
      <c r="I535" s="370"/>
      <c r="J535" s="370"/>
      <c r="K535" s="370"/>
      <c r="L535" s="371"/>
      <c r="M535" s="370"/>
      <c r="N535" s="69"/>
      <c r="O535" s="70"/>
      <c r="P535" s="62"/>
      <c r="Q535" s="62"/>
      <c r="R535" s="103"/>
      <c r="S535" s="103"/>
      <c r="T535" s="104"/>
      <c r="U535" s="105"/>
      <c r="V535" s="106"/>
      <c r="W535" s="106"/>
      <c r="X535" s="107"/>
      <c r="Y535" s="25"/>
      <c r="Z535" s="21" t="str">
        <f t="shared" si="150"/>
        <v/>
      </c>
      <c r="AA535" s="6" t="e">
        <f t="shared" si="151"/>
        <v>#N/A</v>
      </c>
      <c r="AB535" s="6" t="e">
        <f t="shared" si="152"/>
        <v>#N/A</v>
      </c>
      <c r="AC535" s="6" t="e">
        <f t="shared" si="153"/>
        <v>#N/A</v>
      </c>
      <c r="AD535" s="6" t="str">
        <f t="shared" si="154"/>
        <v/>
      </c>
      <c r="AE535" s="6">
        <f t="shared" si="155"/>
        <v>1</v>
      </c>
      <c r="AF535" s="6" t="e">
        <f t="shared" si="160"/>
        <v>#N/A</v>
      </c>
      <c r="AG535" s="6" t="e">
        <f t="shared" si="161"/>
        <v>#N/A</v>
      </c>
      <c r="AH535" s="6" t="e">
        <f t="shared" si="162"/>
        <v>#N/A</v>
      </c>
      <c r="AI535" s="6" t="e">
        <f t="shared" si="163"/>
        <v>#N/A</v>
      </c>
      <c r="AJ535" s="7" t="str">
        <f t="shared" si="164"/>
        <v xml:space="preserve"> </v>
      </c>
      <c r="AK535" s="6" t="e">
        <f t="shared" si="165"/>
        <v>#N/A</v>
      </c>
      <c r="AL535" s="6"/>
      <c r="AM535" s="6"/>
      <c r="AN535" s="6"/>
      <c r="AO535" s="6"/>
      <c r="AP535" s="6"/>
      <c r="AQ535" s="6"/>
      <c r="AR535" s="6"/>
      <c r="AS535" s="6"/>
      <c r="AT535" s="6">
        <f t="shared" si="166"/>
        <v>0</v>
      </c>
      <c r="AU535" s="6"/>
      <c r="AV535" s="6" t="str">
        <f t="shared" si="156"/>
        <v/>
      </c>
      <c r="AW535" s="6" t="str">
        <f t="shared" si="157"/>
        <v/>
      </c>
      <c r="AX535" s="6" t="str">
        <f t="shared" si="158"/>
        <v/>
      </c>
      <c r="AY535" s="58"/>
      <c r="BE535" s="193" t="s">
        <v>1170</v>
      </c>
      <c r="CS535" s="284" t="str">
        <f t="shared" si="159"/>
        <v/>
      </c>
      <c r="CT535" s="365" t="str">
        <f t="shared" si="167"/>
        <v/>
      </c>
    </row>
    <row r="536" spans="1:98" s="1" customFormat="1" ht="13.5" customHeight="1" x14ac:dyDescent="0.2">
      <c r="A536" s="17">
        <v>521</v>
      </c>
      <c r="B536" s="370"/>
      <c r="C536" s="370"/>
      <c r="D536" s="370"/>
      <c r="E536" s="370"/>
      <c r="F536" s="370"/>
      <c r="G536" s="370"/>
      <c r="H536" s="370"/>
      <c r="I536" s="370"/>
      <c r="J536" s="370"/>
      <c r="K536" s="370"/>
      <c r="L536" s="371"/>
      <c r="M536" s="370"/>
      <c r="N536" s="69"/>
      <c r="O536" s="70"/>
      <c r="P536" s="62"/>
      <c r="Q536" s="62"/>
      <c r="R536" s="103"/>
      <c r="S536" s="103"/>
      <c r="T536" s="104"/>
      <c r="U536" s="105"/>
      <c r="V536" s="106"/>
      <c r="W536" s="106"/>
      <c r="X536" s="107"/>
      <c r="Y536" s="25"/>
      <c r="Z536" s="21" t="str">
        <f t="shared" si="150"/>
        <v/>
      </c>
      <c r="AA536" s="6" t="e">
        <f t="shared" si="151"/>
        <v>#N/A</v>
      </c>
      <c r="AB536" s="6" t="e">
        <f t="shared" si="152"/>
        <v>#N/A</v>
      </c>
      <c r="AC536" s="6" t="e">
        <f t="shared" si="153"/>
        <v>#N/A</v>
      </c>
      <c r="AD536" s="6" t="str">
        <f t="shared" si="154"/>
        <v/>
      </c>
      <c r="AE536" s="6">
        <f t="shared" si="155"/>
        <v>1</v>
      </c>
      <c r="AF536" s="6" t="e">
        <f t="shared" si="160"/>
        <v>#N/A</v>
      </c>
      <c r="AG536" s="6" t="e">
        <f t="shared" si="161"/>
        <v>#N/A</v>
      </c>
      <c r="AH536" s="6" t="e">
        <f t="shared" si="162"/>
        <v>#N/A</v>
      </c>
      <c r="AI536" s="6" t="e">
        <f t="shared" si="163"/>
        <v>#N/A</v>
      </c>
      <c r="AJ536" s="7" t="str">
        <f t="shared" si="164"/>
        <v xml:space="preserve"> </v>
      </c>
      <c r="AK536" s="6" t="e">
        <f t="shared" si="165"/>
        <v>#N/A</v>
      </c>
      <c r="AL536" s="6"/>
      <c r="AM536" s="6"/>
      <c r="AN536" s="6"/>
      <c r="AO536" s="6"/>
      <c r="AP536" s="6"/>
      <c r="AQ536" s="6"/>
      <c r="AR536" s="6"/>
      <c r="AS536" s="6"/>
      <c r="AT536" s="6">
        <f t="shared" si="166"/>
        <v>0</v>
      </c>
      <c r="AU536" s="6"/>
      <c r="AV536" s="6" t="str">
        <f t="shared" si="156"/>
        <v/>
      </c>
      <c r="AW536" s="6" t="str">
        <f t="shared" si="157"/>
        <v/>
      </c>
      <c r="AX536" s="6" t="str">
        <f t="shared" si="158"/>
        <v/>
      </c>
      <c r="AY536" s="58"/>
      <c r="BE536" s="193" t="s">
        <v>1190</v>
      </c>
      <c r="CS536" s="284" t="str">
        <f t="shared" si="159"/>
        <v/>
      </c>
      <c r="CT536" s="365" t="str">
        <f t="shared" si="167"/>
        <v/>
      </c>
    </row>
    <row r="537" spans="1:98" s="1" customFormat="1" ht="13.5" customHeight="1" x14ac:dyDescent="0.2">
      <c r="A537" s="17">
        <v>522</v>
      </c>
      <c r="B537" s="370"/>
      <c r="C537" s="370"/>
      <c r="D537" s="370"/>
      <c r="E537" s="370"/>
      <c r="F537" s="370"/>
      <c r="G537" s="370"/>
      <c r="H537" s="370"/>
      <c r="I537" s="370"/>
      <c r="J537" s="370"/>
      <c r="K537" s="370"/>
      <c r="L537" s="371"/>
      <c r="M537" s="370"/>
      <c r="N537" s="69"/>
      <c r="O537" s="70"/>
      <c r="P537" s="62"/>
      <c r="Q537" s="62"/>
      <c r="R537" s="103"/>
      <c r="S537" s="103"/>
      <c r="T537" s="104"/>
      <c r="U537" s="105"/>
      <c r="V537" s="106"/>
      <c r="W537" s="106"/>
      <c r="X537" s="107"/>
      <c r="Y537" s="25"/>
      <c r="Z537" s="21" t="str">
        <f t="shared" si="150"/>
        <v/>
      </c>
      <c r="AA537" s="6" t="e">
        <f t="shared" si="151"/>
        <v>#N/A</v>
      </c>
      <c r="AB537" s="6" t="e">
        <f t="shared" si="152"/>
        <v>#N/A</v>
      </c>
      <c r="AC537" s="6" t="e">
        <f t="shared" si="153"/>
        <v>#N/A</v>
      </c>
      <c r="AD537" s="6" t="str">
        <f t="shared" si="154"/>
        <v/>
      </c>
      <c r="AE537" s="6">
        <f t="shared" si="155"/>
        <v>1</v>
      </c>
      <c r="AF537" s="6" t="e">
        <f t="shared" si="160"/>
        <v>#N/A</v>
      </c>
      <c r="AG537" s="6" t="e">
        <f t="shared" si="161"/>
        <v>#N/A</v>
      </c>
      <c r="AH537" s="6" t="e">
        <f t="shared" si="162"/>
        <v>#N/A</v>
      </c>
      <c r="AI537" s="6" t="e">
        <f t="shared" si="163"/>
        <v>#N/A</v>
      </c>
      <c r="AJ537" s="7" t="str">
        <f t="shared" si="164"/>
        <v xml:space="preserve"> </v>
      </c>
      <c r="AK537" s="6" t="e">
        <f t="shared" si="165"/>
        <v>#N/A</v>
      </c>
      <c r="AL537" s="6"/>
      <c r="AM537" s="6"/>
      <c r="AN537" s="6"/>
      <c r="AO537" s="6"/>
      <c r="AP537" s="6"/>
      <c r="AQ537" s="6"/>
      <c r="AR537" s="6"/>
      <c r="AS537" s="6"/>
      <c r="AT537" s="6">
        <f t="shared" si="166"/>
        <v>0</v>
      </c>
      <c r="AU537" s="6"/>
      <c r="AV537" s="6" t="str">
        <f t="shared" si="156"/>
        <v/>
      </c>
      <c r="AW537" s="6" t="str">
        <f t="shared" si="157"/>
        <v/>
      </c>
      <c r="AX537" s="6" t="str">
        <f t="shared" si="158"/>
        <v/>
      </c>
      <c r="AY537" s="58"/>
      <c r="BE537" s="193" t="s">
        <v>1209</v>
      </c>
      <c r="CS537" s="284" t="str">
        <f t="shared" si="159"/>
        <v/>
      </c>
      <c r="CT537" s="365" t="str">
        <f t="shared" si="167"/>
        <v/>
      </c>
    </row>
    <row r="538" spans="1:98" s="1" customFormat="1" ht="13.5" customHeight="1" x14ac:dyDescent="0.2">
      <c r="A538" s="17">
        <v>523</v>
      </c>
      <c r="B538" s="370"/>
      <c r="C538" s="370"/>
      <c r="D538" s="370"/>
      <c r="E538" s="370"/>
      <c r="F538" s="370"/>
      <c r="G538" s="370"/>
      <c r="H538" s="370"/>
      <c r="I538" s="370"/>
      <c r="J538" s="370"/>
      <c r="K538" s="370"/>
      <c r="L538" s="371"/>
      <c r="M538" s="370"/>
      <c r="N538" s="69"/>
      <c r="O538" s="70"/>
      <c r="P538" s="62"/>
      <c r="Q538" s="62"/>
      <c r="R538" s="103"/>
      <c r="S538" s="103"/>
      <c r="T538" s="104"/>
      <c r="U538" s="105"/>
      <c r="V538" s="106"/>
      <c r="W538" s="106"/>
      <c r="X538" s="107"/>
      <c r="Y538" s="25"/>
      <c r="Z538" s="21" t="str">
        <f t="shared" si="150"/>
        <v/>
      </c>
      <c r="AA538" s="6" t="e">
        <f t="shared" si="151"/>
        <v>#N/A</v>
      </c>
      <c r="AB538" s="6" t="e">
        <f t="shared" si="152"/>
        <v>#N/A</v>
      </c>
      <c r="AC538" s="6" t="e">
        <f t="shared" si="153"/>
        <v>#N/A</v>
      </c>
      <c r="AD538" s="6" t="str">
        <f t="shared" si="154"/>
        <v/>
      </c>
      <c r="AE538" s="6">
        <f t="shared" si="155"/>
        <v>1</v>
      </c>
      <c r="AF538" s="6" t="e">
        <f t="shared" si="160"/>
        <v>#N/A</v>
      </c>
      <c r="AG538" s="6" t="e">
        <f t="shared" si="161"/>
        <v>#N/A</v>
      </c>
      <c r="AH538" s="6" t="e">
        <f t="shared" si="162"/>
        <v>#N/A</v>
      </c>
      <c r="AI538" s="6" t="e">
        <f t="shared" si="163"/>
        <v>#N/A</v>
      </c>
      <c r="AJ538" s="7" t="str">
        <f t="shared" si="164"/>
        <v xml:space="preserve"> </v>
      </c>
      <c r="AK538" s="6" t="e">
        <f t="shared" si="165"/>
        <v>#N/A</v>
      </c>
      <c r="AL538" s="6"/>
      <c r="AM538" s="6"/>
      <c r="AN538" s="6"/>
      <c r="AO538" s="6"/>
      <c r="AP538" s="6"/>
      <c r="AQ538" s="6"/>
      <c r="AR538" s="6"/>
      <c r="AS538" s="6"/>
      <c r="AT538" s="6">
        <f t="shared" si="166"/>
        <v>0</v>
      </c>
      <c r="AU538" s="6"/>
      <c r="AV538" s="6" t="str">
        <f t="shared" si="156"/>
        <v/>
      </c>
      <c r="AW538" s="6" t="str">
        <f t="shared" si="157"/>
        <v/>
      </c>
      <c r="AX538" s="6" t="str">
        <f t="shared" si="158"/>
        <v/>
      </c>
      <c r="AY538" s="58"/>
      <c r="BE538" s="193" t="s">
        <v>1056</v>
      </c>
      <c r="CS538" s="284" t="str">
        <f t="shared" si="159"/>
        <v/>
      </c>
      <c r="CT538" s="365" t="str">
        <f t="shared" si="167"/>
        <v/>
      </c>
    </row>
    <row r="539" spans="1:98" s="1" customFormat="1" ht="13.5" customHeight="1" x14ac:dyDescent="0.2">
      <c r="A539" s="17">
        <v>524</v>
      </c>
      <c r="B539" s="370"/>
      <c r="C539" s="370"/>
      <c r="D539" s="370"/>
      <c r="E539" s="370"/>
      <c r="F539" s="370"/>
      <c r="G539" s="370"/>
      <c r="H539" s="370"/>
      <c r="I539" s="370"/>
      <c r="J539" s="370"/>
      <c r="K539" s="370"/>
      <c r="L539" s="371"/>
      <c r="M539" s="370"/>
      <c r="N539" s="69"/>
      <c r="O539" s="70"/>
      <c r="P539" s="62"/>
      <c r="Q539" s="62"/>
      <c r="R539" s="103"/>
      <c r="S539" s="103"/>
      <c r="T539" s="104"/>
      <c r="U539" s="105"/>
      <c r="V539" s="106"/>
      <c r="W539" s="106"/>
      <c r="X539" s="107"/>
      <c r="Y539" s="25"/>
      <c r="Z539" s="21" t="str">
        <f t="shared" si="150"/>
        <v/>
      </c>
      <c r="AA539" s="6" t="e">
        <f t="shared" si="151"/>
        <v>#N/A</v>
      </c>
      <c r="AB539" s="6" t="e">
        <f t="shared" si="152"/>
        <v>#N/A</v>
      </c>
      <c r="AC539" s="6" t="e">
        <f t="shared" si="153"/>
        <v>#N/A</v>
      </c>
      <c r="AD539" s="6" t="str">
        <f t="shared" si="154"/>
        <v/>
      </c>
      <c r="AE539" s="6">
        <f t="shared" si="155"/>
        <v>1</v>
      </c>
      <c r="AF539" s="6" t="e">
        <f t="shared" si="160"/>
        <v>#N/A</v>
      </c>
      <c r="AG539" s="6" t="e">
        <f t="shared" si="161"/>
        <v>#N/A</v>
      </c>
      <c r="AH539" s="6" t="e">
        <f t="shared" si="162"/>
        <v>#N/A</v>
      </c>
      <c r="AI539" s="6" t="e">
        <f t="shared" si="163"/>
        <v>#N/A</v>
      </c>
      <c r="AJ539" s="7" t="str">
        <f t="shared" si="164"/>
        <v xml:space="preserve"> </v>
      </c>
      <c r="AK539" s="6" t="e">
        <f t="shared" si="165"/>
        <v>#N/A</v>
      </c>
      <c r="AL539" s="6"/>
      <c r="AM539" s="6"/>
      <c r="AN539" s="6"/>
      <c r="AO539" s="6"/>
      <c r="AP539" s="6"/>
      <c r="AQ539" s="6"/>
      <c r="AR539" s="6"/>
      <c r="AS539" s="6"/>
      <c r="AT539" s="6">
        <f t="shared" si="166"/>
        <v>0</v>
      </c>
      <c r="AU539" s="6"/>
      <c r="AV539" s="6" t="str">
        <f t="shared" si="156"/>
        <v/>
      </c>
      <c r="AW539" s="6" t="str">
        <f t="shared" si="157"/>
        <v/>
      </c>
      <c r="AX539" s="6" t="str">
        <f t="shared" si="158"/>
        <v/>
      </c>
      <c r="AY539" s="58"/>
      <c r="BE539" s="193" t="s">
        <v>1052</v>
      </c>
      <c r="CS539" s="284" t="str">
        <f t="shared" si="159"/>
        <v/>
      </c>
      <c r="CT539" s="365" t="str">
        <f t="shared" si="167"/>
        <v/>
      </c>
    </row>
    <row r="540" spans="1:98" s="1" customFormat="1" ht="13.5" customHeight="1" x14ac:dyDescent="0.2">
      <c r="A540" s="17">
        <v>525</v>
      </c>
      <c r="B540" s="370"/>
      <c r="C540" s="370"/>
      <c r="D540" s="370"/>
      <c r="E540" s="370"/>
      <c r="F540" s="370"/>
      <c r="G540" s="370"/>
      <c r="H540" s="370"/>
      <c r="I540" s="370"/>
      <c r="J540" s="370"/>
      <c r="K540" s="370"/>
      <c r="L540" s="371"/>
      <c r="M540" s="370"/>
      <c r="N540" s="69"/>
      <c r="O540" s="70"/>
      <c r="P540" s="62"/>
      <c r="Q540" s="62"/>
      <c r="R540" s="103"/>
      <c r="S540" s="103"/>
      <c r="T540" s="104"/>
      <c r="U540" s="105"/>
      <c r="V540" s="106"/>
      <c r="W540" s="106"/>
      <c r="X540" s="107"/>
      <c r="Y540" s="25"/>
      <c r="Z540" s="21" t="str">
        <f t="shared" si="150"/>
        <v/>
      </c>
      <c r="AA540" s="6" t="e">
        <f t="shared" si="151"/>
        <v>#N/A</v>
      </c>
      <c r="AB540" s="6" t="e">
        <f t="shared" si="152"/>
        <v>#N/A</v>
      </c>
      <c r="AC540" s="6" t="e">
        <f t="shared" si="153"/>
        <v>#N/A</v>
      </c>
      <c r="AD540" s="6" t="str">
        <f t="shared" si="154"/>
        <v/>
      </c>
      <c r="AE540" s="6">
        <f t="shared" si="155"/>
        <v>1</v>
      </c>
      <c r="AF540" s="6" t="e">
        <f t="shared" si="160"/>
        <v>#N/A</v>
      </c>
      <c r="AG540" s="6" t="e">
        <f t="shared" si="161"/>
        <v>#N/A</v>
      </c>
      <c r="AH540" s="6" t="e">
        <f t="shared" si="162"/>
        <v>#N/A</v>
      </c>
      <c r="AI540" s="6" t="e">
        <f t="shared" si="163"/>
        <v>#N/A</v>
      </c>
      <c r="AJ540" s="7" t="str">
        <f t="shared" si="164"/>
        <v xml:space="preserve"> </v>
      </c>
      <c r="AK540" s="6" t="e">
        <f t="shared" si="165"/>
        <v>#N/A</v>
      </c>
      <c r="AL540" s="6"/>
      <c r="AM540" s="6"/>
      <c r="AN540" s="6"/>
      <c r="AO540" s="6"/>
      <c r="AP540" s="6"/>
      <c r="AQ540" s="6"/>
      <c r="AR540" s="6"/>
      <c r="AS540" s="6"/>
      <c r="AT540" s="6">
        <f t="shared" si="166"/>
        <v>0</v>
      </c>
      <c r="AU540" s="6"/>
      <c r="AV540" s="6" t="str">
        <f t="shared" si="156"/>
        <v/>
      </c>
      <c r="AW540" s="6" t="str">
        <f t="shared" si="157"/>
        <v/>
      </c>
      <c r="AX540" s="6" t="str">
        <f t="shared" si="158"/>
        <v/>
      </c>
      <c r="AY540" s="58"/>
      <c r="BE540" s="193" t="s">
        <v>1230</v>
      </c>
      <c r="CS540" s="284" t="str">
        <f t="shared" si="159"/>
        <v/>
      </c>
      <c r="CT540" s="365" t="str">
        <f t="shared" si="167"/>
        <v/>
      </c>
    </row>
    <row r="541" spans="1:98" s="1" customFormat="1" ht="13.5" customHeight="1" x14ac:dyDescent="0.2">
      <c r="A541" s="17">
        <v>526</v>
      </c>
      <c r="B541" s="370"/>
      <c r="C541" s="370"/>
      <c r="D541" s="370"/>
      <c r="E541" s="370"/>
      <c r="F541" s="370"/>
      <c r="G541" s="370"/>
      <c r="H541" s="370"/>
      <c r="I541" s="370"/>
      <c r="J541" s="370"/>
      <c r="K541" s="370"/>
      <c r="L541" s="371"/>
      <c r="M541" s="370"/>
      <c r="N541" s="69"/>
      <c r="O541" s="70"/>
      <c r="P541" s="62"/>
      <c r="Q541" s="62"/>
      <c r="R541" s="103"/>
      <c r="S541" s="103"/>
      <c r="T541" s="104"/>
      <c r="U541" s="105"/>
      <c r="V541" s="106"/>
      <c r="W541" s="106"/>
      <c r="X541" s="107"/>
      <c r="Y541" s="25"/>
      <c r="Z541" s="21" t="str">
        <f t="shared" si="150"/>
        <v/>
      </c>
      <c r="AA541" s="6" t="e">
        <f t="shared" si="151"/>
        <v>#N/A</v>
      </c>
      <c r="AB541" s="6" t="e">
        <f t="shared" si="152"/>
        <v>#N/A</v>
      </c>
      <c r="AC541" s="6" t="e">
        <f t="shared" si="153"/>
        <v>#N/A</v>
      </c>
      <c r="AD541" s="6" t="str">
        <f t="shared" si="154"/>
        <v/>
      </c>
      <c r="AE541" s="6">
        <f t="shared" si="155"/>
        <v>1</v>
      </c>
      <c r="AF541" s="6" t="e">
        <f t="shared" si="160"/>
        <v>#N/A</v>
      </c>
      <c r="AG541" s="6" t="e">
        <f t="shared" si="161"/>
        <v>#N/A</v>
      </c>
      <c r="AH541" s="6" t="e">
        <f t="shared" si="162"/>
        <v>#N/A</v>
      </c>
      <c r="AI541" s="6" t="e">
        <f t="shared" si="163"/>
        <v>#N/A</v>
      </c>
      <c r="AJ541" s="7" t="str">
        <f t="shared" si="164"/>
        <v xml:space="preserve"> </v>
      </c>
      <c r="AK541" s="6" t="e">
        <f t="shared" si="165"/>
        <v>#N/A</v>
      </c>
      <c r="AL541" s="6"/>
      <c r="AM541" s="6"/>
      <c r="AN541" s="6"/>
      <c r="AO541" s="6"/>
      <c r="AP541" s="6"/>
      <c r="AQ541" s="6"/>
      <c r="AR541" s="6"/>
      <c r="AS541" s="6"/>
      <c r="AT541" s="6">
        <f t="shared" si="166"/>
        <v>0</v>
      </c>
      <c r="AU541" s="6"/>
      <c r="AV541" s="6" t="str">
        <f t="shared" si="156"/>
        <v/>
      </c>
      <c r="AW541" s="6" t="str">
        <f t="shared" si="157"/>
        <v/>
      </c>
      <c r="AX541" s="6" t="str">
        <f t="shared" si="158"/>
        <v/>
      </c>
      <c r="AY541" s="58"/>
      <c r="BE541" s="193" t="s">
        <v>833</v>
      </c>
      <c r="CS541" s="284" t="str">
        <f t="shared" si="159"/>
        <v/>
      </c>
      <c r="CT541" s="365" t="str">
        <f t="shared" si="167"/>
        <v/>
      </c>
    </row>
    <row r="542" spans="1:98" s="1" customFormat="1" ht="13.5" customHeight="1" x14ac:dyDescent="0.2">
      <c r="A542" s="17">
        <v>527</v>
      </c>
      <c r="B542" s="370"/>
      <c r="C542" s="370"/>
      <c r="D542" s="370"/>
      <c r="E542" s="370"/>
      <c r="F542" s="370"/>
      <c r="G542" s="370"/>
      <c r="H542" s="370"/>
      <c r="I542" s="370"/>
      <c r="J542" s="370"/>
      <c r="K542" s="370"/>
      <c r="L542" s="371"/>
      <c r="M542" s="370"/>
      <c r="N542" s="69"/>
      <c r="O542" s="70"/>
      <c r="P542" s="62"/>
      <c r="Q542" s="62"/>
      <c r="R542" s="103"/>
      <c r="S542" s="103"/>
      <c r="T542" s="104"/>
      <c r="U542" s="105"/>
      <c r="V542" s="106"/>
      <c r="W542" s="106"/>
      <c r="X542" s="107"/>
      <c r="Y542" s="25"/>
      <c r="Z542" s="21" t="str">
        <f t="shared" si="150"/>
        <v/>
      </c>
      <c r="AA542" s="6" t="e">
        <f t="shared" si="151"/>
        <v>#N/A</v>
      </c>
      <c r="AB542" s="6" t="e">
        <f t="shared" si="152"/>
        <v>#N/A</v>
      </c>
      <c r="AC542" s="6" t="e">
        <f t="shared" si="153"/>
        <v>#N/A</v>
      </c>
      <c r="AD542" s="6" t="str">
        <f t="shared" si="154"/>
        <v/>
      </c>
      <c r="AE542" s="6">
        <f t="shared" si="155"/>
        <v>1</v>
      </c>
      <c r="AF542" s="6" t="e">
        <f t="shared" si="160"/>
        <v>#N/A</v>
      </c>
      <c r="AG542" s="6" t="e">
        <f t="shared" si="161"/>
        <v>#N/A</v>
      </c>
      <c r="AH542" s="6" t="e">
        <f t="shared" si="162"/>
        <v>#N/A</v>
      </c>
      <c r="AI542" s="6" t="e">
        <f t="shared" si="163"/>
        <v>#N/A</v>
      </c>
      <c r="AJ542" s="7" t="str">
        <f t="shared" si="164"/>
        <v xml:space="preserve"> </v>
      </c>
      <c r="AK542" s="6" t="e">
        <f t="shared" si="165"/>
        <v>#N/A</v>
      </c>
      <c r="AL542" s="6"/>
      <c r="AM542" s="6"/>
      <c r="AN542" s="6"/>
      <c r="AO542" s="6"/>
      <c r="AP542" s="6"/>
      <c r="AQ542" s="6"/>
      <c r="AR542" s="6"/>
      <c r="AS542" s="6"/>
      <c r="AT542" s="6">
        <f t="shared" si="166"/>
        <v>0</v>
      </c>
      <c r="AU542" s="6"/>
      <c r="AV542" s="6" t="str">
        <f t="shared" si="156"/>
        <v/>
      </c>
      <c r="AW542" s="6" t="str">
        <f t="shared" si="157"/>
        <v/>
      </c>
      <c r="AX542" s="6" t="str">
        <f t="shared" si="158"/>
        <v/>
      </c>
      <c r="AY542" s="58"/>
      <c r="BE542" s="193" t="s">
        <v>873</v>
      </c>
      <c r="CS542" s="284" t="str">
        <f t="shared" si="159"/>
        <v/>
      </c>
      <c r="CT542" s="365" t="str">
        <f t="shared" si="167"/>
        <v/>
      </c>
    </row>
    <row r="543" spans="1:98" s="1" customFormat="1" ht="13.5" customHeight="1" x14ac:dyDescent="0.2">
      <c r="A543" s="17">
        <v>528</v>
      </c>
      <c r="B543" s="370"/>
      <c r="C543" s="370"/>
      <c r="D543" s="370"/>
      <c r="E543" s="370"/>
      <c r="F543" s="370"/>
      <c r="G543" s="370"/>
      <c r="H543" s="370"/>
      <c r="I543" s="370"/>
      <c r="J543" s="370"/>
      <c r="K543" s="370"/>
      <c r="L543" s="371"/>
      <c r="M543" s="370"/>
      <c r="N543" s="69"/>
      <c r="O543" s="70"/>
      <c r="P543" s="62"/>
      <c r="Q543" s="62"/>
      <c r="R543" s="103"/>
      <c r="S543" s="103"/>
      <c r="T543" s="104"/>
      <c r="U543" s="105"/>
      <c r="V543" s="106"/>
      <c r="W543" s="106"/>
      <c r="X543" s="107"/>
      <c r="Y543" s="25"/>
      <c r="Z543" s="21" t="str">
        <f t="shared" si="150"/>
        <v/>
      </c>
      <c r="AA543" s="6" t="e">
        <f t="shared" si="151"/>
        <v>#N/A</v>
      </c>
      <c r="AB543" s="6" t="e">
        <f t="shared" si="152"/>
        <v>#N/A</v>
      </c>
      <c r="AC543" s="6" t="e">
        <f t="shared" si="153"/>
        <v>#N/A</v>
      </c>
      <c r="AD543" s="6" t="str">
        <f t="shared" si="154"/>
        <v/>
      </c>
      <c r="AE543" s="6">
        <f t="shared" si="155"/>
        <v>1</v>
      </c>
      <c r="AF543" s="6" t="e">
        <f t="shared" si="160"/>
        <v>#N/A</v>
      </c>
      <c r="AG543" s="6" t="e">
        <f t="shared" si="161"/>
        <v>#N/A</v>
      </c>
      <c r="AH543" s="6" t="e">
        <f t="shared" si="162"/>
        <v>#N/A</v>
      </c>
      <c r="AI543" s="6" t="e">
        <f t="shared" si="163"/>
        <v>#N/A</v>
      </c>
      <c r="AJ543" s="7" t="str">
        <f t="shared" si="164"/>
        <v xml:space="preserve"> </v>
      </c>
      <c r="AK543" s="6" t="e">
        <f t="shared" si="165"/>
        <v>#N/A</v>
      </c>
      <c r="AL543" s="6"/>
      <c r="AM543" s="6"/>
      <c r="AN543" s="6"/>
      <c r="AO543" s="6"/>
      <c r="AP543" s="6"/>
      <c r="AQ543" s="6"/>
      <c r="AR543" s="6"/>
      <c r="AS543" s="6"/>
      <c r="AT543" s="6">
        <f t="shared" si="166"/>
        <v>0</v>
      </c>
      <c r="AU543" s="6"/>
      <c r="AV543" s="6" t="str">
        <f t="shared" si="156"/>
        <v/>
      </c>
      <c r="AW543" s="6" t="str">
        <f t="shared" si="157"/>
        <v/>
      </c>
      <c r="AX543" s="6" t="str">
        <f t="shared" si="158"/>
        <v/>
      </c>
      <c r="AY543" s="58"/>
      <c r="BE543" s="193" t="s">
        <v>907</v>
      </c>
      <c r="CS543" s="284" t="str">
        <f t="shared" si="159"/>
        <v/>
      </c>
      <c r="CT543" s="365" t="str">
        <f t="shared" si="167"/>
        <v/>
      </c>
    </row>
    <row r="544" spans="1:98" s="1" customFormat="1" ht="13.5" customHeight="1" x14ac:dyDescent="0.2">
      <c r="A544" s="17">
        <v>529</v>
      </c>
      <c r="B544" s="370"/>
      <c r="C544" s="370"/>
      <c r="D544" s="370"/>
      <c r="E544" s="370"/>
      <c r="F544" s="370"/>
      <c r="G544" s="370"/>
      <c r="H544" s="370"/>
      <c r="I544" s="370"/>
      <c r="J544" s="370"/>
      <c r="K544" s="370"/>
      <c r="L544" s="371"/>
      <c r="M544" s="370"/>
      <c r="N544" s="69"/>
      <c r="O544" s="70"/>
      <c r="P544" s="62"/>
      <c r="Q544" s="62"/>
      <c r="R544" s="103"/>
      <c r="S544" s="103"/>
      <c r="T544" s="104"/>
      <c r="U544" s="105"/>
      <c r="V544" s="106"/>
      <c r="W544" s="106"/>
      <c r="X544" s="107"/>
      <c r="Y544" s="25"/>
      <c r="Z544" s="21" t="str">
        <f t="shared" si="150"/>
        <v/>
      </c>
      <c r="AA544" s="6" t="e">
        <f t="shared" si="151"/>
        <v>#N/A</v>
      </c>
      <c r="AB544" s="6" t="e">
        <f t="shared" si="152"/>
        <v>#N/A</v>
      </c>
      <c r="AC544" s="6" t="e">
        <f t="shared" si="153"/>
        <v>#N/A</v>
      </c>
      <c r="AD544" s="6" t="str">
        <f t="shared" si="154"/>
        <v/>
      </c>
      <c r="AE544" s="6">
        <f t="shared" si="155"/>
        <v>1</v>
      </c>
      <c r="AF544" s="6" t="e">
        <f t="shared" si="160"/>
        <v>#N/A</v>
      </c>
      <c r="AG544" s="6" t="e">
        <f t="shared" si="161"/>
        <v>#N/A</v>
      </c>
      <c r="AH544" s="6" t="e">
        <f t="shared" si="162"/>
        <v>#N/A</v>
      </c>
      <c r="AI544" s="6" t="e">
        <f t="shared" si="163"/>
        <v>#N/A</v>
      </c>
      <c r="AJ544" s="7" t="str">
        <f t="shared" si="164"/>
        <v xml:space="preserve"> </v>
      </c>
      <c r="AK544" s="6" t="e">
        <f t="shared" si="165"/>
        <v>#N/A</v>
      </c>
      <c r="AL544" s="6"/>
      <c r="AM544" s="6"/>
      <c r="AN544" s="6"/>
      <c r="AO544" s="6"/>
      <c r="AP544" s="6"/>
      <c r="AQ544" s="6"/>
      <c r="AR544" s="6"/>
      <c r="AS544" s="6"/>
      <c r="AT544" s="6">
        <f t="shared" si="166"/>
        <v>0</v>
      </c>
      <c r="AU544" s="6"/>
      <c r="AV544" s="6" t="str">
        <f t="shared" si="156"/>
        <v/>
      </c>
      <c r="AW544" s="6" t="str">
        <f t="shared" si="157"/>
        <v/>
      </c>
      <c r="AX544" s="6" t="str">
        <f t="shared" si="158"/>
        <v/>
      </c>
      <c r="AY544" s="58"/>
      <c r="BE544" s="193" t="s">
        <v>2</v>
      </c>
      <c r="CS544" s="284" t="str">
        <f t="shared" si="159"/>
        <v/>
      </c>
      <c r="CT544" s="365" t="str">
        <f t="shared" si="167"/>
        <v/>
      </c>
    </row>
    <row r="545" spans="1:98" s="1" customFormat="1" ht="13.5" customHeight="1" x14ac:dyDescent="0.2">
      <c r="A545" s="17">
        <v>530</v>
      </c>
      <c r="B545" s="370"/>
      <c r="C545" s="370"/>
      <c r="D545" s="370"/>
      <c r="E545" s="370"/>
      <c r="F545" s="370"/>
      <c r="G545" s="370"/>
      <c r="H545" s="370"/>
      <c r="I545" s="370"/>
      <c r="J545" s="370"/>
      <c r="K545" s="370"/>
      <c r="L545" s="371"/>
      <c r="M545" s="370"/>
      <c r="N545" s="69"/>
      <c r="O545" s="70"/>
      <c r="P545" s="62"/>
      <c r="Q545" s="62"/>
      <c r="R545" s="103"/>
      <c r="S545" s="103"/>
      <c r="T545" s="104"/>
      <c r="U545" s="105"/>
      <c r="V545" s="106"/>
      <c r="W545" s="106"/>
      <c r="X545" s="107"/>
      <c r="Y545" s="25"/>
      <c r="Z545" s="21" t="str">
        <f t="shared" si="150"/>
        <v/>
      </c>
      <c r="AA545" s="6" t="e">
        <f t="shared" si="151"/>
        <v>#N/A</v>
      </c>
      <c r="AB545" s="6" t="e">
        <f t="shared" si="152"/>
        <v>#N/A</v>
      </c>
      <c r="AC545" s="6" t="e">
        <f t="shared" si="153"/>
        <v>#N/A</v>
      </c>
      <c r="AD545" s="6" t="str">
        <f t="shared" si="154"/>
        <v/>
      </c>
      <c r="AE545" s="6">
        <f t="shared" si="155"/>
        <v>1</v>
      </c>
      <c r="AF545" s="6" t="e">
        <f t="shared" si="160"/>
        <v>#N/A</v>
      </c>
      <c r="AG545" s="6" t="e">
        <f t="shared" si="161"/>
        <v>#N/A</v>
      </c>
      <c r="AH545" s="6" t="e">
        <f t="shared" si="162"/>
        <v>#N/A</v>
      </c>
      <c r="AI545" s="6" t="e">
        <f t="shared" si="163"/>
        <v>#N/A</v>
      </c>
      <c r="AJ545" s="7" t="str">
        <f t="shared" si="164"/>
        <v xml:space="preserve"> </v>
      </c>
      <c r="AK545" s="6" t="e">
        <f t="shared" si="165"/>
        <v>#N/A</v>
      </c>
      <c r="AL545" s="6"/>
      <c r="AM545" s="6"/>
      <c r="AN545" s="6"/>
      <c r="AO545" s="6"/>
      <c r="AP545" s="6"/>
      <c r="AQ545" s="6"/>
      <c r="AR545" s="6"/>
      <c r="AS545" s="6"/>
      <c r="AT545" s="6">
        <f t="shared" si="166"/>
        <v>0</v>
      </c>
      <c r="AU545" s="6"/>
      <c r="AV545" s="6" t="str">
        <f t="shared" si="156"/>
        <v/>
      </c>
      <c r="AW545" s="6" t="str">
        <f t="shared" si="157"/>
        <v/>
      </c>
      <c r="AX545" s="6" t="str">
        <f t="shared" si="158"/>
        <v/>
      </c>
      <c r="AY545" s="58"/>
      <c r="BE545" s="193" t="s">
        <v>927</v>
      </c>
      <c r="CS545" s="284" t="str">
        <f t="shared" si="159"/>
        <v/>
      </c>
      <c r="CT545" s="365" t="str">
        <f t="shared" si="167"/>
        <v/>
      </c>
    </row>
    <row r="546" spans="1:98" s="1" customFormat="1" ht="13.5" customHeight="1" x14ac:dyDescent="0.2">
      <c r="A546" s="17">
        <v>531</v>
      </c>
      <c r="B546" s="370"/>
      <c r="C546" s="370"/>
      <c r="D546" s="370"/>
      <c r="E546" s="370"/>
      <c r="F546" s="370"/>
      <c r="G546" s="370"/>
      <c r="H546" s="370"/>
      <c r="I546" s="370"/>
      <c r="J546" s="370"/>
      <c r="K546" s="370"/>
      <c r="L546" s="371"/>
      <c r="M546" s="370"/>
      <c r="N546" s="69"/>
      <c r="O546" s="70"/>
      <c r="P546" s="62"/>
      <c r="Q546" s="62"/>
      <c r="R546" s="103"/>
      <c r="S546" s="103"/>
      <c r="T546" s="104"/>
      <c r="U546" s="105"/>
      <c r="V546" s="106"/>
      <c r="W546" s="106"/>
      <c r="X546" s="107"/>
      <c r="Y546" s="25"/>
      <c r="Z546" s="21" t="str">
        <f t="shared" si="150"/>
        <v/>
      </c>
      <c r="AA546" s="6" t="e">
        <f t="shared" si="151"/>
        <v>#N/A</v>
      </c>
      <c r="AB546" s="6" t="e">
        <f t="shared" si="152"/>
        <v>#N/A</v>
      </c>
      <c r="AC546" s="6" t="e">
        <f t="shared" si="153"/>
        <v>#N/A</v>
      </c>
      <c r="AD546" s="6" t="str">
        <f t="shared" si="154"/>
        <v/>
      </c>
      <c r="AE546" s="6">
        <f t="shared" si="155"/>
        <v>1</v>
      </c>
      <c r="AF546" s="6" t="e">
        <f t="shared" si="160"/>
        <v>#N/A</v>
      </c>
      <c r="AG546" s="6" t="e">
        <f t="shared" si="161"/>
        <v>#N/A</v>
      </c>
      <c r="AH546" s="6" t="e">
        <f t="shared" si="162"/>
        <v>#N/A</v>
      </c>
      <c r="AI546" s="6" t="e">
        <f t="shared" si="163"/>
        <v>#N/A</v>
      </c>
      <c r="AJ546" s="7" t="str">
        <f t="shared" si="164"/>
        <v xml:space="preserve"> </v>
      </c>
      <c r="AK546" s="6" t="e">
        <f t="shared" si="165"/>
        <v>#N/A</v>
      </c>
      <c r="AL546" s="6"/>
      <c r="AM546" s="6"/>
      <c r="AN546" s="6"/>
      <c r="AO546" s="6"/>
      <c r="AP546" s="6"/>
      <c r="AQ546" s="6"/>
      <c r="AR546" s="6"/>
      <c r="AS546" s="6"/>
      <c r="AT546" s="6">
        <f t="shared" si="166"/>
        <v>0</v>
      </c>
      <c r="AU546" s="6"/>
      <c r="AV546" s="6" t="str">
        <f t="shared" si="156"/>
        <v/>
      </c>
      <c r="AW546" s="6" t="str">
        <f t="shared" si="157"/>
        <v/>
      </c>
      <c r="AX546" s="6" t="str">
        <f t="shared" si="158"/>
        <v/>
      </c>
      <c r="AY546" s="58"/>
      <c r="BE546" s="193" t="s">
        <v>993</v>
      </c>
      <c r="CS546" s="284" t="str">
        <f t="shared" si="159"/>
        <v/>
      </c>
      <c r="CT546" s="365" t="str">
        <f t="shared" si="167"/>
        <v/>
      </c>
    </row>
    <row r="547" spans="1:98" s="1" customFormat="1" ht="13.5" customHeight="1" x14ac:dyDescent="0.2">
      <c r="A547" s="17">
        <v>532</v>
      </c>
      <c r="B547" s="370"/>
      <c r="C547" s="370"/>
      <c r="D547" s="370"/>
      <c r="E547" s="370"/>
      <c r="F547" s="370"/>
      <c r="G547" s="370"/>
      <c r="H547" s="370"/>
      <c r="I547" s="370"/>
      <c r="J547" s="370"/>
      <c r="K547" s="370"/>
      <c r="L547" s="371"/>
      <c r="M547" s="370"/>
      <c r="N547" s="69"/>
      <c r="O547" s="70"/>
      <c r="P547" s="62"/>
      <c r="Q547" s="62"/>
      <c r="R547" s="103"/>
      <c r="S547" s="103"/>
      <c r="T547" s="104"/>
      <c r="U547" s="105"/>
      <c r="V547" s="106"/>
      <c r="W547" s="106"/>
      <c r="X547" s="107"/>
      <c r="Y547" s="25"/>
      <c r="Z547" s="21" t="str">
        <f t="shared" si="150"/>
        <v/>
      </c>
      <c r="AA547" s="6" t="e">
        <f t="shared" si="151"/>
        <v>#N/A</v>
      </c>
      <c r="AB547" s="6" t="e">
        <f t="shared" si="152"/>
        <v>#N/A</v>
      </c>
      <c r="AC547" s="6" t="e">
        <f t="shared" si="153"/>
        <v>#N/A</v>
      </c>
      <c r="AD547" s="6" t="str">
        <f t="shared" si="154"/>
        <v/>
      </c>
      <c r="AE547" s="6">
        <f t="shared" si="155"/>
        <v>1</v>
      </c>
      <c r="AF547" s="6" t="e">
        <f t="shared" si="160"/>
        <v>#N/A</v>
      </c>
      <c r="AG547" s="6" t="e">
        <f t="shared" si="161"/>
        <v>#N/A</v>
      </c>
      <c r="AH547" s="6" t="e">
        <f t="shared" si="162"/>
        <v>#N/A</v>
      </c>
      <c r="AI547" s="6" t="e">
        <f t="shared" si="163"/>
        <v>#N/A</v>
      </c>
      <c r="AJ547" s="7" t="str">
        <f t="shared" si="164"/>
        <v xml:space="preserve"> </v>
      </c>
      <c r="AK547" s="6" t="e">
        <f t="shared" si="165"/>
        <v>#N/A</v>
      </c>
      <c r="AL547" s="6"/>
      <c r="AM547" s="6"/>
      <c r="AN547" s="6"/>
      <c r="AO547" s="6"/>
      <c r="AP547" s="6"/>
      <c r="AQ547" s="6"/>
      <c r="AR547" s="6"/>
      <c r="AS547" s="6"/>
      <c r="AT547" s="6">
        <f t="shared" si="166"/>
        <v>0</v>
      </c>
      <c r="AU547" s="6"/>
      <c r="AV547" s="6" t="str">
        <f t="shared" si="156"/>
        <v/>
      </c>
      <c r="AW547" s="6" t="str">
        <f t="shared" si="157"/>
        <v/>
      </c>
      <c r="AX547" s="6" t="str">
        <f t="shared" si="158"/>
        <v/>
      </c>
      <c r="AY547" s="58"/>
      <c r="BE547" s="193" t="s">
        <v>1058</v>
      </c>
      <c r="CS547" s="284" t="str">
        <f t="shared" si="159"/>
        <v/>
      </c>
      <c r="CT547" s="365" t="str">
        <f t="shared" si="167"/>
        <v/>
      </c>
    </row>
    <row r="548" spans="1:98" s="1" customFormat="1" ht="13.5" customHeight="1" x14ac:dyDescent="0.2">
      <c r="A548" s="17">
        <v>533</v>
      </c>
      <c r="B548" s="370"/>
      <c r="C548" s="370"/>
      <c r="D548" s="370"/>
      <c r="E548" s="370"/>
      <c r="F548" s="370"/>
      <c r="G548" s="370"/>
      <c r="H548" s="370"/>
      <c r="I548" s="370"/>
      <c r="J548" s="370"/>
      <c r="K548" s="370"/>
      <c r="L548" s="371"/>
      <c r="M548" s="370"/>
      <c r="N548" s="69"/>
      <c r="O548" s="70"/>
      <c r="P548" s="62"/>
      <c r="Q548" s="62"/>
      <c r="R548" s="103"/>
      <c r="S548" s="103"/>
      <c r="T548" s="104"/>
      <c r="U548" s="105"/>
      <c r="V548" s="106"/>
      <c r="W548" s="106"/>
      <c r="X548" s="107"/>
      <c r="Y548" s="25"/>
      <c r="Z548" s="21" t="str">
        <f t="shared" si="150"/>
        <v/>
      </c>
      <c r="AA548" s="6" t="e">
        <f t="shared" si="151"/>
        <v>#N/A</v>
      </c>
      <c r="AB548" s="6" t="e">
        <f t="shared" si="152"/>
        <v>#N/A</v>
      </c>
      <c r="AC548" s="6" t="e">
        <f t="shared" si="153"/>
        <v>#N/A</v>
      </c>
      <c r="AD548" s="6" t="str">
        <f t="shared" si="154"/>
        <v/>
      </c>
      <c r="AE548" s="6">
        <f t="shared" si="155"/>
        <v>1</v>
      </c>
      <c r="AF548" s="6" t="e">
        <f t="shared" si="160"/>
        <v>#N/A</v>
      </c>
      <c r="AG548" s="6" t="e">
        <f t="shared" si="161"/>
        <v>#N/A</v>
      </c>
      <c r="AH548" s="6" t="e">
        <f t="shared" si="162"/>
        <v>#N/A</v>
      </c>
      <c r="AI548" s="6" t="e">
        <f t="shared" si="163"/>
        <v>#N/A</v>
      </c>
      <c r="AJ548" s="7" t="str">
        <f t="shared" si="164"/>
        <v xml:space="preserve"> </v>
      </c>
      <c r="AK548" s="6" t="e">
        <f t="shared" si="165"/>
        <v>#N/A</v>
      </c>
      <c r="AL548" s="6"/>
      <c r="AM548" s="6"/>
      <c r="AN548" s="6"/>
      <c r="AO548" s="6"/>
      <c r="AP548" s="6"/>
      <c r="AQ548" s="6"/>
      <c r="AR548" s="6"/>
      <c r="AS548" s="6"/>
      <c r="AT548" s="6">
        <f t="shared" si="166"/>
        <v>0</v>
      </c>
      <c r="AU548" s="6"/>
      <c r="AV548" s="6" t="str">
        <f t="shared" si="156"/>
        <v/>
      </c>
      <c r="AW548" s="6" t="str">
        <f t="shared" si="157"/>
        <v/>
      </c>
      <c r="AX548" s="6" t="str">
        <f t="shared" si="158"/>
        <v/>
      </c>
      <c r="AY548" s="58"/>
      <c r="BE548" s="193" t="s">
        <v>254</v>
      </c>
      <c r="CS548" s="284" t="str">
        <f t="shared" si="159"/>
        <v/>
      </c>
      <c r="CT548" s="365" t="str">
        <f t="shared" si="167"/>
        <v/>
      </c>
    </row>
    <row r="549" spans="1:98" s="1" customFormat="1" ht="13.5" customHeight="1" x14ac:dyDescent="0.2">
      <c r="A549" s="17">
        <v>534</v>
      </c>
      <c r="B549" s="370"/>
      <c r="C549" s="370"/>
      <c r="D549" s="370"/>
      <c r="E549" s="370"/>
      <c r="F549" s="370"/>
      <c r="G549" s="370"/>
      <c r="H549" s="370"/>
      <c r="I549" s="370"/>
      <c r="J549" s="370"/>
      <c r="K549" s="370"/>
      <c r="L549" s="371"/>
      <c r="M549" s="370"/>
      <c r="N549" s="69"/>
      <c r="O549" s="70"/>
      <c r="P549" s="62"/>
      <c r="Q549" s="62"/>
      <c r="R549" s="103"/>
      <c r="S549" s="103"/>
      <c r="T549" s="104"/>
      <c r="U549" s="105"/>
      <c r="V549" s="106"/>
      <c r="W549" s="106"/>
      <c r="X549" s="107"/>
      <c r="Y549" s="25"/>
      <c r="Z549" s="21" t="str">
        <f t="shared" si="150"/>
        <v/>
      </c>
      <c r="AA549" s="6" t="e">
        <f t="shared" si="151"/>
        <v>#N/A</v>
      </c>
      <c r="AB549" s="6" t="e">
        <f t="shared" si="152"/>
        <v>#N/A</v>
      </c>
      <c r="AC549" s="6" t="e">
        <f t="shared" si="153"/>
        <v>#N/A</v>
      </c>
      <c r="AD549" s="6" t="str">
        <f t="shared" si="154"/>
        <v/>
      </c>
      <c r="AE549" s="6">
        <f t="shared" si="155"/>
        <v>1</v>
      </c>
      <c r="AF549" s="6" t="e">
        <f t="shared" si="160"/>
        <v>#N/A</v>
      </c>
      <c r="AG549" s="6" t="e">
        <f t="shared" si="161"/>
        <v>#N/A</v>
      </c>
      <c r="AH549" s="6" t="e">
        <f t="shared" si="162"/>
        <v>#N/A</v>
      </c>
      <c r="AI549" s="6" t="e">
        <f t="shared" si="163"/>
        <v>#N/A</v>
      </c>
      <c r="AJ549" s="7" t="str">
        <f t="shared" si="164"/>
        <v xml:space="preserve"> </v>
      </c>
      <c r="AK549" s="6" t="e">
        <f t="shared" si="165"/>
        <v>#N/A</v>
      </c>
      <c r="AL549" s="6"/>
      <c r="AM549" s="6"/>
      <c r="AN549" s="6"/>
      <c r="AO549" s="6"/>
      <c r="AP549" s="6"/>
      <c r="AQ549" s="6"/>
      <c r="AR549" s="6"/>
      <c r="AS549" s="6"/>
      <c r="AT549" s="6">
        <f t="shared" si="166"/>
        <v>0</v>
      </c>
      <c r="AU549" s="6"/>
      <c r="AV549" s="6" t="str">
        <f t="shared" si="156"/>
        <v/>
      </c>
      <c r="AW549" s="6" t="str">
        <f t="shared" si="157"/>
        <v/>
      </c>
      <c r="AX549" s="6" t="str">
        <f t="shared" si="158"/>
        <v/>
      </c>
      <c r="AY549" s="58"/>
      <c r="BE549" s="193" t="s">
        <v>241</v>
      </c>
      <c r="CS549" s="284" t="str">
        <f t="shared" si="159"/>
        <v/>
      </c>
      <c r="CT549" s="365" t="str">
        <f t="shared" si="167"/>
        <v/>
      </c>
    </row>
    <row r="550" spans="1:98" s="1" customFormat="1" ht="13.5" customHeight="1" x14ac:dyDescent="0.2">
      <c r="A550" s="17">
        <v>535</v>
      </c>
      <c r="B550" s="370"/>
      <c r="C550" s="370"/>
      <c r="D550" s="370"/>
      <c r="E550" s="370"/>
      <c r="F550" s="370"/>
      <c r="G550" s="370"/>
      <c r="H550" s="370"/>
      <c r="I550" s="370"/>
      <c r="J550" s="370"/>
      <c r="K550" s="370"/>
      <c r="L550" s="371"/>
      <c r="M550" s="370"/>
      <c r="N550" s="69"/>
      <c r="O550" s="70"/>
      <c r="P550" s="62"/>
      <c r="Q550" s="62"/>
      <c r="R550" s="103"/>
      <c r="S550" s="103"/>
      <c r="T550" s="104"/>
      <c r="U550" s="105"/>
      <c r="V550" s="106"/>
      <c r="W550" s="106"/>
      <c r="X550" s="107"/>
      <c r="Y550" s="25"/>
      <c r="Z550" s="21" t="str">
        <f t="shared" si="150"/>
        <v/>
      </c>
      <c r="AA550" s="6" t="e">
        <f t="shared" si="151"/>
        <v>#N/A</v>
      </c>
      <c r="AB550" s="6" t="e">
        <f t="shared" si="152"/>
        <v>#N/A</v>
      </c>
      <c r="AC550" s="6" t="e">
        <f t="shared" si="153"/>
        <v>#N/A</v>
      </c>
      <c r="AD550" s="6" t="str">
        <f t="shared" si="154"/>
        <v/>
      </c>
      <c r="AE550" s="6">
        <f t="shared" si="155"/>
        <v>1</v>
      </c>
      <c r="AF550" s="6" t="e">
        <f t="shared" si="160"/>
        <v>#N/A</v>
      </c>
      <c r="AG550" s="6" t="e">
        <f t="shared" si="161"/>
        <v>#N/A</v>
      </c>
      <c r="AH550" s="6" t="e">
        <f t="shared" si="162"/>
        <v>#N/A</v>
      </c>
      <c r="AI550" s="6" t="e">
        <f t="shared" si="163"/>
        <v>#N/A</v>
      </c>
      <c r="AJ550" s="7" t="str">
        <f t="shared" si="164"/>
        <v xml:space="preserve"> </v>
      </c>
      <c r="AK550" s="6" t="e">
        <f t="shared" si="165"/>
        <v>#N/A</v>
      </c>
      <c r="AL550" s="6"/>
      <c r="AM550" s="6"/>
      <c r="AN550" s="6"/>
      <c r="AO550" s="6"/>
      <c r="AP550" s="6"/>
      <c r="AQ550" s="6"/>
      <c r="AR550" s="6"/>
      <c r="AS550" s="6"/>
      <c r="AT550" s="6">
        <f t="shared" si="166"/>
        <v>0</v>
      </c>
      <c r="AU550" s="6"/>
      <c r="AV550" s="6" t="str">
        <f t="shared" si="156"/>
        <v/>
      </c>
      <c r="AW550" s="6" t="str">
        <f t="shared" si="157"/>
        <v/>
      </c>
      <c r="AX550" s="6" t="str">
        <f t="shared" si="158"/>
        <v/>
      </c>
      <c r="AY550" s="58"/>
      <c r="BE550" s="193" t="s">
        <v>255</v>
      </c>
      <c r="CS550" s="284" t="str">
        <f t="shared" si="159"/>
        <v/>
      </c>
      <c r="CT550" s="365" t="str">
        <f t="shared" si="167"/>
        <v/>
      </c>
    </row>
    <row r="551" spans="1:98" s="1" customFormat="1" ht="13.5" customHeight="1" x14ac:dyDescent="0.2">
      <c r="A551" s="17">
        <v>536</v>
      </c>
      <c r="B551" s="370"/>
      <c r="C551" s="370"/>
      <c r="D551" s="370"/>
      <c r="E551" s="370"/>
      <c r="F551" s="370"/>
      <c r="G551" s="370"/>
      <c r="H551" s="370"/>
      <c r="I551" s="370"/>
      <c r="J551" s="370"/>
      <c r="K551" s="370"/>
      <c r="L551" s="371"/>
      <c r="M551" s="370"/>
      <c r="N551" s="69"/>
      <c r="O551" s="70"/>
      <c r="P551" s="62"/>
      <c r="Q551" s="62"/>
      <c r="R551" s="103"/>
      <c r="S551" s="103"/>
      <c r="T551" s="104"/>
      <c r="U551" s="105"/>
      <c r="V551" s="106"/>
      <c r="W551" s="106"/>
      <c r="X551" s="107"/>
      <c r="Y551" s="25"/>
      <c r="Z551" s="21" t="str">
        <f t="shared" si="150"/>
        <v/>
      </c>
      <c r="AA551" s="6" t="e">
        <f t="shared" si="151"/>
        <v>#N/A</v>
      </c>
      <c r="AB551" s="6" t="e">
        <f t="shared" si="152"/>
        <v>#N/A</v>
      </c>
      <c r="AC551" s="6" t="e">
        <f t="shared" si="153"/>
        <v>#N/A</v>
      </c>
      <c r="AD551" s="6" t="str">
        <f t="shared" si="154"/>
        <v/>
      </c>
      <c r="AE551" s="6">
        <f t="shared" si="155"/>
        <v>1</v>
      </c>
      <c r="AF551" s="6" t="e">
        <f t="shared" si="160"/>
        <v>#N/A</v>
      </c>
      <c r="AG551" s="6" t="e">
        <f t="shared" si="161"/>
        <v>#N/A</v>
      </c>
      <c r="AH551" s="6" t="e">
        <f t="shared" si="162"/>
        <v>#N/A</v>
      </c>
      <c r="AI551" s="6" t="e">
        <f t="shared" si="163"/>
        <v>#N/A</v>
      </c>
      <c r="AJ551" s="7" t="str">
        <f t="shared" si="164"/>
        <v xml:space="preserve"> </v>
      </c>
      <c r="AK551" s="6" t="e">
        <f t="shared" si="165"/>
        <v>#N/A</v>
      </c>
      <c r="AL551" s="6"/>
      <c r="AM551" s="6"/>
      <c r="AN551" s="6"/>
      <c r="AO551" s="6"/>
      <c r="AP551" s="6"/>
      <c r="AQ551" s="6"/>
      <c r="AR551" s="6"/>
      <c r="AS551" s="6"/>
      <c r="AT551" s="6">
        <f t="shared" si="166"/>
        <v>0</v>
      </c>
      <c r="AU551" s="6"/>
      <c r="AV551" s="6" t="str">
        <f t="shared" si="156"/>
        <v/>
      </c>
      <c r="AW551" s="6" t="str">
        <f t="shared" si="157"/>
        <v/>
      </c>
      <c r="AX551" s="6" t="str">
        <f t="shared" si="158"/>
        <v/>
      </c>
      <c r="AY551" s="58"/>
      <c r="BE551" s="193" t="s">
        <v>253</v>
      </c>
      <c r="CS551" s="284" t="str">
        <f t="shared" si="159"/>
        <v/>
      </c>
      <c r="CT551" s="365" t="str">
        <f t="shared" si="167"/>
        <v/>
      </c>
    </row>
    <row r="552" spans="1:98" s="1" customFormat="1" ht="13.5" customHeight="1" x14ac:dyDescent="0.2">
      <c r="A552" s="17">
        <v>537</v>
      </c>
      <c r="B552" s="370"/>
      <c r="C552" s="370"/>
      <c r="D552" s="370"/>
      <c r="E552" s="370"/>
      <c r="F552" s="370"/>
      <c r="G552" s="370"/>
      <c r="H552" s="370"/>
      <c r="I552" s="370"/>
      <c r="J552" s="370"/>
      <c r="K552" s="370"/>
      <c r="L552" s="371"/>
      <c r="M552" s="370"/>
      <c r="N552" s="69"/>
      <c r="O552" s="70"/>
      <c r="P552" s="62"/>
      <c r="Q552" s="62"/>
      <c r="R552" s="103"/>
      <c r="S552" s="103"/>
      <c r="T552" s="104"/>
      <c r="U552" s="105"/>
      <c r="V552" s="106"/>
      <c r="W552" s="106"/>
      <c r="X552" s="107"/>
      <c r="Y552" s="25"/>
      <c r="Z552" s="21" t="str">
        <f t="shared" si="150"/>
        <v/>
      </c>
      <c r="AA552" s="6" t="e">
        <f t="shared" si="151"/>
        <v>#N/A</v>
      </c>
      <c r="AB552" s="6" t="e">
        <f t="shared" si="152"/>
        <v>#N/A</v>
      </c>
      <c r="AC552" s="6" t="e">
        <f t="shared" si="153"/>
        <v>#N/A</v>
      </c>
      <c r="AD552" s="6" t="str">
        <f t="shared" si="154"/>
        <v/>
      </c>
      <c r="AE552" s="6">
        <f t="shared" si="155"/>
        <v>1</v>
      </c>
      <c r="AF552" s="6" t="e">
        <f t="shared" si="160"/>
        <v>#N/A</v>
      </c>
      <c r="AG552" s="6" t="e">
        <f t="shared" si="161"/>
        <v>#N/A</v>
      </c>
      <c r="AH552" s="6" t="e">
        <f t="shared" si="162"/>
        <v>#N/A</v>
      </c>
      <c r="AI552" s="6" t="e">
        <f t="shared" si="163"/>
        <v>#N/A</v>
      </c>
      <c r="AJ552" s="7" t="str">
        <f t="shared" si="164"/>
        <v xml:space="preserve"> </v>
      </c>
      <c r="AK552" s="6" t="e">
        <f t="shared" si="165"/>
        <v>#N/A</v>
      </c>
      <c r="AL552" s="6"/>
      <c r="AM552" s="6"/>
      <c r="AN552" s="6"/>
      <c r="AO552" s="6"/>
      <c r="AP552" s="6"/>
      <c r="AQ552" s="6"/>
      <c r="AR552" s="6"/>
      <c r="AS552" s="6"/>
      <c r="AT552" s="6">
        <f t="shared" si="166"/>
        <v>0</v>
      </c>
      <c r="AU552" s="6"/>
      <c r="AV552" s="6" t="str">
        <f t="shared" si="156"/>
        <v/>
      </c>
      <c r="AW552" s="6" t="str">
        <f t="shared" si="157"/>
        <v/>
      </c>
      <c r="AX552" s="6" t="str">
        <f t="shared" si="158"/>
        <v/>
      </c>
      <c r="AY552" s="58"/>
      <c r="BE552" s="193" t="s">
        <v>1057</v>
      </c>
      <c r="CS552" s="284" t="str">
        <f t="shared" si="159"/>
        <v/>
      </c>
      <c r="CT552" s="365" t="str">
        <f t="shared" si="167"/>
        <v/>
      </c>
    </row>
    <row r="553" spans="1:98" s="1" customFormat="1" ht="13.5" customHeight="1" x14ac:dyDescent="0.2">
      <c r="A553" s="17">
        <v>538</v>
      </c>
      <c r="B553" s="370"/>
      <c r="C553" s="370"/>
      <c r="D553" s="370"/>
      <c r="E553" s="370"/>
      <c r="F553" s="370"/>
      <c r="G553" s="370"/>
      <c r="H553" s="370"/>
      <c r="I553" s="370"/>
      <c r="J553" s="370"/>
      <c r="K553" s="370"/>
      <c r="L553" s="371"/>
      <c r="M553" s="370"/>
      <c r="N553" s="69"/>
      <c r="O553" s="70"/>
      <c r="P553" s="62"/>
      <c r="Q553" s="62"/>
      <c r="R553" s="103"/>
      <c r="S553" s="103"/>
      <c r="T553" s="104"/>
      <c r="U553" s="105"/>
      <c r="V553" s="106"/>
      <c r="W553" s="106"/>
      <c r="X553" s="107"/>
      <c r="Y553" s="25"/>
      <c r="Z553" s="21" t="str">
        <f t="shared" si="150"/>
        <v/>
      </c>
      <c r="AA553" s="6" t="e">
        <f t="shared" si="151"/>
        <v>#N/A</v>
      </c>
      <c r="AB553" s="6" t="e">
        <f t="shared" si="152"/>
        <v>#N/A</v>
      </c>
      <c r="AC553" s="6" t="e">
        <f t="shared" si="153"/>
        <v>#N/A</v>
      </c>
      <c r="AD553" s="6" t="str">
        <f t="shared" si="154"/>
        <v/>
      </c>
      <c r="AE553" s="6">
        <f t="shared" si="155"/>
        <v>1</v>
      </c>
      <c r="AF553" s="6" t="e">
        <f t="shared" si="160"/>
        <v>#N/A</v>
      </c>
      <c r="AG553" s="6" t="e">
        <f t="shared" si="161"/>
        <v>#N/A</v>
      </c>
      <c r="AH553" s="6" t="e">
        <f t="shared" si="162"/>
        <v>#N/A</v>
      </c>
      <c r="AI553" s="6" t="e">
        <f t="shared" si="163"/>
        <v>#N/A</v>
      </c>
      <c r="AJ553" s="7" t="str">
        <f t="shared" si="164"/>
        <v xml:space="preserve"> </v>
      </c>
      <c r="AK553" s="6" t="e">
        <f t="shared" si="165"/>
        <v>#N/A</v>
      </c>
      <c r="AL553" s="6"/>
      <c r="AM553" s="6"/>
      <c r="AN553" s="6"/>
      <c r="AO553" s="6"/>
      <c r="AP553" s="6"/>
      <c r="AQ553" s="6"/>
      <c r="AR553" s="6"/>
      <c r="AS553" s="6"/>
      <c r="AT553" s="6">
        <f t="shared" si="166"/>
        <v>0</v>
      </c>
      <c r="AU553" s="6"/>
      <c r="AV553" s="6" t="str">
        <f t="shared" si="156"/>
        <v/>
      </c>
      <c r="AW553" s="6" t="str">
        <f t="shared" si="157"/>
        <v/>
      </c>
      <c r="AX553" s="6" t="str">
        <f t="shared" si="158"/>
        <v/>
      </c>
      <c r="AY553" s="58"/>
      <c r="BE553" s="193" t="s">
        <v>1054</v>
      </c>
      <c r="CS553" s="284" t="str">
        <f t="shared" si="159"/>
        <v/>
      </c>
      <c r="CT553" s="365" t="str">
        <f t="shared" si="167"/>
        <v/>
      </c>
    </row>
    <row r="554" spans="1:98" s="1" customFormat="1" ht="13.5" customHeight="1" x14ac:dyDescent="0.2">
      <c r="A554" s="17">
        <v>539</v>
      </c>
      <c r="B554" s="370"/>
      <c r="C554" s="370"/>
      <c r="D554" s="370"/>
      <c r="E554" s="370"/>
      <c r="F554" s="370"/>
      <c r="G554" s="370"/>
      <c r="H554" s="370"/>
      <c r="I554" s="370"/>
      <c r="J554" s="370"/>
      <c r="K554" s="370"/>
      <c r="L554" s="371"/>
      <c r="M554" s="370"/>
      <c r="N554" s="69"/>
      <c r="O554" s="70"/>
      <c r="P554" s="62"/>
      <c r="Q554" s="62"/>
      <c r="R554" s="103"/>
      <c r="S554" s="103"/>
      <c r="T554" s="104"/>
      <c r="U554" s="105"/>
      <c r="V554" s="106"/>
      <c r="W554" s="106"/>
      <c r="X554" s="107"/>
      <c r="Y554" s="25"/>
      <c r="Z554" s="21" t="str">
        <f t="shared" si="150"/>
        <v/>
      </c>
      <c r="AA554" s="6" t="e">
        <f t="shared" si="151"/>
        <v>#N/A</v>
      </c>
      <c r="AB554" s="6" t="e">
        <f t="shared" si="152"/>
        <v>#N/A</v>
      </c>
      <c r="AC554" s="6" t="e">
        <f t="shared" si="153"/>
        <v>#N/A</v>
      </c>
      <c r="AD554" s="6" t="str">
        <f t="shared" si="154"/>
        <v/>
      </c>
      <c r="AE554" s="6">
        <f t="shared" si="155"/>
        <v>1</v>
      </c>
      <c r="AF554" s="6" t="e">
        <f t="shared" si="160"/>
        <v>#N/A</v>
      </c>
      <c r="AG554" s="6" t="e">
        <f t="shared" si="161"/>
        <v>#N/A</v>
      </c>
      <c r="AH554" s="6" t="e">
        <f t="shared" si="162"/>
        <v>#N/A</v>
      </c>
      <c r="AI554" s="6" t="e">
        <f t="shared" si="163"/>
        <v>#N/A</v>
      </c>
      <c r="AJ554" s="7" t="str">
        <f t="shared" si="164"/>
        <v xml:space="preserve"> </v>
      </c>
      <c r="AK554" s="6" t="e">
        <f t="shared" si="165"/>
        <v>#N/A</v>
      </c>
      <c r="AL554" s="6"/>
      <c r="AM554" s="6"/>
      <c r="AN554" s="6"/>
      <c r="AO554" s="6"/>
      <c r="AP554" s="6"/>
      <c r="AQ554" s="6"/>
      <c r="AR554" s="6"/>
      <c r="AS554" s="6"/>
      <c r="AT554" s="6">
        <f t="shared" si="166"/>
        <v>0</v>
      </c>
      <c r="AU554" s="6"/>
      <c r="AV554" s="6" t="str">
        <f t="shared" si="156"/>
        <v/>
      </c>
      <c r="AW554" s="6" t="str">
        <f t="shared" si="157"/>
        <v/>
      </c>
      <c r="AX554" s="6" t="str">
        <f t="shared" si="158"/>
        <v/>
      </c>
      <c r="AY554" s="58"/>
      <c r="BE554" s="193" t="s">
        <v>1232</v>
      </c>
      <c r="CS554" s="284" t="str">
        <f t="shared" si="159"/>
        <v/>
      </c>
      <c r="CT554" s="365" t="str">
        <f t="shared" si="167"/>
        <v/>
      </c>
    </row>
    <row r="555" spans="1:98" s="1" customFormat="1" ht="13.5" customHeight="1" x14ac:dyDescent="0.2">
      <c r="A555" s="17">
        <v>540</v>
      </c>
      <c r="B555" s="370"/>
      <c r="C555" s="370"/>
      <c r="D555" s="370"/>
      <c r="E555" s="370"/>
      <c r="F555" s="370"/>
      <c r="G555" s="370"/>
      <c r="H555" s="370"/>
      <c r="I555" s="370"/>
      <c r="J555" s="370"/>
      <c r="K555" s="370"/>
      <c r="L555" s="371"/>
      <c r="M555" s="370"/>
      <c r="N555" s="69"/>
      <c r="O555" s="70"/>
      <c r="P555" s="62"/>
      <c r="Q555" s="62"/>
      <c r="R555" s="103"/>
      <c r="S555" s="103"/>
      <c r="T555" s="104"/>
      <c r="U555" s="105"/>
      <c r="V555" s="106"/>
      <c r="W555" s="106"/>
      <c r="X555" s="107"/>
      <c r="Y555" s="25"/>
      <c r="Z555" s="21" t="str">
        <f t="shared" si="150"/>
        <v/>
      </c>
      <c r="AA555" s="6" t="e">
        <f t="shared" si="151"/>
        <v>#N/A</v>
      </c>
      <c r="AB555" s="6" t="e">
        <f t="shared" si="152"/>
        <v>#N/A</v>
      </c>
      <c r="AC555" s="6" t="e">
        <f t="shared" si="153"/>
        <v>#N/A</v>
      </c>
      <c r="AD555" s="6" t="str">
        <f t="shared" si="154"/>
        <v/>
      </c>
      <c r="AE555" s="6">
        <f t="shared" si="155"/>
        <v>1</v>
      </c>
      <c r="AF555" s="6" t="e">
        <f t="shared" si="160"/>
        <v>#N/A</v>
      </c>
      <c r="AG555" s="6" t="e">
        <f t="shared" si="161"/>
        <v>#N/A</v>
      </c>
      <c r="AH555" s="6" t="e">
        <f t="shared" si="162"/>
        <v>#N/A</v>
      </c>
      <c r="AI555" s="6" t="e">
        <f t="shared" si="163"/>
        <v>#N/A</v>
      </c>
      <c r="AJ555" s="7" t="str">
        <f t="shared" si="164"/>
        <v xml:space="preserve"> </v>
      </c>
      <c r="AK555" s="6" t="e">
        <f t="shared" si="165"/>
        <v>#N/A</v>
      </c>
      <c r="AL555" s="6"/>
      <c r="AM555" s="6"/>
      <c r="AN555" s="6"/>
      <c r="AO555" s="6"/>
      <c r="AP555" s="6"/>
      <c r="AQ555" s="6"/>
      <c r="AR555" s="6"/>
      <c r="AS555" s="6"/>
      <c r="AT555" s="6">
        <f t="shared" si="166"/>
        <v>0</v>
      </c>
      <c r="AU555" s="6"/>
      <c r="AV555" s="6" t="str">
        <f t="shared" si="156"/>
        <v/>
      </c>
      <c r="AW555" s="6" t="str">
        <f t="shared" si="157"/>
        <v/>
      </c>
      <c r="AX555" s="6" t="str">
        <f t="shared" si="158"/>
        <v/>
      </c>
      <c r="AY555" s="58"/>
      <c r="BE555" s="193" t="s">
        <v>835</v>
      </c>
      <c r="CS555" s="284" t="str">
        <f t="shared" si="159"/>
        <v/>
      </c>
      <c r="CT555" s="365" t="str">
        <f t="shared" si="167"/>
        <v/>
      </c>
    </row>
    <row r="556" spans="1:98" s="1" customFormat="1" ht="13.5" customHeight="1" x14ac:dyDescent="0.2">
      <c r="A556" s="17">
        <v>541</v>
      </c>
      <c r="B556" s="370"/>
      <c r="C556" s="370"/>
      <c r="D556" s="370"/>
      <c r="E556" s="370"/>
      <c r="F556" s="370"/>
      <c r="G556" s="370"/>
      <c r="H556" s="370"/>
      <c r="I556" s="370"/>
      <c r="J556" s="370"/>
      <c r="K556" s="370"/>
      <c r="L556" s="371"/>
      <c r="M556" s="370"/>
      <c r="N556" s="69"/>
      <c r="O556" s="70"/>
      <c r="P556" s="62"/>
      <c r="Q556" s="62"/>
      <c r="R556" s="103"/>
      <c r="S556" s="103"/>
      <c r="T556" s="104"/>
      <c r="U556" s="105"/>
      <c r="V556" s="106"/>
      <c r="W556" s="106"/>
      <c r="X556" s="107"/>
      <c r="Y556" s="25"/>
      <c r="Z556" s="21" t="str">
        <f t="shared" si="150"/>
        <v/>
      </c>
      <c r="AA556" s="6" t="e">
        <f t="shared" si="151"/>
        <v>#N/A</v>
      </c>
      <c r="AB556" s="6" t="e">
        <f t="shared" si="152"/>
        <v>#N/A</v>
      </c>
      <c r="AC556" s="6" t="e">
        <f t="shared" si="153"/>
        <v>#N/A</v>
      </c>
      <c r="AD556" s="6" t="str">
        <f t="shared" si="154"/>
        <v/>
      </c>
      <c r="AE556" s="6">
        <f t="shared" si="155"/>
        <v>1</v>
      </c>
      <c r="AF556" s="6" t="e">
        <f t="shared" si="160"/>
        <v>#N/A</v>
      </c>
      <c r="AG556" s="6" t="e">
        <f t="shared" si="161"/>
        <v>#N/A</v>
      </c>
      <c r="AH556" s="6" t="e">
        <f t="shared" si="162"/>
        <v>#N/A</v>
      </c>
      <c r="AI556" s="6" t="e">
        <f t="shared" si="163"/>
        <v>#N/A</v>
      </c>
      <c r="AJ556" s="7" t="str">
        <f t="shared" si="164"/>
        <v xml:space="preserve"> </v>
      </c>
      <c r="AK556" s="6" t="e">
        <f t="shared" si="165"/>
        <v>#N/A</v>
      </c>
      <c r="AL556" s="6"/>
      <c r="AM556" s="6"/>
      <c r="AN556" s="6"/>
      <c r="AO556" s="6"/>
      <c r="AP556" s="6"/>
      <c r="AQ556" s="6"/>
      <c r="AR556" s="6"/>
      <c r="AS556" s="6"/>
      <c r="AT556" s="6">
        <f t="shared" si="166"/>
        <v>0</v>
      </c>
      <c r="AU556" s="6"/>
      <c r="AV556" s="6" t="str">
        <f t="shared" si="156"/>
        <v/>
      </c>
      <c r="AW556" s="6" t="str">
        <f t="shared" si="157"/>
        <v/>
      </c>
      <c r="AX556" s="6" t="str">
        <f t="shared" si="158"/>
        <v/>
      </c>
      <c r="AY556" s="58"/>
      <c r="BE556" s="193" t="s">
        <v>875</v>
      </c>
      <c r="CS556" s="284" t="str">
        <f t="shared" si="159"/>
        <v/>
      </c>
      <c r="CT556" s="365" t="str">
        <f t="shared" si="167"/>
        <v/>
      </c>
    </row>
    <row r="557" spans="1:98" s="1" customFormat="1" ht="13.5" customHeight="1" x14ac:dyDescent="0.2">
      <c r="A557" s="17">
        <v>542</v>
      </c>
      <c r="B557" s="370"/>
      <c r="C557" s="370"/>
      <c r="D557" s="370"/>
      <c r="E557" s="370"/>
      <c r="F557" s="370"/>
      <c r="G557" s="370"/>
      <c r="H557" s="370"/>
      <c r="I557" s="370"/>
      <c r="J557" s="370"/>
      <c r="K557" s="370"/>
      <c r="L557" s="371"/>
      <c r="M557" s="370"/>
      <c r="N557" s="69"/>
      <c r="O557" s="70"/>
      <c r="P557" s="62"/>
      <c r="Q557" s="62"/>
      <c r="R557" s="103"/>
      <c r="S557" s="103"/>
      <c r="T557" s="104"/>
      <c r="U557" s="105"/>
      <c r="V557" s="106"/>
      <c r="W557" s="106"/>
      <c r="X557" s="107"/>
      <c r="Y557" s="25"/>
      <c r="Z557" s="21" t="str">
        <f t="shared" si="150"/>
        <v/>
      </c>
      <c r="AA557" s="6" t="e">
        <f t="shared" si="151"/>
        <v>#N/A</v>
      </c>
      <c r="AB557" s="6" t="e">
        <f t="shared" si="152"/>
        <v>#N/A</v>
      </c>
      <c r="AC557" s="6" t="e">
        <f t="shared" si="153"/>
        <v>#N/A</v>
      </c>
      <c r="AD557" s="6" t="str">
        <f t="shared" si="154"/>
        <v/>
      </c>
      <c r="AE557" s="6">
        <f t="shared" si="155"/>
        <v>1</v>
      </c>
      <c r="AF557" s="6" t="e">
        <f t="shared" si="160"/>
        <v>#N/A</v>
      </c>
      <c r="AG557" s="6" t="e">
        <f t="shared" si="161"/>
        <v>#N/A</v>
      </c>
      <c r="AH557" s="6" t="e">
        <f t="shared" si="162"/>
        <v>#N/A</v>
      </c>
      <c r="AI557" s="6" t="e">
        <f t="shared" si="163"/>
        <v>#N/A</v>
      </c>
      <c r="AJ557" s="7" t="str">
        <f t="shared" si="164"/>
        <v xml:space="preserve"> </v>
      </c>
      <c r="AK557" s="6" t="e">
        <f t="shared" si="165"/>
        <v>#N/A</v>
      </c>
      <c r="AL557" s="6"/>
      <c r="AM557" s="6"/>
      <c r="AN557" s="6"/>
      <c r="AO557" s="6"/>
      <c r="AP557" s="6"/>
      <c r="AQ557" s="6"/>
      <c r="AR557" s="6"/>
      <c r="AS557" s="6"/>
      <c r="AT557" s="6">
        <f t="shared" si="166"/>
        <v>0</v>
      </c>
      <c r="AU557" s="6"/>
      <c r="AV557" s="6" t="str">
        <f t="shared" si="156"/>
        <v/>
      </c>
      <c r="AW557" s="6" t="str">
        <f t="shared" si="157"/>
        <v/>
      </c>
      <c r="AX557" s="6" t="str">
        <f t="shared" si="158"/>
        <v/>
      </c>
      <c r="AY557" s="58"/>
      <c r="BE557" s="193" t="s">
        <v>909</v>
      </c>
      <c r="CS557" s="284" t="str">
        <f t="shared" si="159"/>
        <v/>
      </c>
      <c r="CT557" s="365" t="str">
        <f t="shared" si="167"/>
        <v/>
      </c>
    </row>
    <row r="558" spans="1:98" s="1" customFormat="1" ht="13.5" customHeight="1" x14ac:dyDescent="0.2">
      <c r="A558" s="17">
        <v>543</v>
      </c>
      <c r="B558" s="370"/>
      <c r="C558" s="370"/>
      <c r="D558" s="370"/>
      <c r="E558" s="370"/>
      <c r="F558" s="370"/>
      <c r="G558" s="370"/>
      <c r="H558" s="370"/>
      <c r="I558" s="370"/>
      <c r="J558" s="370"/>
      <c r="K558" s="370"/>
      <c r="L558" s="371"/>
      <c r="M558" s="370"/>
      <c r="N558" s="69"/>
      <c r="O558" s="70"/>
      <c r="P558" s="62"/>
      <c r="Q558" s="62"/>
      <c r="R558" s="103"/>
      <c r="S558" s="103"/>
      <c r="T558" s="104"/>
      <c r="U558" s="105"/>
      <c r="V558" s="106"/>
      <c r="W558" s="106"/>
      <c r="X558" s="107"/>
      <c r="Y558" s="25"/>
      <c r="Z558" s="21" t="str">
        <f t="shared" si="150"/>
        <v/>
      </c>
      <c r="AA558" s="6" t="e">
        <f t="shared" si="151"/>
        <v>#N/A</v>
      </c>
      <c r="AB558" s="6" t="e">
        <f t="shared" si="152"/>
        <v>#N/A</v>
      </c>
      <c r="AC558" s="6" t="e">
        <f t="shared" si="153"/>
        <v>#N/A</v>
      </c>
      <c r="AD558" s="6" t="str">
        <f t="shared" si="154"/>
        <v/>
      </c>
      <c r="AE558" s="6">
        <f t="shared" si="155"/>
        <v>1</v>
      </c>
      <c r="AF558" s="6" t="e">
        <f t="shared" si="160"/>
        <v>#N/A</v>
      </c>
      <c r="AG558" s="6" t="e">
        <f t="shared" si="161"/>
        <v>#N/A</v>
      </c>
      <c r="AH558" s="6" t="e">
        <f t="shared" si="162"/>
        <v>#N/A</v>
      </c>
      <c r="AI558" s="6" t="e">
        <f t="shared" si="163"/>
        <v>#N/A</v>
      </c>
      <c r="AJ558" s="7" t="str">
        <f t="shared" si="164"/>
        <v xml:space="preserve"> </v>
      </c>
      <c r="AK558" s="6" t="e">
        <f t="shared" si="165"/>
        <v>#N/A</v>
      </c>
      <c r="AL558" s="6"/>
      <c r="AM558" s="6"/>
      <c r="AN558" s="6"/>
      <c r="AO558" s="6"/>
      <c r="AP558" s="6"/>
      <c r="AQ558" s="6"/>
      <c r="AR558" s="6"/>
      <c r="AS558" s="6"/>
      <c r="AT558" s="6">
        <f t="shared" si="166"/>
        <v>0</v>
      </c>
      <c r="AU558" s="6"/>
      <c r="AV558" s="6" t="str">
        <f t="shared" si="156"/>
        <v/>
      </c>
      <c r="AW558" s="6" t="str">
        <f t="shared" si="157"/>
        <v/>
      </c>
      <c r="AX558" s="6" t="str">
        <f t="shared" si="158"/>
        <v/>
      </c>
      <c r="AY558" s="58"/>
      <c r="BE558" s="192" t="s">
        <v>1231</v>
      </c>
      <c r="CS558" s="284" t="str">
        <f t="shared" si="159"/>
        <v/>
      </c>
      <c r="CT558" s="365" t="str">
        <f t="shared" si="167"/>
        <v/>
      </c>
    </row>
    <row r="559" spans="1:98" s="1" customFormat="1" ht="13.5" customHeight="1" x14ac:dyDescent="0.2">
      <c r="A559" s="17">
        <v>544</v>
      </c>
      <c r="B559" s="370"/>
      <c r="C559" s="370"/>
      <c r="D559" s="370"/>
      <c r="E559" s="370"/>
      <c r="F559" s="370"/>
      <c r="G559" s="370"/>
      <c r="H559" s="370"/>
      <c r="I559" s="370"/>
      <c r="J559" s="370"/>
      <c r="K559" s="370"/>
      <c r="L559" s="371"/>
      <c r="M559" s="370"/>
      <c r="N559" s="69"/>
      <c r="O559" s="70"/>
      <c r="P559" s="62"/>
      <c r="Q559" s="62"/>
      <c r="R559" s="103"/>
      <c r="S559" s="103"/>
      <c r="T559" s="104"/>
      <c r="U559" s="105"/>
      <c r="V559" s="106"/>
      <c r="W559" s="106"/>
      <c r="X559" s="107"/>
      <c r="Y559" s="25"/>
      <c r="Z559" s="21" t="str">
        <f t="shared" si="150"/>
        <v/>
      </c>
      <c r="AA559" s="6" t="e">
        <f t="shared" si="151"/>
        <v>#N/A</v>
      </c>
      <c r="AB559" s="6" t="e">
        <f t="shared" si="152"/>
        <v>#N/A</v>
      </c>
      <c r="AC559" s="6" t="e">
        <f t="shared" si="153"/>
        <v>#N/A</v>
      </c>
      <c r="AD559" s="6" t="str">
        <f t="shared" si="154"/>
        <v/>
      </c>
      <c r="AE559" s="6">
        <f t="shared" si="155"/>
        <v>1</v>
      </c>
      <c r="AF559" s="6" t="e">
        <f t="shared" si="160"/>
        <v>#N/A</v>
      </c>
      <c r="AG559" s="6" t="e">
        <f t="shared" si="161"/>
        <v>#N/A</v>
      </c>
      <c r="AH559" s="6" t="e">
        <f t="shared" si="162"/>
        <v>#N/A</v>
      </c>
      <c r="AI559" s="6" t="e">
        <f t="shared" si="163"/>
        <v>#N/A</v>
      </c>
      <c r="AJ559" s="7" t="str">
        <f t="shared" si="164"/>
        <v xml:space="preserve"> </v>
      </c>
      <c r="AK559" s="6" t="e">
        <f t="shared" si="165"/>
        <v>#N/A</v>
      </c>
      <c r="AL559" s="6"/>
      <c r="AM559" s="6"/>
      <c r="AN559" s="6"/>
      <c r="AO559" s="6"/>
      <c r="AP559" s="6"/>
      <c r="AQ559" s="6"/>
      <c r="AR559" s="6"/>
      <c r="AS559" s="6"/>
      <c r="AT559" s="6">
        <f t="shared" si="166"/>
        <v>0</v>
      </c>
      <c r="AU559" s="6"/>
      <c r="AV559" s="6" t="str">
        <f t="shared" si="156"/>
        <v/>
      </c>
      <c r="AW559" s="6" t="str">
        <f t="shared" si="157"/>
        <v/>
      </c>
      <c r="AX559" s="6" t="str">
        <f t="shared" si="158"/>
        <v/>
      </c>
      <c r="AY559" s="58"/>
      <c r="BE559" s="192" t="s">
        <v>834</v>
      </c>
      <c r="CS559" s="284" t="str">
        <f t="shared" si="159"/>
        <v/>
      </c>
      <c r="CT559" s="365" t="str">
        <f t="shared" si="167"/>
        <v/>
      </c>
    </row>
    <row r="560" spans="1:98" s="1" customFormat="1" ht="13.5" customHeight="1" x14ac:dyDescent="0.2">
      <c r="A560" s="17">
        <v>545</v>
      </c>
      <c r="B560" s="370"/>
      <c r="C560" s="370"/>
      <c r="D560" s="370"/>
      <c r="E560" s="370"/>
      <c r="F560" s="370"/>
      <c r="G560" s="370"/>
      <c r="H560" s="370"/>
      <c r="I560" s="370"/>
      <c r="J560" s="370"/>
      <c r="K560" s="370"/>
      <c r="L560" s="371"/>
      <c r="M560" s="370"/>
      <c r="N560" s="69"/>
      <c r="O560" s="70"/>
      <c r="P560" s="62"/>
      <c r="Q560" s="62"/>
      <c r="R560" s="103"/>
      <c r="S560" s="103"/>
      <c r="T560" s="104"/>
      <c r="U560" s="105"/>
      <c r="V560" s="106"/>
      <c r="W560" s="106"/>
      <c r="X560" s="107"/>
      <c r="Y560" s="25"/>
      <c r="Z560" s="21" t="str">
        <f t="shared" si="150"/>
        <v/>
      </c>
      <c r="AA560" s="6" t="e">
        <f t="shared" si="151"/>
        <v>#N/A</v>
      </c>
      <c r="AB560" s="6" t="e">
        <f t="shared" si="152"/>
        <v>#N/A</v>
      </c>
      <c r="AC560" s="6" t="e">
        <f t="shared" si="153"/>
        <v>#N/A</v>
      </c>
      <c r="AD560" s="6" t="str">
        <f t="shared" si="154"/>
        <v/>
      </c>
      <c r="AE560" s="6">
        <f t="shared" si="155"/>
        <v>1</v>
      </c>
      <c r="AF560" s="6" t="e">
        <f t="shared" si="160"/>
        <v>#N/A</v>
      </c>
      <c r="AG560" s="6" t="e">
        <f t="shared" si="161"/>
        <v>#N/A</v>
      </c>
      <c r="AH560" s="6" t="e">
        <f t="shared" si="162"/>
        <v>#N/A</v>
      </c>
      <c r="AI560" s="6" t="e">
        <f t="shared" si="163"/>
        <v>#N/A</v>
      </c>
      <c r="AJ560" s="7" t="str">
        <f t="shared" si="164"/>
        <v xml:space="preserve"> </v>
      </c>
      <c r="AK560" s="6" t="e">
        <f t="shared" si="165"/>
        <v>#N/A</v>
      </c>
      <c r="AL560" s="6"/>
      <c r="AM560" s="6"/>
      <c r="AN560" s="6"/>
      <c r="AO560" s="6"/>
      <c r="AP560" s="6"/>
      <c r="AQ560" s="6"/>
      <c r="AR560" s="6"/>
      <c r="AS560" s="6"/>
      <c r="AT560" s="6">
        <f t="shared" si="166"/>
        <v>0</v>
      </c>
      <c r="AU560" s="6"/>
      <c r="AV560" s="6" t="str">
        <f t="shared" si="156"/>
        <v/>
      </c>
      <c r="AW560" s="6" t="str">
        <f t="shared" si="157"/>
        <v/>
      </c>
      <c r="AX560" s="6" t="str">
        <f t="shared" si="158"/>
        <v/>
      </c>
      <c r="AY560" s="58"/>
      <c r="BE560" s="192" t="s">
        <v>874</v>
      </c>
      <c r="CS560" s="284" t="str">
        <f t="shared" si="159"/>
        <v/>
      </c>
      <c r="CT560" s="365" t="str">
        <f t="shared" si="167"/>
        <v/>
      </c>
    </row>
    <row r="561" spans="1:98" s="1" customFormat="1" ht="13.5" customHeight="1" x14ac:dyDescent="0.2">
      <c r="A561" s="17">
        <v>546</v>
      </c>
      <c r="B561" s="370"/>
      <c r="C561" s="370"/>
      <c r="D561" s="370"/>
      <c r="E561" s="370"/>
      <c r="F561" s="370"/>
      <c r="G561" s="370"/>
      <c r="H561" s="370"/>
      <c r="I561" s="370"/>
      <c r="J561" s="370"/>
      <c r="K561" s="370"/>
      <c r="L561" s="371"/>
      <c r="M561" s="370"/>
      <c r="N561" s="69"/>
      <c r="O561" s="70"/>
      <c r="P561" s="62"/>
      <c r="Q561" s="62"/>
      <c r="R561" s="103"/>
      <c r="S561" s="103"/>
      <c r="T561" s="104"/>
      <c r="U561" s="105"/>
      <c r="V561" s="106"/>
      <c r="W561" s="106"/>
      <c r="X561" s="107"/>
      <c r="Y561" s="25"/>
      <c r="Z561" s="21" t="str">
        <f t="shared" si="150"/>
        <v/>
      </c>
      <c r="AA561" s="6" t="e">
        <f t="shared" si="151"/>
        <v>#N/A</v>
      </c>
      <c r="AB561" s="6" t="e">
        <f t="shared" si="152"/>
        <v>#N/A</v>
      </c>
      <c r="AC561" s="6" t="e">
        <f t="shared" si="153"/>
        <v>#N/A</v>
      </c>
      <c r="AD561" s="6" t="str">
        <f t="shared" si="154"/>
        <v/>
      </c>
      <c r="AE561" s="6">
        <f t="shared" si="155"/>
        <v>1</v>
      </c>
      <c r="AF561" s="6" t="e">
        <f t="shared" si="160"/>
        <v>#N/A</v>
      </c>
      <c r="AG561" s="6" t="e">
        <f t="shared" si="161"/>
        <v>#N/A</v>
      </c>
      <c r="AH561" s="6" t="e">
        <f t="shared" si="162"/>
        <v>#N/A</v>
      </c>
      <c r="AI561" s="6" t="e">
        <f t="shared" si="163"/>
        <v>#N/A</v>
      </c>
      <c r="AJ561" s="7" t="str">
        <f t="shared" si="164"/>
        <v xml:space="preserve"> </v>
      </c>
      <c r="AK561" s="6" t="e">
        <f t="shared" si="165"/>
        <v>#N/A</v>
      </c>
      <c r="AL561" s="6"/>
      <c r="AM561" s="6"/>
      <c r="AN561" s="6"/>
      <c r="AO561" s="6"/>
      <c r="AP561" s="6"/>
      <c r="AQ561" s="6"/>
      <c r="AR561" s="6"/>
      <c r="AS561" s="6"/>
      <c r="AT561" s="6">
        <f t="shared" si="166"/>
        <v>0</v>
      </c>
      <c r="AU561" s="6"/>
      <c r="AV561" s="6" t="str">
        <f t="shared" si="156"/>
        <v/>
      </c>
      <c r="AW561" s="6" t="str">
        <f t="shared" si="157"/>
        <v/>
      </c>
      <c r="AX561" s="6" t="str">
        <f t="shared" si="158"/>
        <v/>
      </c>
      <c r="AY561" s="58"/>
      <c r="BE561" s="192" t="s">
        <v>908</v>
      </c>
      <c r="CS561" s="284" t="str">
        <f t="shared" si="159"/>
        <v/>
      </c>
      <c r="CT561" s="365" t="str">
        <f t="shared" si="167"/>
        <v/>
      </c>
    </row>
    <row r="562" spans="1:98" s="1" customFormat="1" ht="13.5" customHeight="1" x14ac:dyDescent="0.2">
      <c r="A562" s="17">
        <v>547</v>
      </c>
      <c r="B562" s="370"/>
      <c r="C562" s="370"/>
      <c r="D562" s="370"/>
      <c r="E562" s="370"/>
      <c r="F562" s="370"/>
      <c r="G562" s="370"/>
      <c r="H562" s="370"/>
      <c r="I562" s="370"/>
      <c r="J562" s="370"/>
      <c r="K562" s="370"/>
      <c r="L562" s="371"/>
      <c r="M562" s="370"/>
      <c r="N562" s="69"/>
      <c r="O562" s="70"/>
      <c r="P562" s="62"/>
      <c r="Q562" s="62"/>
      <c r="R562" s="103"/>
      <c r="S562" s="103"/>
      <c r="T562" s="104"/>
      <c r="U562" s="105"/>
      <c r="V562" s="106"/>
      <c r="W562" s="106"/>
      <c r="X562" s="107"/>
      <c r="Y562" s="25"/>
      <c r="Z562" s="21" t="str">
        <f t="shared" si="150"/>
        <v/>
      </c>
      <c r="AA562" s="6" t="e">
        <f t="shared" si="151"/>
        <v>#N/A</v>
      </c>
      <c r="AB562" s="6" t="e">
        <f t="shared" si="152"/>
        <v>#N/A</v>
      </c>
      <c r="AC562" s="6" t="e">
        <f t="shared" si="153"/>
        <v>#N/A</v>
      </c>
      <c r="AD562" s="6" t="str">
        <f t="shared" si="154"/>
        <v/>
      </c>
      <c r="AE562" s="6">
        <f t="shared" si="155"/>
        <v>1</v>
      </c>
      <c r="AF562" s="6" t="e">
        <f t="shared" si="160"/>
        <v>#N/A</v>
      </c>
      <c r="AG562" s="6" t="e">
        <f t="shared" si="161"/>
        <v>#N/A</v>
      </c>
      <c r="AH562" s="6" t="e">
        <f t="shared" si="162"/>
        <v>#N/A</v>
      </c>
      <c r="AI562" s="6" t="e">
        <f t="shared" si="163"/>
        <v>#N/A</v>
      </c>
      <c r="AJ562" s="7" t="str">
        <f t="shared" si="164"/>
        <v xml:space="preserve"> </v>
      </c>
      <c r="AK562" s="6" t="e">
        <f t="shared" si="165"/>
        <v>#N/A</v>
      </c>
      <c r="AL562" s="6"/>
      <c r="AM562" s="6"/>
      <c r="AN562" s="6"/>
      <c r="AO562" s="6"/>
      <c r="AP562" s="6"/>
      <c r="AQ562" s="6"/>
      <c r="AR562" s="6"/>
      <c r="AS562" s="6"/>
      <c r="AT562" s="6">
        <f t="shared" si="166"/>
        <v>0</v>
      </c>
      <c r="AU562" s="6"/>
      <c r="AV562" s="6" t="str">
        <f t="shared" si="156"/>
        <v/>
      </c>
      <c r="AW562" s="6" t="str">
        <f t="shared" si="157"/>
        <v/>
      </c>
      <c r="AX562" s="6" t="str">
        <f t="shared" si="158"/>
        <v/>
      </c>
      <c r="AY562" s="58"/>
      <c r="BE562" s="193" t="s">
        <v>3</v>
      </c>
      <c r="CS562" s="284" t="str">
        <f t="shared" si="159"/>
        <v/>
      </c>
      <c r="CT562" s="365" t="str">
        <f t="shared" si="167"/>
        <v/>
      </c>
    </row>
    <row r="563" spans="1:98" s="1" customFormat="1" ht="13.5" customHeight="1" x14ac:dyDescent="0.2">
      <c r="A563" s="17">
        <v>548</v>
      </c>
      <c r="B563" s="370"/>
      <c r="C563" s="370"/>
      <c r="D563" s="370"/>
      <c r="E563" s="370"/>
      <c r="F563" s="370"/>
      <c r="G563" s="370"/>
      <c r="H563" s="370"/>
      <c r="I563" s="370"/>
      <c r="J563" s="370"/>
      <c r="K563" s="370"/>
      <c r="L563" s="371"/>
      <c r="M563" s="370"/>
      <c r="N563" s="69"/>
      <c r="O563" s="70"/>
      <c r="P563" s="62"/>
      <c r="Q563" s="62"/>
      <c r="R563" s="103"/>
      <c r="S563" s="103"/>
      <c r="T563" s="104"/>
      <c r="U563" s="105"/>
      <c r="V563" s="106"/>
      <c r="W563" s="106"/>
      <c r="X563" s="107"/>
      <c r="Y563" s="25"/>
      <c r="Z563" s="21" t="str">
        <f t="shared" si="150"/>
        <v/>
      </c>
      <c r="AA563" s="6" t="e">
        <f t="shared" si="151"/>
        <v>#N/A</v>
      </c>
      <c r="AB563" s="6" t="e">
        <f t="shared" si="152"/>
        <v>#N/A</v>
      </c>
      <c r="AC563" s="6" t="e">
        <f t="shared" si="153"/>
        <v>#N/A</v>
      </c>
      <c r="AD563" s="6" t="str">
        <f t="shared" si="154"/>
        <v/>
      </c>
      <c r="AE563" s="6">
        <f t="shared" si="155"/>
        <v>1</v>
      </c>
      <c r="AF563" s="6" t="e">
        <f t="shared" si="160"/>
        <v>#N/A</v>
      </c>
      <c r="AG563" s="6" t="e">
        <f t="shared" si="161"/>
        <v>#N/A</v>
      </c>
      <c r="AH563" s="6" t="e">
        <f t="shared" si="162"/>
        <v>#N/A</v>
      </c>
      <c r="AI563" s="6" t="e">
        <f t="shared" si="163"/>
        <v>#N/A</v>
      </c>
      <c r="AJ563" s="7" t="str">
        <f t="shared" si="164"/>
        <v xml:space="preserve"> </v>
      </c>
      <c r="AK563" s="6" t="e">
        <f t="shared" si="165"/>
        <v>#N/A</v>
      </c>
      <c r="AL563" s="6"/>
      <c r="AM563" s="6"/>
      <c r="AN563" s="6"/>
      <c r="AO563" s="6"/>
      <c r="AP563" s="6"/>
      <c r="AQ563" s="6"/>
      <c r="AR563" s="6"/>
      <c r="AS563" s="6"/>
      <c r="AT563" s="6">
        <f t="shared" si="166"/>
        <v>0</v>
      </c>
      <c r="AU563" s="6"/>
      <c r="AV563" s="6" t="str">
        <f t="shared" si="156"/>
        <v/>
      </c>
      <c r="AW563" s="6" t="str">
        <f t="shared" si="157"/>
        <v/>
      </c>
      <c r="AX563" s="6" t="str">
        <f t="shared" si="158"/>
        <v/>
      </c>
      <c r="AY563" s="58"/>
      <c r="BE563" s="193" t="s">
        <v>929</v>
      </c>
      <c r="CS563" s="284" t="str">
        <f t="shared" si="159"/>
        <v/>
      </c>
      <c r="CT563" s="365" t="str">
        <f t="shared" si="167"/>
        <v/>
      </c>
    </row>
    <row r="564" spans="1:98" s="1" customFormat="1" ht="13.5" customHeight="1" x14ac:dyDescent="0.2">
      <c r="A564" s="17">
        <v>549</v>
      </c>
      <c r="B564" s="370"/>
      <c r="C564" s="370"/>
      <c r="D564" s="370"/>
      <c r="E564" s="370"/>
      <c r="F564" s="370"/>
      <c r="G564" s="370"/>
      <c r="H564" s="370"/>
      <c r="I564" s="370"/>
      <c r="J564" s="370"/>
      <c r="K564" s="370"/>
      <c r="L564" s="371"/>
      <c r="M564" s="370"/>
      <c r="N564" s="69"/>
      <c r="O564" s="70"/>
      <c r="P564" s="62"/>
      <c r="Q564" s="62"/>
      <c r="R564" s="103"/>
      <c r="S564" s="103"/>
      <c r="T564" s="104"/>
      <c r="U564" s="105"/>
      <c r="V564" s="106"/>
      <c r="W564" s="106"/>
      <c r="X564" s="107"/>
      <c r="Y564" s="25"/>
      <c r="Z564" s="21" t="str">
        <f t="shared" si="150"/>
        <v/>
      </c>
      <c r="AA564" s="6" t="e">
        <f t="shared" si="151"/>
        <v>#N/A</v>
      </c>
      <c r="AB564" s="6" t="e">
        <f t="shared" si="152"/>
        <v>#N/A</v>
      </c>
      <c r="AC564" s="6" t="e">
        <f t="shared" si="153"/>
        <v>#N/A</v>
      </c>
      <c r="AD564" s="6" t="str">
        <f t="shared" si="154"/>
        <v/>
      </c>
      <c r="AE564" s="6">
        <f t="shared" si="155"/>
        <v>1</v>
      </c>
      <c r="AF564" s="6" t="e">
        <f t="shared" si="160"/>
        <v>#N/A</v>
      </c>
      <c r="AG564" s="6" t="e">
        <f t="shared" si="161"/>
        <v>#N/A</v>
      </c>
      <c r="AH564" s="6" t="e">
        <f t="shared" si="162"/>
        <v>#N/A</v>
      </c>
      <c r="AI564" s="6" t="e">
        <f t="shared" si="163"/>
        <v>#N/A</v>
      </c>
      <c r="AJ564" s="7" t="str">
        <f t="shared" si="164"/>
        <v xml:space="preserve"> </v>
      </c>
      <c r="AK564" s="6" t="e">
        <f t="shared" si="165"/>
        <v>#N/A</v>
      </c>
      <c r="AL564" s="6"/>
      <c r="AM564" s="6"/>
      <c r="AN564" s="6"/>
      <c r="AO564" s="6"/>
      <c r="AP564" s="6"/>
      <c r="AQ564" s="6"/>
      <c r="AR564" s="6"/>
      <c r="AS564" s="6"/>
      <c r="AT564" s="6">
        <f t="shared" si="166"/>
        <v>0</v>
      </c>
      <c r="AU564" s="6"/>
      <c r="AV564" s="6" t="str">
        <f t="shared" si="156"/>
        <v/>
      </c>
      <c r="AW564" s="6" t="str">
        <f t="shared" si="157"/>
        <v/>
      </c>
      <c r="AX564" s="6" t="str">
        <f t="shared" si="158"/>
        <v/>
      </c>
      <c r="AY564" s="58"/>
      <c r="BE564" s="193" t="s">
        <v>995</v>
      </c>
      <c r="CS564" s="284" t="str">
        <f t="shared" si="159"/>
        <v/>
      </c>
      <c r="CT564" s="365" t="str">
        <f t="shared" si="167"/>
        <v/>
      </c>
    </row>
    <row r="565" spans="1:98" s="1" customFormat="1" ht="13.5" customHeight="1" x14ac:dyDescent="0.2">
      <c r="A565" s="17">
        <v>550</v>
      </c>
      <c r="B565" s="370"/>
      <c r="C565" s="370"/>
      <c r="D565" s="370"/>
      <c r="E565" s="370"/>
      <c r="F565" s="370"/>
      <c r="G565" s="370"/>
      <c r="H565" s="370"/>
      <c r="I565" s="370"/>
      <c r="J565" s="370"/>
      <c r="K565" s="370"/>
      <c r="L565" s="371"/>
      <c r="M565" s="370"/>
      <c r="N565" s="69"/>
      <c r="O565" s="70"/>
      <c r="P565" s="62"/>
      <c r="Q565" s="62"/>
      <c r="R565" s="103"/>
      <c r="S565" s="103"/>
      <c r="T565" s="104"/>
      <c r="U565" s="105"/>
      <c r="V565" s="106"/>
      <c r="W565" s="106"/>
      <c r="X565" s="107"/>
      <c r="Y565" s="25"/>
      <c r="Z565" s="21" t="str">
        <f t="shared" si="150"/>
        <v/>
      </c>
      <c r="AA565" s="6" t="e">
        <f t="shared" si="151"/>
        <v>#N/A</v>
      </c>
      <c r="AB565" s="6" t="e">
        <f t="shared" si="152"/>
        <v>#N/A</v>
      </c>
      <c r="AC565" s="6" t="e">
        <f t="shared" si="153"/>
        <v>#N/A</v>
      </c>
      <c r="AD565" s="6" t="str">
        <f t="shared" si="154"/>
        <v/>
      </c>
      <c r="AE565" s="6">
        <f t="shared" si="155"/>
        <v>1</v>
      </c>
      <c r="AF565" s="6" t="e">
        <f t="shared" si="160"/>
        <v>#N/A</v>
      </c>
      <c r="AG565" s="6" t="e">
        <f t="shared" si="161"/>
        <v>#N/A</v>
      </c>
      <c r="AH565" s="6" t="e">
        <f t="shared" si="162"/>
        <v>#N/A</v>
      </c>
      <c r="AI565" s="6" t="e">
        <f t="shared" si="163"/>
        <v>#N/A</v>
      </c>
      <c r="AJ565" s="7" t="str">
        <f t="shared" si="164"/>
        <v xml:space="preserve"> </v>
      </c>
      <c r="AK565" s="6" t="e">
        <f t="shared" si="165"/>
        <v>#N/A</v>
      </c>
      <c r="AL565" s="6"/>
      <c r="AM565" s="6"/>
      <c r="AN565" s="6"/>
      <c r="AO565" s="6"/>
      <c r="AP565" s="6"/>
      <c r="AQ565" s="6"/>
      <c r="AR565" s="6"/>
      <c r="AS565" s="6"/>
      <c r="AT565" s="6">
        <f t="shared" si="166"/>
        <v>0</v>
      </c>
      <c r="AU565" s="6"/>
      <c r="AV565" s="6" t="str">
        <f t="shared" si="156"/>
        <v/>
      </c>
      <c r="AW565" s="6" t="str">
        <f t="shared" si="157"/>
        <v/>
      </c>
      <c r="AX565" s="6" t="str">
        <f t="shared" si="158"/>
        <v/>
      </c>
      <c r="AY565" s="58"/>
      <c r="BE565" s="193" t="s">
        <v>1061</v>
      </c>
      <c r="CS565" s="284" t="str">
        <f t="shared" si="159"/>
        <v/>
      </c>
      <c r="CT565" s="365" t="str">
        <f t="shared" si="167"/>
        <v/>
      </c>
    </row>
    <row r="566" spans="1:98" s="1" customFormat="1" ht="13.5" customHeight="1" x14ac:dyDescent="0.2">
      <c r="A566" s="17">
        <v>551</v>
      </c>
      <c r="B566" s="370"/>
      <c r="C566" s="370"/>
      <c r="D566" s="370"/>
      <c r="E566" s="370"/>
      <c r="F566" s="370"/>
      <c r="G566" s="370"/>
      <c r="H566" s="370"/>
      <c r="I566" s="370"/>
      <c r="J566" s="370"/>
      <c r="K566" s="370"/>
      <c r="L566" s="371"/>
      <c r="M566" s="370"/>
      <c r="N566" s="69"/>
      <c r="O566" s="70"/>
      <c r="P566" s="62"/>
      <c r="Q566" s="62"/>
      <c r="R566" s="103"/>
      <c r="S566" s="103"/>
      <c r="T566" s="104"/>
      <c r="U566" s="105"/>
      <c r="V566" s="106"/>
      <c r="W566" s="106"/>
      <c r="X566" s="107"/>
      <c r="Y566" s="25"/>
      <c r="Z566" s="21" t="str">
        <f t="shared" si="150"/>
        <v/>
      </c>
      <c r="AA566" s="6" t="e">
        <f t="shared" si="151"/>
        <v>#N/A</v>
      </c>
      <c r="AB566" s="6" t="e">
        <f t="shared" si="152"/>
        <v>#N/A</v>
      </c>
      <c r="AC566" s="6" t="e">
        <f t="shared" si="153"/>
        <v>#N/A</v>
      </c>
      <c r="AD566" s="6" t="str">
        <f t="shared" si="154"/>
        <v/>
      </c>
      <c r="AE566" s="6">
        <f t="shared" si="155"/>
        <v>1</v>
      </c>
      <c r="AF566" s="6" t="e">
        <f t="shared" si="160"/>
        <v>#N/A</v>
      </c>
      <c r="AG566" s="6" t="e">
        <f t="shared" si="161"/>
        <v>#N/A</v>
      </c>
      <c r="AH566" s="6" t="e">
        <f t="shared" si="162"/>
        <v>#N/A</v>
      </c>
      <c r="AI566" s="6" t="e">
        <f t="shared" si="163"/>
        <v>#N/A</v>
      </c>
      <c r="AJ566" s="7" t="str">
        <f t="shared" si="164"/>
        <v xml:space="preserve"> </v>
      </c>
      <c r="AK566" s="6" t="e">
        <f t="shared" si="165"/>
        <v>#N/A</v>
      </c>
      <c r="AL566" s="6"/>
      <c r="AM566" s="6"/>
      <c r="AN566" s="6"/>
      <c r="AO566" s="6"/>
      <c r="AP566" s="6"/>
      <c r="AQ566" s="6"/>
      <c r="AR566" s="6"/>
      <c r="AS566" s="6"/>
      <c r="AT566" s="6">
        <f t="shared" si="166"/>
        <v>0</v>
      </c>
      <c r="AU566" s="6"/>
      <c r="AV566" s="6" t="str">
        <f t="shared" si="156"/>
        <v/>
      </c>
      <c r="AW566" s="6" t="str">
        <f t="shared" si="157"/>
        <v/>
      </c>
      <c r="AX566" s="6" t="str">
        <f t="shared" si="158"/>
        <v/>
      </c>
      <c r="AY566" s="58"/>
      <c r="BE566" s="193" t="s">
        <v>4</v>
      </c>
      <c r="CS566" s="284" t="str">
        <f t="shared" si="159"/>
        <v/>
      </c>
      <c r="CT566" s="365" t="str">
        <f t="shared" si="167"/>
        <v/>
      </c>
    </row>
    <row r="567" spans="1:98" s="1" customFormat="1" ht="13.5" customHeight="1" x14ac:dyDescent="0.2">
      <c r="A567" s="17">
        <v>552</v>
      </c>
      <c r="B567" s="370"/>
      <c r="C567" s="370"/>
      <c r="D567" s="370"/>
      <c r="E567" s="370"/>
      <c r="F567" s="370"/>
      <c r="G567" s="370"/>
      <c r="H567" s="370"/>
      <c r="I567" s="370"/>
      <c r="J567" s="370"/>
      <c r="K567" s="370"/>
      <c r="L567" s="371"/>
      <c r="M567" s="370"/>
      <c r="N567" s="69"/>
      <c r="O567" s="70"/>
      <c r="P567" s="62"/>
      <c r="Q567" s="62"/>
      <c r="R567" s="103"/>
      <c r="S567" s="103"/>
      <c r="T567" s="104"/>
      <c r="U567" s="105"/>
      <c r="V567" s="106"/>
      <c r="W567" s="106"/>
      <c r="X567" s="107"/>
      <c r="Y567" s="25"/>
      <c r="Z567" s="21" t="str">
        <f t="shared" si="150"/>
        <v/>
      </c>
      <c r="AA567" s="6" t="e">
        <f t="shared" si="151"/>
        <v>#N/A</v>
      </c>
      <c r="AB567" s="6" t="e">
        <f t="shared" si="152"/>
        <v>#N/A</v>
      </c>
      <c r="AC567" s="6" t="e">
        <f t="shared" si="153"/>
        <v>#N/A</v>
      </c>
      <c r="AD567" s="6" t="str">
        <f t="shared" si="154"/>
        <v/>
      </c>
      <c r="AE567" s="6">
        <f t="shared" si="155"/>
        <v>1</v>
      </c>
      <c r="AF567" s="6" t="e">
        <f t="shared" si="160"/>
        <v>#N/A</v>
      </c>
      <c r="AG567" s="6" t="e">
        <f t="shared" si="161"/>
        <v>#N/A</v>
      </c>
      <c r="AH567" s="6" t="e">
        <f t="shared" si="162"/>
        <v>#N/A</v>
      </c>
      <c r="AI567" s="6" t="e">
        <f t="shared" si="163"/>
        <v>#N/A</v>
      </c>
      <c r="AJ567" s="7" t="str">
        <f t="shared" si="164"/>
        <v xml:space="preserve"> </v>
      </c>
      <c r="AK567" s="6" t="e">
        <f t="shared" si="165"/>
        <v>#N/A</v>
      </c>
      <c r="AL567" s="6"/>
      <c r="AM567" s="6"/>
      <c r="AN567" s="6"/>
      <c r="AO567" s="6"/>
      <c r="AP567" s="6"/>
      <c r="AQ567" s="6"/>
      <c r="AR567" s="6"/>
      <c r="AS567" s="6"/>
      <c r="AT567" s="6">
        <f t="shared" si="166"/>
        <v>0</v>
      </c>
      <c r="AU567" s="6"/>
      <c r="AV567" s="6" t="str">
        <f t="shared" si="156"/>
        <v/>
      </c>
      <c r="AW567" s="6" t="str">
        <f t="shared" si="157"/>
        <v/>
      </c>
      <c r="AX567" s="6" t="str">
        <f t="shared" si="158"/>
        <v/>
      </c>
      <c r="AY567" s="58"/>
      <c r="BE567" s="193" t="s">
        <v>928</v>
      </c>
      <c r="CS567" s="284" t="str">
        <f t="shared" si="159"/>
        <v/>
      </c>
      <c r="CT567" s="365" t="str">
        <f t="shared" si="167"/>
        <v/>
      </c>
    </row>
    <row r="568" spans="1:98" s="1" customFormat="1" ht="13.5" customHeight="1" x14ac:dyDescent="0.2">
      <c r="A568" s="17">
        <v>553</v>
      </c>
      <c r="B568" s="370"/>
      <c r="C568" s="370"/>
      <c r="D568" s="370"/>
      <c r="E568" s="370"/>
      <c r="F568" s="370"/>
      <c r="G568" s="370"/>
      <c r="H568" s="370"/>
      <c r="I568" s="370"/>
      <c r="J568" s="370"/>
      <c r="K568" s="370"/>
      <c r="L568" s="371"/>
      <c r="M568" s="370"/>
      <c r="N568" s="69"/>
      <c r="O568" s="70"/>
      <c r="P568" s="62"/>
      <c r="Q568" s="62"/>
      <c r="R568" s="103"/>
      <c r="S568" s="103"/>
      <c r="T568" s="104"/>
      <c r="U568" s="105"/>
      <c r="V568" s="106"/>
      <c r="W568" s="106"/>
      <c r="X568" s="107"/>
      <c r="Y568" s="25"/>
      <c r="Z568" s="21" t="str">
        <f t="shared" si="150"/>
        <v/>
      </c>
      <c r="AA568" s="6" t="e">
        <f t="shared" si="151"/>
        <v>#N/A</v>
      </c>
      <c r="AB568" s="6" t="e">
        <f t="shared" si="152"/>
        <v>#N/A</v>
      </c>
      <c r="AC568" s="6" t="e">
        <f t="shared" si="153"/>
        <v>#N/A</v>
      </c>
      <c r="AD568" s="6" t="str">
        <f t="shared" si="154"/>
        <v/>
      </c>
      <c r="AE568" s="6">
        <f t="shared" si="155"/>
        <v>1</v>
      </c>
      <c r="AF568" s="6" t="e">
        <f t="shared" si="160"/>
        <v>#N/A</v>
      </c>
      <c r="AG568" s="6" t="e">
        <f t="shared" si="161"/>
        <v>#N/A</v>
      </c>
      <c r="AH568" s="6" t="e">
        <f t="shared" si="162"/>
        <v>#N/A</v>
      </c>
      <c r="AI568" s="6" t="e">
        <f t="shared" si="163"/>
        <v>#N/A</v>
      </c>
      <c r="AJ568" s="7" t="str">
        <f t="shared" si="164"/>
        <v xml:space="preserve"> </v>
      </c>
      <c r="AK568" s="6" t="e">
        <f t="shared" si="165"/>
        <v>#N/A</v>
      </c>
      <c r="AL568" s="6"/>
      <c r="AM568" s="6"/>
      <c r="AN568" s="6"/>
      <c r="AO568" s="6"/>
      <c r="AP568" s="6"/>
      <c r="AQ568" s="6"/>
      <c r="AR568" s="6"/>
      <c r="AS568" s="6"/>
      <c r="AT568" s="6">
        <f t="shared" si="166"/>
        <v>0</v>
      </c>
      <c r="AU568" s="6"/>
      <c r="AV568" s="6" t="str">
        <f t="shared" si="156"/>
        <v/>
      </c>
      <c r="AW568" s="6" t="str">
        <f t="shared" si="157"/>
        <v/>
      </c>
      <c r="AX568" s="6" t="str">
        <f t="shared" si="158"/>
        <v/>
      </c>
      <c r="AY568" s="58"/>
      <c r="BE568" s="193" t="s">
        <v>994</v>
      </c>
      <c r="CS568" s="284" t="str">
        <f t="shared" si="159"/>
        <v/>
      </c>
      <c r="CT568" s="365" t="str">
        <f t="shared" si="167"/>
        <v/>
      </c>
    </row>
    <row r="569" spans="1:98" s="1" customFormat="1" ht="13.5" customHeight="1" x14ac:dyDescent="0.2">
      <c r="A569" s="17">
        <v>554</v>
      </c>
      <c r="B569" s="370"/>
      <c r="C569" s="370"/>
      <c r="D569" s="370"/>
      <c r="E569" s="370"/>
      <c r="F569" s="370"/>
      <c r="G569" s="370"/>
      <c r="H569" s="370"/>
      <c r="I569" s="370"/>
      <c r="J569" s="370"/>
      <c r="K569" s="370"/>
      <c r="L569" s="371"/>
      <c r="M569" s="370"/>
      <c r="N569" s="69"/>
      <c r="O569" s="70"/>
      <c r="P569" s="62"/>
      <c r="Q569" s="62"/>
      <c r="R569" s="103"/>
      <c r="S569" s="103"/>
      <c r="T569" s="104"/>
      <c r="U569" s="105"/>
      <c r="V569" s="106"/>
      <c r="W569" s="106"/>
      <c r="X569" s="107"/>
      <c r="Y569" s="25"/>
      <c r="Z569" s="21" t="str">
        <f t="shared" si="150"/>
        <v/>
      </c>
      <c r="AA569" s="6" t="e">
        <f t="shared" si="151"/>
        <v>#N/A</v>
      </c>
      <c r="AB569" s="6" t="e">
        <f t="shared" si="152"/>
        <v>#N/A</v>
      </c>
      <c r="AC569" s="6" t="e">
        <f t="shared" si="153"/>
        <v>#N/A</v>
      </c>
      <c r="AD569" s="6" t="str">
        <f t="shared" si="154"/>
        <v/>
      </c>
      <c r="AE569" s="6">
        <f t="shared" si="155"/>
        <v>1</v>
      </c>
      <c r="AF569" s="6" t="e">
        <f t="shared" si="160"/>
        <v>#N/A</v>
      </c>
      <c r="AG569" s="6" t="e">
        <f t="shared" si="161"/>
        <v>#N/A</v>
      </c>
      <c r="AH569" s="6" t="e">
        <f t="shared" si="162"/>
        <v>#N/A</v>
      </c>
      <c r="AI569" s="6" t="e">
        <f t="shared" si="163"/>
        <v>#N/A</v>
      </c>
      <c r="AJ569" s="7" t="str">
        <f t="shared" si="164"/>
        <v xml:space="preserve"> </v>
      </c>
      <c r="AK569" s="6" t="e">
        <f t="shared" si="165"/>
        <v>#N/A</v>
      </c>
      <c r="AL569" s="6"/>
      <c r="AM569" s="6"/>
      <c r="AN569" s="6"/>
      <c r="AO569" s="6"/>
      <c r="AP569" s="6"/>
      <c r="AQ569" s="6"/>
      <c r="AR569" s="6"/>
      <c r="AS569" s="6"/>
      <c r="AT569" s="6">
        <f t="shared" si="166"/>
        <v>0</v>
      </c>
      <c r="AU569" s="6"/>
      <c r="AV569" s="6" t="str">
        <f t="shared" si="156"/>
        <v/>
      </c>
      <c r="AW569" s="6" t="str">
        <f t="shared" si="157"/>
        <v/>
      </c>
      <c r="AX569" s="6" t="str">
        <f t="shared" si="158"/>
        <v/>
      </c>
      <c r="AY569" s="58"/>
      <c r="BE569" s="193" t="s">
        <v>1059</v>
      </c>
      <c r="CS569" s="284" t="str">
        <f t="shared" si="159"/>
        <v/>
      </c>
      <c r="CT569" s="365" t="str">
        <f t="shared" si="167"/>
        <v/>
      </c>
    </row>
    <row r="570" spans="1:98" s="1" customFormat="1" ht="13.5" customHeight="1" x14ac:dyDescent="0.2">
      <c r="A570" s="17">
        <v>555</v>
      </c>
      <c r="B570" s="370"/>
      <c r="C570" s="370"/>
      <c r="D570" s="370"/>
      <c r="E570" s="370"/>
      <c r="F570" s="370"/>
      <c r="G570" s="370"/>
      <c r="H570" s="370"/>
      <c r="I570" s="370"/>
      <c r="J570" s="370"/>
      <c r="K570" s="370"/>
      <c r="L570" s="371"/>
      <c r="M570" s="370"/>
      <c r="N570" s="69"/>
      <c r="O570" s="70"/>
      <c r="P570" s="62"/>
      <c r="Q570" s="62"/>
      <c r="R570" s="103"/>
      <c r="S570" s="103"/>
      <c r="T570" s="104"/>
      <c r="U570" s="105"/>
      <c r="V570" s="106"/>
      <c r="W570" s="106"/>
      <c r="X570" s="107"/>
      <c r="Y570" s="25"/>
      <c r="Z570" s="21" t="str">
        <f t="shared" si="150"/>
        <v/>
      </c>
      <c r="AA570" s="6" t="e">
        <f t="shared" si="151"/>
        <v>#N/A</v>
      </c>
      <c r="AB570" s="6" t="e">
        <f t="shared" si="152"/>
        <v>#N/A</v>
      </c>
      <c r="AC570" s="6" t="e">
        <f t="shared" si="153"/>
        <v>#N/A</v>
      </c>
      <c r="AD570" s="6" t="str">
        <f t="shared" si="154"/>
        <v/>
      </c>
      <c r="AE570" s="6">
        <f t="shared" si="155"/>
        <v>1</v>
      </c>
      <c r="AF570" s="6" t="e">
        <f t="shared" si="160"/>
        <v>#N/A</v>
      </c>
      <c r="AG570" s="6" t="e">
        <f t="shared" si="161"/>
        <v>#N/A</v>
      </c>
      <c r="AH570" s="6" t="e">
        <f t="shared" si="162"/>
        <v>#N/A</v>
      </c>
      <c r="AI570" s="6" t="e">
        <f t="shared" si="163"/>
        <v>#N/A</v>
      </c>
      <c r="AJ570" s="7" t="str">
        <f t="shared" si="164"/>
        <v xml:space="preserve"> </v>
      </c>
      <c r="AK570" s="6" t="e">
        <f t="shared" si="165"/>
        <v>#N/A</v>
      </c>
      <c r="AL570" s="6"/>
      <c r="AM570" s="6"/>
      <c r="AN570" s="6"/>
      <c r="AO570" s="6"/>
      <c r="AP570" s="6"/>
      <c r="AQ570" s="6"/>
      <c r="AR570" s="6"/>
      <c r="AS570" s="6"/>
      <c r="AT570" s="6">
        <f t="shared" si="166"/>
        <v>0</v>
      </c>
      <c r="AU570" s="6"/>
      <c r="AV570" s="6" t="str">
        <f t="shared" si="156"/>
        <v/>
      </c>
      <c r="AW570" s="6" t="str">
        <f t="shared" si="157"/>
        <v/>
      </c>
      <c r="AX570" s="6" t="str">
        <f t="shared" si="158"/>
        <v/>
      </c>
      <c r="AY570" s="58"/>
      <c r="BE570" s="193" t="s">
        <v>1326</v>
      </c>
      <c r="CS570" s="284" t="str">
        <f t="shared" si="159"/>
        <v/>
      </c>
      <c r="CT570" s="365" t="str">
        <f t="shared" si="167"/>
        <v/>
      </c>
    </row>
    <row r="571" spans="1:98" s="1" customFormat="1" ht="13.5" customHeight="1" x14ac:dyDescent="0.2">
      <c r="A571" s="17">
        <v>556</v>
      </c>
      <c r="B571" s="370"/>
      <c r="C571" s="370"/>
      <c r="D571" s="370"/>
      <c r="E571" s="370"/>
      <c r="F571" s="370"/>
      <c r="G571" s="370"/>
      <c r="H571" s="370"/>
      <c r="I571" s="370"/>
      <c r="J571" s="370"/>
      <c r="K571" s="370"/>
      <c r="L571" s="371"/>
      <c r="M571" s="370"/>
      <c r="N571" s="69"/>
      <c r="O571" s="70"/>
      <c r="P571" s="62"/>
      <c r="Q571" s="62"/>
      <c r="R571" s="103"/>
      <c r="S571" s="103"/>
      <c r="T571" s="104"/>
      <c r="U571" s="105"/>
      <c r="V571" s="106"/>
      <c r="W571" s="106"/>
      <c r="X571" s="107"/>
      <c r="Y571" s="25"/>
      <c r="Z571" s="21" t="str">
        <f t="shared" si="150"/>
        <v/>
      </c>
      <c r="AA571" s="6" t="e">
        <f t="shared" si="151"/>
        <v>#N/A</v>
      </c>
      <c r="AB571" s="6" t="e">
        <f t="shared" si="152"/>
        <v>#N/A</v>
      </c>
      <c r="AC571" s="6" t="e">
        <f t="shared" si="153"/>
        <v>#N/A</v>
      </c>
      <c r="AD571" s="6" t="str">
        <f t="shared" si="154"/>
        <v/>
      </c>
      <c r="AE571" s="6">
        <f t="shared" si="155"/>
        <v>1</v>
      </c>
      <c r="AF571" s="6" t="e">
        <f t="shared" si="160"/>
        <v>#N/A</v>
      </c>
      <c r="AG571" s="6" t="e">
        <f t="shared" si="161"/>
        <v>#N/A</v>
      </c>
      <c r="AH571" s="6" t="e">
        <f t="shared" si="162"/>
        <v>#N/A</v>
      </c>
      <c r="AI571" s="6" t="e">
        <f t="shared" si="163"/>
        <v>#N/A</v>
      </c>
      <c r="AJ571" s="7" t="str">
        <f t="shared" si="164"/>
        <v xml:space="preserve"> </v>
      </c>
      <c r="AK571" s="6" t="e">
        <f t="shared" si="165"/>
        <v>#N/A</v>
      </c>
      <c r="AL571" s="6"/>
      <c r="AM571" s="6"/>
      <c r="AN571" s="6"/>
      <c r="AO571" s="6"/>
      <c r="AP571" s="6"/>
      <c r="AQ571" s="6"/>
      <c r="AR571" s="6"/>
      <c r="AS571" s="6"/>
      <c r="AT571" s="6">
        <f t="shared" si="166"/>
        <v>0</v>
      </c>
      <c r="AU571" s="6"/>
      <c r="AV571" s="6" t="str">
        <f t="shared" si="156"/>
        <v/>
      </c>
      <c r="AW571" s="6" t="str">
        <f t="shared" si="157"/>
        <v/>
      </c>
      <c r="AX571" s="6" t="str">
        <f t="shared" si="158"/>
        <v/>
      </c>
      <c r="AY571" s="58"/>
      <c r="BE571" s="193" t="s">
        <v>1109</v>
      </c>
      <c r="CS571" s="284" t="str">
        <f t="shared" si="159"/>
        <v/>
      </c>
      <c r="CT571" s="365" t="str">
        <f t="shared" si="167"/>
        <v/>
      </c>
    </row>
    <row r="572" spans="1:98" s="1" customFormat="1" ht="13.5" customHeight="1" x14ac:dyDescent="0.2">
      <c r="A572" s="17">
        <v>557</v>
      </c>
      <c r="B572" s="370"/>
      <c r="C572" s="370"/>
      <c r="D572" s="370"/>
      <c r="E572" s="370"/>
      <c r="F572" s="370"/>
      <c r="G572" s="370"/>
      <c r="H572" s="370"/>
      <c r="I572" s="370"/>
      <c r="J572" s="370"/>
      <c r="K572" s="370"/>
      <c r="L572" s="371"/>
      <c r="M572" s="370"/>
      <c r="N572" s="69"/>
      <c r="O572" s="70"/>
      <c r="P572" s="62"/>
      <c r="Q572" s="62"/>
      <c r="R572" s="103"/>
      <c r="S572" s="103"/>
      <c r="T572" s="104"/>
      <c r="U572" s="105"/>
      <c r="V572" s="106"/>
      <c r="W572" s="106"/>
      <c r="X572" s="107"/>
      <c r="Y572" s="25"/>
      <c r="Z572" s="21" t="str">
        <f t="shared" si="150"/>
        <v/>
      </c>
      <c r="AA572" s="6" t="e">
        <f t="shared" si="151"/>
        <v>#N/A</v>
      </c>
      <c r="AB572" s="6" t="e">
        <f t="shared" si="152"/>
        <v>#N/A</v>
      </c>
      <c r="AC572" s="6" t="e">
        <f t="shared" si="153"/>
        <v>#N/A</v>
      </c>
      <c r="AD572" s="6" t="str">
        <f t="shared" si="154"/>
        <v/>
      </c>
      <c r="AE572" s="6">
        <f t="shared" si="155"/>
        <v>1</v>
      </c>
      <c r="AF572" s="6" t="e">
        <f t="shared" si="160"/>
        <v>#N/A</v>
      </c>
      <c r="AG572" s="6" t="e">
        <f t="shared" si="161"/>
        <v>#N/A</v>
      </c>
      <c r="AH572" s="6" t="e">
        <f t="shared" si="162"/>
        <v>#N/A</v>
      </c>
      <c r="AI572" s="6" t="e">
        <f t="shared" si="163"/>
        <v>#N/A</v>
      </c>
      <c r="AJ572" s="7" t="str">
        <f t="shared" si="164"/>
        <v xml:space="preserve"> </v>
      </c>
      <c r="AK572" s="6" t="e">
        <f t="shared" si="165"/>
        <v>#N/A</v>
      </c>
      <c r="AL572" s="6"/>
      <c r="AM572" s="6"/>
      <c r="AN572" s="6"/>
      <c r="AO572" s="6"/>
      <c r="AP572" s="6"/>
      <c r="AQ572" s="6"/>
      <c r="AR572" s="6"/>
      <c r="AS572" s="6"/>
      <c r="AT572" s="6">
        <f t="shared" si="166"/>
        <v>0</v>
      </c>
      <c r="AU572" s="6"/>
      <c r="AV572" s="6" t="str">
        <f t="shared" si="156"/>
        <v/>
      </c>
      <c r="AW572" s="6" t="str">
        <f t="shared" si="157"/>
        <v/>
      </c>
      <c r="AX572" s="6" t="str">
        <f t="shared" si="158"/>
        <v/>
      </c>
      <c r="AY572" s="58"/>
      <c r="BE572" s="193" t="s">
        <v>1125</v>
      </c>
      <c r="CS572" s="284" t="str">
        <f t="shared" si="159"/>
        <v/>
      </c>
      <c r="CT572" s="365" t="str">
        <f t="shared" si="167"/>
        <v/>
      </c>
    </row>
    <row r="573" spans="1:98" s="1" customFormat="1" ht="13.5" customHeight="1" x14ac:dyDescent="0.2">
      <c r="A573" s="17">
        <v>558</v>
      </c>
      <c r="B573" s="370"/>
      <c r="C573" s="370"/>
      <c r="D573" s="370"/>
      <c r="E573" s="370"/>
      <c r="F573" s="370"/>
      <c r="G573" s="370"/>
      <c r="H573" s="370"/>
      <c r="I573" s="370"/>
      <c r="J573" s="370"/>
      <c r="K573" s="370"/>
      <c r="L573" s="371"/>
      <c r="M573" s="370"/>
      <c r="N573" s="69"/>
      <c r="O573" s="70"/>
      <c r="P573" s="62"/>
      <c r="Q573" s="62"/>
      <c r="R573" s="103"/>
      <c r="S573" s="103"/>
      <c r="T573" s="104"/>
      <c r="U573" s="105"/>
      <c r="V573" s="106"/>
      <c r="W573" s="106"/>
      <c r="X573" s="107"/>
      <c r="Y573" s="25"/>
      <c r="Z573" s="21" t="str">
        <f t="shared" si="150"/>
        <v/>
      </c>
      <c r="AA573" s="6" t="e">
        <f t="shared" si="151"/>
        <v>#N/A</v>
      </c>
      <c r="AB573" s="6" t="e">
        <f t="shared" si="152"/>
        <v>#N/A</v>
      </c>
      <c r="AC573" s="6" t="e">
        <f t="shared" si="153"/>
        <v>#N/A</v>
      </c>
      <c r="AD573" s="6" t="str">
        <f t="shared" si="154"/>
        <v/>
      </c>
      <c r="AE573" s="6">
        <f t="shared" si="155"/>
        <v>1</v>
      </c>
      <c r="AF573" s="6" t="e">
        <f t="shared" si="160"/>
        <v>#N/A</v>
      </c>
      <c r="AG573" s="6" t="e">
        <f t="shared" si="161"/>
        <v>#N/A</v>
      </c>
      <c r="AH573" s="6" t="e">
        <f t="shared" si="162"/>
        <v>#N/A</v>
      </c>
      <c r="AI573" s="6" t="e">
        <f t="shared" si="163"/>
        <v>#N/A</v>
      </c>
      <c r="AJ573" s="7" t="str">
        <f t="shared" si="164"/>
        <v xml:space="preserve"> </v>
      </c>
      <c r="AK573" s="6" t="e">
        <f t="shared" si="165"/>
        <v>#N/A</v>
      </c>
      <c r="AL573" s="6"/>
      <c r="AM573" s="6"/>
      <c r="AN573" s="6"/>
      <c r="AO573" s="6"/>
      <c r="AP573" s="6"/>
      <c r="AQ573" s="6"/>
      <c r="AR573" s="6"/>
      <c r="AS573" s="6"/>
      <c r="AT573" s="6">
        <f t="shared" si="166"/>
        <v>0</v>
      </c>
      <c r="AU573" s="6"/>
      <c r="AV573" s="6" t="str">
        <f t="shared" si="156"/>
        <v/>
      </c>
      <c r="AW573" s="6" t="str">
        <f t="shared" si="157"/>
        <v/>
      </c>
      <c r="AX573" s="6" t="str">
        <f t="shared" si="158"/>
        <v/>
      </c>
      <c r="AY573" s="58"/>
      <c r="BE573" s="193" t="s">
        <v>1150</v>
      </c>
      <c r="CS573" s="284" t="str">
        <f t="shared" si="159"/>
        <v/>
      </c>
      <c r="CT573" s="365" t="str">
        <f t="shared" si="167"/>
        <v/>
      </c>
    </row>
    <row r="574" spans="1:98" s="1" customFormat="1" ht="13.5" customHeight="1" x14ac:dyDescent="0.2">
      <c r="A574" s="17">
        <v>559</v>
      </c>
      <c r="B574" s="370"/>
      <c r="C574" s="370"/>
      <c r="D574" s="370"/>
      <c r="E574" s="370"/>
      <c r="F574" s="370"/>
      <c r="G574" s="370"/>
      <c r="H574" s="370"/>
      <c r="I574" s="370"/>
      <c r="J574" s="370"/>
      <c r="K574" s="370"/>
      <c r="L574" s="371"/>
      <c r="M574" s="370"/>
      <c r="N574" s="69"/>
      <c r="O574" s="70"/>
      <c r="P574" s="62"/>
      <c r="Q574" s="62"/>
      <c r="R574" s="103"/>
      <c r="S574" s="103"/>
      <c r="T574" s="104"/>
      <c r="U574" s="105"/>
      <c r="V574" s="106"/>
      <c r="W574" s="106"/>
      <c r="X574" s="107"/>
      <c r="Y574" s="25"/>
      <c r="Z574" s="21" t="str">
        <f t="shared" si="150"/>
        <v/>
      </c>
      <c r="AA574" s="6" t="e">
        <f t="shared" si="151"/>
        <v>#N/A</v>
      </c>
      <c r="AB574" s="6" t="e">
        <f t="shared" si="152"/>
        <v>#N/A</v>
      </c>
      <c r="AC574" s="6" t="e">
        <f t="shared" si="153"/>
        <v>#N/A</v>
      </c>
      <c r="AD574" s="6" t="str">
        <f t="shared" si="154"/>
        <v/>
      </c>
      <c r="AE574" s="6">
        <f t="shared" si="155"/>
        <v>1</v>
      </c>
      <c r="AF574" s="6" t="e">
        <f t="shared" si="160"/>
        <v>#N/A</v>
      </c>
      <c r="AG574" s="6" t="e">
        <f t="shared" si="161"/>
        <v>#N/A</v>
      </c>
      <c r="AH574" s="6" t="e">
        <f t="shared" si="162"/>
        <v>#N/A</v>
      </c>
      <c r="AI574" s="6" t="e">
        <f t="shared" si="163"/>
        <v>#N/A</v>
      </c>
      <c r="AJ574" s="7" t="str">
        <f t="shared" si="164"/>
        <v xml:space="preserve"> </v>
      </c>
      <c r="AK574" s="6" t="e">
        <f t="shared" si="165"/>
        <v>#N/A</v>
      </c>
      <c r="AL574" s="6"/>
      <c r="AM574" s="6"/>
      <c r="AN574" s="6"/>
      <c r="AO574" s="6"/>
      <c r="AP574" s="6"/>
      <c r="AQ574" s="6"/>
      <c r="AR574" s="6"/>
      <c r="AS574" s="6"/>
      <c r="AT574" s="6">
        <f t="shared" si="166"/>
        <v>0</v>
      </c>
      <c r="AU574" s="6"/>
      <c r="AV574" s="6" t="str">
        <f t="shared" si="156"/>
        <v/>
      </c>
      <c r="AW574" s="6" t="str">
        <f t="shared" si="157"/>
        <v/>
      </c>
      <c r="AX574" s="6" t="str">
        <f t="shared" si="158"/>
        <v/>
      </c>
      <c r="AY574" s="58"/>
      <c r="BE574" s="191" t="s">
        <v>1325</v>
      </c>
      <c r="CS574" s="284" t="str">
        <f t="shared" si="159"/>
        <v/>
      </c>
      <c r="CT574" s="365" t="str">
        <f t="shared" si="167"/>
        <v/>
      </c>
    </row>
    <row r="575" spans="1:98" s="1" customFormat="1" ht="13.5" customHeight="1" x14ac:dyDescent="0.2">
      <c r="A575" s="17">
        <v>560</v>
      </c>
      <c r="B575" s="370"/>
      <c r="C575" s="370"/>
      <c r="D575" s="370"/>
      <c r="E575" s="370"/>
      <c r="F575" s="370"/>
      <c r="G575" s="370"/>
      <c r="H575" s="370"/>
      <c r="I575" s="370"/>
      <c r="J575" s="370"/>
      <c r="K575" s="370"/>
      <c r="L575" s="371"/>
      <c r="M575" s="370"/>
      <c r="N575" s="69"/>
      <c r="O575" s="70"/>
      <c r="P575" s="62"/>
      <c r="Q575" s="62"/>
      <c r="R575" s="103"/>
      <c r="S575" s="103"/>
      <c r="T575" s="104"/>
      <c r="U575" s="105"/>
      <c r="V575" s="106"/>
      <c r="W575" s="106"/>
      <c r="X575" s="107"/>
      <c r="Y575" s="25"/>
      <c r="Z575" s="21" t="str">
        <f t="shared" si="150"/>
        <v/>
      </c>
      <c r="AA575" s="6" t="e">
        <f t="shared" si="151"/>
        <v>#N/A</v>
      </c>
      <c r="AB575" s="6" t="e">
        <f t="shared" si="152"/>
        <v>#N/A</v>
      </c>
      <c r="AC575" s="6" t="e">
        <f t="shared" si="153"/>
        <v>#N/A</v>
      </c>
      <c r="AD575" s="6" t="str">
        <f t="shared" si="154"/>
        <v/>
      </c>
      <c r="AE575" s="6">
        <f t="shared" si="155"/>
        <v>1</v>
      </c>
      <c r="AF575" s="6" t="e">
        <f t="shared" si="160"/>
        <v>#N/A</v>
      </c>
      <c r="AG575" s="6" t="e">
        <f t="shared" si="161"/>
        <v>#N/A</v>
      </c>
      <c r="AH575" s="6" t="e">
        <f t="shared" si="162"/>
        <v>#N/A</v>
      </c>
      <c r="AI575" s="6" t="e">
        <f t="shared" si="163"/>
        <v>#N/A</v>
      </c>
      <c r="AJ575" s="7" t="str">
        <f t="shared" si="164"/>
        <v xml:space="preserve"> </v>
      </c>
      <c r="AK575" s="6" t="e">
        <f t="shared" si="165"/>
        <v>#N/A</v>
      </c>
      <c r="AL575" s="6"/>
      <c r="AM575" s="6"/>
      <c r="AN575" s="6"/>
      <c r="AO575" s="6"/>
      <c r="AP575" s="6"/>
      <c r="AQ575" s="6"/>
      <c r="AR575" s="6"/>
      <c r="AS575" s="6"/>
      <c r="AT575" s="6">
        <f t="shared" si="166"/>
        <v>0</v>
      </c>
      <c r="AU575" s="6"/>
      <c r="AV575" s="6" t="str">
        <f t="shared" si="156"/>
        <v/>
      </c>
      <c r="AW575" s="6" t="str">
        <f t="shared" si="157"/>
        <v/>
      </c>
      <c r="AX575" s="6" t="str">
        <f t="shared" si="158"/>
        <v/>
      </c>
      <c r="AY575" s="58"/>
      <c r="BE575" s="194" t="s">
        <v>1108</v>
      </c>
      <c r="CS575" s="284" t="str">
        <f t="shared" si="159"/>
        <v/>
      </c>
      <c r="CT575" s="365" t="str">
        <f t="shared" si="167"/>
        <v/>
      </c>
    </row>
    <row r="576" spans="1:98" s="1" customFormat="1" ht="13.5" customHeight="1" x14ac:dyDescent="0.2">
      <c r="A576" s="17">
        <v>561</v>
      </c>
      <c r="B576" s="370"/>
      <c r="C576" s="370"/>
      <c r="D576" s="370"/>
      <c r="E576" s="370"/>
      <c r="F576" s="370"/>
      <c r="G576" s="370"/>
      <c r="H576" s="370"/>
      <c r="I576" s="370"/>
      <c r="J576" s="370"/>
      <c r="K576" s="370"/>
      <c r="L576" s="371"/>
      <c r="M576" s="370"/>
      <c r="N576" s="69"/>
      <c r="O576" s="70"/>
      <c r="P576" s="62"/>
      <c r="Q576" s="62"/>
      <c r="R576" s="103"/>
      <c r="S576" s="103"/>
      <c r="T576" s="104"/>
      <c r="U576" s="105"/>
      <c r="V576" s="106"/>
      <c r="W576" s="106"/>
      <c r="X576" s="107"/>
      <c r="Y576" s="25"/>
      <c r="Z576" s="21" t="str">
        <f t="shared" si="150"/>
        <v/>
      </c>
      <c r="AA576" s="6" t="e">
        <f t="shared" si="151"/>
        <v>#N/A</v>
      </c>
      <c r="AB576" s="6" t="e">
        <f t="shared" si="152"/>
        <v>#N/A</v>
      </c>
      <c r="AC576" s="6" t="e">
        <f t="shared" si="153"/>
        <v>#N/A</v>
      </c>
      <c r="AD576" s="6" t="str">
        <f t="shared" si="154"/>
        <v/>
      </c>
      <c r="AE576" s="6">
        <f t="shared" si="155"/>
        <v>1</v>
      </c>
      <c r="AF576" s="6" t="e">
        <f t="shared" si="160"/>
        <v>#N/A</v>
      </c>
      <c r="AG576" s="6" t="e">
        <f t="shared" si="161"/>
        <v>#N/A</v>
      </c>
      <c r="AH576" s="6" t="e">
        <f t="shared" si="162"/>
        <v>#N/A</v>
      </c>
      <c r="AI576" s="6" t="e">
        <f t="shared" si="163"/>
        <v>#N/A</v>
      </c>
      <c r="AJ576" s="7" t="str">
        <f t="shared" si="164"/>
        <v xml:space="preserve"> </v>
      </c>
      <c r="AK576" s="6" t="e">
        <f t="shared" si="165"/>
        <v>#N/A</v>
      </c>
      <c r="AL576" s="6"/>
      <c r="AM576" s="6"/>
      <c r="AN576" s="6"/>
      <c r="AO576" s="6"/>
      <c r="AP576" s="6"/>
      <c r="AQ576" s="6"/>
      <c r="AR576" s="6"/>
      <c r="AS576" s="6"/>
      <c r="AT576" s="6">
        <f t="shared" si="166"/>
        <v>0</v>
      </c>
      <c r="AU576" s="6"/>
      <c r="AV576" s="6" t="str">
        <f t="shared" si="156"/>
        <v/>
      </c>
      <c r="AW576" s="6" t="str">
        <f t="shared" si="157"/>
        <v/>
      </c>
      <c r="AX576" s="6" t="str">
        <f t="shared" si="158"/>
        <v/>
      </c>
      <c r="AY576" s="58"/>
      <c r="BE576" s="194" t="s">
        <v>1124</v>
      </c>
      <c r="CS576" s="284" t="str">
        <f t="shared" si="159"/>
        <v/>
      </c>
      <c r="CT576" s="365" t="str">
        <f t="shared" si="167"/>
        <v/>
      </c>
    </row>
    <row r="577" spans="1:98" s="1" customFormat="1" ht="13.5" customHeight="1" x14ac:dyDescent="0.2">
      <c r="A577" s="17">
        <v>562</v>
      </c>
      <c r="B577" s="370"/>
      <c r="C577" s="370"/>
      <c r="D577" s="370"/>
      <c r="E577" s="370"/>
      <c r="F577" s="370"/>
      <c r="G577" s="370"/>
      <c r="H577" s="370"/>
      <c r="I577" s="370"/>
      <c r="J577" s="370"/>
      <c r="K577" s="370"/>
      <c r="L577" s="371"/>
      <c r="M577" s="370"/>
      <c r="N577" s="69"/>
      <c r="O577" s="70"/>
      <c r="P577" s="62"/>
      <c r="Q577" s="62"/>
      <c r="R577" s="103"/>
      <c r="S577" s="103"/>
      <c r="T577" s="104"/>
      <c r="U577" s="105"/>
      <c r="V577" s="106"/>
      <c r="W577" s="106"/>
      <c r="X577" s="107"/>
      <c r="Y577" s="25"/>
      <c r="Z577" s="21" t="str">
        <f t="shared" ref="Z577:Z640" si="168">IF(ISBLANK(J577)=TRUE,"",IF(OR(ISBLANK(B577)=TRUE),1,""))</f>
        <v/>
      </c>
      <c r="AA577" s="6" t="e">
        <f t="shared" ref="AA577:AA640" si="169">VLOOKUP(J577,$AZ$17:$BC$23,2,FALSE)</f>
        <v>#N/A</v>
      </c>
      <c r="AB577" s="6" t="e">
        <f t="shared" ref="AB577:AB640" si="170">VLOOKUP(J577,$AZ$17:$BC$23,3,FALSE)</f>
        <v>#N/A</v>
      </c>
      <c r="AC577" s="6" t="e">
        <f t="shared" ref="AC577:AC640" si="171">VLOOKUP(J577,$AZ$17:$BC$23,4,FALSE)</f>
        <v>#N/A</v>
      </c>
      <c r="AD577" s="6" t="str">
        <f t="shared" ref="AD577:AD640" si="172">IF(ISERROR(SEARCH("-",K577,1))=TRUE,ASC(UPPER(K577)),ASC(UPPER(LEFT(K577,SEARCH("-",K577,1)-1))))</f>
        <v/>
      </c>
      <c r="AE577" s="6">
        <f t="shared" ref="AE577:AE640" si="173">IF(L577&gt;3500,L577/1000,1)</f>
        <v>1</v>
      </c>
      <c r="AF577" s="6" t="e">
        <f t="shared" si="160"/>
        <v>#N/A</v>
      </c>
      <c r="AG577" s="6" t="e">
        <f t="shared" si="161"/>
        <v>#N/A</v>
      </c>
      <c r="AH577" s="6" t="e">
        <f t="shared" si="162"/>
        <v>#N/A</v>
      </c>
      <c r="AI577" s="6" t="e">
        <f t="shared" si="163"/>
        <v>#N/A</v>
      </c>
      <c r="AJ577" s="7" t="str">
        <f t="shared" si="164"/>
        <v xml:space="preserve"> </v>
      </c>
      <c r="AK577" s="6" t="e">
        <f t="shared" si="165"/>
        <v>#N/A</v>
      </c>
      <c r="AL577" s="6"/>
      <c r="AM577" s="6"/>
      <c r="AN577" s="6"/>
      <c r="AO577" s="6"/>
      <c r="AP577" s="6"/>
      <c r="AQ577" s="6"/>
      <c r="AR577" s="6"/>
      <c r="AS577" s="6"/>
      <c r="AT577" s="6">
        <f t="shared" si="166"/>
        <v>0</v>
      </c>
      <c r="AU577" s="6"/>
      <c r="AV577" s="6" t="str">
        <f t="shared" ref="AV577:AV640" si="174">IF(J577="","",VLOOKUP(J577,$AZ$17:$BD$25,5,FALSE))</f>
        <v/>
      </c>
      <c r="AW577" s="6" t="str">
        <f t="shared" ref="AW577:AW640" si="175">IF(D577="","",VLOOKUP(CONCATENATE("A",LEFT(D577)),$BS$17:$BT$26,2,FALSE))</f>
        <v/>
      </c>
      <c r="AX577" s="6" t="str">
        <f t="shared" ref="AX577:AX640" si="176">IF(AV577=AW577,"",1)</f>
        <v/>
      </c>
      <c r="AY577" s="58"/>
      <c r="BE577" s="194" t="s">
        <v>1149</v>
      </c>
      <c r="CS577" s="284" t="str">
        <f t="shared" si="159"/>
        <v/>
      </c>
      <c r="CT577" s="365" t="str">
        <f t="shared" si="167"/>
        <v/>
      </c>
    </row>
    <row r="578" spans="1:98" s="1" customFormat="1" ht="13.5" customHeight="1" x14ac:dyDescent="0.2">
      <c r="A578" s="17">
        <v>563</v>
      </c>
      <c r="B578" s="370"/>
      <c r="C578" s="370"/>
      <c r="D578" s="370"/>
      <c r="E578" s="370"/>
      <c r="F578" s="370"/>
      <c r="G578" s="370"/>
      <c r="H578" s="370"/>
      <c r="I578" s="370"/>
      <c r="J578" s="370"/>
      <c r="K578" s="370"/>
      <c r="L578" s="371"/>
      <c r="M578" s="370"/>
      <c r="N578" s="69"/>
      <c r="O578" s="70"/>
      <c r="P578" s="62"/>
      <c r="Q578" s="62"/>
      <c r="R578" s="103"/>
      <c r="S578" s="103"/>
      <c r="T578" s="104"/>
      <c r="U578" s="105"/>
      <c r="V578" s="106"/>
      <c r="W578" s="106"/>
      <c r="X578" s="107"/>
      <c r="Y578" s="25"/>
      <c r="Z578" s="21" t="str">
        <f t="shared" si="168"/>
        <v/>
      </c>
      <c r="AA578" s="6" t="e">
        <f t="shared" si="169"/>
        <v>#N/A</v>
      </c>
      <c r="AB578" s="6" t="e">
        <f t="shared" si="170"/>
        <v>#N/A</v>
      </c>
      <c r="AC578" s="6" t="e">
        <f t="shared" si="171"/>
        <v>#N/A</v>
      </c>
      <c r="AD578" s="6" t="str">
        <f t="shared" si="172"/>
        <v/>
      </c>
      <c r="AE578" s="6">
        <f t="shared" si="173"/>
        <v>1</v>
      </c>
      <c r="AF578" s="6" t="e">
        <f t="shared" si="160"/>
        <v>#N/A</v>
      </c>
      <c r="AG578" s="6" t="e">
        <f t="shared" si="161"/>
        <v>#N/A</v>
      </c>
      <c r="AH578" s="6" t="e">
        <f t="shared" si="162"/>
        <v>#N/A</v>
      </c>
      <c r="AI578" s="6" t="e">
        <f t="shared" si="163"/>
        <v>#N/A</v>
      </c>
      <c r="AJ578" s="7" t="str">
        <f t="shared" si="164"/>
        <v xml:space="preserve"> </v>
      </c>
      <c r="AK578" s="6" t="e">
        <f t="shared" si="165"/>
        <v>#N/A</v>
      </c>
      <c r="AL578" s="6"/>
      <c r="AM578" s="6"/>
      <c r="AN578" s="6"/>
      <c r="AO578" s="6"/>
      <c r="AP578" s="6"/>
      <c r="AQ578" s="6"/>
      <c r="AR578" s="6"/>
      <c r="AS578" s="6"/>
      <c r="AT578" s="6">
        <f t="shared" si="166"/>
        <v>0</v>
      </c>
      <c r="AU578" s="6"/>
      <c r="AV578" s="6" t="str">
        <f t="shared" si="174"/>
        <v/>
      </c>
      <c r="AW578" s="6" t="str">
        <f t="shared" si="175"/>
        <v/>
      </c>
      <c r="AX578" s="6" t="str">
        <f t="shared" si="176"/>
        <v/>
      </c>
      <c r="AY578" s="58"/>
      <c r="BE578" s="194" t="s">
        <v>1353</v>
      </c>
      <c r="CS578" s="284" t="str">
        <f t="shared" si="159"/>
        <v/>
      </c>
      <c r="CT578" s="365" t="str">
        <f t="shared" si="167"/>
        <v/>
      </c>
    </row>
    <row r="579" spans="1:98" s="1" customFormat="1" ht="13.5" customHeight="1" x14ac:dyDescent="0.2">
      <c r="A579" s="17">
        <v>564</v>
      </c>
      <c r="B579" s="370"/>
      <c r="C579" s="370"/>
      <c r="D579" s="370"/>
      <c r="E579" s="370"/>
      <c r="F579" s="370"/>
      <c r="G579" s="370"/>
      <c r="H579" s="370"/>
      <c r="I579" s="370"/>
      <c r="J579" s="370"/>
      <c r="K579" s="370"/>
      <c r="L579" s="371"/>
      <c r="M579" s="370"/>
      <c r="N579" s="69"/>
      <c r="O579" s="70"/>
      <c r="P579" s="62"/>
      <c r="Q579" s="62"/>
      <c r="R579" s="103"/>
      <c r="S579" s="103"/>
      <c r="T579" s="104"/>
      <c r="U579" s="105"/>
      <c r="V579" s="106"/>
      <c r="W579" s="106"/>
      <c r="X579" s="107"/>
      <c r="Y579" s="25"/>
      <c r="Z579" s="21" t="str">
        <f t="shared" si="168"/>
        <v/>
      </c>
      <c r="AA579" s="6" t="e">
        <f t="shared" si="169"/>
        <v>#N/A</v>
      </c>
      <c r="AB579" s="6" t="e">
        <f t="shared" si="170"/>
        <v>#N/A</v>
      </c>
      <c r="AC579" s="6" t="e">
        <f t="shared" si="171"/>
        <v>#N/A</v>
      </c>
      <c r="AD579" s="6" t="str">
        <f t="shared" si="172"/>
        <v/>
      </c>
      <c r="AE579" s="6">
        <f t="shared" si="173"/>
        <v>1</v>
      </c>
      <c r="AF579" s="6" t="e">
        <f t="shared" si="160"/>
        <v>#N/A</v>
      </c>
      <c r="AG579" s="6" t="e">
        <f t="shared" si="161"/>
        <v>#N/A</v>
      </c>
      <c r="AH579" s="6" t="e">
        <f t="shared" si="162"/>
        <v>#N/A</v>
      </c>
      <c r="AI579" s="6" t="e">
        <f t="shared" si="163"/>
        <v>#N/A</v>
      </c>
      <c r="AJ579" s="7" t="str">
        <f t="shared" si="164"/>
        <v xml:space="preserve"> </v>
      </c>
      <c r="AK579" s="6" t="e">
        <f t="shared" si="165"/>
        <v>#N/A</v>
      </c>
      <c r="AL579" s="6"/>
      <c r="AM579" s="6"/>
      <c r="AN579" s="6"/>
      <c r="AO579" s="6"/>
      <c r="AP579" s="6"/>
      <c r="AQ579" s="6"/>
      <c r="AR579" s="6"/>
      <c r="AS579" s="6"/>
      <c r="AT579" s="6">
        <f t="shared" si="166"/>
        <v>0</v>
      </c>
      <c r="AU579" s="6"/>
      <c r="AV579" s="6" t="str">
        <f t="shared" si="174"/>
        <v/>
      </c>
      <c r="AW579" s="6" t="str">
        <f t="shared" si="175"/>
        <v/>
      </c>
      <c r="AX579" s="6" t="str">
        <f t="shared" si="176"/>
        <v/>
      </c>
      <c r="AY579" s="58"/>
      <c r="BE579" s="193" t="s">
        <v>1173</v>
      </c>
      <c r="CS579" s="284" t="str">
        <f t="shared" si="159"/>
        <v/>
      </c>
      <c r="CT579" s="365" t="str">
        <f t="shared" si="167"/>
        <v/>
      </c>
    </row>
    <row r="580" spans="1:98" s="1" customFormat="1" ht="13.5" customHeight="1" x14ac:dyDescent="0.2">
      <c r="A580" s="17">
        <v>565</v>
      </c>
      <c r="B580" s="370"/>
      <c r="C580" s="370"/>
      <c r="D580" s="370"/>
      <c r="E580" s="370"/>
      <c r="F580" s="370"/>
      <c r="G580" s="370"/>
      <c r="H580" s="370"/>
      <c r="I580" s="370"/>
      <c r="J580" s="370"/>
      <c r="K580" s="370"/>
      <c r="L580" s="371"/>
      <c r="M580" s="370"/>
      <c r="N580" s="69"/>
      <c r="O580" s="70"/>
      <c r="P580" s="62"/>
      <c r="Q580" s="62"/>
      <c r="R580" s="103"/>
      <c r="S580" s="103"/>
      <c r="T580" s="104"/>
      <c r="U580" s="105"/>
      <c r="V580" s="106"/>
      <c r="W580" s="106"/>
      <c r="X580" s="107"/>
      <c r="Y580" s="25"/>
      <c r="Z580" s="21" t="str">
        <f t="shared" si="168"/>
        <v/>
      </c>
      <c r="AA580" s="6" t="e">
        <f t="shared" si="169"/>
        <v>#N/A</v>
      </c>
      <c r="AB580" s="6" t="e">
        <f t="shared" si="170"/>
        <v>#N/A</v>
      </c>
      <c r="AC580" s="6" t="e">
        <f t="shared" si="171"/>
        <v>#N/A</v>
      </c>
      <c r="AD580" s="6" t="str">
        <f t="shared" si="172"/>
        <v/>
      </c>
      <c r="AE580" s="6">
        <f t="shared" si="173"/>
        <v>1</v>
      </c>
      <c r="AF580" s="6" t="e">
        <f t="shared" si="160"/>
        <v>#N/A</v>
      </c>
      <c r="AG580" s="6" t="e">
        <f t="shared" si="161"/>
        <v>#N/A</v>
      </c>
      <c r="AH580" s="6" t="e">
        <f t="shared" si="162"/>
        <v>#N/A</v>
      </c>
      <c r="AI580" s="6" t="e">
        <f t="shared" si="163"/>
        <v>#N/A</v>
      </c>
      <c r="AJ580" s="7" t="str">
        <f t="shared" si="164"/>
        <v xml:space="preserve"> </v>
      </c>
      <c r="AK580" s="6" t="e">
        <f t="shared" si="165"/>
        <v>#N/A</v>
      </c>
      <c r="AL580" s="6"/>
      <c r="AM580" s="6"/>
      <c r="AN580" s="6"/>
      <c r="AO580" s="6"/>
      <c r="AP580" s="6"/>
      <c r="AQ580" s="6"/>
      <c r="AR580" s="6"/>
      <c r="AS580" s="6"/>
      <c r="AT580" s="6">
        <f t="shared" si="166"/>
        <v>0</v>
      </c>
      <c r="AU580" s="6"/>
      <c r="AV580" s="6" t="str">
        <f t="shared" si="174"/>
        <v/>
      </c>
      <c r="AW580" s="6" t="str">
        <f t="shared" si="175"/>
        <v/>
      </c>
      <c r="AX580" s="6" t="str">
        <f t="shared" si="176"/>
        <v/>
      </c>
      <c r="AY580" s="58"/>
      <c r="BE580" s="193" t="s">
        <v>1193</v>
      </c>
      <c r="CS580" s="284" t="str">
        <f t="shared" si="159"/>
        <v/>
      </c>
      <c r="CT580" s="365" t="str">
        <f t="shared" si="167"/>
        <v/>
      </c>
    </row>
    <row r="581" spans="1:98" s="1" customFormat="1" ht="13.5" customHeight="1" x14ac:dyDescent="0.2">
      <c r="A581" s="17">
        <v>566</v>
      </c>
      <c r="B581" s="370"/>
      <c r="C581" s="370"/>
      <c r="D581" s="370"/>
      <c r="E581" s="370"/>
      <c r="F581" s="370"/>
      <c r="G581" s="370"/>
      <c r="H581" s="370"/>
      <c r="I581" s="370"/>
      <c r="J581" s="370"/>
      <c r="K581" s="370"/>
      <c r="L581" s="371"/>
      <c r="M581" s="370"/>
      <c r="N581" s="69"/>
      <c r="O581" s="70"/>
      <c r="P581" s="62"/>
      <c r="Q581" s="62"/>
      <c r="R581" s="103"/>
      <c r="S581" s="103"/>
      <c r="T581" s="104"/>
      <c r="U581" s="105"/>
      <c r="V581" s="106"/>
      <c r="W581" s="106"/>
      <c r="X581" s="107"/>
      <c r="Y581" s="25"/>
      <c r="Z581" s="21" t="str">
        <f t="shared" si="168"/>
        <v/>
      </c>
      <c r="AA581" s="6" t="e">
        <f t="shared" si="169"/>
        <v>#N/A</v>
      </c>
      <c r="AB581" s="6" t="e">
        <f t="shared" si="170"/>
        <v>#N/A</v>
      </c>
      <c r="AC581" s="6" t="e">
        <f t="shared" si="171"/>
        <v>#N/A</v>
      </c>
      <c r="AD581" s="6" t="str">
        <f t="shared" si="172"/>
        <v/>
      </c>
      <c r="AE581" s="6">
        <f t="shared" si="173"/>
        <v>1</v>
      </c>
      <c r="AF581" s="6" t="e">
        <f t="shared" si="160"/>
        <v>#N/A</v>
      </c>
      <c r="AG581" s="6" t="e">
        <f t="shared" si="161"/>
        <v>#N/A</v>
      </c>
      <c r="AH581" s="6" t="e">
        <f t="shared" si="162"/>
        <v>#N/A</v>
      </c>
      <c r="AI581" s="6" t="e">
        <f t="shared" si="163"/>
        <v>#N/A</v>
      </c>
      <c r="AJ581" s="7" t="str">
        <f t="shared" si="164"/>
        <v xml:space="preserve"> </v>
      </c>
      <c r="AK581" s="6" t="e">
        <f t="shared" si="165"/>
        <v>#N/A</v>
      </c>
      <c r="AL581" s="6"/>
      <c r="AM581" s="6"/>
      <c r="AN581" s="6"/>
      <c r="AO581" s="6"/>
      <c r="AP581" s="6"/>
      <c r="AQ581" s="6"/>
      <c r="AR581" s="6"/>
      <c r="AS581" s="6"/>
      <c r="AT581" s="6">
        <f t="shared" si="166"/>
        <v>0</v>
      </c>
      <c r="AU581" s="6"/>
      <c r="AV581" s="6" t="str">
        <f t="shared" si="174"/>
        <v/>
      </c>
      <c r="AW581" s="6" t="str">
        <f t="shared" si="175"/>
        <v/>
      </c>
      <c r="AX581" s="6" t="str">
        <f t="shared" si="176"/>
        <v/>
      </c>
      <c r="AY581" s="58"/>
      <c r="BE581" s="194" t="s">
        <v>1213</v>
      </c>
      <c r="CS581" s="284" t="str">
        <f t="shared" si="159"/>
        <v/>
      </c>
      <c r="CT581" s="365" t="str">
        <f t="shared" si="167"/>
        <v/>
      </c>
    </row>
    <row r="582" spans="1:98" s="1" customFormat="1" ht="13.5" customHeight="1" x14ac:dyDescent="0.2">
      <c r="A582" s="17">
        <v>567</v>
      </c>
      <c r="B582" s="370"/>
      <c r="C582" s="370"/>
      <c r="D582" s="370"/>
      <c r="E582" s="370"/>
      <c r="F582" s="370"/>
      <c r="G582" s="370"/>
      <c r="H582" s="370"/>
      <c r="I582" s="370"/>
      <c r="J582" s="370"/>
      <c r="K582" s="370"/>
      <c r="L582" s="371"/>
      <c r="M582" s="370"/>
      <c r="N582" s="69"/>
      <c r="O582" s="70"/>
      <c r="P582" s="62"/>
      <c r="Q582" s="62"/>
      <c r="R582" s="103"/>
      <c r="S582" s="103"/>
      <c r="T582" s="104"/>
      <c r="U582" s="105"/>
      <c r="V582" s="106"/>
      <c r="W582" s="106"/>
      <c r="X582" s="107"/>
      <c r="Y582" s="25"/>
      <c r="Z582" s="21" t="str">
        <f t="shared" si="168"/>
        <v/>
      </c>
      <c r="AA582" s="6" t="e">
        <f t="shared" si="169"/>
        <v>#N/A</v>
      </c>
      <c r="AB582" s="6" t="e">
        <f t="shared" si="170"/>
        <v>#N/A</v>
      </c>
      <c r="AC582" s="6" t="e">
        <f t="shared" si="171"/>
        <v>#N/A</v>
      </c>
      <c r="AD582" s="6" t="str">
        <f t="shared" si="172"/>
        <v/>
      </c>
      <c r="AE582" s="6">
        <f t="shared" si="173"/>
        <v>1</v>
      </c>
      <c r="AF582" s="6" t="e">
        <f t="shared" si="160"/>
        <v>#N/A</v>
      </c>
      <c r="AG582" s="6" t="e">
        <f t="shared" si="161"/>
        <v>#N/A</v>
      </c>
      <c r="AH582" s="6" t="e">
        <f t="shared" si="162"/>
        <v>#N/A</v>
      </c>
      <c r="AI582" s="6" t="e">
        <f t="shared" si="163"/>
        <v>#N/A</v>
      </c>
      <c r="AJ582" s="7" t="str">
        <f t="shared" si="164"/>
        <v xml:space="preserve"> </v>
      </c>
      <c r="AK582" s="6" t="e">
        <f t="shared" si="165"/>
        <v>#N/A</v>
      </c>
      <c r="AL582" s="6"/>
      <c r="AM582" s="6"/>
      <c r="AN582" s="6"/>
      <c r="AO582" s="6"/>
      <c r="AP582" s="6"/>
      <c r="AQ582" s="6"/>
      <c r="AR582" s="6"/>
      <c r="AS582" s="6"/>
      <c r="AT582" s="6">
        <f t="shared" si="166"/>
        <v>0</v>
      </c>
      <c r="AU582" s="6"/>
      <c r="AV582" s="6" t="str">
        <f t="shared" si="174"/>
        <v/>
      </c>
      <c r="AW582" s="6" t="str">
        <f t="shared" si="175"/>
        <v/>
      </c>
      <c r="AX582" s="6" t="str">
        <f t="shared" si="176"/>
        <v/>
      </c>
      <c r="AY582" s="58"/>
      <c r="BE582" s="194" t="s">
        <v>1352</v>
      </c>
      <c r="CS582" s="284" t="str">
        <f t="shared" si="159"/>
        <v/>
      </c>
      <c r="CT582" s="365" t="str">
        <f t="shared" si="167"/>
        <v/>
      </c>
    </row>
    <row r="583" spans="1:98" s="1" customFormat="1" ht="13.5" customHeight="1" x14ac:dyDescent="0.2">
      <c r="A583" s="17">
        <v>568</v>
      </c>
      <c r="B583" s="370"/>
      <c r="C583" s="370"/>
      <c r="D583" s="370"/>
      <c r="E583" s="370"/>
      <c r="F583" s="370"/>
      <c r="G583" s="370"/>
      <c r="H583" s="370"/>
      <c r="I583" s="370"/>
      <c r="J583" s="370"/>
      <c r="K583" s="370"/>
      <c r="L583" s="371"/>
      <c r="M583" s="370"/>
      <c r="N583" s="69"/>
      <c r="O583" s="70"/>
      <c r="P583" s="62"/>
      <c r="Q583" s="62"/>
      <c r="R583" s="103"/>
      <c r="S583" s="103"/>
      <c r="T583" s="104"/>
      <c r="U583" s="105"/>
      <c r="V583" s="106"/>
      <c r="W583" s="106"/>
      <c r="X583" s="107"/>
      <c r="Y583" s="25"/>
      <c r="Z583" s="21" t="str">
        <f t="shared" si="168"/>
        <v/>
      </c>
      <c r="AA583" s="6" t="e">
        <f t="shared" si="169"/>
        <v>#N/A</v>
      </c>
      <c r="AB583" s="6" t="e">
        <f t="shared" si="170"/>
        <v>#N/A</v>
      </c>
      <c r="AC583" s="6" t="e">
        <f t="shared" si="171"/>
        <v>#N/A</v>
      </c>
      <c r="AD583" s="6" t="str">
        <f t="shared" si="172"/>
        <v/>
      </c>
      <c r="AE583" s="6">
        <f t="shared" si="173"/>
        <v>1</v>
      </c>
      <c r="AF583" s="6" t="e">
        <f t="shared" si="160"/>
        <v>#N/A</v>
      </c>
      <c r="AG583" s="6" t="e">
        <f t="shared" si="161"/>
        <v>#N/A</v>
      </c>
      <c r="AH583" s="6" t="e">
        <f t="shared" si="162"/>
        <v>#N/A</v>
      </c>
      <c r="AI583" s="6" t="e">
        <f t="shared" si="163"/>
        <v>#N/A</v>
      </c>
      <c r="AJ583" s="7" t="str">
        <f t="shared" si="164"/>
        <v xml:space="preserve"> </v>
      </c>
      <c r="AK583" s="6" t="e">
        <f t="shared" si="165"/>
        <v>#N/A</v>
      </c>
      <c r="AL583" s="6"/>
      <c r="AM583" s="6"/>
      <c r="AN583" s="6"/>
      <c r="AO583" s="6"/>
      <c r="AP583" s="6"/>
      <c r="AQ583" s="6"/>
      <c r="AR583" s="6"/>
      <c r="AS583" s="6"/>
      <c r="AT583" s="6">
        <f t="shared" si="166"/>
        <v>0</v>
      </c>
      <c r="AU583" s="6"/>
      <c r="AV583" s="6" t="str">
        <f t="shared" si="174"/>
        <v/>
      </c>
      <c r="AW583" s="6" t="str">
        <f t="shared" si="175"/>
        <v/>
      </c>
      <c r="AX583" s="6" t="str">
        <f t="shared" si="176"/>
        <v/>
      </c>
      <c r="AY583" s="58"/>
      <c r="BE583" s="194" t="s">
        <v>1172</v>
      </c>
      <c r="CS583" s="284" t="str">
        <f t="shared" si="159"/>
        <v/>
      </c>
      <c r="CT583" s="365" t="str">
        <f t="shared" si="167"/>
        <v/>
      </c>
    </row>
    <row r="584" spans="1:98" s="1" customFormat="1" ht="13.5" customHeight="1" x14ac:dyDescent="0.2">
      <c r="A584" s="17">
        <v>569</v>
      </c>
      <c r="B584" s="370"/>
      <c r="C584" s="370"/>
      <c r="D584" s="370"/>
      <c r="E584" s="370"/>
      <c r="F584" s="370"/>
      <c r="G584" s="370"/>
      <c r="H584" s="370"/>
      <c r="I584" s="370"/>
      <c r="J584" s="370"/>
      <c r="K584" s="370"/>
      <c r="L584" s="371"/>
      <c r="M584" s="370"/>
      <c r="N584" s="69"/>
      <c r="O584" s="70"/>
      <c r="P584" s="62"/>
      <c r="Q584" s="62"/>
      <c r="R584" s="103"/>
      <c r="S584" s="103"/>
      <c r="T584" s="104"/>
      <c r="U584" s="105"/>
      <c r="V584" s="106"/>
      <c r="W584" s="106"/>
      <c r="X584" s="107"/>
      <c r="Y584" s="25"/>
      <c r="Z584" s="21" t="str">
        <f t="shared" si="168"/>
        <v/>
      </c>
      <c r="AA584" s="6" t="e">
        <f t="shared" si="169"/>
        <v>#N/A</v>
      </c>
      <c r="AB584" s="6" t="e">
        <f t="shared" si="170"/>
        <v>#N/A</v>
      </c>
      <c r="AC584" s="6" t="e">
        <f t="shared" si="171"/>
        <v>#N/A</v>
      </c>
      <c r="AD584" s="6" t="str">
        <f t="shared" si="172"/>
        <v/>
      </c>
      <c r="AE584" s="6">
        <f t="shared" si="173"/>
        <v>1</v>
      </c>
      <c r="AF584" s="6" t="e">
        <f t="shared" si="160"/>
        <v>#N/A</v>
      </c>
      <c r="AG584" s="6" t="e">
        <f t="shared" si="161"/>
        <v>#N/A</v>
      </c>
      <c r="AH584" s="6" t="e">
        <f t="shared" si="162"/>
        <v>#N/A</v>
      </c>
      <c r="AI584" s="6" t="e">
        <f t="shared" si="163"/>
        <v>#N/A</v>
      </c>
      <c r="AJ584" s="7" t="str">
        <f t="shared" si="164"/>
        <v xml:space="preserve"> </v>
      </c>
      <c r="AK584" s="6" t="e">
        <f t="shared" si="165"/>
        <v>#N/A</v>
      </c>
      <c r="AL584" s="6"/>
      <c r="AM584" s="6"/>
      <c r="AN584" s="6"/>
      <c r="AO584" s="6"/>
      <c r="AP584" s="6"/>
      <c r="AQ584" s="6"/>
      <c r="AR584" s="6"/>
      <c r="AS584" s="6"/>
      <c r="AT584" s="6">
        <f t="shared" si="166"/>
        <v>0</v>
      </c>
      <c r="AU584" s="6"/>
      <c r="AV584" s="6" t="str">
        <f t="shared" si="174"/>
        <v/>
      </c>
      <c r="AW584" s="6" t="str">
        <f t="shared" si="175"/>
        <v/>
      </c>
      <c r="AX584" s="6" t="str">
        <f t="shared" si="176"/>
        <v/>
      </c>
      <c r="AY584" s="58"/>
      <c r="BE584" s="194" t="s">
        <v>1192</v>
      </c>
      <c r="CS584" s="284" t="str">
        <f t="shared" si="159"/>
        <v/>
      </c>
      <c r="CT584" s="365" t="str">
        <f t="shared" si="167"/>
        <v/>
      </c>
    </row>
    <row r="585" spans="1:98" s="1" customFormat="1" ht="13.5" customHeight="1" x14ac:dyDescent="0.2">
      <c r="A585" s="17">
        <v>570</v>
      </c>
      <c r="B585" s="370"/>
      <c r="C585" s="370"/>
      <c r="D585" s="370"/>
      <c r="E585" s="370"/>
      <c r="F585" s="370"/>
      <c r="G585" s="370"/>
      <c r="H585" s="370"/>
      <c r="I585" s="370"/>
      <c r="J585" s="370"/>
      <c r="K585" s="370"/>
      <c r="L585" s="371"/>
      <c r="M585" s="370"/>
      <c r="N585" s="69"/>
      <c r="O585" s="70"/>
      <c r="P585" s="62"/>
      <c r="Q585" s="62"/>
      <c r="R585" s="103"/>
      <c r="S585" s="103"/>
      <c r="T585" s="104"/>
      <c r="U585" s="105"/>
      <c r="V585" s="106"/>
      <c r="W585" s="106"/>
      <c r="X585" s="107"/>
      <c r="Y585" s="25"/>
      <c r="Z585" s="21" t="str">
        <f t="shared" si="168"/>
        <v/>
      </c>
      <c r="AA585" s="6" t="e">
        <f t="shared" si="169"/>
        <v>#N/A</v>
      </c>
      <c r="AB585" s="6" t="e">
        <f t="shared" si="170"/>
        <v>#N/A</v>
      </c>
      <c r="AC585" s="6" t="e">
        <f t="shared" si="171"/>
        <v>#N/A</v>
      </c>
      <c r="AD585" s="6" t="str">
        <f t="shared" si="172"/>
        <v/>
      </c>
      <c r="AE585" s="6">
        <f t="shared" si="173"/>
        <v>1</v>
      </c>
      <c r="AF585" s="6" t="e">
        <f t="shared" si="160"/>
        <v>#N/A</v>
      </c>
      <c r="AG585" s="6" t="e">
        <f t="shared" si="161"/>
        <v>#N/A</v>
      </c>
      <c r="AH585" s="6" t="e">
        <f t="shared" si="162"/>
        <v>#N/A</v>
      </c>
      <c r="AI585" s="6" t="e">
        <f t="shared" si="163"/>
        <v>#N/A</v>
      </c>
      <c r="AJ585" s="7" t="str">
        <f t="shared" si="164"/>
        <v xml:space="preserve"> </v>
      </c>
      <c r="AK585" s="6" t="e">
        <f t="shared" si="165"/>
        <v>#N/A</v>
      </c>
      <c r="AL585" s="6"/>
      <c r="AM585" s="6"/>
      <c r="AN585" s="6"/>
      <c r="AO585" s="6"/>
      <c r="AP585" s="6"/>
      <c r="AQ585" s="6"/>
      <c r="AR585" s="6"/>
      <c r="AS585" s="6"/>
      <c r="AT585" s="6">
        <f t="shared" si="166"/>
        <v>0</v>
      </c>
      <c r="AU585" s="6"/>
      <c r="AV585" s="6" t="str">
        <f t="shared" si="174"/>
        <v/>
      </c>
      <c r="AW585" s="6" t="str">
        <f t="shared" si="175"/>
        <v/>
      </c>
      <c r="AX585" s="6" t="str">
        <f t="shared" si="176"/>
        <v/>
      </c>
      <c r="AY585" s="58"/>
      <c r="BE585" s="194" t="s">
        <v>1212</v>
      </c>
      <c r="CS585" s="284" t="str">
        <f t="shared" si="159"/>
        <v/>
      </c>
      <c r="CT585" s="365" t="str">
        <f t="shared" si="167"/>
        <v/>
      </c>
    </row>
    <row r="586" spans="1:98" s="1" customFormat="1" ht="13.5" customHeight="1" x14ac:dyDescent="0.2">
      <c r="A586" s="17">
        <v>571</v>
      </c>
      <c r="B586" s="370"/>
      <c r="C586" s="370"/>
      <c r="D586" s="370"/>
      <c r="E586" s="370"/>
      <c r="F586" s="370"/>
      <c r="G586" s="370"/>
      <c r="H586" s="370"/>
      <c r="I586" s="370"/>
      <c r="J586" s="370"/>
      <c r="K586" s="370"/>
      <c r="L586" s="371"/>
      <c r="M586" s="370"/>
      <c r="N586" s="69"/>
      <c r="O586" s="70"/>
      <c r="P586" s="62"/>
      <c r="Q586" s="62"/>
      <c r="R586" s="103"/>
      <c r="S586" s="103"/>
      <c r="T586" s="104"/>
      <c r="U586" s="105"/>
      <c r="V586" s="106"/>
      <c r="W586" s="106"/>
      <c r="X586" s="107"/>
      <c r="Y586" s="25"/>
      <c r="Z586" s="21" t="str">
        <f t="shared" si="168"/>
        <v/>
      </c>
      <c r="AA586" s="6" t="e">
        <f t="shared" si="169"/>
        <v>#N/A</v>
      </c>
      <c r="AB586" s="6" t="e">
        <f t="shared" si="170"/>
        <v>#N/A</v>
      </c>
      <c r="AC586" s="6" t="e">
        <f t="shared" si="171"/>
        <v>#N/A</v>
      </c>
      <c r="AD586" s="6" t="str">
        <f t="shared" si="172"/>
        <v/>
      </c>
      <c r="AE586" s="6">
        <f t="shared" si="173"/>
        <v>1</v>
      </c>
      <c r="AF586" s="6" t="e">
        <f t="shared" si="160"/>
        <v>#N/A</v>
      </c>
      <c r="AG586" s="6" t="e">
        <f t="shared" si="161"/>
        <v>#N/A</v>
      </c>
      <c r="AH586" s="6" t="e">
        <f t="shared" si="162"/>
        <v>#N/A</v>
      </c>
      <c r="AI586" s="6" t="e">
        <f t="shared" si="163"/>
        <v>#N/A</v>
      </c>
      <c r="AJ586" s="7" t="str">
        <f t="shared" si="164"/>
        <v xml:space="preserve"> </v>
      </c>
      <c r="AK586" s="6" t="e">
        <f t="shared" si="165"/>
        <v>#N/A</v>
      </c>
      <c r="AL586" s="6"/>
      <c r="AM586" s="6"/>
      <c r="AN586" s="6"/>
      <c r="AO586" s="6"/>
      <c r="AP586" s="6"/>
      <c r="AQ586" s="6"/>
      <c r="AR586" s="6"/>
      <c r="AS586" s="6"/>
      <c r="AT586" s="6">
        <f t="shared" si="166"/>
        <v>0</v>
      </c>
      <c r="AU586" s="6"/>
      <c r="AV586" s="6" t="str">
        <f t="shared" si="174"/>
        <v/>
      </c>
      <c r="AW586" s="6" t="str">
        <f t="shared" si="175"/>
        <v/>
      </c>
      <c r="AX586" s="6" t="str">
        <f t="shared" si="176"/>
        <v/>
      </c>
      <c r="AY586" s="58"/>
      <c r="BE586" s="194" t="s">
        <v>1062</v>
      </c>
      <c r="CS586" s="284" t="str">
        <f t="shared" si="159"/>
        <v/>
      </c>
      <c r="CT586" s="365" t="str">
        <f t="shared" si="167"/>
        <v/>
      </c>
    </row>
    <row r="587" spans="1:98" s="1" customFormat="1" ht="13.5" customHeight="1" x14ac:dyDescent="0.2">
      <c r="A587" s="17">
        <v>572</v>
      </c>
      <c r="B587" s="370"/>
      <c r="C587" s="370"/>
      <c r="D587" s="370"/>
      <c r="E587" s="370"/>
      <c r="F587" s="370"/>
      <c r="G587" s="370"/>
      <c r="H587" s="370"/>
      <c r="I587" s="370"/>
      <c r="J587" s="370"/>
      <c r="K587" s="370"/>
      <c r="L587" s="371"/>
      <c r="M587" s="370"/>
      <c r="N587" s="69"/>
      <c r="O587" s="70"/>
      <c r="P587" s="62"/>
      <c r="Q587" s="62"/>
      <c r="R587" s="103"/>
      <c r="S587" s="103"/>
      <c r="T587" s="104"/>
      <c r="U587" s="105"/>
      <c r="V587" s="106"/>
      <c r="W587" s="106"/>
      <c r="X587" s="107"/>
      <c r="Y587" s="25"/>
      <c r="Z587" s="21" t="str">
        <f t="shared" si="168"/>
        <v/>
      </c>
      <c r="AA587" s="6" t="e">
        <f t="shared" si="169"/>
        <v>#N/A</v>
      </c>
      <c r="AB587" s="6" t="e">
        <f t="shared" si="170"/>
        <v>#N/A</v>
      </c>
      <c r="AC587" s="6" t="e">
        <f t="shared" si="171"/>
        <v>#N/A</v>
      </c>
      <c r="AD587" s="6" t="str">
        <f t="shared" si="172"/>
        <v/>
      </c>
      <c r="AE587" s="6">
        <f t="shared" si="173"/>
        <v>1</v>
      </c>
      <c r="AF587" s="6" t="e">
        <f t="shared" si="160"/>
        <v>#N/A</v>
      </c>
      <c r="AG587" s="6" t="e">
        <f t="shared" si="161"/>
        <v>#N/A</v>
      </c>
      <c r="AH587" s="6" t="e">
        <f t="shared" si="162"/>
        <v>#N/A</v>
      </c>
      <c r="AI587" s="6" t="e">
        <f t="shared" si="163"/>
        <v>#N/A</v>
      </c>
      <c r="AJ587" s="7" t="str">
        <f t="shared" si="164"/>
        <v xml:space="preserve"> </v>
      </c>
      <c r="AK587" s="6" t="e">
        <f t="shared" si="165"/>
        <v>#N/A</v>
      </c>
      <c r="AL587" s="6"/>
      <c r="AM587" s="6"/>
      <c r="AN587" s="6"/>
      <c r="AO587" s="6"/>
      <c r="AP587" s="6"/>
      <c r="AQ587" s="6"/>
      <c r="AR587" s="6"/>
      <c r="AS587" s="6"/>
      <c r="AT587" s="6">
        <f t="shared" si="166"/>
        <v>0</v>
      </c>
      <c r="AU587" s="6"/>
      <c r="AV587" s="6" t="str">
        <f t="shared" si="174"/>
        <v/>
      </c>
      <c r="AW587" s="6" t="str">
        <f t="shared" si="175"/>
        <v/>
      </c>
      <c r="AX587" s="6" t="str">
        <f t="shared" si="176"/>
        <v/>
      </c>
      <c r="AY587" s="58"/>
      <c r="BE587" s="194" t="s">
        <v>1060</v>
      </c>
      <c r="CS587" s="284" t="str">
        <f t="shared" si="159"/>
        <v/>
      </c>
      <c r="CT587" s="365" t="str">
        <f t="shared" si="167"/>
        <v/>
      </c>
    </row>
    <row r="588" spans="1:98" s="1" customFormat="1" ht="13.5" customHeight="1" x14ac:dyDescent="0.2">
      <c r="A588" s="17">
        <v>573</v>
      </c>
      <c r="B588" s="370"/>
      <c r="C588" s="370"/>
      <c r="D588" s="370"/>
      <c r="E588" s="370"/>
      <c r="F588" s="370"/>
      <c r="G588" s="370"/>
      <c r="H588" s="370"/>
      <c r="I588" s="370"/>
      <c r="J588" s="370"/>
      <c r="K588" s="370"/>
      <c r="L588" s="371"/>
      <c r="M588" s="370"/>
      <c r="N588" s="69"/>
      <c r="O588" s="70"/>
      <c r="P588" s="62"/>
      <c r="Q588" s="62"/>
      <c r="R588" s="103"/>
      <c r="S588" s="103"/>
      <c r="T588" s="104"/>
      <c r="U588" s="105"/>
      <c r="V588" s="106"/>
      <c r="W588" s="106"/>
      <c r="X588" s="107"/>
      <c r="Y588" s="25"/>
      <c r="Z588" s="21" t="str">
        <f t="shared" si="168"/>
        <v/>
      </c>
      <c r="AA588" s="6" t="e">
        <f t="shared" si="169"/>
        <v>#N/A</v>
      </c>
      <c r="AB588" s="6" t="e">
        <f t="shared" si="170"/>
        <v>#N/A</v>
      </c>
      <c r="AC588" s="6" t="e">
        <f t="shared" si="171"/>
        <v>#N/A</v>
      </c>
      <c r="AD588" s="6" t="str">
        <f t="shared" si="172"/>
        <v/>
      </c>
      <c r="AE588" s="6">
        <f t="shared" si="173"/>
        <v>1</v>
      </c>
      <c r="AF588" s="6" t="e">
        <f t="shared" si="160"/>
        <v>#N/A</v>
      </c>
      <c r="AG588" s="6" t="e">
        <f t="shared" si="161"/>
        <v>#N/A</v>
      </c>
      <c r="AH588" s="6" t="e">
        <f t="shared" si="162"/>
        <v>#N/A</v>
      </c>
      <c r="AI588" s="6" t="e">
        <f t="shared" si="163"/>
        <v>#N/A</v>
      </c>
      <c r="AJ588" s="7" t="str">
        <f t="shared" si="164"/>
        <v xml:space="preserve"> </v>
      </c>
      <c r="AK588" s="6" t="e">
        <f t="shared" si="165"/>
        <v>#N/A</v>
      </c>
      <c r="AL588" s="6"/>
      <c r="AM588" s="6"/>
      <c r="AN588" s="6"/>
      <c r="AO588" s="6"/>
      <c r="AP588" s="6"/>
      <c r="AQ588" s="6"/>
      <c r="AR588" s="6"/>
      <c r="AS588" s="6"/>
      <c r="AT588" s="6">
        <f t="shared" si="166"/>
        <v>0</v>
      </c>
      <c r="AU588" s="6"/>
      <c r="AV588" s="6" t="str">
        <f t="shared" si="174"/>
        <v/>
      </c>
      <c r="AW588" s="6" t="str">
        <f t="shared" si="175"/>
        <v/>
      </c>
      <c r="AX588" s="6" t="str">
        <f t="shared" si="176"/>
        <v/>
      </c>
      <c r="AY588" s="58"/>
      <c r="BE588" s="194" t="s">
        <v>1233</v>
      </c>
      <c r="CS588" s="284" t="str">
        <f t="shared" si="159"/>
        <v/>
      </c>
      <c r="CT588" s="365" t="str">
        <f t="shared" si="167"/>
        <v/>
      </c>
    </row>
    <row r="589" spans="1:98" s="1" customFormat="1" ht="13.5" customHeight="1" x14ac:dyDescent="0.2">
      <c r="A589" s="17">
        <v>574</v>
      </c>
      <c r="B589" s="370"/>
      <c r="C589" s="370"/>
      <c r="D589" s="370"/>
      <c r="E589" s="370"/>
      <c r="F589" s="370"/>
      <c r="G589" s="370"/>
      <c r="H589" s="370"/>
      <c r="I589" s="370"/>
      <c r="J589" s="370"/>
      <c r="K589" s="370"/>
      <c r="L589" s="371"/>
      <c r="M589" s="370"/>
      <c r="N589" s="69"/>
      <c r="O589" s="70"/>
      <c r="P589" s="62"/>
      <c r="Q589" s="62"/>
      <c r="R589" s="103"/>
      <c r="S589" s="103"/>
      <c r="T589" s="104"/>
      <c r="U589" s="105"/>
      <c r="V589" s="106"/>
      <c r="W589" s="106"/>
      <c r="X589" s="107"/>
      <c r="Y589" s="25"/>
      <c r="Z589" s="21" t="str">
        <f t="shared" si="168"/>
        <v/>
      </c>
      <c r="AA589" s="6" t="e">
        <f t="shared" si="169"/>
        <v>#N/A</v>
      </c>
      <c r="AB589" s="6" t="e">
        <f t="shared" si="170"/>
        <v>#N/A</v>
      </c>
      <c r="AC589" s="6" t="e">
        <f t="shared" si="171"/>
        <v>#N/A</v>
      </c>
      <c r="AD589" s="6" t="str">
        <f t="shared" si="172"/>
        <v/>
      </c>
      <c r="AE589" s="6">
        <f t="shared" si="173"/>
        <v>1</v>
      </c>
      <c r="AF589" s="6" t="e">
        <f t="shared" si="160"/>
        <v>#N/A</v>
      </c>
      <c r="AG589" s="6" t="e">
        <f t="shared" si="161"/>
        <v>#N/A</v>
      </c>
      <c r="AH589" s="6" t="e">
        <f t="shared" si="162"/>
        <v>#N/A</v>
      </c>
      <c r="AI589" s="6" t="e">
        <f t="shared" si="163"/>
        <v>#N/A</v>
      </c>
      <c r="AJ589" s="7" t="str">
        <f t="shared" si="164"/>
        <v xml:space="preserve"> </v>
      </c>
      <c r="AK589" s="6" t="e">
        <f t="shared" si="165"/>
        <v>#N/A</v>
      </c>
      <c r="AL589" s="6"/>
      <c r="AM589" s="6"/>
      <c r="AN589" s="6"/>
      <c r="AO589" s="6"/>
      <c r="AP589" s="6"/>
      <c r="AQ589" s="6"/>
      <c r="AR589" s="6"/>
      <c r="AS589" s="6"/>
      <c r="AT589" s="6">
        <f t="shared" si="166"/>
        <v>0</v>
      </c>
      <c r="AU589" s="6"/>
      <c r="AV589" s="6" t="str">
        <f t="shared" si="174"/>
        <v/>
      </c>
      <c r="AW589" s="6" t="str">
        <f t="shared" si="175"/>
        <v/>
      </c>
      <c r="AX589" s="6" t="str">
        <f t="shared" si="176"/>
        <v/>
      </c>
      <c r="AY589" s="58"/>
      <c r="BE589" s="194" t="s">
        <v>836</v>
      </c>
      <c r="CS589" s="284" t="str">
        <f t="shared" si="159"/>
        <v/>
      </c>
      <c r="CT589" s="365" t="str">
        <f t="shared" si="167"/>
        <v/>
      </c>
    </row>
    <row r="590" spans="1:98" s="1" customFormat="1" ht="13.5" customHeight="1" x14ac:dyDescent="0.2">
      <c r="A590" s="17">
        <v>575</v>
      </c>
      <c r="B590" s="370"/>
      <c r="C590" s="370"/>
      <c r="D590" s="370"/>
      <c r="E590" s="370"/>
      <c r="F590" s="370"/>
      <c r="G590" s="370"/>
      <c r="H590" s="370"/>
      <c r="I590" s="370"/>
      <c r="J590" s="370"/>
      <c r="K590" s="370"/>
      <c r="L590" s="371"/>
      <c r="M590" s="370"/>
      <c r="N590" s="69"/>
      <c r="O590" s="70"/>
      <c r="P590" s="62"/>
      <c r="Q590" s="62"/>
      <c r="R590" s="103"/>
      <c r="S590" s="103"/>
      <c r="T590" s="104"/>
      <c r="U590" s="105"/>
      <c r="V590" s="106"/>
      <c r="W590" s="106"/>
      <c r="X590" s="107"/>
      <c r="Y590" s="25"/>
      <c r="Z590" s="21" t="str">
        <f t="shared" si="168"/>
        <v/>
      </c>
      <c r="AA590" s="6" t="e">
        <f t="shared" si="169"/>
        <v>#N/A</v>
      </c>
      <c r="AB590" s="6" t="e">
        <f t="shared" si="170"/>
        <v>#N/A</v>
      </c>
      <c r="AC590" s="6" t="e">
        <f t="shared" si="171"/>
        <v>#N/A</v>
      </c>
      <c r="AD590" s="6" t="str">
        <f t="shared" si="172"/>
        <v/>
      </c>
      <c r="AE590" s="6">
        <f t="shared" si="173"/>
        <v>1</v>
      </c>
      <c r="AF590" s="6" t="e">
        <f t="shared" si="160"/>
        <v>#N/A</v>
      </c>
      <c r="AG590" s="6" t="e">
        <f t="shared" si="161"/>
        <v>#N/A</v>
      </c>
      <c r="AH590" s="6" t="e">
        <f t="shared" si="162"/>
        <v>#N/A</v>
      </c>
      <c r="AI590" s="6" t="e">
        <f t="shared" si="163"/>
        <v>#N/A</v>
      </c>
      <c r="AJ590" s="7" t="str">
        <f t="shared" si="164"/>
        <v xml:space="preserve"> </v>
      </c>
      <c r="AK590" s="6" t="e">
        <f t="shared" si="165"/>
        <v>#N/A</v>
      </c>
      <c r="AL590" s="6"/>
      <c r="AM590" s="6"/>
      <c r="AN590" s="6"/>
      <c r="AO590" s="6"/>
      <c r="AP590" s="6"/>
      <c r="AQ590" s="6"/>
      <c r="AR590" s="6"/>
      <c r="AS590" s="6"/>
      <c r="AT590" s="6">
        <f t="shared" si="166"/>
        <v>0</v>
      </c>
      <c r="AU590" s="6"/>
      <c r="AV590" s="6" t="str">
        <f t="shared" si="174"/>
        <v/>
      </c>
      <c r="AW590" s="6" t="str">
        <f t="shared" si="175"/>
        <v/>
      </c>
      <c r="AX590" s="6" t="str">
        <f t="shared" si="176"/>
        <v/>
      </c>
      <c r="AY590" s="58"/>
      <c r="BE590" s="194" t="s">
        <v>876</v>
      </c>
      <c r="CS590" s="284" t="str">
        <f t="shared" si="159"/>
        <v/>
      </c>
      <c r="CT590" s="365" t="str">
        <f t="shared" si="167"/>
        <v/>
      </c>
    </row>
    <row r="591" spans="1:98" s="1" customFormat="1" ht="13.5" customHeight="1" x14ac:dyDescent="0.2">
      <c r="A591" s="17">
        <v>576</v>
      </c>
      <c r="B591" s="370"/>
      <c r="C591" s="370"/>
      <c r="D591" s="370"/>
      <c r="E591" s="370"/>
      <c r="F591" s="370"/>
      <c r="G591" s="370"/>
      <c r="H591" s="370"/>
      <c r="I591" s="370"/>
      <c r="J591" s="370"/>
      <c r="K591" s="370"/>
      <c r="L591" s="371"/>
      <c r="M591" s="370"/>
      <c r="N591" s="69"/>
      <c r="O591" s="70"/>
      <c r="P591" s="62"/>
      <c r="Q591" s="62"/>
      <c r="R591" s="103"/>
      <c r="S591" s="103"/>
      <c r="T591" s="104"/>
      <c r="U591" s="105"/>
      <c r="V591" s="106"/>
      <c r="W591" s="106"/>
      <c r="X591" s="107"/>
      <c r="Y591" s="25"/>
      <c r="Z591" s="21" t="str">
        <f t="shared" si="168"/>
        <v/>
      </c>
      <c r="AA591" s="6" t="e">
        <f t="shared" si="169"/>
        <v>#N/A</v>
      </c>
      <c r="AB591" s="6" t="e">
        <f t="shared" si="170"/>
        <v>#N/A</v>
      </c>
      <c r="AC591" s="6" t="e">
        <f t="shared" si="171"/>
        <v>#N/A</v>
      </c>
      <c r="AD591" s="6" t="str">
        <f t="shared" si="172"/>
        <v/>
      </c>
      <c r="AE591" s="6">
        <f t="shared" si="173"/>
        <v>1</v>
      </c>
      <c r="AF591" s="6" t="e">
        <f t="shared" si="160"/>
        <v>#N/A</v>
      </c>
      <c r="AG591" s="6" t="e">
        <f t="shared" si="161"/>
        <v>#N/A</v>
      </c>
      <c r="AH591" s="6" t="e">
        <f t="shared" si="162"/>
        <v>#N/A</v>
      </c>
      <c r="AI591" s="6" t="e">
        <f t="shared" si="163"/>
        <v>#N/A</v>
      </c>
      <c r="AJ591" s="7" t="str">
        <f t="shared" si="164"/>
        <v xml:space="preserve"> </v>
      </c>
      <c r="AK591" s="6" t="e">
        <f t="shared" si="165"/>
        <v>#N/A</v>
      </c>
      <c r="AL591" s="6"/>
      <c r="AM591" s="6"/>
      <c r="AN591" s="6"/>
      <c r="AO591" s="6"/>
      <c r="AP591" s="6"/>
      <c r="AQ591" s="6"/>
      <c r="AR591" s="6"/>
      <c r="AS591" s="6"/>
      <c r="AT591" s="6">
        <f t="shared" si="166"/>
        <v>0</v>
      </c>
      <c r="AU591" s="6"/>
      <c r="AV591" s="6" t="str">
        <f t="shared" si="174"/>
        <v/>
      </c>
      <c r="AW591" s="6" t="str">
        <f t="shared" si="175"/>
        <v/>
      </c>
      <c r="AX591" s="6" t="str">
        <f t="shared" si="176"/>
        <v/>
      </c>
      <c r="AY591" s="58"/>
      <c r="BE591" s="194" t="s">
        <v>910</v>
      </c>
      <c r="CS591" s="284" t="str">
        <f t="shared" si="159"/>
        <v/>
      </c>
      <c r="CT591" s="365" t="str">
        <f t="shared" si="167"/>
        <v/>
      </c>
    </row>
    <row r="592" spans="1:98" s="1" customFormat="1" ht="13.5" customHeight="1" x14ac:dyDescent="0.2">
      <c r="A592" s="17">
        <v>577</v>
      </c>
      <c r="B592" s="370"/>
      <c r="C592" s="370"/>
      <c r="D592" s="370"/>
      <c r="E592" s="370"/>
      <c r="F592" s="370"/>
      <c r="G592" s="370"/>
      <c r="H592" s="370"/>
      <c r="I592" s="370"/>
      <c r="J592" s="370"/>
      <c r="K592" s="370"/>
      <c r="L592" s="371"/>
      <c r="M592" s="370"/>
      <c r="N592" s="69"/>
      <c r="O592" s="70"/>
      <c r="P592" s="62"/>
      <c r="Q592" s="62"/>
      <c r="R592" s="103"/>
      <c r="S592" s="103"/>
      <c r="T592" s="104"/>
      <c r="U592" s="105"/>
      <c r="V592" s="106"/>
      <c r="W592" s="106"/>
      <c r="X592" s="107"/>
      <c r="Y592" s="25"/>
      <c r="Z592" s="21" t="str">
        <f t="shared" si="168"/>
        <v/>
      </c>
      <c r="AA592" s="6" t="e">
        <f t="shared" si="169"/>
        <v>#N/A</v>
      </c>
      <c r="AB592" s="6" t="e">
        <f t="shared" si="170"/>
        <v>#N/A</v>
      </c>
      <c r="AC592" s="6" t="e">
        <f t="shared" si="171"/>
        <v>#N/A</v>
      </c>
      <c r="AD592" s="6" t="str">
        <f t="shared" si="172"/>
        <v/>
      </c>
      <c r="AE592" s="6">
        <f t="shared" si="173"/>
        <v>1</v>
      </c>
      <c r="AF592" s="6" t="e">
        <f t="shared" si="160"/>
        <v>#N/A</v>
      </c>
      <c r="AG592" s="6" t="e">
        <f t="shared" si="161"/>
        <v>#N/A</v>
      </c>
      <c r="AH592" s="6" t="e">
        <f t="shared" si="162"/>
        <v>#N/A</v>
      </c>
      <c r="AI592" s="6" t="e">
        <f t="shared" si="163"/>
        <v>#N/A</v>
      </c>
      <c r="AJ592" s="7" t="str">
        <f t="shared" si="164"/>
        <v xml:space="preserve"> </v>
      </c>
      <c r="AK592" s="6" t="e">
        <f t="shared" si="165"/>
        <v>#N/A</v>
      </c>
      <c r="AL592" s="6"/>
      <c r="AM592" s="6"/>
      <c r="AN592" s="6"/>
      <c r="AO592" s="6"/>
      <c r="AP592" s="6"/>
      <c r="AQ592" s="6"/>
      <c r="AR592" s="6"/>
      <c r="AS592" s="6"/>
      <c r="AT592" s="6">
        <f t="shared" si="166"/>
        <v>0</v>
      </c>
      <c r="AU592" s="6"/>
      <c r="AV592" s="6" t="str">
        <f t="shared" si="174"/>
        <v/>
      </c>
      <c r="AW592" s="6" t="str">
        <f t="shared" si="175"/>
        <v/>
      </c>
      <c r="AX592" s="6" t="str">
        <f t="shared" si="176"/>
        <v/>
      </c>
      <c r="AY592" s="58"/>
      <c r="BE592" s="194" t="s">
        <v>5</v>
      </c>
      <c r="CS592" s="284" t="str">
        <f t="shared" ref="CS592:CS655" si="177">IFERROR(VLOOKUP(AI592,$CQ$17:$CR$33,2,0),"")</f>
        <v/>
      </c>
      <c r="CT592" s="365" t="str">
        <f t="shared" si="167"/>
        <v/>
      </c>
    </row>
    <row r="593" spans="1:98" s="1" customFormat="1" ht="13.5" customHeight="1" x14ac:dyDescent="0.2">
      <c r="A593" s="17">
        <v>578</v>
      </c>
      <c r="B593" s="370"/>
      <c r="C593" s="370"/>
      <c r="D593" s="370"/>
      <c r="E593" s="370"/>
      <c r="F593" s="370"/>
      <c r="G593" s="370"/>
      <c r="H593" s="370"/>
      <c r="I593" s="370"/>
      <c r="J593" s="370"/>
      <c r="K593" s="370"/>
      <c r="L593" s="371"/>
      <c r="M593" s="370"/>
      <c r="N593" s="69"/>
      <c r="O593" s="70"/>
      <c r="P593" s="62"/>
      <c r="Q593" s="62"/>
      <c r="R593" s="103"/>
      <c r="S593" s="103"/>
      <c r="T593" s="104"/>
      <c r="U593" s="105"/>
      <c r="V593" s="106"/>
      <c r="W593" s="106"/>
      <c r="X593" s="107"/>
      <c r="Y593" s="25"/>
      <c r="Z593" s="21" t="str">
        <f t="shared" si="168"/>
        <v/>
      </c>
      <c r="AA593" s="6" t="e">
        <f t="shared" si="169"/>
        <v>#N/A</v>
      </c>
      <c r="AB593" s="6" t="e">
        <f t="shared" si="170"/>
        <v>#N/A</v>
      </c>
      <c r="AC593" s="6" t="e">
        <f t="shared" si="171"/>
        <v>#N/A</v>
      </c>
      <c r="AD593" s="6" t="str">
        <f t="shared" si="172"/>
        <v/>
      </c>
      <c r="AE593" s="6">
        <f t="shared" si="173"/>
        <v>1</v>
      </c>
      <c r="AF593" s="6" t="e">
        <f t="shared" ref="AF593:AF656" si="178">IF(AC593=9,0,IF(L593&lt;=1700,1,IF(L593&lt;=2500,2,IF(L593&lt;=3500,3,4))))</f>
        <v>#N/A</v>
      </c>
      <c r="AG593" s="6" t="e">
        <f t="shared" ref="AG593:AG656" si="179">IF(AC593=5,0,IF(AC593=9,0,IF(L593&lt;=1700,1,IF(L593&lt;=2500,2,IF(L593&lt;=3500,3,4)))))</f>
        <v>#N/A</v>
      </c>
      <c r="AH593" s="6" t="e">
        <f t="shared" ref="AH593:AH656" si="180">VLOOKUP(M593,$BH$17:$BI$27,2,FALSE)</f>
        <v>#N/A</v>
      </c>
      <c r="AI593" s="6" t="e">
        <f t="shared" ref="AI593:AI656" si="181">VLOOKUP(AK593,排出係数表,9,FALSE)</f>
        <v>#N/A</v>
      </c>
      <c r="AJ593" s="7" t="str">
        <f t="shared" ref="AJ593:AJ656" si="182">IF(OR(ISBLANK(M593)=TRUE,ISBLANK(B593)=TRUE)," ",CONCATENATE(B593,AC593,AF593))</f>
        <v xml:space="preserve"> </v>
      </c>
      <c r="AK593" s="6" t="e">
        <f t="shared" ref="AK593:AK656" si="183">CONCATENATE(AA593,AG593,AH593,AD593)</f>
        <v>#N/A</v>
      </c>
      <c r="AL593" s="6"/>
      <c r="AM593" s="6"/>
      <c r="AN593" s="6"/>
      <c r="AO593" s="6"/>
      <c r="AP593" s="6"/>
      <c r="AQ593" s="6"/>
      <c r="AR593" s="6"/>
      <c r="AS593" s="6"/>
      <c r="AT593" s="6">
        <f t="shared" ref="AT593:AT656" si="184">IF(AND(N593="なし",O593="なし"),0,IF(AND(N593="",O593=""),0,IF(AND(N593="",O593="なし"),0,IF(AND(N593="なし",O593=""),0,1))))</f>
        <v>0</v>
      </c>
      <c r="AU593" s="6"/>
      <c r="AV593" s="6" t="str">
        <f t="shared" si="174"/>
        <v/>
      </c>
      <c r="AW593" s="6" t="str">
        <f t="shared" si="175"/>
        <v/>
      </c>
      <c r="AX593" s="6" t="str">
        <f t="shared" si="176"/>
        <v/>
      </c>
      <c r="AY593" s="58"/>
      <c r="BE593" s="194" t="s">
        <v>930</v>
      </c>
      <c r="CS593" s="284" t="str">
        <f t="shared" si="177"/>
        <v/>
      </c>
      <c r="CT593" s="365" t="str">
        <f t="shared" ref="CT593:CT656" si="185">IF(
  OR(
    AND(D593&gt;=480, D593&lt;=498),
    AND(D593&gt;=580, D593&lt;=598),
    AND(D593&gt;=680, D593&lt;=698),
    AND(D593&gt;=780, D593&lt;=798)
  ),
  "※軽自動車は報告の対象外です。",
  ""
)</f>
        <v/>
      </c>
    </row>
    <row r="594" spans="1:98" s="1" customFormat="1" ht="13.5" customHeight="1" x14ac:dyDescent="0.2">
      <c r="A594" s="17">
        <v>579</v>
      </c>
      <c r="B594" s="370"/>
      <c r="C594" s="370"/>
      <c r="D594" s="370"/>
      <c r="E594" s="370"/>
      <c r="F594" s="370"/>
      <c r="G594" s="370"/>
      <c r="H594" s="370"/>
      <c r="I594" s="370"/>
      <c r="J594" s="370"/>
      <c r="K594" s="370"/>
      <c r="L594" s="371"/>
      <c r="M594" s="370"/>
      <c r="N594" s="69"/>
      <c r="O594" s="70"/>
      <c r="P594" s="62"/>
      <c r="Q594" s="62"/>
      <c r="R594" s="103"/>
      <c r="S594" s="103"/>
      <c r="T594" s="104"/>
      <c r="U594" s="105"/>
      <c r="V594" s="106"/>
      <c r="W594" s="106"/>
      <c r="X594" s="107"/>
      <c r="Y594" s="25"/>
      <c r="Z594" s="21" t="str">
        <f t="shared" si="168"/>
        <v/>
      </c>
      <c r="AA594" s="6" t="e">
        <f t="shared" si="169"/>
        <v>#N/A</v>
      </c>
      <c r="AB594" s="6" t="e">
        <f t="shared" si="170"/>
        <v>#N/A</v>
      </c>
      <c r="AC594" s="6" t="e">
        <f t="shared" si="171"/>
        <v>#N/A</v>
      </c>
      <c r="AD594" s="6" t="str">
        <f t="shared" si="172"/>
        <v/>
      </c>
      <c r="AE594" s="6">
        <f t="shared" si="173"/>
        <v>1</v>
      </c>
      <c r="AF594" s="6" t="e">
        <f t="shared" si="178"/>
        <v>#N/A</v>
      </c>
      <c r="AG594" s="6" t="e">
        <f t="shared" si="179"/>
        <v>#N/A</v>
      </c>
      <c r="AH594" s="6" t="e">
        <f t="shared" si="180"/>
        <v>#N/A</v>
      </c>
      <c r="AI594" s="6" t="e">
        <f t="shared" si="181"/>
        <v>#N/A</v>
      </c>
      <c r="AJ594" s="7" t="str">
        <f t="shared" si="182"/>
        <v xml:space="preserve"> </v>
      </c>
      <c r="AK594" s="6" t="e">
        <f t="shared" si="183"/>
        <v>#N/A</v>
      </c>
      <c r="AL594" s="6"/>
      <c r="AM594" s="6"/>
      <c r="AN594" s="6"/>
      <c r="AO594" s="6"/>
      <c r="AP594" s="6"/>
      <c r="AQ594" s="6"/>
      <c r="AR594" s="6"/>
      <c r="AS594" s="6"/>
      <c r="AT594" s="6">
        <f t="shared" si="184"/>
        <v>0</v>
      </c>
      <c r="AU594" s="6"/>
      <c r="AV594" s="6" t="str">
        <f t="shared" si="174"/>
        <v/>
      </c>
      <c r="AW594" s="6" t="str">
        <f t="shared" si="175"/>
        <v/>
      </c>
      <c r="AX594" s="6" t="str">
        <f t="shared" si="176"/>
        <v/>
      </c>
      <c r="AY594" s="58"/>
      <c r="BE594" s="194" t="s">
        <v>996</v>
      </c>
      <c r="CS594" s="284" t="str">
        <f t="shared" si="177"/>
        <v/>
      </c>
      <c r="CT594" s="365" t="str">
        <f t="shared" si="185"/>
        <v/>
      </c>
    </row>
    <row r="595" spans="1:98" s="1" customFormat="1" ht="13.5" customHeight="1" x14ac:dyDescent="0.2">
      <c r="A595" s="17">
        <v>580</v>
      </c>
      <c r="B595" s="370"/>
      <c r="C595" s="370"/>
      <c r="D595" s="370"/>
      <c r="E595" s="370"/>
      <c r="F595" s="370"/>
      <c r="G595" s="370"/>
      <c r="H595" s="370"/>
      <c r="I595" s="370"/>
      <c r="J595" s="370"/>
      <c r="K595" s="370"/>
      <c r="L595" s="371"/>
      <c r="M595" s="370"/>
      <c r="N595" s="69"/>
      <c r="O595" s="70"/>
      <c r="P595" s="62"/>
      <c r="Q595" s="62"/>
      <c r="R595" s="103"/>
      <c r="S595" s="103"/>
      <c r="T595" s="104"/>
      <c r="U595" s="105"/>
      <c r="V595" s="106"/>
      <c r="W595" s="106"/>
      <c r="X595" s="107"/>
      <c r="Y595" s="25"/>
      <c r="Z595" s="21" t="str">
        <f t="shared" si="168"/>
        <v/>
      </c>
      <c r="AA595" s="6" t="e">
        <f t="shared" si="169"/>
        <v>#N/A</v>
      </c>
      <c r="AB595" s="6" t="e">
        <f t="shared" si="170"/>
        <v>#N/A</v>
      </c>
      <c r="AC595" s="6" t="e">
        <f t="shared" si="171"/>
        <v>#N/A</v>
      </c>
      <c r="AD595" s="6" t="str">
        <f t="shared" si="172"/>
        <v/>
      </c>
      <c r="AE595" s="6">
        <f t="shared" si="173"/>
        <v>1</v>
      </c>
      <c r="AF595" s="6" t="e">
        <f t="shared" si="178"/>
        <v>#N/A</v>
      </c>
      <c r="AG595" s="6" t="e">
        <f t="shared" si="179"/>
        <v>#N/A</v>
      </c>
      <c r="AH595" s="6" t="e">
        <f t="shared" si="180"/>
        <v>#N/A</v>
      </c>
      <c r="AI595" s="6" t="e">
        <f t="shared" si="181"/>
        <v>#N/A</v>
      </c>
      <c r="AJ595" s="7" t="str">
        <f t="shared" si="182"/>
        <v xml:space="preserve"> </v>
      </c>
      <c r="AK595" s="6" t="e">
        <f t="shared" si="183"/>
        <v>#N/A</v>
      </c>
      <c r="AL595" s="6"/>
      <c r="AM595" s="6"/>
      <c r="AN595" s="6"/>
      <c r="AO595" s="6"/>
      <c r="AP595" s="6"/>
      <c r="AQ595" s="6"/>
      <c r="AR595" s="6"/>
      <c r="AS595" s="6"/>
      <c r="AT595" s="6">
        <f t="shared" si="184"/>
        <v>0</v>
      </c>
      <c r="AU595" s="6"/>
      <c r="AV595" s="6" t="str">
        <f t="shared" si="174"/>
        <v/>
      </c>
      <c r="AW595" s="6" t="str">
        <f t="shared" si="175"/>
        <v/>
      </c>
      <c r="AX595" s="6" t="str">
        <f t="shared" si="176"/>
        <v/>
      </c>
      <c r="AY595" s="58"/>
      <c r="BE595" s="191" t="s">
        <v>1063</v>
      </c>
      <c r="CS595" s="284" t="str">
        <f t="shared" si="177"/>
        <v/>
      </c>
      <c r="CT595" s="365" t="str">
        <f t="shared" si="185"/>
        <v/>
      </c>
    </row>
    <row r="596" spans="1:98" s="1" customFormat="1" ht="13.5" customHeight="1" x14ac:dyDescent="0.2">
      <c r="A596" s="17">
        <v>581</v>
      </c>
      <c r="B596" s="370"/>
      <c r="C596" s="370"/>
      <c r="D596" s="370"/>
      <c r="E596" s="370"/>
      <c r="F596" s="370"/>
      <c r="G596" s="370"/>
      <c r="H596" s="370"/>
      <c r="I596" s="370"/>
      <c r="J596" s="370"/>
      <c r="K596" s="370"/>
      <c r="L596" s="371"/>
      <c r="M596" s="370"/>
      <c r="N596" s="69"/>
      <c r="O596" s="70"/>
      <c r="P596" s="62"/>
      <c r="Q596" s="62"/>
      <c r="R596" s="103"/>
      <c r="S596" s="103"/>
      <c r="T596" s="104"/>
      <c r="U596" s="105"/>
      <c r="V596" s="106"/>
      <c r="W596" s="106"/>
      <c r="X596" s="107"/>
      <c r="Y596" s="25"/>
      <c r="Z596" s="21" t="str">
        <f t="shared" si="168"/>
        <v/>
      </c>
      <c r="AA596" s="6" t="e">
        <f t="shared" si="169"/>
        <v>#N/A</v>
      </c>
      <c r="AB596" s="6" t="e">
        <f t="shared" si="170"/>
        <v>#N/A</v>
      </c>
      <c r="AC596" s="6" t="e">
        <f t="shared" si="171"/>
        <v>#N/A</v>
      </c>
      <c r="AD596" s="6" t="str">
        <f t="shared" si="172"/>
        <v/>
      </c>
      <c r="AE596" s="6">
        <f t="shared" si="173"/>
        <v>1</v>
      </c>
      <c r="AF596" s="6" t="e">
        <f t="shared" si="178"/>
        <v>#N/A</v>
      </c>
      <c r="AG596" s="6" t="e">
        <f t="shared" si="179"/>
        <v>#N/A</v>
      </c>
      <c r="AH596" s="6" t="e">
        <f t="shared" si="180"/>
        <v>#N/A</v>
      </c>
      <c r="AI596" s="6" t="e">
        <f t="shared" si="181"/>
        <v>#N/A</v>
      </c>
      <c r="AJ596" s="7" t="str">
        <f t="shared" si="182"/>
        <v xml:space="preserve"> </v>
      </c>
      <c r="AK596" s="6" t="e">
        <f t="shared" si="183"/>
        <v>#N/A</v>
      </c>
      <c r="AL596" s="6"/>
      <c r="AM596" s="6"/>
      <c r="AN596" s="6"/>
      <c r="AO596" s="6"/>
      <c r="AP596" s="6"/>
      <c r="AQ596" s="6"/>
      <c r="AR596" s="6"/>
      <c r="AS596" s="6"/>
      <c r="AT596" s="6">
        <f t="shared" si="184"/>
        <v>0</v>
      </c>
      <c r="AU596" s="6"/>
      <c r="AV596" s="6" t="str">
        <f t="shared" si="174"/>
        <v/>
      </c>
      <c r="AW596" s="6" t="str">
        <f t="shared" si="175"/>
        <v/>
      </c>
      <c r="AX596" s="6" t="str">
        <f t="shared" si="176"/>
        <v/>
      </c>
      <c r="AY596" s="58"/>
      <c r="BE596" s="191" t="s">
        <v>258</v>
      </c>
      <c r="CS596" s="284" t="str">
        <f t="shared" si="177"/>
        <v/>
      </c>
      <c r="CT596" s="365" t="str">
        <f t="shared" si="185"/>
        <v/>
      </c>
    </row>
    <row r="597" spans="1:98" s="1" customFormat="1" ht="13.5" customHeight="1" x14ac:dyDescent="0.2">
      <c r="A597" s="17">
        <v>582</v>
      </c>
      <c r="B597" s="370"/>
      <c r="C597" s="370"/>
      <c r="D597" s="370"/>
      <c r="E597" s="370"/>
      <c r="F597" s="370"/>
      <c r="G597" s="370"/>
      <c r="H597" s="370"/>
      <c r="I597" s="370"/>
      <c r="J597" s="370"/>
      <c r="K597" s="370"/>
      <c r="L597" s="371"/>
      <c r="M597" s="370"/>
      <c r="N597" s="69"/>
      <c r="O597" s="70"/>
      <c r="P597" s="62"/>
      <c r="Q597" s="62"/>
      <c r="R597" s="103"/>
      <c r="S597" s="103"/>
      <c r="T597" s="104"/>
      <c r="U597" s="105"/>
      <c r="V597" s="106"/>
      <c r="W597" s="106"/>
      <c r="X597" s="107"/>
      <c r="Y597" s="25"/>
      <c r="Z597" s="21" t="str">
        <f t="shared" si="168"/>
        <v/>
      </c>
      <c r="AA597" s="6" t="e">
        <f t="shared" si="169"/>
        <v>#N/A</v>
      </c>
      <c r="AB597" s="6" t="e">
        <f t="shared" si="170"/>
        <v>#N/A</v>
      </c>
      <c r="AC597" s="6" t="e">
        <f t="shared" si="171"/>
        <v>#N/A</v>
      </c>
      <c r="AD597" s="6" t="str">
        <f t="shared" si="172"/>
        <v/>
      </c>
      <c r="AE597" s="6">
        <f t="shared" si="173"/>
        <v>1</v>
      </c>
      <c r="AF597" s="6" t="e">
        <f t="shared" si="178"/>
        <v>#N/A</v>
      </c>
      <c r="AG597" s="6" t="e">
        <f t="shared" si="179"/>
        <v>#N/A</v>
      </c>
      <c r="AH597" s="6" t="e">
        <f t="shared" si="180"/>
        <v>#N/A</v>
      </c>
      <c r="AI597" s="6" t="e">
        <f t="shared" si="181"/>
        <v>#N/A</v>
      </c>
      <c r="AJ597" s="7" t="str">
        <f t="shared" si="182"/>
        <v xml:space="preserve"> </v>
      </c>
      <c r="AK597" s="6" t="e">
        <f t="shared" si="183"/>
        <v>#N/A</v>
      </c>
      <c r="AL597" s="6"/>
      <c r="AM597" s="6"/>
      <c r="AN597" s="6"/>
      <c r="AO597" s="6"/>
      <c r="AP597" s="6"/>
      <c r="AQ597" s="6"/>
      <c r="AR597" s="6"/>
      <c r="AS597" s="6"/>
      <c r="AT597" s="6">
        <f t="shared" si="184"/>
        <v>0</v>
      </c>
      <c r="AU597" s="6"/>
      <c r="AV597" s="6" t="str">
        <f t="shared" si="174"/>
        <v/>
      </c>
      <c r="AW597" s="6" t="str">
        <f t="shared" si="175"/>
        <v/>
      </c>
      <c r="AX597" s="6" t="str">
        <f t="shared" si="176"/>
        <v/>
      </c>
      <c r="AY597" s="58"/>
      <c r="BE597" s="191" t="s">
        <v>256</v>
      </c>
      <c r="CS597" s="284" t="str">
        <f t="shared" si="177"/>
        <v/>
      </c>
      <c r="CT597" s="365" t="str">
        <f t="shared" si="185"/>
        <v/>
      </c>
    </row>
    <row r="598" spans="1:98" s="1" customFormat="1" ht="13.5" customHeight="1" x14ac:dyDescent="0.2">
      <c r="A598" s="17">
        <v>583</v>
      </c>
      <c r="B598" s="370"/>
      <c r="C598" s="370"/>
      <c r="D598" s="370"/>
      <c r="E598" s="370"/>
      <c r="F598" s="370"/>
      <c r="G598" s="370"/>
      <c r="H598" s="370"/>
      <c r="I598" s="370"/>
      <c r="J598" s="370"/>
      <c r="K598" s="370"/>
      <c r="L598" s="371"/>
      <c r="M598" s="370"/>
      <c r="N598" s="69"/>
      <c r="O598" s="70"/>
      <c r="P598" s="62"/>
      <c r="Q598" s="62"/>
      <c r="R598" s="103"/>
      <c r="S598" s="103"/>
      <c r="T598" s="104"/>
      <c r="U598" s="105"/>
      <c r="V598" s="106"/>
      <c r="W598" s="106"/>
      <c r="X598" s="107"/>
      <c r="Y598" s="25"/>
      <c r="Z598" s="21" t="str">
        <f t="shared" si="168"/>
        <v/>
      </c>
      <c r="AA598" s="6" t="e">
        <f t="shared" si="169"/>
        <v>#N/A</v>
      </c>
      <c r="AB598" s="6" t="e">
        <f t="shared" si="170"/>
        <v>#N/A</v>
      </c>
      <c r="AC598" s="6" t="e">
        <f t="shared" si="171"/>
        <v>#N/A</v>
      </c>
      <c r="AD598" s="6" t="str">
        <f t="shared" si="172"/>
        <v/>
      </c>
      <c r="AE598" s="6">
        <f t="shared" si="173"/>
        <v>1</v>
      </c>
      <c r="AF598" s="6" t="e">
        <f t="shared" si="178"/>
        <v>#N/A</v>
      </c>
      <c r="AG598" s="6" t="e">
        <f t="shared" si="179"/>
        <v>#N/A</v>
      </c>
      <c r="AH598" s="6" t="e">
        <f t="shared" si="180"/>
        <v>#N/A</v>
      </c>
      <c r="AI598" s="6" t="e">
        <f t="shared" si="181"/>
        <v>#N/A</v>
      </c>
      <c r="AJ598" s="7" t="str">
        <f t="shared" si="182"/>
        <v xml:space="preserve"> </v>
      </c>
      <c r="AK598" s="6" t="e">
        <f t="shared" si="183"/>
        <v>#N/A</v>
      </c>
      <c r="AL598" s="6"/>
      <c r="AM598" s="6"/>
      <c r="AN598" s="6"/>
      <c r="AO598" s="6"/>
      <c r="AP598" s="6"/>
      <c r="AQ598" s="6"/>
      <c r="AR598" s="6"/>
      <c r="AS598" s="6"/>
      <c r="AT598" s="6">
        <f t="shared" si="184"/>
        <v>0</v>
      </c>
      <c r="AU598" s="6"/>
      <c r="AV598" s="6" t="str">
        <f t="shared" si="174"/>
        <v/>
      </c>
      <c r="AW598" s="6" t="str">
        <f t="shared" si="175"/>
        <v/>
      </c>
      <c r="AX598" s="6" t="str">
        <f t="shared" si="176"/>
        <v/>
      </c>
      <c r="AY598" s="58"/>
      <c r="BE598" s="191" t="s">
        <v>259</v>
      </c>
      <c r="CS598" s="284" t="str">
        <f t="shared" si="177"/>
        <v/>
      </c>
      <c r="CT598" s="365" t="str">
        <f t="shared" si="185"/>
        <v/>
      </c>
    </row>
    <row r="599" spans="1:98" s="1" customFormat="1" ht="13.5" customHeight="1" x14ac:dyDescent="0.2">
      <c r="A599" s="17">
        <v>584</v>
      </c>
      <c r="B599" s="370"/>
      <c r="C599" s="370"/>
      <c r="D599" s="370"/>
      <c r="E599" s="370"/>
      <c r="F599" s="370"/>
      <c r="G599" s="370"/>
      <c r="H599" s="370"/>
      <c r="I599" s="370"/>
      <c r="J599" s="370"/>
      <c r="K599" s="370"/>
      <c r="L599" s="371"/>
      <c r="M599" s="370"/>
      <c r="N599" s="69"/>
      <c r="O599" s="70"/>
      <c r="P599" s="62"/>
      <c r="Q599" s="62"/>
      <c r="R599" s="103"/>
      <c r="S599" s="103"/>
      <c r="T599" s="104"/>
      <c r="U599" s="105"/>
      <c r="V599" s="106"/>
      <c r="W599" s="106"/>
      <c r="X599" s="107"/>
      <c r="Y599" s="25"/>
      <c r="Z599" s="21" t="str">
        <f t="shared" si="168"/>
        <v/>
      </c>
      <c r="AA599" s="6" t="e">
        <f t="shared" si="169"/>
        <v>#N/A</v>
      </c>
      <c r="AB599" s="6" t="e">
        <f t="shared" si="170"/>
        <v>#N/A</v>
      </c>
      <c r="AC599" s="6" t="e">
        <f t="shared" si="171"/>
        <v>#N/A</v>
      </c>
      <c r="AD599" s="6" t="str">
        <f t="shared" si="172"/>
        <v/>
      </c>
      <c r="AE599" s="6">
        <f t="shared" si="173"/>
        <v>1</v>
      </c>
      <c r="AF599" s="6" t="e">
        <f t="shared" si="178"/>
        <v>#N/A</v>
      </c>
      <c r="AG599" s="6" t="e">
        <f t="shared" si="179"/>
        <v>#N/A</v>
      </c>
      <c r="AH599" s="6" t="e">
        <f t="shared" si="180"/>
        <v>#N/A</v>
      </c>
      <c r="AI599" s="6" t="e">
        <f t="shared" si="181"/>
        <v>#N/A</v>
      </c>
      <c r="AJ599" s="7" t="str">
        <f t="shared" si="182"/>
        <v xml:space="preserve"> </v>
      </c>
      <c r="AK599" s="6" t="e">
        <f t="shared" si="183"/>
        <v>#N/A</v>
      </c>
      <c r="AL599" s="6"/>
      <c r="AM599" s="6"/>
      <c r="AN599" s="6"/>
      <c r="AO599" s="6"/>
      <c r="AP599" s="6"/>
      <c r="AQ599" s="6"/>
      <c r="AR599" s="6"/>
      <c r="AS599" s="6"/>
      <c r="AT599" s="6">
        <f t="shared" si="184"/>
        <v>0</v>
      </c>
      <c r="AU599" s="6"/>
      <c r="AV599" s="6" t="str">
        <f t="shared" si="174"/>
        <v/>
      </c>
      <c r="AW599" s="6" t="str">
        <f t="shared" si="175"/>
        <v/>
      </c>
      <c r="AX599" s="6" t="str">
        <f t="shared" si="176"/>
        <v/>
      </c>
      <c r="AY599" s="58"/>
      <c r="BE599" s="194" t="s">
        <v>257</v>
      </c>
      <c r="CS599" s="284" t="str">
        <f t="shared" si="177"/>
        <v/>
      </c>
      <c r="CT599" s="365" t="str">
        <f t="shared" si="185"/>
        <v/>
      </c>
    </row>
    <row r="600" spans="1:98" s="1" customFormat="1" ht="13.5" customHeight="1" x14ac:dyDescent="0.2">
      <c r="A600" s="17">
        <v>585</v>
      </c>
      <c r="B600" s="370"/>
      <c r="C600" s="370"/>
      <c r="D600" s="370"/>
      <c r="E600" s="370"/>
      <c r="F600" s="370"/>
      <c r="G600" s="370"/>
      <c r="H600" s="370"/>
      <c r="I600" s="370"/>
      <c r="J600" s="370"/>
      <c r="K600" s="370"/>
      <c r="L600" s="371"/>
      <c r="M600" s="370"/>
      <c r="N600" s="69"/>
      <c r="O600" s="70"/>
      <c r="P600" s="62"/>
      <c r="Q600" s="62"/>
      <c r="R600" s="103"/>
      <c r="S600" s="103"/>
      <c r="T600" s="104"/>
      <c r="U600" s="105"/>
      <c r="V600" s="106"/>
      <c r="W600" s="106"/>
      <c r="X600" s="107"/>
      <c r="Y600" s="25"/>
      <c r="Z600" s="21" t="str">
        <f t="shared" si="168"/>
        <v/>
      </c>
      <c r="AA600" s="6" t="e">
        <f t="shared" si="169"/>
        <v>#N/A</v>
      </c>
      <c r="AB600" s="6" t="e">
        <f t="shared" si="170"/>
        <v>#N/A</v>
      </c>
      <c r="AC600" s="6" t="e">
        <f t="shared" si="171"/>
        <v>#N/A</v>
      </c>
      <c r="AD600" s="6" t="str">
        <f t="shared" si="172"/>
        <v/>
      </c>
      <c r="AE600" s="6">
        <f t="shared" si="173"/>
        <v>1</v>
      </c>
      <c r="AF600" s="6" t="e">
        <f t="shared" si="178"/>
        <v>#N/A</v>
      </c>
      <c r="AG600" s="6" t="e">
        <f t="shared" si="179"/>
        <v>#N/A</v>
      </c>
      <c r="AH600" s="6" t="e">
        <f t="shared" si="180"/>
        <v>#N/A</v>
      </c>
      <c r="AI600" s="6" t="e">
        <f t="shared" si="181"/>
        <v>#N/A</v>
      </c>
      <c r="AJ600" s="7" t="str">
        <f t="shared" si="182"/>
        <v xml:space="preserve"> </v>
      </c>
      <c r="AK600" s="6" t="e">
        <f t="shared" si="183"/>
        <v>#N/A</v>
      </c>
      <c r="AL600" s="6"/>
      <c r="AM600" s="6"/>
      <c r="AN600" s="6"/>
      <c r="AO600" s="6"/>
      <c r="AP600" s="6"/>
      <c r="AQ600" s="6"/>
      <c r="AR600" s="6"/>
      <c r="AS600" s="6"/>
      <c r="AT600" s="6">
        <f t="shared" si="184"/>
        <v>0</v>
      </c>
      <c r="AU600" s="6"/>
      <c r="AV600" s="6" t="str">
        <f t="shared" si="174"/>
        <v/>
      </c>
      <c r="AW600" s="6" t="str">
        <f t="shared" si="175"/>
        <v/>
      </c>
      <c r="AX600" s="6" t="str">
        <f t="shared" si="176"/>
        <v/>
      </c>
      <c r="AY600" s="58"/>
      <c r="BE600" s="194" t="s">
        <v>900</v>
      </c>
      <c r="CS600" s="284" t="str">
        <f t="shared" si="177"/>
        <v/>
      </c>
      <c r="CT600" s="365" t="str">
        <f t="shared" si="185"/>
        <v/>
      </c>
    </row>
    <row r="601" spans="1:98" s="1" customFormat="1" ht="13.5" customHeight="1" x14ac:dyDescent="0.2">
      <c r="A601" s="17">
        <v>586</v>
      </c>
      <c r="B601" s="370"/>
      <c r="C601" s="370"/>
      <c r="D601" s="370"/>
      <c r="E601" s="370"/>
      <c r="F601" s="370"/>
      <c r="G601" s="370"/>
      <c r="H601" s="370"/>
      <c r="I601" s="370"/>
      <c r="J601" s="370"/>
      <c r="K601" s="370"/>
      <c r="L601" s="371"/>
      <c r="M601" s="370"/>
      <c r="N601" s="69"/>
      <c r="O601" s="70"/>
      <c r="P601" s="62"/>
      <c r="Q601" s="62"/>
      <c r="R601" s="103"/>
      <c r="S601" s="103"/>
      <c r="T601" s="104"/>
      <c r="U601" s="105"/>
      <c r="V601" s="106"/>
      <c r="W601" s="106"/>
      <c r="X601" s="107"/>
      <c r="Y601" s="25"/>
      <c r="Z601" s="21" t="str">
        <f t="shared" si="168"/>
        <v/>
      </c>
      <c r="AA601" s="6" t="e">
        <f t="shared" si="169"/>
        <v>#N/A</v>
      </c>
      <c r="AB601" s="6" t="e">
        <f t="shared" si="170"/>
        <v>#N/A</v>
      </c>
      <c r="AC601" s="6" t="e">
        <f t="shared" si="171"/>
        <v>#N/A</v>
      </c>
      <c r="AD601" s="6" t="str">
        <f t="shared" si="172"/>
        <v/>
      </c>
      <c r="AE601" s="6">
        <f t="shared" si="173"/>
        <v>1</v>
      </c>
      <c r="AF601" s="6" t="e">
        <f t="shared" si="178"/>
        <v>#N/A</v>
      </c>
      <c r="AG601" s="6" t="e">
        <f t="shared" si="179"/>
        <v>#N/A</v>
      </c>
      <c r="AH601" s="6" t="e">
        <f t="shared" si="180"/>
        <v>#N/A</v>
      </c>
      <c r="AI601" s="6" t="e">
        <f t="shared" si="181"/>
        <v>#N/A</v>
      </c>
      <c r="AJ601" s="7" t="str">
        <f t="shared" si="182"/>
        <v xml:space="preserve"> </v>
      </c>
      <c r="AK601" s="6" t="e">
        <f t="shared" si="183"/>
        <v>#N/A</v>
      </c>
      <c r="AL601" s="6"/>
      <c r="AM601" s="6"/>
      <c r="AN601" s="6"/>
      <c r="AO601" s="6"/>
      <c r="AP601" s="6"/>
      <c r="AQ601" s="6"/>
      <c r="AR601" s="6"/>
      <c r="AS601" s="6"/>
      <c r="AT601" s="6">
        <f t="shared" si="184"/>
        <v>0</v>
      </c>
      <c r="AU601" s="6"/>
      <c r="AV601" s="6" t="str">
        <f t="shared" si="174"/>
        <v/>
      </c>
      <c r="AW601" s="6" t="str">
        <f t="shared" si="175"/>
        <v/>
      </c>
      <c r="AX601" s="6" t="str">
        <f t="shared" si="176"/>
        <v/>
      </c>
      <c r="AY601" s="58"/>
      <c r="BE601" s="191" t="s">
        <v>901</v>
      </c>
      <c r="CS601" s="284" t="str">
        <f t="shared" si="177"/>
        <v/>
      </c>
      <c r="CT601" s="365" t="str">
        <f t="shared" si="185"/>
        <v/>
      </c>
    </row>
    <row r="602" spans="1:98" s="1" customFormat="1" ht="13.5" customHeight="1" x14ac:dyDescent="0.2">
      <c r="A602" s="17">
        <v>587</v>
      </c>
      <c r="B602" s="370"/>
      <c r="C602" s="370"/>
      <c r="D602" s="370"/>
      <c r="E602" s="370"/>
      <c r="F602" s="370"/>
      <c r="G602" s="370"/>
      <c r="H602" s="370"/>
      <c r="I602" s="370"/>
      <c r="J602" s="370"/>
      <c r="K602" s="370"/>
      <c r="L602" s="371"/>
      <c r="M602" s="370"/>
      <c r="N602" s="69"/>
      <c r="O602" s="70"/>
      <c r="P602" s="62"/>
      <c r="Q602" s="62"/>
      <c r="R602" s="103"/>
      <c r="S602" s="103"/>
      <c r="T602" s="104"/>
      <c r="U602" s="105"/>
      <c r="V602" s="106"/>
      <c r="W602" s="106"/>
      <c r="X602" s="107"/>
      <c r="Y602" s="25"/>
      <c r="Z602" s="21" t="str">
        <f t="shared" si="168"/>
        <v/>
      </c>
      <c r="AA602" s="6" t="e">
        <f t="shared" si="169"/>
        <v>#N/A</v>
      </c>
      <c r="AB602" s="6" t="e">
        <f t="shared" si="170"/>
        <v>#N/A</v>
      </c>
      <c r="AC602" s="6" t="e">
        <f t="shared" si="171"/>
        <v>#N/A</v>
      </c>
      <c r="AD602" s="6" t="str">
        <f t="shared" si="172"/>
        <v/>
      </c>
      <c r="AE602" s="6">
        <f t="shared" si="173"/>
        <v>1</v>
      </c>
      <c r="AF602" s="6" t="e">
        <f t="shared" si="178"/>
        <v>#N/A</v>
      </c>
      <c r="AG602" s="6" t="e">
        <f t="shared" si="179"/>
        <v>#N/A</v>
      </c>
      <c r="AH602" s="6" t="e">
        <f t="shared" si="180"/>
        <v>#N/A</v>
      </c>
      <c r="AI602" s="6" t="e">
        <f t="shared" si="181"/>
        <v>#N/A</v>
      </c>
      <c r="AJ602" s="7" t="str">
        <f t="shared" si="182"/>
        <v xml:space="preserve"> </v>
      </c>
      <c r="AK602" s="6" t="e">
        <f t="shared" si="183"/>
        <v>#N/A</v>
      </c>
      <c r="AL602" s="6"/>
      <c r="AM602" s="6"/>
      <c r="AN602" s="6"/>
      <c r="AO602" s="6"/>
      <c r="AP602" s="6"/>
      <c r="AQ602" s="6"/>
      <c r="AR602" s="6"/>
      <c r="AS602" s="6"/>
      <c r="AT602" s="6">
        <f t="shared" si="184"/>
        <v>0</v>
      </c>
      <c r="AU602" s="6"/>
      <c r="AV602" s="6" t="str">
        <f t="shared" si="174"/>
        <v/>
      </c>
      <c r="AW602" s="6" t="str">
        <f t="shared" si="175"/>
        <v/>
      </c>
      <c r="AX602" s="6" t="str">
        <f t="shared" si="176"/>
        <v/>
      </c>
      <c r="AY602" s="58"/>
      <c r="BE602" s="194" t="s">
        <v>1040</v>
      </c>
      <c r="CS602" s="284" t="str">
        <f t="shared" si="177"/>
        <v/>
      </c>
      <c r="CT602" s="365" t="str">
        <f t="shared" si="185"/>
        <v/>
      </c>
    </row>
    <row r="603" spans="1:98" s="1" customFormat="1" ht="13.5" customHeight="1" x14ac:dyDescent="0.2">
      <c r="A603" s="17">
        <v>588</v>
      </c>
      <c r="B603" s="370"/>
      <c r="C603" s="370"/>
      <c r="D603" s="370"/>
      <c r="E603" s="370"/>
      <c r="F603" s="370"/>
      <c r="G603" s="370"/>
      <c r="H603" s="370"/>
      <c r="I603" s="370"/>
      <c r="J603" s="370"/>
      <c r="K603" s="370"/>
      <c r="L603" s="371"/>
      <c r="M603" s="370"/>
      <c r="N603" s="69"/>
      <c r="O603" s="70"/>
      <c r="P603" s="62"/>
      <c r="Q603" s="62"/>
      <c r="R603" s="103"/>
      <c r="S603" s="103"/>
      <c r="T603" s="104"/>
      <c r="U603" s="105"/>
      <c r="V603" s="106"/>
      <c r="W603" s="106"/>
      <c r="X603" s="107"/>
      <c r="Y603" s="25"/>
      <c r="Z603" s="21" t="str">
        <f t="shared" si="168"/>
        <v/>
      </c>
      <c r="AA603" s="6" t="e">
        <f t="shared" si="169"/>
        <v>#N/A</v>
      </c>
      <c r="AB603" s="6" t="e">
        <f t="shared" si="170"/>
        <v>#N/A</v>
      </c>
      <c r="AC603" s="6" t="e">
        <f t="shared" si="171"/>
        <v>#N/A</v>
      </c>
      <c r="AD603" s="6" t="str">
        <f t="shared" si="172"/>
        <v/>
      </c>
      <c r="AE603" s="6">
        <f t="shared" si="173"/>
        <v>1</v>
      </c>
      <c r="AF603" s="6" t="e">
        <f t="shared" si="178"/>
        <v>#N/A</v>
      </c>
      <c r="AG603" s="6" t="e">
        <f t="shared" si="179"/>
        <v>#N/A</v>
      </c>
      <c r="AH603" s="6" t="e">
        <f t="shared" si="180"/>
        <v>#N/A</v>
      </c>
      <c r="AI603" s="6" t="e">
        <f t="shared" si="181"/>
        <v>#N/A</v>
      </c>
      <c r="AJ603" s="7" t="str">
        <f t="shared" si="182"/>
        <v xml:space="preserve"> </v>
      </c>
      <c r="AK603" s="6" t="e">
        <f t="shared" si="183"/>
        <v>#N/A</v>
      </c>
      <c r="AL603" s="6"/>
      <c r="AM603" s="6"/>
      <c r="AN603" s="6"/>
      <c r="AO603" s="6"/>
      <c r="AP603" s="6"/>
      <c r="AQ603" s="6"/>
      <c r="AR603" s="6"/>
      <c r="AS603" s="6"/>
      <c r="AT603" s="6">
        <f t="shared" si="184"/>
        <v>0</v>
      </c>
      <c r="AU603" s="6"/>
      <c r="AV603" s="6" t="str">
        <f t="shared" si="174"/>
        <v/>
      </c>
      <c r="AW603" s="6" t="str">
        <f t="shared" si="175"/>
        <v/>
      </c>
      <c r="AX603" s="6" t="str">
        <f t="shared" si="176"/>
        <v/>
      </c>
      <c r="AY603" s="58"/>
      <c r="BE603" s="194" t="s">
        <v>1042</v>
      </c>
      <c r="CS603" s="284" t="str">
        <f t="shared" si="177"/>
        <v/>
      </c>
      <c r="CT603" s="365" t="str">
        <f t="shared" si="185"/>
        <v/>
      </c>
    </row>
    <row r="604" spans="1:98" s="1" customFormat="1" ht="13.5" customHeight="1" x14ac:dyDescent="0.2">
      <c r="A604" s="17">
        <v>589</v>
      </c>
      <c r="B604" s="370"/>
      <c r="C604" s="370"/>
      <c r="D604" s="370"/>
      <c r="E604" s="370"/>
      <c r="F604" s="370"/>
      <c r="G604" s="370"/>
      <c r="H604" s="370"/>
      <c r="I604" s="370"/>
      <c r="J604" s="370"/>
      <c r="K604" s="370"/>
      <c r="L604" s="371"/>
      <c r="M604" s="370"/>
      <c r="N604" s="69"/>
      <c r="O604" s="70"/>
      <c r="P604" s="62"/>
      <c r="Q604" s="62"/>
      <c r="R604" s="103"/>
      <c r="S604" s="103"/>
      <c r="T604" s="104"/>
      <c r="U604" s="105"/>
      <c r="V604" s="106"/>
      <c r="W604" s="106"/>
      <c r="X604" s="107"/>
      <c r="Y604" s="25"/>
      <c r="Z604" s="21" t="str">
        <f t="shared" si="168"/>
        <v/>
      </c>
      <c r="AA604" s="6" t="e">
        <f t="shared" si="169"/>
        <v>#N/A</v>
      </c>
      <c r="AB604" s="6" t="e">
        <f t="shared" si="170"/>
        <v>#N/A</v>
      </c>
      <c r="AC604" s="6" t="e">
        <f t="shared" si="171"/>
        <v>#N/A</v>
      </c>
      <c r="AD604" s="6" t="str">
        <f t="shared" si="172"/>
        <v/>
      </c>
      <c r="AE604" s="6">
        <f t="shared" si="173"/>
        <v>1</v>
      </c>
      <c r="AF604" s="6" t="e">
        <f t="shared" si="178"/>
        <v>#N/A</v>
      </c>
      <c r="AG604" s="6" t="e">
        <f t="shared" si="179"/>
        <v>#N/A</v>
      </c>
      <c r="AH604" s="6" t="e">
        <f t="shared" si="180"/>
        <v>#N/A</v>
      </c>
      <c r="AI604" s="6" t="e">
        <f t="shared" si="181"/>
        <v>#N/A</v>
      </c>
      <c r="AJ604" s="7" t="str">
        <f t="shared" si="182"/>
        <v xml:space="preserve"> </v>
      </c>
      <c r="AK604" s="6" t="e">
        <f t="shared" si="183"/>
        <v>#N/A</v>
      </c>
      <c r="AL604" s="6"/>
      <c r="AM604" s="6"/>
      <c r="AN604" s="6"/>
      <c r="AO604" s="6"/>
      <c r="AP604" s="6"/>
      <c r="AQ604" s="6"/>
      <c r="AR604" s="6"/>
      <c r="AS604" s="6"/>
      <c r="AT604" s="6">
        <f t="shared" si="184"/>
        <v>0</v>
      </c>
      <c r="AU604" s="6"/>
      <c r="AV604" s="6" t="str">
        <f t="shared" si="174"/>
        <v/>
      </c>
      <c r="AW604" s="6" t="str">
        <f t="shared" si="175"/>
        <v/>
      </c>
      <c r="AX604" s="6" t="str">
        <f t="shared" si="176"/>
        <v/>
      </c>
      <c r="AY604" s="58"/>
      <c r="BE604" s="193" t="s">
        <v>1141</v>
      </c>
      <c r="CS604" s="284" t="str">
        <f t="shared" si="177"/>
        <v/>
      </c>
      <c r="CT604" s="365" t="str">
        <f t="shared" si="185"/>
        <v/>
      </c>
    </row>
    <row r="605" spans="1:98" s="1" customFormat="1" ht="13.5" customHeight="1" x14ac:dyDescent="0.2">
      <c r="A605" s="17">
        <v>590</v>
      </c>
      <c r="B605" s="370"/>
      <c r="C605" s="370"/>
      <c r="D605" s="370"/>
      <c r="E605" s="370"/>
      <c r="F605" s="370"/>
      <c r="G605" s="370"/>
      <c r="H605" s="370"/>
      <c r="I605" s="370"/>
      <c r="J605" s="370"/>
      <c r="K605" s="370"/>
      <c r="L605" s="371"/>
      <c r="M605" s="370"/>
      <c r="N605" s="69"/>
      <c r="O605" s="70"/>
      <c r="P605" s="62"/>
      <c r="Q605" s="62"/>
      <c r="R605" s="103"/>
      <c r="S605" s="103"/>
      <c r="T605" s="104"/>
      <c r="U605" s="105"/>
      <c r="V605" s="106"/>
      <c r="W605" s="106"/>
      <c r="X605" s="107"/>
      <c r="Y605" s="25"/>
      <c r="Z605" s="21" t="str">
        <f t="shared" si="168"/>
        <v/>
      </c>
      <c r="AA605" s="6" t="e">
        <f t="shared" si="169"/>
        <v>#N/A</v>
      </c>
      <c r="AB605" s="6" t="e">
        <f t="shared" si="170"/>
        <v>#N/A</v>
      </c>
      <c r="AC605" s="6" t="e">
        <f t="shared" si="171"/>
        <v>#N/A</v>
      </c>
      <c r="AD605" s="6" t="str">
        <f t="shared" si="172"/>
        <v/>
      </c>
      <c r="AE605" s="6">
        <f t="shared" si="173"/>
        <v>1</v>
      </c>
      <c r="AF605" s="6" t="e">
        <f t="shared" si="178"/>
        <v>#N/A</v>
      </c>
      <c r="AG605" s="6" t="e">
        <f t="shared" si="179"/>
        <v>#N/A</v>
      </c>
      <c r="AH605" s="6" t="e">
        <f t="shared" si="180"/>
        <v>#N/A</v>
      </c>
      <c r="AI605" s="6" t="e">
        <f t="shared" si="181"/>
        <v>#N/A</v>
      </c>
      <c r="AJ605" s="7" t="str">
        <f t="shared" si="182"/>
        <v xml:space="preserve"> </v>
      </c>
      <c r="AK605" s="6" t="e">
        <f t="shared" si="183"/>
        <v>#N/A</v>
      </c>
      <c r="AL605" s="6"/>
      <c r="AM605" s="6"/>
      <c r="AN605" s="6"/>
      <c r="AO605" s="6"/>
      <c r="AP605" s="6"/>
      <c r="AQ605" s="6"/>
      <c r="AR605" s="6"/>
      <c r="AS605" s="6"/>
      <c r="AT605" s="6">
        <f t="shared" si="184"/>
        <v>0</v>
      </c>
      <c r="AU605" s="6"/>
      <c r="AV605" s="6" t="str">
        <f t="shared" si="174"/>
        <v/>
      </c>
      <c r="AW605" s="6" t="str">
        <f t="shared" si="175"/>
        <v/>
      </c>
      <c r="AX605" s="6" t="str">
        <f t="shared" si="176"/>
        <v/>
      </c>
      <c r="AY605" s="58"/>
      <c r="BE605" s="191" t="s">
        <v>1142</v>
      </c>
      <c r="CS605" s="284" t="str">
        <f t="shared" si="177"/>
        <v/>
      </c>
      <c r="CT605" s="365" t="str">
        <f t="shared" si="185"/>
        <v/>
      </c>
    </row>
    <row r="606" spans="1:98" s="1" customFormat="1" ht="13.5" customHeight="1" x14ac:dyDescent="0.2">
      <c r="A606" s="17">
        <v>591</v>
      </c>
      <c r="B606" s="370"/>
      <c r="C606" s="370"/>
      <c r="D606" s="370"/>
      <c r="E606" s="370"/>
      <c r="F606" s="370"/>
      <c r="G606" s="370"/>
      <c r="H606" s="370"/>
      <c r="I606" s="370"/>
      <c r="J606" s="370"/>
      <c r="K606" s="370"/>
      <c r="L606" s="371"/>
      <c r="M606" s="370"/>
      <c r="N606" s="69"/>
      <c r="O606" s="70"/>
      <c r="P606" s="62"/>
      <c r="Q606" s="62"/>
      <c r="R606" s="103"/>
      <c r="S606" s="103"/>
      <c r="T606" s="104"/>
      <c r="U606" s="105"/>
      <c r="V606" s="106"/>
      <c r="W606" s="106"/>
      <c r="X606" s="107"/>
      <c r="Y606" s="25"/>
      <c r="Z606" s="21" t="str">
        <f t="shared" si="168"/>
        <v/>
      </c>
      <c r="AA606" s="6" t="e">
        <f t="shared" si="169"/>
        <v>#N/A</v>
      </c>
      <c r="AB606" s="6" t="e">
        <f t="shared" si="170"/>
        <v>#N/A</v>
      </c>
      <c r="AC606" s="6" t="e">
        <f t="shared" si="171"/>
        <v>#N/A</v>
      </c>
      <c r="AD606" s="6" t="str">
        <f t="shared" si="172"/>
        <v/>
      </c>
      <c r="AE606" s="6">
        <f t="shared" si="173"/>
        <v>1</v>
      </c>
      <c r="AF606" s="6" t="e">
        <f t="shared" si="178"/>
        <v>#N/A</v>
      </c>
      <c r="AG606" s="6" t="e">
        <f t="shared" si="179"/>
        <v>#N/A</v>
      </c>
      <c r="AH606" s="6" t="e">
        <f t="shared" si="180"/>
        <v>#N/A</v>
      </c>
      <c r="AI606" s="6" t="e">
        <f t="shared" si="181"/>
        <v>#N/A</v>
      </c>
      <c r="AJ606" s="7" t="str">
        <f t="shared" si="182"/>
        <v xml:space="preserve"> </v>
      </c>
      <c r="AK606" s="6" t="e">
        <f t="shared" si="183"/>
        <v>#N/A</v>
      </c>
      <c r="AL606" s="6"/>
      <c r="AM606" s="6"/>
      <c r="AN606" s="6"/>
      <c r="AO606" s="6"/>
      <c r="AP606" s="6"/>
      <c r="AQ606" s="6"/>
      <c r="AR606" s="6"/>
      <c r="AS606" s="6"/>
      <c r="AT606" s="6">
        <f t="shared" si="184"/>
        <v>0</v>
      </c>
      <c r="AU606" s="6"/>
      <c r="AV606" s="6" t="str">
        <f t="shared" si="174"/>
        <v/>
      </c>
      <c r="AW606" s="6" t="str">
        <f t="shared" si="175"/>
        <v/>
      </c>
      <c r="AX606" s="6" t="str">
        <f t="shared" si="176"/>
        <v/>
      </c>
      <c r="AY606" s="58"/>
      <c r="BE606" s="193" t="s">
        <v>1041</v>
      </c>
      <c r="CS606" s="284" t="str">
        <f t="shared" si="177"/>
        <v/>
      </c>
      <c r="CT606" s="365" t="str">
        <f t="shared" si="185"/>
        <v/>
      </c>
    </row>
    <row r="607" spans="1:98" s="1" customFormat="1" ht="13.5" customHeight="1" x14ac:dyDescent="0.2">
      <c r="A607" s="17">
        <v>592</v>
      </c>
      <c r="B607" s="370"/>
      <c r="C607" s="370"/>
      <c r="D607" s="370"/>
      <c r="E607" s="370"/>
      <c r="F607" s="370"/>
      <c r="G607" s="370"/>
      <c r="H607" s="370"/>
      <c r="I607" s="370"/>
      <c r="J607" s="370"/>
      <c r="K607" s="370"/>
      <c r="L607" s="371"/>
      <c r="M607" s="370"/>
      <c r="N607" s="69"/>
      <c r="O607" s="70"/>
      <c r="P607" s="62"/>
      <c r="Q607" s="62"/>
      <c r="R607" s="103"/>
      <c r="S607" s="103"/>
      <c r="T607" s="104"/>
      <c r="U607" s="105"/>
      <c r="V607" s="106"/>
      <c r="W607" s="106"/>
      <c r="X607" s="107"/>
      <c r="Y607" s="25"/>
      <c r="Z607" s="21" t="str">
        <f t="shared" si="168"/>
        <v/>
      </c>
      <c r="AA607" s="6" t="e">
        <f t="shared" si="169"/>
        <v>#N/A</v>
      </c>
      <c r="AB607" s="6" t="e">
        <f t="shared" si="170"/>
        <v>#N/A</v>
      </c>
      <c r="AC607" s="6" t="e">
        <f t="shared" si="171"/>
        <v>#N/A</v>
      </c>
      <c r="AD607" s="6" t="str">
        <f t="shared" si="172"/>
        <v/>
      </c>
      <c r="AE607" s="6">
        <f t="shared" si="173"/>
        <v>1</v>
      </c>
      <c r="AF607" s="6" t="e">
        <f t="shared" si="178"/>
        <v>#N/A</v>
      </c>
      <c r="AG607" s="6" t="e">
        <f t="shared" si="179"/>
        <v>#N/A</v>
      </c>
      <c r="AH607" s="6" t="e">
        <f t="shared" si="180"/>
        <v>#N/A</v>
      </c>
      <c r="AI607" s="6" t="e">
        <f t="shared" si="181"/>
        <v>#N/A</v>
      </c>
      <c r="AJ607" s="7" t="str">
        <f t="shared" si="182"/>
        <v xml:space="preserve"> </v>
      </c>
      <c r="AK607" s="6" t="e">
        <f t="shared" si="183"/>
        <v>#N/A</v>
      </c>
      <c r="AL607" s="6"/>
      <c r="AM607" s="6"/>
      <c r="AN607" s="6"/>
      <c r="AO607" s="6"/>
      <c r="AP607" s="6"/>
      <c r="AQ607" s="6"/>
      <c r="AR607" s="6"/>
      <c r="AS607" s="6"/>
      <c r="AT607" s="6">
        <f t="shared" si="184"/>
        <v>0</v>
      </c>
      <c r="AU607" s="6"/>
      <c r="AV607" s="6" t="str">
        <f t="shared" si="174"/>
        <v/>
      </c>
      <c r="AW607" s="6" t="str">
        <f t="shared" si="175"/>
        <v/>
      </c>
      <c r="AX607" s="6" t="str">
        <f t="shared" si="176"/>
        <v/>
      </c>
      <c r="AY607" s="58"/>
      <c r="BE607" s="191" t="s">
        <v>1043</v>
      </c>
      <c r="CS607" s="284" t="str">
        <f t="shared" si="177"/>
        <v/>
      </c>
      <c r="CT607" s="365" t="str">
        <f t="shared" si="185"/>
        <v/>
      </c>
    </row>
    <row r="608" spans="1:98" s="1" customFormat="1" ht="13.5" customHeight="1" x14ac:dyDescent="0.2">
      <c r="A608" s="17">
        <v>593</v>
      </c>
      <c r="B608" s="370"/>
      <c r="C608" s="370"/>
      <c r="D608" s="370"/>
      <c r="E608" s="370"/>
      <c r="F608" s="370"/>
      <c r="G608" s="370"/>
      <c r="H608" s="370"/>
      <c r="I608" s="370"/>
      <c r="J608" s="370"/>
      <c r="K608" s="370"/>
      <c r="L608" s="371"/>
      <c r="M608" s="370"/>
      <c r="N608" s="69"/>
      <c r="O608" s="70"/>
      <c r="P608" s="62"/>
      <c r="Q608" s="62"/>
      <c r="R608" s="103"/>
      <c r="S608" s="103"/>
      <c r="T608" s="104"/>
      <c r="U608" s="105"/>
      <c r="V608" s="106"/>
      <c r="W608" s="106"/>
      <c r="X608" s="107"/>
      <c r="Y608" s="25"/>
      <c r="Z608" s="21" t="str">
        <f t="shared" si="168"/>
        <v/>
      </c>
      <c r="AA608" s="6" t="e">
        <f t="shared" si="169"/>
        <v>#N/A</v>
      </c>
      <c r="AB608" s="6" t="e">
        <f t="shared" si="170"/>
        <v>#N/A</v>
      </c>
      <c r="AC608" s="6" t="e">
        <f t="shared" si="171"/>
        <v>#N/A</v>
      </c>
      <c r="AD608" s="6" t="str">
        <f t="shared" si="172"/>
        <v/>
      </c>
      <c r="AE608" s="6">
        <f t="shared" si="173"/>
        <v>1</v>
      </c>
      <c r="AF608" s="6" t="e">
        <f t="shared" si="178"/>
        <v>#N/A</v>
      </c>
      <c r="AG608" s="6" t="e">
        <f t="shared" si="179"/>
        <v>#N/A</v>
      </c>
      <c r="AH608" s="6" t="e">
        <f t="shared" si="180"/>
        <v>#N/A</v>
      </c>
      <c r="AI608" s="6" t="e">
        <f t="shared" si="181"/>
        <v>#N/A</v>
      </c>
      <c r="AJ608" s="7" t="str">
        <f t="shared" si="182"/>
        <v xml:space="preserve"> </v>
      </c>
      <c r="AK608" s="6" t="e">
        <f t="shared" si="183"/>
        <v>#N/A</v>
      </c>
      <c r="AL608" s="6"/>
      <c r="AM608" s="6"/>
      <c r="AN608" s="6"/>
      <c r="AO608" s="6"/>
      <c r="AP608" s="6"/>
      <c r="AQ608" s="6"/>
      <c r="AR608" s="6"/>
      <c r="AS608" s="6"/>
      <c r="AT608" s="6">
        <f t="shared" si="184"/>
        <v>0</v>
      </c>
      <c r="AU608" s="6"/>
      <c r="AV608" s="6" t="str">
        <f t="shared" si="174"/>
        <v/>
      </c>
      <c r="AW608" s="6" t="str">
        <f t="shared" si="175"/>
        <v/>
      </c>
      <c r="AX608" s="6" t="str">
        <f t="shared" si="176"/>
        <v/>
      </c>
      <c r="AY608" s="58"/>
      <c r="BE608" s="194" t="s">
        <v>902</v>
      </c>
      <c r="CS608" s="284" t="str">
        <f t="shared" si="177"/>
        <v/>
      </c>
      <c r="CT608" s="365" t="str">
        <f t="shared" si="185"/>
        <v/>
      </c>
    </row>
    <row r="609" spans="1:98" s="1" customFormat="1" ht="13.5" customHeight="1" x14ac:dyDescent="0.2">
      <c r="A609" s="17">
        <v>594</v>
      </c>
      <c r="B609" s="370"/>
      <c r="C609" s="370"/>
      <c r="D609" s="370"/>
      <c r="E609" s="370"/>
      <c r="F609" s="370"/>
      <c r="G609" s="370"/>
      <c r="H609" s="370"/>
      <c r="I609" s="370"/>
      <c r="J609" s="370"/>
      <c r="K609" s="370"/>
      <c r="L609" s="371"/>
      <c r="M609" s="370"/>
      <c r="N609" s="69"/>
      <c r="O609" s="70"/>
      <c r="P609" s="62"/>
      <c r="Q609" s="62"/>
      <c r="R609" s="103"/>
      <c r="S609" s="103"/>
      <c r="T609" s="104"/>
      <c r="U609" s="105"/>
      <c r="V609" s="106"/>
      <c r="W609" s="106"/>
      <c r="X609" s="107"/>
      <c r="Y609" s="25"/>
      <c r="Z609" s="21" t="str">
        <f t="shared" si="168"/>
        <v/>
      </c>
      <c r="AA609" s="6" t="e">
        <f t="shared" si="169"/>
        <v>#N/A</v>
      </c>
      <c r="AB609" s="6" t="e">
        <f t="shared" si="170"/>
        <v>#N/A</v>
      </c>
      <c r="AC609" s="6" t="e">
        <f t="shared" si="171"/>
        <v>#N/A</v>
      </c>
      <c r="AD609" s="6" t="str">
        <f t="shared" si="172"/>
        <v/>
      </c>
      <c r="AE609" s="6">
        <f t="shared" si="173"/>
        <v>1</v>
      </c>
      <c r="AF609" s="6" t="e">
        <f t="shared" si="178"/>
        <v>#N/A</v>
      </c>
      <c r="AG609" s="6" t="e">
        <f t="shared" si="179"/>
        <v>#N/A</v>
      </c>
      <c r="AH609" s="6" t="e">
        <f t="shared" si="180"/>
        <v>#N/A</v>
      </c>
      <c r="AI609" s="6" t="e">
        <f t="shared" si="181"/>
        <v>#N/A</v>
      </c>
      <c r="AJ609" s="7" t="str">
        <f t="shared" si="182"/>
        <v xml:space="preserve"> </v>
      </c>
      <c r="AK609" s="6" t="e">
        <f t="shared" si="183"/>
        <v>#N/A</v>
      </c>
      <c r="AL609" s="6"/>
      <c r="AM609" s="6"/>
      <c r="AN609" s="6"/>
      <c r="AO609" s="6"/>
      <c r="AP609" s="6"/>
      <c r="AQ609" s="6"/>
      <c r="AR609" s="6"/>
      <c r="AS609" s="6"/>
      <c r="AT609" s="6">
        <f t="shared" si="184"/>
        <v>0</v>
      </c>
      <c r="AU609" s="6"/>
      <c r="AV609" s="6" t="str">
        <f t="shared" si="174"/>
        <v/>
      </c>
      <c r="AW609" s="6" t="str">
        <f t="shared" si="175"/>
        <v/>
      </c>
      <c r="AX609" s="6" t="str">
        <f t="shared" si="176"/>
        <v/>
      </c>
      <c r="AY609" s="58"/>
      <c r="BE609" s="191" t="s">
        <v>1044</v>
      </c>
      <c r="CS609" s="284" t="str">
        <f t="shared" si="177"/>
        <v/>
      </c>
      <c r="CT609" s="365" t="str">
        <f t="shared" si="185"/>
        <v/>
      </c>
    </row>
    <row r="610" spans="1:98" s="1" customFormat="1" ht="13.5" customHeight="1" x14ac:dyDescent="0.2">
      <c r="A610" s="17">
        <v>595</v>
      </c>
      <c r="B610" s="370"/>
      <c r="C610" s="370"/>
      <c r="D610" s="370"/>
      <c r="E610" s="370"/>
      <c r="F610" s="370"/>
      <c r="G610" s="370"/>
      <c r="H610" s="370"/>
      <c r="I610" s="370"/>
      <c r="J610" s="370"/>
      <c r="K610" s="370"/>
      <c r="L610" s="371"/>
      <c r="M610" s="370"/>
      <c r="N610" s="69"/>
      <c r="O610" s="70"/>
      <c r="P610" s="62"/>
      <c r="Q610" s="62"/>
      <c r="R610" s="103"/>
      <c r="S610" s="103"/>
      <c r="T610" s="104"/>
      <c r="U610" s="105"/>
      <c r="V610" s="106"/>
      <c r="W610" s="106"/>
      <c r="X610" s="107"/>
      <c r="Y610" s="25"/>
      <c r="Z610" s="21" t="str">
        <f t="shared" si="168"/>
        <v/>
      </c>
      <c r="AA610" s="6" t="e">
        <f t="shared" si="169"/>
        <v>#N/A</v>
      </c>
      <c r="AB610" s="6" t="e">
        <f t="shared" si="170"/>
        <v>#N/A</v>
      </c>
      <c r="AC610" s="6" t="e">
        <f t="shared" si="171"/>
        <v>#N/A</v>
      </c>
      <c r="AD610" s="6" t="str">
        <f t="shared" si="172"/>
        <v/>
      </c>
      <c r="AE610" s="6">
        <f t="shared" si="173"/>
        <v>1</v>
      </c>
      <c r="AF610" s="6" t="e">
        <f t="shared" si="178"/>
        <v>#N/A</v>
      </c>
      <c r="AG610" s="6" t="e">
        <f t="shared" si="179"/>
        <v>#N/A</v>
      </c>
      <c r="AH610" s="6" t="e">
        <f t="shared" si="180"/>
        <v>#N/A</v>
      </c>
      <c r="AI610" s="6" t="e">
        <f t="shared" si="181"/>
        <v>#N/A</v>
      </c>
      <c r="AJ610" s="7" t="str">
        <f t="shared" si="182"/>
        <v xml:space="preserve"> </v>
      </c>
      <c r="AK610" s="6" t="e">
        <f t="shared" si="183"/>
        <v>#N/A</v>
      </c>
      <c r="AL610" s="6"/>
      <c r="AM610" s="6"/>
      <c r="AN610" s="6"/>
      <c r="AO610" s="6"/>
      <c r="AP610" s="6"/>
      <c r="AQ610" s="6"/>
      <c r="AR610" s="6"/>
      <c r="AS610" s="6"/>
      <c r="AT610" s="6">
        <f t="shared" si="184"/>
        <v>0</v>
      </c>
      <c r="AU610" s="6"/>
      <c r="AV610" s="6" t="str">
        <f t="shared" si="174"/>
        <v/>
      </c>
      <c r="AW610" s="6" t="str">
        <f t="shared" si="175"/>
        <v/>
      </c>
      <c r="AX610" s="6" t="str">
        <f t="shared" si="176"/>
        <v/>
      </c>
      <c r="AY610" s="58"/>
      <c r="BE610" s="194" t="s">
        <v>1045</v>
      </c>
      <c r="CS610" s="284" t="str">
        <f t="shared" si="177"/>
        <v/>
      </c>
      <c r="CT610" s="365" t="str">
        <f t="shared" si="185"/>
        <v/>
      </c>
    </row>
    <row r="611" spans="1:98" s="1" customFormat="1" ht="13.5" customHeight="1" x14ac:dyDescent="0.2">
      <c r="A611" s="17">
        <v>596</v>
      </c>
      <c r="B611" s="370"/>
      <c r="C611" s="370"/>
      <c r="D611" s="370"/>
      <c r="E611" s="370"/>
      <c r="F611" s="370"/>
      <c r="G611" s="370"/>
      <c r="H611" s="370"/>
      <c r="I611" s="370"/>
      <c r="J611" s="370"/>
      <c r="K611" s="370"/>
      <c r="L611" s="371"/>
      <c r="M611" s="370"/>
      <c r="N611" s="69"/>
      <c r="O611" s="70"/>
      <c r="P611" s="62"/>
      <c r="Q611" s="62"/>
      <c r="R611" s="103"/>
      <c r="S611" s="103"/>
      <c r="T611" s="104"/>
      <c r="U611" s="105"/>
      <c r="V611" s="106"/>
      <c r="W611" s="106"/>
      <c r="X611" s="107"/>
      <c r="Y611" s="25"/>
      <c r="Z611" s="21" t="str">
        <f t="shared" si="168"/>
        <v/>
      </c>
      <c r="AA611" s="6" t="e">
        <f t="shared" si="169"/>
        <v>#N/A</v>
      </c>
      <c r="AB611" s="6" t="e">
        <f t="shared" si="170"/>
        <v>#N/A</v>
      </c>
      <c r="AC611" s="6" t="e">
        <f t="shared" si="171"/>
        <v>#N/A</v>
      </c>
      <c r="AD611" s="6" t="str">
        <f t="shared" si="172"/>
        <v/>
      </c>
      <c r="AE611" s="6">
        <f t="shared" si="173"/>
        <v>1</v>
      </c>
      <c r="AF611" s="6" t="e">
        <f t="shared" si="178"/>
        <v>#N/A</v>
      </c>
      <c r="AG611" s="6" t="e">
        <f t="shared" si="179"/>
        <v>#N/A</v>
      </c>
      <c r="AH611" s="6" t="e">
        <f t="shared" si="180"/>
        <v>#N/A</v>
      </c>
      <c r="AI611" s="6" t="e">
        <f t="shared" si="181"/>
        <v>#N/A</v>
      </c>
      <c r="AJ611" s="7" t="str">
        <f t="shared" si="182"/>
        <v xml:space="preserve"> </v>
      </c>
      <c r="AK611" s="6" t="e">
        <f t="shared" si="183"/>
        <v>#N/A</v>
      </c>
      <c r="AL611" s="6"/>
      <c r="AM611" s="6"/>
      <c r="AN611" s="6"/>
      <c r="AO611" s="6"/>
      <c r="AP611" s="6"/>
      <c r="AQ611" s="6"/>
      <c r="AR611" s="6"/>
      <c r="AS611" s="6"/>
      <c r="AT611" s="6">
        <f t="shared" si="184"/>
        <v>0</v>
      </c>
      <c r="AU611" s="6"/>
      <c r="AV611" s="6" t="str">
        <f t="shared" si="174"/>
        <v/>
      </c>
      <c r="AW611" s="6" t="str">
        <f t="shared" si="175"/>
        <v/>
      </c>
      <c r="AX611" s="6" t="str">
        <f t="shared" si="176"/>
        <v/>
      </c>
      <c r="AY611" s="58"/>
      <c r="BE611" s="191" t="s">
        <v>807</v>
      </c>
      <c r="CS611" s="284" t="str">
        <f t="shared" si="177"/>
        <v/>
      </c>
      <c r="CT611" s="365" t="str">
        <f t="shared" si="185"/>
        <v/>
      </c>
    </row>
    <row r="612" spans="1:98" s="1" customFormat="1" ht="13.5" customHeight="1" x14ac:dyDescent="0.2">
      <c r="A612" s="17">
        <v>597</v>
      </c>
      <c r="B612" s="370"/>
      <c r="C612" s="370"/>
      <c r="D612" s="370"/>
      <c r="E612" s="370"/>
      <c r="F612" s="370"/>
      <c r="G612" s="370"/>
      <c r="H612" s="370"/>
      <c r="I612" s="370"/>
      <c r="J612" s="370"/>
      <c r="K612" s="370"/>
      <c r="L612" s="371"/>
      <c r="M612" s="370"/>
      <c r="N612" s="69"/>
      <c r="O612" s="70"/>
      <c r="P612" s="62"/>
      <c r="Q612" s="62"/>
      <c r="R612" s="103"/>
      <c r="S612" s="103"/>
      <c r="T612" s="104"/>
      <c r="U612" s="105"/>
      <c r="V612" s="106"/>
      <c r="W612" s="106"/>
      <c r="X612" s="107"/>
      <c r="Y612" s="25"/>
      <c r="Z612" s="21" t="str">
        <f t="shared" si="168"/>
        <v/>
      </c>
      <c r="AA612" s="6" t="e">
        <f t="shared" si="169"/>
        <v>#N/A</v>
      </c>
      <c r="AB612" s="6" t="e">
        <f t="shared" si="170"/>
        <v>#N/A</v>
      </c>
      <c r="AC612" s="6" t="e">
        <f t="shared" si="171"/>
        <v>#N/A</v>
      </c>
      <c r="AD612" s="6" t="str">
        <f t="shared" si="172"/>
        <v/>
      </c>
      <c r="AE612" s="6">
        <f t="shared" si="173"/>
        <v>1</v>
      </c>
      <c r="AF612" s="6" t="e">
        <f t="shared" si="178"/>
        <v>#N/A</v>
      </c>
      <c r="AG612" s="6" t="e">
        <f t="shared" si="179"/>
        <v>#N/A</v>
      </c>
      <c r="AH612" s="6" t="e">
        <f t="shared" si="180"/>
        <v>#N/A</v>
      </c>
      <c r="AI612" s="6" t="e">
        <f t="shared" si="181"/>
        <v>#N/A</v>
      </c>
      <c r="AJ612" s="7" t="str">
        <f t="shared" si="182"/>
        <v xml:space="preserve"> </v>
      </c>
      <c r="AK612" s="6" t="e">
        <f t="shared" si="183"/>
        <v>#N/A</v>
      </c>
      <c r="AL612" s="6"/>
      <c r="AM612" s="6"/>
      <c r="AN612" s="6"/>
      <c r="AO612" s="6"/>
      <c r="AP612" s="6"/>
      <c r="AQ612" s="6"/>
      <c r="AR612" s="6"/>
      <c r="AS612" s="6"/>
      <c r="AT612" s="6">
        <f t="shared" si="184"/>
        <v>0</v>
      </c>
      <c r="AU612" s="6"/>
      <c r="AV612" s="6" t="str">
        <f t="shared" si="174"/>
        <v/>
      </c>
      <c r="AW612" s="6" t="str">
        <f t="shared" si="175"/>
        <v/>
      </c>
      <c r="AX612" s="6" t="str">
        <f t="shared" si="176"/>
        <v/>
      </c>
      <c r="AY612" s="58"/>
      <c r="BE612" s="194" t="s">
        <v>1143</v>
      </c>
      <c r="CS612" s="284" t="str">
        <f t="shared" si="177"/>
        <v/>
      </c>
      <c r="CT612" s="365" t="str">
        <f t="shared" si="185"/>
        <v/>
      </c>
    </row>
    <row r="613" spans="1:98" s="1" customFormat="1" ht="13.5" customHeight="1" x14ac:dyDescent="0.2">
      <c r="A613" s="17">
        <v>598</v>
      </c>
      <c r="B613" s="370"/>
      <c r="C613" s="370"/>
      <c r="D613" s="370"/>
      <c r="E613" s="370"/>
      <c r="F613" s="370"/>
      <c r="G613" s="370"/>
      <c r="H613" s="370"/>
      <c r="I613" s="370"/>
      <c r="J613" s="370"/>
      <c r="K613" s="370"/>
      <c r="L613" s="371"/>
      <c r="M613" s="370"/>
      <c r="N613" s="69"/>
      <c r="O613" s="70"/>
      <c r="P613" s="62"/>
      <c r="Q613" s="62"/>
      <c r="R613" s="103"/>
      <c r="S613" s="103"/>
      <c r="T613" s="104"/>
      <c r="U613" s="105"/>
      <c r="V613" s="106"/>
      <c r="W613" s="106"/>
      <c r="X613" s="107"/>
      <c r="Y613" s="25"/>
      <c r="Z613" s="21" t="str">
        <f t="shared" si="168"/>
        <v/>
      </c>
      <c r="AA613" s="6" t="e">
        <f t="shared" si="169"/>
        <v>#N/A</v>
      </c>
      <c r="AB613" s="6" t="e">
        <f t="shared" si="170"/>
        <v>#N/A</v>
      </c>
      <c r="AC613" s="6" t="e">
        <f t="shared" si="171"/>
        <v>#N/A</v>
      </c>
      <c r="AD613" s="6" t="str">
        <f t="shared" si="172"/>
        <v/>
      </c>
      <c r="AE613" s="6">
        <f t="shared" si="173"/>
        <v>1</v>
      </c>
      <c r="AF613" s="6" t="e">
        <f t="shared" si="178"/>
        <v>#N/A</v>
      </c>
      <c r="AG613" s="6" t="e">
        <f t="shared" si="179"/>
        <v>#N/A</v>
      </c>
      <c r="AH613" s="6" t="e">
        <f t="shared" si="180"/>
        <v>#N/A</v>
      </c>
      <c r="AI613" s="6" t="e">
        <f t="shared" si="181"/>
        <v>#N/A</v>
      </c>
      <c r="AJ613" s="7" t="str">
        <f t="shared" si="182"/>
        <v xml:space="preserve"> </v>
      </c>
      <c r="AK613" s="6" t="e">
        <f t="shared" si="183"/>
        <v>#N/A</v>
      </c>
      <c r="AL613" s="6"/>
      <c r="AM613" s="6"/>
      <c r="AN613" s="6"/>
      <c r="AO613" s="6"/>
      <c r="AP613" s="6"/>
      <c r="AQ613" s="6"/>
      <c r="AR613" s="6"/>
      <c r="AS613" s="6"/>
      <c r="AT613" s="6">
        <f t="shared" si="184"/>
        <v>0</v>
      </c>
      <c r="AU613" s="6"/>
      <c r="AV613" s="6" t="str">
        <f t="shared" si="174"/>
        <v/>
      </c>
      <c r="AW613" s="6" t="str">
        <f t="shared" si="175"/>
        <v/>
      </c>
      <c r="AX613" s="6" t="str">
        <f t="shared" si="176"/>
        <v/>
      </c>
      <c r="AY613" s="58"/>
      <c r="BE613" s="194" t="s">
        <v>1144</v>
      </c>
      <c r="CS613" s="284" t="str">
        <f t="shared" si="177"/>
        <v/>
      </c>
      <c r="CT613" s="365" t="str">
        <f t="shared" si="185"/>
        <v/>
      </c>
    </row>
    <row r="614" spans="1:98" s="1" customFormat="1" ht="13.5" customHeight="1" x14ac:dyDescent="0.2">
      <c r="A614" s="17">
        <v>599</v>
      </c>
      <c r="B614" s="370"/>
      <c r="C614" s="370"/>
      <c r="D614" s="370"/>
      <c r="E614" s="370"/>
      <c r="F614" s="370"/>
      <c r="G614" s="370"/>
      <c r="H614" s="370"/>
      <c r="I614" s="370"/>
      <c r="J614" s="370"/>
      <c r="K614" s="370"/>
      <c r="L614" s="371"/>
      <c r="M614" s="370"/>
      <c r="N614" s="69"/>
      <c r="O614" s="70"/>
      <c r="P614" s="62"/>
      <c r="Q614" s="62"/>
      <c r="R614" s="103"/>
      <c r="S614" s="103"/>
      <c r="T614" s="104"/>
      <c r="U614" s="105"/>
      <c r="V614" s="106"/>
      <c r="W614" s="106"/>
      <c r="X614" s="107"/>
      <c r="Y614" s="25"/>
      <c r="Z614" s="21" t="str">
        <f t="shared" si="168"/>
        <v/>
      </c>
      <c r="AA614" s="6" t="e">
        <f t="shared" si="169"/>
        <v>#N/A</v>
      </c>
      <c r="AB614" s="6" t="e">
        <f t="shared" si="170"/>
        <v>#N/A</v>
      </c>
      <c r="AC614" s="6" t="e">
        <f t="shared" si="171"/>
        <v>#N/A</v>
      </c>
      <c r="AD614" s="6" t="str">
        <f t="shared" si="172"/>
        <v/>
      </c>
      <c r="AE614" s="6">
        <f t="shared" si="173"/>
        <v>1</v>
      </c>
      <c r="AF614" s="6" t="e">
        <f t="shared" si="178"/>
        <v>#N/A</v>
      </c>
      <c r="AG614" s="6" t="e">
        <f t="shared" si="179"/>
        <v>#N/A</v>
      </c>
      <c r="AH614" s="6" t="e">
        <f t="shared" si="180"/>
        <v>#N/A</v>
      </c>
      <c r="AI614" s="6" t="e">
        <f t="shared" si="181"/>
        <v>#N/A</v>
      </c>
      <c r="AJ614" s="7" t="str">
        <f t="shared" si="182"/>
        <v xml:space="preserve"> </v>
      </c>
      <c r="AK614" s="6" t="e">
        <f t="shared" si="183"/>
        <v>#N/A</v>
      </c>
      <c r="AL614" s="6"/>
      <c r="AM614" s="6"/>
      <c r="AN614" s="6"/>
      <c r="AO614" s="6"/>
      <c r="AP614" s="6"/>
      <c r="AQ614" s="6"/>
      <c r="AR614" s="6"/>
      <c r="AS614" s="6"/>
      <c r="AT614" s="6">
        <f t="shared" si="184"/>
        <v>0</v>
      </c>
      <c r="AU614" s="6"/>
      <c r="AV614" s="6" t="str">
        <f t="shared" si="174"/>
        <v/>
      </c>
      <c r="AW614" s="6" t="str">
        <f t="shared" si="175"/>
        <v/>
      </c>
      <c r="AX614" s="6" t="str">
        <f t="shared" si="176"/>
        <v/>
      </c>
      <c r="AY614" s="58"/>
      <c r="BE614" s="191" t="s">
        <v>1046</v>
      </c>
      <c r="CS614" s="284" t="str">
        <f t="shared" si="177"/>
        <v/>
      </c>
      <c r="CT614" s="365" t="str">
        <f t="shared" si="185"/>
        <v/>
      </c>
    </row>
    <row r="615" spans="1:98" s="1" customFormat="1" ht="13.5" customHeight="1" x14ac:dyDescent="0.2">
      <c r="A615" s="17">
        <v>600</v>
      </c>
      <c r="B615" s="370"/>
      <c r="C615" s="370"/>
      <c r="D615" s="370"/>
      <c r="E615" s="370"/>
      <c r="F615" s="370"/>
      <c r="G615" s="370"/>
      <c r="H615" s="370"/>
      <c r="I615" s="370"/>
      <c r="J615" s="370"/>
      <c r="K615" s="370"/>
      <c r="L615" s="371"/>
      <c r="M615" s="370"/>
      <c r="N615" s="69"/>
      <c r="O615" s="70"/>
      <c r="P615" s="62"/>
      <c r="Q615" s="62"/>
      <c r="R615" s="103"/>
      <c r="S615" s="103"/>
      <c r="T615" s="104"/>
      <c r="U615" s="105"/>
      <c r="V615" s="106"/>
      <c r="W615" s="106"/>
      <c r="X615" s="107"/>
      <c r="Y615" s="25"/>
      <c r="Z615" s="21" t="str">
        <f t="shared" si="168"/>
        <v/>
      </c>
      <c r="AA615" s="6" t="e">
        <f t="shared" si="169"/>
        <v>#N/A</v>
      </c>
      <c r="AB615" s="6" t="e">
        <f t="shared" si="170"/>
        <v>#N/A</v>
      </c>
      <c r="AC615" s="6" t="e">
        <f t="shared" si="171"/>
        <v>#N/A</v>
      </c>
      <c r="AD615" s="6" t="str">
        <f t="shared" si="172"/>
        <v/>
      </c>
      <c r="AE615" s="6">
        <f t="shared" si="173"/>
        <v>1</v>
      </c>
      <c r="AF615" s="6" t="e">
        <f t="shared" si="178"/>
        <v>#N/A</v>
      </c>
      <c r="AG615" s="6" t="e">
        <f t="shared" si="179"/>
        <v>#N/A</v>
      </c>
      <c r="AH615" s="6" t="e">
        <f t="shared" si="180"/>
        <v>#N/A</v>
      </c>
      <c r="AI615" s="6" t="e">
        <f t="shared" si="181"/>
        <v>#N/A</v>
      </c>
      <c r="AJ615" s="7" t="str">
        <f t="shared" si="182"/>
        <v xml:space="preserve"> </v>
      </c>
      <c r="AK615" s="6" t="e">
        <f t="shared" si="183"/>
        <v>#N/A</v>
      </c>
      <c r="AL615" s="6"/>
      <c r="AM615" s="6"/>
      <c r="AN615" s="6"/>
      <c r="AO615" s="6"/>
      <c r="AP615" s="6"/>
      <c r="AQ615" s="6"/>
      <c r="AR615" s="6"/>
      <c r="AS615" s="6"/>
      <c r="AT615" s="6">
        <f t="shared" si="184"/>
        <v>0</v>
      </c>
      <c r="AU615" s="6"/>
      <c r="AV615" s="6" t="str">
        <f t="shared" si="174"/>
        <v/>
      </c>
      <c r="AW615" s="6" t="str">
        <f t="shared" si="175"/>
        <v/>
      </c>
      <c r="AX615" s="6" t="str">
        <f t="shared" si="176"/>
        <v/>
      </c>
      <c r="AY615" s="58"/>
      <c r="BE615" s="194" t="s">
        <v>1047</v>
      </c>
      <c r="CS615" s="284" t="str">
        <f t="shared" si="177"/>
        <v/>
      </c>
      <c r="CT615" s="365" t="str">
        <f t="shared" si="185"/>
        <v/>
      </c>
    </row>
    <row r="616" spans="1:98" s="1" customFormat="1" ht="13.5" customHeight="1" x14ac:dyDescent="0.2">
      <c r="A616" s="17">
        <v>601</v>
      </c>
      <c r="B616" s="370"/>
      <c r="C616" s="370"/>
      <c r="D616" s="370"/>
      <c r="E616" s="370"/>
      <c r="F616" s="370"/>
      <c r="G616" s="370"/>
      <c r="H616" s="370"/>
      <c r="I616" s="370"/>
      <c r="J616" s="370"/>
      <c r="K616" s="370"/>
      <c r="L616" s="371"/>
      <c r="M616" s="370"/>
      <c r="N616" s="69"/>
      <c r="O616" s="70"/>
      <c r="P616" s="62"/>
      <c r="Q616" s="62"/>
      <c r="R616" s="103"/>
      <c r="S616" s="103"/>
      <c r="T616" s="104"/>
      <c r="U616" s="105"/>
      <c r="V616" s="106"/>
      <c r="W616" s="106"/>
      <c r="X616" s="107"/>
      <c r="Y616" s="25"/>
      <c r="Z616" s="21" t="str">
        <f t="shared" si="168"/>
        <v/>
      </c>
      <c r="AA616" s="6" t="e">
        <f t="shared" si="169"/>
        <v>#N/A</v>
      </c>
      <c r="AB616" s="6" t="e">
        <f t="shared" si="170"/>
        <v>#N/A</v>
      </c>
      <c r="AC616" s="6" t="e">
        <f t="shared" si="171"/>
        <v>#N/A</v>
      </c>
      <c r="AD616" s="6" t="str">
        <f t="shared" si="172"/>
        <v/>
      </c>
      <c r="AE616" s="6">
        <f t="shared" si="173"/>
        <v>1</v>
      </c>
      <c r="AF616" s="6" t="e">
        <f t="shared" si="178"/>
        <v>#N/A</v>
      </c>
      <c r="AG616" s="6" t="e">
        <f t="shared" si="179"/>
        <v>#N/A</v>
      </c>
      <c r="AH616" s="6" t="e">
        <f t="shared" si="180"/>
        <v>#N/A</v>
      </c>
      <c r="AI616" s="6" t="e">
        <f t="shared" si="181"/>
        <v>#N/A</v>
      </c>
      <c r="AJ616" s="7" t="str">
        <f t="shared" si="182"/>
        <v xml:space="preserve"> </v>
      </c>
      <c r="AK616" s="6" t="e">
        <f t="shared" si="183"/>
        <v>#N/A</v>
      </c>
      <c r="AL616" s="6"/>
      <c r="AM616" s="6"/>
      <c r="AN616" s="6"/>
      <c r="AO616" s="6"/>
      <c r="AP616" s="6"/>
      <c r="AQ616" s="6"/>
      <c r="AR616" s="6"/>
      <c r="AS616" s="6"/>
      <c r="AT616" s="6">
        <f t="shared" si="184"/>
        <v>0</v>
      </c>
      <c r="AU616" s="6"/>
      <c r="AV616" s="6" t="str">
        <f t="shared" si="174"/>
        <v/>
      </c>
      <c r="AW616" s="6" t="str">
        <f t="shared" si="175"/>
        <v/>
      </c>
      <c r="AX616" s="6" t="str">
        <f t="shared" si="176"/>
        <v/>
      </c>
      <c r="AY616" s="58"/>
      <c r="BE616" s="194" t="s">
        <v>904</v>
      </c>
      <c r="CS616" s="284" t="str">
        <f t="shared" si="177"/>
        <v/>
      </c>
      <c r="CT616" s="365" t="str">
        <f t="shared" si="185"/>
        <v/>
      </c>
    </row>
    <row r="617" spans="1:98" s="1" customFormat="1" ht="13.5" customHeight="1" x14ac:dyDescent="0.2">
      <c r="A617" s="17">
        <v>602</v>
      </c>
      <c r="B617" s="370"/>
      <c r="C617" s="370"/>
      <c r="D617" s="370"/>
      <c r="E617" s="370"/>
      <c r="F617" s="370"/>
      <c r="G617" s="370"/>
      <c r="H617" s="370"/>
      <c r="I617" s="370"/>
      <c r="J617" s="370"/>
      <c r="K617" s="370"/>
      <c r="L617" s="371"/>
      <c r="M617" s="370"/>
      <c r="N617" s="69"/>
      <c r="O617" s="70"/>
      <c r="P617" s="62"/>
      <c r="Q617" s="62"/>
      <c r="R617" s="103"/>
      <c r="S617" s="103"/>
      <c r="T617" s="104"/>
      <c r="U617" s="105"/>
      <c r="V617" s="106"/>
      <c r="W617" s="106"/>
      <c r="X617" s="107"/>
      <c r="Y617" s="25"/>
      <c r="Z617" s="21" t="str">
        <f t="shared" si="168"/>
        <v/>
      </c>
      <c r="AA617" s="6" t="e">
        <f t="shared" si="169"/>
        <v>#N/A</v>
      </c>
      <c r="AB617" s="6" t="e">
        <f t="shared" si="170"/>
        <v>#N/A</v>
      </c>
      <c r="AC617" s="6" t="e">
        <f t="shared" si="171"/>
        <v>#N/A</v>
      </c>
      <c r="AD617" s="6" t="str">
        <f t="shared" si="172"/>
        <v/>
      </c>
      <c r="AE617" s="6">
        <f t="shared" si="173"/>
        <v>1</v>
      </c>
      <c r="AF617" s="6" t="e">
        <f t="shared" si="178"/>
        <v>#N/A</v>
      </c>
      <c r="AG617" s="6" t="e">
        <f t="shared" si="179"/>
        <v>#N/A</v>
      </c>
      <c r="AH617" s="6" t="e">
        <f t="shared" si="180"/>
        <v>#N/A</v>
      </c>
      <c r="AI617" s="6" t="e">
        <f t="shared" si="181"/>
        <v>#N/A</v>
      </c>
      <c r="AJ617" s="7" t="str">
        <f t="shared" si="182"/>
        <v xml:space="preserve"> </v>
      </c>
      <c r="AK617" s="6" t="e">
        <f t="shared" si="183"/>
        <v>#N/A</v>
      </c>
      <c r="AL617" s="6"/>
      <c r="AM617" s="6"/>
      <c r="AN617" s="6"/>
      <c r="AO617" s="6"/>
      <c r="AP617" s="6"/>
      <c r="AQ617" s="6"/>
      <c r="AR617" s="6"/>
      <c r="AS617" s="6"/>
      <c r="AT617" s="6">
        <f t="shared" si="184"/>
        <v>0</v>
      </c>
      <c r="AU617" s="6"/>
      <c r="AV617" s="6" t="str">
        <f t="shared" si="174"/>
        <v/>
      </c>
      <c r="AW617" s="6" t="str">
        <f t="shared" si="175"/>
        <v/>
      </c>
      <c r="AX617" s="6" t="str">
        <f t="shared" si="176"/>
        <v/>
      </c>
      <c r="AY617" s="58"/>
      <c r="BE617" s="191" t="s">
        <v>1048</v>
      </c>
      <c r="CS617" s="284" t="str">
        <f t="shared" si="177"/>
        <v/>
      </c>
      <c r="CT617" s="365" t="str">
        <f t="shared" si="185"/>
        <v/>
      </c>
    </row>
    <row r="618" spans="1:98" s="1" customFormat="1" ht="13.5" customHeight="1" x14ac:dyDescent="0.2">
      <c r="A618" s="17">
        <v>603</v>
      </c>
      <c r="B618" s="370"/>
      <c r="C618" s="370"/>
      <c r="D618" s="370"/>
      <c r="E618" s="370"/>
      <c r="F618" s="370"/>
      <c r="G618" s="370"/>
      <c r="H618" s="370"/>
      <c r="I618" s="370"/>
      <c r="J618" s="370"/>
      <c r="K618" s="370"/>
      <c r="L618" s="371"/>
      <c r="M618" s="370"/>
      <c r="N618" s="69"/>
      <c r="O618" s="70"/>
      <c r="P618" s="62"/>
      <c r="Q618" s="62"/>
      <c r="R618" s="103"/>
      <c r="S618" s="103"/>
      <c r="T618" s="104"/>
      <c r="U618" s="105"/>
      <c r="V618" s="106"/>
      <c r="W618" s="106"/>
      <c r="X618" s="107"/>
      <c r="Y618" s="25"/>
      <c r="Z618" s="21" t="str">
        <f t="shared" si="168"/>
        <v/>
      </c>
      <c r="AA618" s="6" t="e">
        <f t="shared" si="169"/>
        <v>#N/A</v>
      </c>
      <c r="AB618" s="6" t="e">
        <f t="shared" si="170"/>
        <v>#N/A</v>
      </c>
      <c r="AC618" s="6" t="e">
        <f t="shared" si="171"/>
        <v>#N/A</v>
      </c>
      <c r="AD618" s="6" t="str">
        <f t="shared" si="172"/>
        <v/>
      </c>
      <c r="AE618" s="6">
        <f t="shared" si="173"/>
        <v>1</v>
      </c>
      <c r="AF618" s="6" t="e">
        <f t="shared" si="178"/>
        <v>#N/A</v>
      </c>
      <c r="AG618" s="6" t="e">
        <f t="shared" si="179"/>
        <v>#N/A</v>
      </c>
      <c r="AH618" s="6" t="e">
        <f t="shared" si="180"/>
        <v>#N/A</v>
      </c>
      <c r="AI618" s="6" t="e">
        <f t="shared" si="181"/>
        <v>#N/A</v>
      </c>
      <c r="AJ618" s="7" t="str">
        <f t="shared" si="182"/>
        <v xml:space="preserve"> </v>
      </c>
      <c r="AK618" s="6" t="e">
        <f t="shared" si="183"/>
        <v>#N/A</v>
      </c>
      <c r="AL618" s="6"/>
      <c r="AM618" s="6"/>
      <c r="AN618" s="6"/>
      <c r="AO618" s="6"/>
      <c r="AP618" s="6"/>
      <c r="AQ618" s="6"/>
      <c r="AR618" s="6"/>
      <c r="AS618" s="6"/>
      <c r="AT618" s="6">
        <f t="shared" si="184"/>
        <v>0</v>
      </c>
      <c r="AU618" s="6"/>
      <c r="AV618" s="6" t="str">
        <f t="shared" si="174"/>
        <v/>
      </c>
      <c r="AW618" s="6" t="str">
        <f t="shared" si="175"/>
        <v/>
      </c>
      <c r="AX618" s="6" t="str">
        <f t="shared" si="176"/>
        <v/>
      </c>
      <c r="AY618" s="58"/>
      <c r="BE618" s="191" t="s">
        <v>309</v>
      </c>
      <c r="CS618" s="284" t="str">
        <f t="shared" si="177"/>
        <v/>
      </c>
      <c r="CT618" s="365" t="str">
        <f t="shared" si="185"/>
        <v/>
      </c>
    </row>
    <row r="619" spans="1:98" s="1" customFormat="1" ht="13.5" customHeight="1" x14ac:dyDescent="0.2">
      <c r="A619" s="17">
        <v>604</v>
      </c>
      <c r="B619" s="370"/>
      <c r="C619" s="370"/>
      <c r="D619" s="370"/>
      <c r="E619" s="370"/>
      <c r="F619" s="370"/>
      <c r="G619" s="370"/>
      <c r="H619" s="370"/>
      <c r="I619" s="370"/>
      <c r="J619" s="370"/>
      <c r="K619" s="370"/>
      <c r="L619" s="371"/>
      <c r="M619" s="370"/>
      <c r="N619" s="69"/>
      <c r="O619" s="70"/>
      <c r="P619" s="62"/>
      <c r="Q619" s="62"/>
      <c r="R619" s="103"/>
      <c r="S619" s="103"/>
      <c r="T619" s="104"/>
      <c r="U619" s="105"/>
      <c r="V619" s="106"/>
      <c r="W619" s="106"/>
      <c r="X619" s="107"/>
      <c r="Y619" s="25"/>
      <c r="Z619" s="21" t="str">
        <f t="shared" si="168"/>
        <v/>
      </c>
      <c r="AA619" s="6" t="e">
        <f t="shared" si="169"/>
        <v>#N/A</v>
      </c>
      <c r="AB619" s="6" t="e">
        <f t="shared" si="170"/>
        <v>#N/A</v>
      </c>
      <c r="AC619" s="6" t="e">
        <f t="shared" si="171"/>
        <v>#N/A</v>
      </c>
      <c r="AD619" s="6" t="str">
        <f t="shared" si="172"/>
        <v/>
      </c>
      <c r="AE619" s="6">
        <f t="shared" si="173"/>
        <v>1</v>
      </c>
      <c r="AF619" s="6" t="e">
        <f t="shared" si="178"/>
        <v>#N/A</v>
      </c>
      <c r="AG619" s="6" t="e">
        <f t="shared" si="179"/>
        <v>#N/A</v>
      </c>
      <c r="AH619" s="6" t="e">
        <f t="shared" si="180"/>
        <v>#N/A</v>
      </c>
      <c r="AI619" s="6" t="e">
        <f t="shared" si="181"/>
        <v>#N/A</v>
      </c>
      <c r="AJ619" s="7" t="str">
        <f t="shared" si="182"/>
        <v xml:space="preserve"> </v>
      </c>
      <c r="AK619" s="6" t="e">
        <f t="shared" si="183"/>
        <v>#N/A</v>
      </c>
      <c r="AL619" s="6"/>
      <c r="AM619" s="6"/>
      <c r="AN619" s="6"/>
      <c r="AO619" s="6"/>
      <c r="AP619" s="6"/>
      <c r="AQ619" s="6"/>
      <c r="AR619" s="6"/>
      <c r="AS619" s="6"/>
      <c r="AT619" s="6">
        <f t="shared" si="184"/>
        <v>0</v>
      </c>
      <c r="AU619" s="6"/>
      <c r="AV619" s="6" t="str">
        <f t="shared" si="174"/>
        <v/>
      </c>
      <c r="AW619" s="6" t="str">
        <f t="shared" si="175"/>
        <v/>
      </c>
      <c r="AX619" s="6" t="str">
        <f t="shared" si="176"/>
        <v/>
      </c>
      <c r="AY619" s="58"/>
      <c r="BE619" s="191" t="s">
        <v>235</v>
      </c>
      <c r="CS619" s="284" t="str">
        <f t="shared" si="177"/>
        <v/>
      </c>
      <c r="CT619" s="365" t="str">
        <f t="shared" si="185"/>
        <v/>
      </c>
    </row>
    <row r="620" spans="1:98" s="1" customFormat="1" ht="13.5" customHeight="1" x14ac:dyDescent="0.2">
      <c r="A620" s="17">
        <v>605</v>
      </c>
      <c r="B620" s="370"/>
      <c r="C620" s="370"/>
      <c r="D620" s="370"/>
      <c r="E620" s="370"/>
      <c r="F620" s="370"/>
      <c r="G620" s="370"/>
      <c r="H620" s="370"/>
      <c r="I620" s="370"/>
      <c r="J620" s="370"/>
      <c r="K620" s="370"/>
      <c r="L620" s="371"/>
      <c r="M620" s="370"/>
      <c r="N620" s="69"/>
      <c r="O620" s="70"/>
      <c r="P620" s="62"/>
      <c r="Q620" s="62"/>
      <c r="R620" s="103"/>
      <c r="S620" s="103"/>
      <c r="T620" s="104"/>
      <c r="U620" s="105"/>
      <c r="V620" s="106"/>
      <c r="W620" s="106"/>
      <c r="X620" s="107"/>
      <c r="Y620" s="25"/>
      <c r="Z620" s="21" t="str">
        <f t="shared" si="168"/>
        <v/>
      </c>
      <c r="AA620" s="6" t="e">
        <f t="shared" si="169"/>
        <v>#N/A</v>
      </c>
      <c r="AB620" s="6" t="e">
        <f t="shared" si="170"/>
        <v>#N/A</v>
      </c>
      <c r="AC620" s="6" t="e">
        <f t="shared" si="171"/>
        <v>#N/A</v>
      </c>
      <c r="AD620" s="6" t="str">
        <f t="shared" si="172"/>
        <v/>
      </c>
      <c r="AE620" s="6">
        <f t="shared" si="173"/>
        <v>1</v>
      </c>
      <c r="AF620" s="6" t="e">
        <f t="shared" si="178"/>
        <v>#N/A</v>
      </c>
      <c r="AG620" s="6" t="e">
        <f t="shared" si="179"/>
        <v>#N/A</v>
      </c>
      <c r="AH620" s="6" t="e">
        <f t="shared" si="180"/>
        <v>#N/A</v>
      </c>
      <c r="AI620" s="6" t="e">
        <f t="shared" si="181"/>
        <v>#N/A</v>
      </c>
      <c r="AJ620" s="7" t="str">
        <f t="shared" si="182"/>
        <v xml:space="preserve"> </v>
      </c>
      <c r="AK620" s="6" t="e">
        <f t="shared" si="183"/>
        <v>#N/A</v>
      </c>
      <c r="AL620" s="6"/>
      <c r="AM620" s="6"/>
      <c r="AN620" s="6"/>
      <c r="AO620" s="6"/>
      <c r="AP620" s="6"/>
      <c r="AQ620" s="6"/>
      <c r="AR620" s="6"/>
      <c r="AS620" s="6"/>
      <c r="AT620" s="6">
        <f t="shared" si="184"/>
        <v>0</v>
      </c>
      <c r="AU620" s="6"/>
      <c r="AV620" s="6" t="str">
        <f t="shared" si="174"/>
        <v/>
      </c>
      <c r="AW620" s="6" t="str">
        <f t="shared" si="175"/>
        <v/>
      </c>
      <c r="AX620" s="6" t="str">
        <f t="shared" si="176"/>
        <v/>
      </c>
      <c r="AY620" s="58"/>
      <c r="BE620" s="194" t="s">
        <v>237</v>
      </c>
      <c r="CS620" s="284" t="str">
        <f t="shared" si="177"/>
        <v/>
      </c>
      <c r="CT620" s="365" t="str">
        <f t="shared" si="185"/>
        <v/>
      </c>
    </row>
    <row r="621" spans="1:98" s="1" customFormat="1" ht="13.5" customHeight="1" x14ac:dyDescent="0.2">
      <c r="A621" s="17">
        <v>606</v>
      </c>
      <c r="B621" s="370"/>
      <c r="C621" s="370"/>
      <c r="D621" s="370"/>
      <c r="E621" s="370"/>
      <c r="F621" s="370"/>
      <c r="G621" s="370"/>
      <c r="H621" s="370"/>
      <c r="I621" s="370"/>
      <c r="J621" s="370"/>
      <c r="K621" s="370"/>
      <c r="L621" s="371"/>
      <c r="M621" s="370"/>
      <c r="N621" s="69"/>
      <c r="O621" s="70"/>
      <c r="P621" s="62"/>
      <c r="Q621" s="62"/>
      <c r="R621" s="103"/>
      <c r="S621" s="103"/>
      <c r="T621" s="104"/>
      <c r="U621" s="105"/>
      <c r="V621" s="106"/>
      <c r="W621" s="106"/>
      <c r="X621" s="107"/>
      <c r="Y621" s="25"/>
      <c r="Z621" s="21" t="str">
        <f t="shared" si="168"/>
        <v/>
      </c>
      <c r="AA621" s="6" t="e">
        <f t="shared" si="169"/>
        <v>#N/A</v>
      </c>
      <c r="AB621" s="6" t="e">
        <f t="shared" si="170"/>
        <v>#N/A</v>
      </c>
      <c r="AC621" s="6" t="e">
        <f t="shared" si="171"/>
        <v>#N/A</v>
      </c>
      <c r="AD621" s="6" t="str">
        <f t="shared" si="172"/>
        <v/>
      </c>
      <c r="AE621" s="6">
        <f t="shared" si="173"/>
        <v>1</v>
      </c>
      <c r="AF621" s="6" t="e">
        <f t="shared" si="178"/>
        <v>#N/A</v>
      </c>
      <c r="AG621" s="6" t="e">
        <f t="shared" si="179"/>
        <v>#N/A</v>
      </c>
      <c r="AH621" s="6" t="e">
        <f t="shared" si="180"/>
        <v>#N/A</v>
      </c>
      <c r="AI621" s="6" t="e">
        <f t="shared" si="181"/>
        <v>#N/A</v>
      </c>
      <c r="AJ621" s="7" t="str">
        <f t="shared" si="182"/>
        <v xml:space="preserve"> </v>
      </c>
      <c r="AK621" s="6" t="e">
        <f t="shared" si="183"/>
        <v>#N/A</v>
      </c>
      <c r="AL621" s="6"/>
      <c r="AM621" s="6"/>
      <c r="AN621" s="6"/>
      <c r="AO621" s="6"/>
      <c r="AP621" s="6"/>
      <c r="AQ621" s="6"/>
      <c r="AR621" s="6"/>
      <c r="AS621" s="6"/>
      <c r="AT621" s="6">
        <f t="shared" si="184"/>
        <v>0</v>
      </c>
      <c r="AU621" s="6"/>
      <c r="AV621" s="6" t="str">
        <f t="shared" si="174"/>
        <v/>
      </c>
      <c r="AW621" s="6" t="str">
        <f t="shared" si="175"/>
        <v/>
      </c>
      <c r="AX621" s="6" t="str">
        <f t="shared" si="176"/>
        <v/>
      </c>
      <c r="AY621" s="58"/>
      <c r="BE621" s="194" t="s">
        <v>240</v>
      </c>
      <c r="CS621" s="284" t="str">
        <f t="shared" si="177"/>
        <v/>
      </c>
      <c r="CT621" s="365" t="str">
        <f t="shared" si="185"/>
        <v/>
      </c>
    </row>
    <row r="622" spans="1:98" s="1" customFormat="1" ht="13.5" customHeight="1" x14ac:dyDescent="0.2">
      <c r="A622" s="17">
        <v>607</v>
      </c>
      <c r="B622" s="370"/>
      <c r="C622" s="370"/>
      <c r="D622" s="370"/>
      <c r="E622" s="370"/>
      <c r="F622" s="370"/>
      <c r="G622" s="370"/>
      <c r="H622" s="370"/>
      <c r="I622" s="370"/>
      <c r="J622" s="370"/>
      <c r="K622" s="370"/>
      <c r="L622" s="371"/>
      <c r="M622" s="370"/>
      <c r="N622" s="69"/>
      <c r="O622" s="70"/>
      <c r="P622" s="62"/>
      <c r="Q622" s="62"/>
      <c r="R622" s="103"/>
      <c r="S622" s="103"/>
      <c r="T622" s="104"/>
      <c r="U622" s="105"/>
      <c r="V622" s="106"/>
      <c r="W622" s="106"/>
      <c r="X622" s="107"/>
      <c r="Y622" s="25"/>
      <c r="Z622" s="21" t="str">
        <f t="shared" si="168"/>
        <v/>
      </c>
      <c r="AA622" s="6" t="e">
        <f t="shared" si="169"/>
        <v>#N/A</v>
      </c>
      <c r="AB622" s="6" t="e">
        <f t="shared" si="170"/>
        <v>#N/A</v>
      </c>
      <c r="AC622" s="6" t="e">
        <f t="shared" si="171"/>
        <v>#N/A</v>
      </c>
      <c r="AD622" s="6" t="str">
        <f t="shared" si="172"/>
        <v/>
      </c>
      <c r="AE622" s="6">
        <f t="shared" si="173"/>
        <v>1</v>
      </c>
      <c r="AF622" s="6" t="e">
        <f t="shared" si="178"/>
        <v>#N/A</v>
      </c>
      <c r="AG622" s="6" t="e">
        <f t="shared" si="179"/>
        <v>#N/A</v>
      </c>
      <c r="AH622" s="6" t="e">
        <f t="shared" si="180"/>
        <v>#N/A</v>
      </c>
      <c r="AI622" s="6" t="e">
        <f t="shared" si="181"/>
        <v>#N/A</v>
      </c>
      <c r="AJ622" s="7" t="str">
        <f t="shared" si="182"/>
        <v xml:space="preserve"> </v>
      </c>
      <c r="AK622" s="6" t="e">
        <f t="shared" si="183"/>
        <v>#N/A</v>
      </c>
      <c r="AL622" s="6"/>
      <c r="AM622" s="6"/>
      <c r="AN622" s="6"/>
      <c r="AO622" s="6"/>
      <c r="AP622" s="6"/>
      <c r="AQ622" s="6"/>
      <c r="AR622" s="6"/>
      <c r="AS622" s="6"/>
      <c r="AT622" s="6">
        <f t="shared" si="184"/>
        <v>0</v>
      </c>
      <c r="AU622" s="6"/>
      <c r="AV622" s="6" t="str">
        <f t="shared" si="174"/>
        <v/>
      </c>
      <c r="AW622" s="6" t="str">
        <f t="shared" si="175"/>
        <v/>
      </c>
      <c r="AX622" s="6" t="str">
        <f t="shared" si="176"/>
        <v/>
      </c>
      <c r="AY622" s="58"/>
      <c r="BE622" s="191" t="s">
        <v>306</v>
      </c>
      <c r="CS622" s="284" t="str">
        <f t="shared" si="177"/>
        <v/>
      </c>
      <c r="CT622" s="365" t="str">
        <f t="shared" si="185"/>
        <v/>
      </c>
    </row>
    <row r="623" spans="1:98" s="1" customFormat="1" ht="13.5" customHeight="1" x14ac:dyDescent="0.2">
      <c r="A623" s="17">
        <v>608</v>
      </c>
      <c r="B623" s="370"/>
      <c r="C623" s="370"/>
      <c r="D623" s="370"/>
      <c r="E623" s="370"/>
      <c r="F623" s="370"/>
      <c r="G623" s="370"/>
      <c r="H623" s="370"/>
      <c r="I623" s="370"/>
      <c r="J623" s="370"/>
      <c r="K623" s="370"/>
      <c r="L623" s="371"/>
      <c r="M623" s="370"/>
      <c r="N623" s="69"/>
      <c r="O623" s="70"/>
      <c r="P623" s="62"/>
      <c r="Q623" s="62"/>
      <c r="R623" s="103"/>
      <c r="S623" s="103"/>
      <c r="T623" s="104"/>
      <c r="U623" s="105"/>
      <c r="V623" s="106"/>
      <c r="W623" s="106"/>
      <c r="X623" s="107"/>
      <c r="Y623" s="25"/>
      <c r="Z623" s="21" t="str">
        <f t="shared" si="168"/>
        <v/>
      </c>
      <c r="AA623" s="6" t="e">
        <f t="shared" si="169"/>
        <v>#N/A</v>
      </c>
      <c r="AB623" s="6" t="e">
        <f t="shared" si="170"/>
        <v>#N/A</v>
      </c>
      <c r="AC623" s="6" t="e">
        <f t="shared" si="171"/>
        <v>#N/A</v>
      </c>
      <c r="AD623" s="6" t="str">
        <f t="shared" si="172"/>
        <v/>
      </c>
      <c r="AE623" s="6">
        <f t="shared" si="173"/>
        <v>1</v>
      </c>
      <c r="AF623" s="6" t="e">
        <f t="shared" si="178"/>
        <v>#N/A</v>
      </c>
      <c r="AG623" s="6" t="e">
        <f t="shared" si="179"/>
        <v>#N/A</v>
      </c>
      <c r="AH623" s="6" t="e">
        <f t="shared" si="180"/>
        <v>#N/A</v>
      </c>
      <c r="AI623" s="6" t="e">
        <f t="shared" si="181"/>
        <v>#N/A</v>
      </c>
      <c r="AJ623" s="7" t="str">
        <f t="shared" si="182"/>
        <v xml:space="preserve"> </v>
      </c>
      <c r="AK623" s="6" t="e">
        <f t="shared" si="183"/>
        <v>#N/A</v>
      </c>
      <c r="AL623" s="6"/>
      <c r="AM623" s="6"/>
      <c r="AN623" s="6"/>
      <c r="AO623" s="6"/>
      <c r="AP623" s="6"/>
      <c r="AQ623" s="6"/>
      <c r="AR623" s="6"/>
      <c r="AS623" s="6"/>
      <c r="AT623" s="6">
        <f t="shared" si="184"/>
        <v>0</v>
      </c>
      <c r="AU623" s="6"/>
      <c r="AV623" s="6" t="str">
        <f t="shared" si="174"/>
        <v/>
      </c>
      <c r="AW623" s="6" t="str">
        <f t="shared" si="175"/>
        <v/>
      </c>
      <c r="AX623" s="6" t="str">
        <f t="shared" si="176"/>
        <v/>
      </c>
      <c r="AY623" s="58"/>
      <c r="BE623" s="194" t="s">
        <v>231</v>
      </c>
      <c r="CS623" s="284" t="str">
        <f t="shared" si="177"/>
        <v/>
      </c>
      <c r="CT623" s="365" t="str">
        <f t="shared" si="185"/>
        <v/>
      </c>
    </row>
    <row r="624" spans="1:98" s="1" customFormat="1" ht="13.5" customHeight="1" x14ac:dyDescent="0.2">
      <c r="A624" s="17">
        <v>609</v>
      </c>
      <c r="B624" s="370"/>
      <c r="C624" s="370"/>
      <c r="D624" s="370"/>
      <c r="E624" s="370"/>
      <c r="F624" s="370"/>
      <c r="G624" s="370"/>
      <c r="H624" s="370"/>
      <c r="I624" s="370"/>
      <c r="J624" s="370"/>
      <c r="K624" s="370"/>
      <c r="L624" s="371"/>
      <c r="M624" s="370"/>
      <c r="N624" s="69"/>
      <c r="O624" s="70"/>
      <c r="P624" s="62"/>
      <c r="Q624" s="62"/>
      <c r="R624" s="103"/>
      <c r="S624" s="103"/>
      <c r="T624" s="104"/>
      <c r="U624" s="105"/>
      <c r="V624" s="106"/>
      <c r="W624" s="106"/>
      <c r="X624" s="107"/>
      <c r="Y624" s="25"/>
      <c r="Z624" s="21" t="str">
        <f t="shared" si="168"/>
        <v/>
      </c>
      <c r="AA624" s="6" t="e">
        <f t="shared" si="169"/>
        <v>#N/A</v>
      </c>
      <c r="AB624" s="6" t="e">
        <f t="shared" si="170"/>
        <v>#N/A</v>
      </c>
      <c r="AC624" s="6" t="e">
        <f t="shared" si="171"/>
        <v>#N/A</v>
      </c>
      <c r="AD624" s="6" t="str">
        <f t="shared" si="172"/>
        <v/>
      </c>
      <c r="AE624" s="6">
        <f t="shared" si="173"/>
        <v>1</v>
      </c>
      <c r="AF624" s="6" t="e">
        <f t="shared" si="178"/>
        <v>#N/A</v>
      </c>
      <c r="AG624" s="6" t="e">
        <f t="shared" si="179"/>
        <v>#N/A</v>
      </c>
      <c r="AH624" s="6" t="e">
        <f t="shared" si="180"/>
        <v>#N/A</v>
      </c>
      <c r="AI624" s="6" t="e">
        <f t="shared" si="181"/>
        <v>#N/A</v>
      </c>
      <c r="AJ624" s="7" t="str">
        <f t="shared" si="182"/>
        <v xml:space="preserve"> </v>
      </c>
      <c r="AK624" s="6" t="e">
        <f t="shared" si="183"/>
        <v>#N/A</v>
      </c>
      <c r="AL624" s="6"/>
      <c r="AM624" s="6"/>
      <c r="AN624" s="6"/>
      <c r="AO624" s="6"/>
      <c r="AP624" s="6"/>
      <c r="AQ624" s="6"/>
      <c r="AR624" s="6"/>
      <c r="AS624" s="6"/>
      <c r="AT624" s="6">
        <f t="shared" si="184"/>
        <v>0</v>
      </c>
      <c r="AU624" s="6"/>
      <c r="AV624" s="6" t="str">
        <f t="shared" si="174"/>
        <v/>
      </c>
      <c r="AW624" s="6" t="str">
        <f t="shared" si="175"/>
        <v/>
      </c>
      <c r="AX624" s="6" t="str">
        <f t="shared" si="176"/>
        <v/>
      </c>
      <c r="AY624" s="58"/>
      <c r="BE624" s="194" t="s">
        <v>236</v>
      </c>
      <c r="CS624" s="284" t="str">
        <f t="shared" si="177"/>
        <v/>
      </c>
      <c r="CT624" s="365" t="str">
        <f t="shared" si="185"/>
        <v/>
      </c>
    </row>
    <row r="625" spans="1:98" s="1" customFormat="1" ht="13.5" customHeight="1" x14ac:dyDescent="0.2">
      <c r="A625" s="17">
        <v>610</v>
      </c>
      <c r="B625" s="370"/>
      <c r="C625" s="370"/>
      <c r="D625" s="370"/>
      <c r="E625" s="370"/>
      <c r="F625" s="370"/>
      <c r="G625" s="370"/>
      <c r="H625" s="370"/>
      <c r="I625" s="370"/>
      <c r="J625" s="370"/>
      <c r="K625" s="370"/>
      <c r="L625" s="371"/>
      <c r="M625" s="370"/>
      <c r="N625" s="69"/>
      <c r="O625" s="70"/>
      <c r="P625" s="62"/>
      <c r="Q625" s="62"/>
      <c r="R625" s="103"/>
      <c r="S625" s="103"/>
      <c r="T625" s="104"/>
      <c r="U625" s="105"/>
      <c r="V625" s="106"/>
      <c r="W625" s="106"/>
      <c r="X625" s="107"/>
      <c r="Y625" s="25"/>
      <c r="Z625" s="21" t="str">
        <f t="shared" si="168"/>
        <v/>
      </c>
      <c r="AA625" s="6" t="e">
        <f t="shared" si="169"/>
        <v>#N/A</v>
      </c>
      <c r="AB625" s="6" t="e">
        <f t="shared" si="170"/>
        <v>#N/A</v>
      </c>
      <c r="AC625" s="6" t="e">
        <f t="shared" si="171"/>
        <v>#N/A</v>
      </c>
      <c r="AD625" s="6" t="str">
        <f t="shared" si="172"/>
        <v/>
      </c>
      <c r="AE625" s="6">
        <f t="shared" si="173"/>
        <v>1</v>
      </c>
      <c r="AF625" s="6" t="e">
        <f t="shared" si="178"/>
        <v>#N/A</v>
      </c>
      <c r="AG625" s="6" t="e">
        <f t="shared" si="179"/>
        <v>#N/A</v>
      </c>
      <c r="AH625" s="6" t="e">
        <f t="shared" si="180"/>
        <v>#N/A</v>
      </c>
      <c r="AI625" s="6" t="e">
        <f t="shared" si="181"/>
        <v>#N/A</v>
      </c>
      <c r="AJ625" s="7" t="str">
        <f t="shared" si="182"/>
        <v xml:space="preserve"> </v>
      </c>
      <c r="AK625" s="6" t="e">
        <f t="shared" si="183"/>
        <v>#N/A</v>
      </c>
      <c r="AL625" s="6"/>
      <c r="AM625" s="6"/>
      <c r="AN625" s="6"/>
      <c r="AO625" s="6"/>
      <c r="AP625" s="6"/>
      <c r="AQ625" s="6"/>
      <c r="AR625" s="6"/>
      <c r="AS625" s="6"/>
      <c r="AT625" s="6">
        <f t="shared" si="184"/>
        <v>0</v>
      </c>
      <c r="AU625" s="6"/>
      <c r="AV625" s="6" t="str">
        <f t="shared" si="174"/>
        <v/>
      </c>
      <c r="AW625" s="6" t="str">
        <f t="shared" si="175"/>
        <v/>
      </c>
      <c r="AX625" s="6" t="str">
        <f t="shared" si="176"/>
        <v/>
      </c>
      <c r="AY625" s="58"/>
      <c r="BE625" s="191" t="s">
        <v>239</v>
      </c>
      <c r="CS625" s="284" t="str">
        <f t="shared" si="177"/>
        <v/>
      </c>
      <c r="CT625" s="365" t="str">
        <f t="shared" si="185"/>
        <v/>
      </c>
    </row>
    <row r="626" spans="1:98" s="1" customFormat="1" ht="13.5" customHeight="1" x14ac:dyDescent="0.2">
      <c r="A626" s="17">
        <v>611</v>
      </c>
      <c r="B626" s="370"/>
      <c r="C626" s="370"/>
      <c r="D626" s="370"/>
      <c r="E626" s="370"/>
      <c r="F626" s="370"/>
      <c r="G626" s="370"/>
      <c r="H626" s="370"/>
      <c r="I626" s="370"/>
      <c r="J626" s="370"/>
      <c r="K626" s="370"/>
      <c r="L626" s="371"/>
      <c r="M626" s="370"/>
      <c r="N626" s="69"/>
      <c r="O626" s="70"/>
      <c r="P626" s="62"/>
      <c r="Q626" s="62"/>
      <c r="R626" s="103"/>
      <c r="S626" s="103"/>
      <c r="T626" s="104"/>
      <c r="U626" s="105"/>
      <c r="V626" s="106"/>
      <c r="W626" s="106"/>
      <c r="X626" s="107"/>
      <c r="Y626" s="25"/>
      <c r="Z626" s="21" t="str">
        <f t="shared" si="168"/>
        <v/>
      </c>
      <c r="AA626" s="6" t="e">
        <f t="shared" si="169"/>
        <v>#N/A</v>
      </c>
      <c r="AB626" s="6" t="e">
        <f t="shared" si="170"/>
        <v>#N/A</v>
      </c>
      <c r="AC626" s="6" t="e">
        <f t="shared" si="171"/>
        <v>#N/A</v>
      </c>
      <c r="AD626" s="6" t="str">
        <f t="shared" si="172"/>
        <v/>
      </c>
      <c r="AE626" s="6">
        <f t="shared" si="173"/>
        <v>1</v>
      </c>
      <c r="AF626" s="6" t="e">
        <f t="shared" si="178"/>
        <v>#N/A</v>
      </c>
      <c r="AG626" s="6" t="e">
        <f t="shared" si="179"/>
        <v>#N/A</v>
      </c>
      <c r="AH626" s="6" t="e">
        <f t="shared" si="180"/>
        <v>#N/A</v>
      </c>
      <c r="AI626" s="6" t="e">
        <f t="shared" si="181"/>
        <v>#N/A</v>
      </c>
      <c r="AJ626" s="7" t="str">
        <f t="shared" si="182"/>
        <v xml:space="preserve"> </v>
      </c>
      <c r="AK626" s="6" t="e">
        <f t="shared" si="183"/>
        <v>#N/A</v>
      </c>
      <c r="AL626" s="6"/>
      <c r="AM626" s="6"/>
      <c r="AN626" s="6"/>
      <c r="AO626" s="6"/>
      <c r="AP626" s="6"/>
      <c r="AQ626" s="6"/>
      <c r="AR626" s="6"/>
      <c r="AS626" s="6"/>
      <c r="AT626" s="6">
        <f t="shared" si="184"/>
        <v>0</v>
      </c>
      <c r="AU626" s="6"/>
      <c r="AV626" s="6" t="str">
        <f t="shared" si="174"/>
        <v/>
      </c>
      <c r="AW626" s="6" t="str">
        <f t="shared" si="175"/>
        <v/>
      </c>
      <c r="AX626" s="6" t="str">
        <f t="shared" si="176"/>
        <v/>
      </c>
      <c r="AY626" s="58"/>
      <c r="BE626" s="194" t="s">
        <v>317</v>
      </c>
      <c r="CS626" s="284" t="str">
        <f t="shared" si="177"/>
        <v/>
      </c>
      <c r="CT626" s="365" t="str">
        <f t="shared" si="185"/>
        <v/>
      </c>
    </row>
    <row r="627" spans="1:98" s="1" customFormat="1" ht="13.5" customHeight="1" x14ac:dyDescent="0.2">
      <c r="A627" s="17">
        <v>612</v>
      </c>
      <c r="B627" s="370"/>
      <c r="C627" s="370"/>
      <c r="D627" s="370"/>
      <c r="E627" s="370"/>
      <c r="F627" s="370"/>
      <c r="G627" s="370"/>
      <c r="H627" s="370"/>
      <c r="I627" s="370"/>
      <c r="J627" s="370"/>
      <c r="K627" s="370"/>
      <c r="L627" s="371"/>
      <c r="M627" s="370"/>
      <c r="N627" s="69"/>
      <c r="O627" s="70"/>
      <c r="P627" s="62"/>
      <c r="Q627" s="62"/>
      <c r="R627" s="103"/>
      <c r="S627" s="103"/>
      <c r="T627" s="104"/>
      <c r="U627" s="105"/>
      <c r="V627" s="106"/>
      <c r="W627" s="106"/>
      <c r="X627" s="107"/>
      <c r="Y627" s="25"/>
      <c r="Z627" s="21" t="str">
        <f t="shared" si="168"/>
        <v/>
      </c>
      <c r="AA627" s="6" t="e">
        <f t="shared" si="169"/>
        <v>#N/A</v>
      </c>
      <c r="AB627" s="6" t="e">
        <f t="shared" si="170"/>
        <v>#N/A</v>
      </c>
      <c r="AC627" s="6" t="e">
        <f t="shared" si="171"/>
        <v>#N/A</v>
      </c>
      <c r="AD627" s="6" t="str">
        <f t="shared" si="172"/>
        <v/>
      </c>
      <c r="AE627" s="6">
        <f t="shared" si="173"/>
        <v>1</v>
      </c>
      <c r="AF627" s="6" t="e">
        <f t="shared" si="178"/>
        <v>#N/A</v>
      </c>
      <c r="AG627" s="6" t="e">
        <f t="shared" si="179"/>
        <v>#N/A</v>
      </c>
      <c r="AH627" s="6" t="e">
        <f t="shared" si="180"/>
        <v>#N/A</v>
      </c>
      <c r="AI627" s="6" t="e">
        <f t="shared" si="181"/>
        <v>#N/A</v>
      </c>
      <c r="AJ627" s="7" t="str">
        <f t="shared" si="182"/>
        <v xml:space="preserve"> </v>
      </c>
      <c r="AK627" s="6" t="e">
        <f t="shared" si="183"/>
        <v>#N/A</v>
      </c>
      <c r="AL627" s="6"/>
      <c r="AM627" s="6"/>
      <c r="AN627" s="6"/>
      <c r="AO627" s="6"/>
      <c r="AP627" s="6"/>
      <c r="AQ627" s="6"/>
      <c r="AR627" s="6"/>
      <c r="AS627" s="6"/>
      <c r="AT627" s="6">
        <f t="shared" si="184"/>
        <v>0</v>
      </c>
      <c r="AU627" s="6"/>
      <c r="AV627" s="6" t="str">
        <f t="shared" si="174"/>
        <v/>
      </c>
      <c r="AW627" s="6" t="str">
        <f t="shared" si="175"/>
        <v/>
      </c>
      <c r="AX627" s="6" t="str">
        <f t="shared" si="176"/>
        <v/>
      </c>
      <c r="AY627" s="58"/>
      <c r="BE627" s="194" t="s">
        <v>247</v>
      </c>
      <c r="CS627" s="284" t="str">
        <f t="shared" si="177"/>
        <v/>
      </c>
      <c r="CT627" s="365" t="str">
        <f t="shared" si="185"/>
        <v/>
      </c>
    </row>
    <row r="628" spans="1:98" s="1" customFormat="1" ht="13.5" customHeight="1" x14ac:dyDescent="0.2">
      <c r="A628" s="17">
        <v>613</v>
      </c>
      <c r="B628" s="370"/>
      <c r="C628" s="370"/>
      <c r="D628" s="370"/>
      <c r="E628" s="370"/>
      <c r="F628" s="370"/>
      <c r="G628" s="370"/>
      <c r="H628" s="370"/>
      <c r="I628" s="370"/>
      <c r="J628" s="370"/>
      <c r="K628" s="370"/>
      <c r="L628" s="371"/>
      <c r="M628" s="370"/>
      <c r="N628" s="69"/>
      <c r="O628" s="70"/>
      <c r="P628" s="62"/>
      <c r="Q628" s="62"/>
      <c r="R628" s="103"/>
      <c r="S628" s="103"/>
      <c r="T628" s="104"/>
      <c r="U628" s="105"/>
      <c r="V628" s="106"/>
      <c r="W628" s="106"/>
      <c r="X628" s="107"/>
      <c r="Y628" s="25"/>
      <c r="Z628" s="21" t="str">
        <f t="shared" si="168"/>
        <v/>
      </c>
      <c r="AA628" s="6" t="e">
        <f t="shared" si="169"/>
        <v>#N/A</v>
      </c>
      <c r="AB628" s="6" t="e">
        <f t="shared" si="170"/>
        <v>#N/A</v>
      </c>
      <c r="AC628" s="6" t="e">
        <f t="shared" si="171"/>
        <v>#N/A</v>
      </c>
      <c r="AD628" s="6" t="str">
        <f t="shared" si="172"/>
        <v/>
      </c>
      <c r="AE628" s="6">
        <f t="shared" si="173"/>
        <v>1</v>
      </c>
      <c r="AF628" s="6" t="e">
        <f t="shared" si="178"/>
        <v>#N/A</v>
      </c>
      <c r="AG628" s="6" t="e">
        <f t="shared" si="179"/>
        <v>#N/A</v>
      </c>
      <c r="AH628" s="6" t="e">
        <f t="shared" si="180"/>
        <v>#N/A</v>
      </c>
      <c r="AI628" s="6" t="e">
        <f t="shared" si="181"/>
        <v>#N/A</v>
      </c>
      <c r="AJ628" s="7" t="str">
        <f t="shared" si="182"/>
        <v xml:space="preserve"> </v>
      </c>
      <c r="AK628" s="6" t="e">
        <f t="shared" si="183"/>
        <v>#N/A</v>
      </c>
      <c r="AL628" s="6"/>
      <c r="AM628" s="6"/>
      <c r="AN628" s="6"/>
      <c r="AO628" s="6"/>
      <c r="AP628" s="6"/>
      <c r="AQ628" s="6"/>
      <c r="AR628" s="6"/>
      <c r="AS628" s="6"/>
      <c r="AT628" s="6">
        <f t="shared" si="184"/>
        <v>0</v>
      </c>
      <c r="AU628" s="6"/>
      <c r="AV628" s="6" t="str">
        <f t="shared" si="174"/>
        <v/>
      </c>
      <c r="AW628" s="6" t="str">
        <f t="shared" si="175"/>
        <v/>
      </c>
      <c r="AX628" s="6" t="str">
        <f t="shared" si="176"/>
        <v/>
      </c>
      <c r="AY628" s="58"/>
      <c r="BE628" s="191" t="s">
        <v>252</v>
      </c>
      <c r="CS628" s="284" t="str">
        <f t="shared" si="177"/>
        <v/>
      </c>
      <c r="CT628" s="365" t="str">
        <f t="shared" si="185"/>
        <v/>
      </c>
    </row>
    <row r="629" spans="1:98" s="1" customFormat="1" ht="13.5" customHeight="1" x14ac:dyDescent="0.2">
      <c r="A629" s="17">
        <v>614</v>
      </c>
      <c r="B629" s="370"/>
      <c r="C629" s="370"/>
      <c r="D629" s="370"/>
      <c r="E629" s="370"/>
      <c r="F629" s="370"/>
      <c r="G629" s="370"/>
      <c r="H629" s="370"/>
      <c r="I629" s="370"/>
      <c r="J629" s="370"/>
      <c r="K629" s="370"/>
      <c r="L629" s="371"/>
      <c r="M629" s="370"/>
      <c r="N629" s="69"/>
      <c r="O629" s="70"/>
      <c r="P629" s="62"/>
      <c r="Q629" s="62"/>
      <c r="R629" s="103"/>
      <c r="S629" s="103"/>
      <c r="T629" s="104"/>
      <c r="U629" s="105"/>
      <c r="V629" s="106"/>
      <c r="W629" s="106"/>
      <c r="X629" s="107"/>
      <c r="Y629" s="25"/>
      <c r="Z629" s="21" t="str">
        <f t="shared" si="168"/>
        <v/>
      </c>
      <c r="AA629" s="6" t="e">
        <f t="shared" si="169"/>
        <v>#N/A</v>
      </c>
      <c r="AB629" s="6" t="e">
        <f t="shared" si="170"/>
        <v>#N/A</v>
      </c>
      <c r="AC629" s="6" t="e">
        <f t="shared" si="171"/>
        <v>#N/A</v>
      </c>
      <c r="AD629" s="6" t="str">
        <f t="shared" si="172"/>
        <v/>
      </c>
      <c r="AE629" s="6">
        <f t="shared" si="173"/>
        <v>1</v>
      </c>
      <c r="AF629" s="6" t="e">
        <f t="shared" si="178"/>
        <v>#N/A</v>
      </c>
      <c r="AG629" s="6" t="e">
        <f t="shared" si="179"/>
        <v>#N/A</v>
      </c>
      <c r="AH629" s="6" t="e">
        <f t="shared" si="180"/>
        <v>#N/A</v>
      </c>
      <c r="AI629" s="6" t="e">
        <f t="shared" si="181"/>
        <v>#N/A</v>
      </c>
      <c r="AJ629" s="7" t="str">
        <f t="shared" si="182"/>
        <v xml:space="preserve"> </v>
      </c>
      <c r="AK629" s="6" t="e">
        <f t="shared" si="183"/>
        <v>#N/A</v>
      </c>
      <c r="AL629" s="6"/>
      <c r="AM629" s="6"/>
      <c r="AN629" s="6"/>
      <c r="AO629" s="6"/>
      <c r="AP629" s="6"/>
      <c r="AQ629" s="6"/>
      <c r="AR629" s="6"/>
      <c r="AS629" s="6"/>
      <c r="AT629" s="6">
        <f t="shared" si="184"/>
        <v>0</v>
      </c>
      <c r="AU629" s="6"/>
      <c r="AV629" s="6" t="str">
        <f t="shared" si="174"/>
        <v/>
      </c>
      <c r="AW629" s="6" t="str">
        <f t="shared" si="175"/>
        <v/>
      </c>
      <c r="AX629" s="6" t="str">
        <f t="shared" si="176"/>
        <v/>
      </c>
      <c r="AY629" s="58"/>
      <c r="BE629" s="194" t="s">
        <v>272</v>
      </c>
      <c r="CS629" s="284" t="str">
        <f t="shared" si="177"/>
        <v/>
      </c>
      <c r="CT629" s="365" t="str">
        <f t="shared" si="185"/>
        <v/>
      </c>
    </row>
    <row r="630" spans="1:98" s="1" customFormat="1" ht="13.5" customHeight="1" x14ac:dyDescent="0.2">
      <c r="A630" s="17">
        <v>615</v>
      </c>
      <c r="B630" s="370"/>
      <c r="C630" s="370"/>
      <c r="D630" s="370"/>
      <c r="E630" s="370"/>
      <c r="F630" s="370"/>
      <c r="G630" s="370"/>
      <c r="H630" s="370"/>
      <c r="I630" s="370"/>
      <c r="J630" s="370"/>
      <c r="K630" s="370"/>
      <c r="L630" s="371"/>
      <c r="M630" s="370"/>
      <c r="N630" s="69"/>
      <c r="O630" s="70"/>
      <c r="P630" s="62"/>
      <c r="Q630" s="62"/>
      <c r="R630" s="103"/>
      <c r="S630" s="103"/>
      <c r="T630" s="104"/>
      <c r="U630" s="105"/>
      <c r="V630" s="106"/>
      <c r="W630" s="106"/>
      <c r="X630" s="107"/>
      <c r="Y630" s="25"/>
      <c r="Z630" s="21" t="str">
        <f t="shared" si="168"/>
        <v/>
      </c>
      <c r="AA630" s="6" t="e">
        <f t="shared" si="169"/>
        <v>#N/A</v>
      </c>
      <c r="AB630" s="6" t="e">
        <f t="shared" si="170"/>
        <v>#N/A</v>
      </c>
      <c r="AC630" s="6" t="e">
        <f t="shared" si="171"/>
        <v>#N/A</v>
      </c>
      <c r="AD630" s="6" t="str">
        <f t="shared" si="172"/>
        <v/>
      </c>
      <c r="AE630" s="6">
        <f t="shared" si="173"/>
        <v>1</v>
      </c>
      <c r="AF630" s="6" t="e">
        <f t="shared" si="178"/>
        <v>#N/A</v>
      </c>
      <c r="AG630" s="6" t="e">
        <f t="shared" si="179"/>
        <v>#N/A</v>
      </c>
      <c r="AH630" s="6" t="e">
        <f t="shared" si="180"/>
        <v>#N/A</v>
      </c>
      <c r="AI630" s="6" t="e">
        <f t="shared" si="181"/>
        <v>#N/A</v>
      </c>
      <c r="AJ630" s="7" t="str">
        <f t="shared" si="182"/>
        <v xml:space="preserve"> </v>
      </c>
      <c r="AK630" s="6" t="e">
        <f t="shared" si="183"/>
        <v>#N/A</v>
      </c>
      <c r="AL630" s="6"/>
      <c r="AM630" s="6"/>
      <c r="AN630" s="6"/>
      <c r="AO630" s="6"/>
      <c r="AP630" s="6"/>
      <c r="AQ630" s="6"/>
      <c r="AR630" s="6"/>
      <c r="AS630" s="6"/>
      <c r="AT630" s="6">
        <f t="shared" si="184"/>
        <v>0</v>
      </c>
      <c r="AU630" s="6"/>
      <c r="AV630" s="6" t="str">
        <f t="shared" si="174"/>
        <v/>
      </c>
      <c r="AW630" s="6" t="str">
        <f t="shared" si="175"/>
        <v/>
      </c>
      <c r="AX630" s="6" t="str">
        <f t="shared" si="176"/>
        <v/>
      </c>
      <c r="AY630" s="58"/>
      <c r="BE630" s="194" t="s">
        <v>316</v>
      </c>
      <c r="CS630" s="284" t="str">
        <f t="shared" si="177"/>
        <v/>
      </c>
      <c r="CT630" s="365" t="str">
        <f t="shared" si="185"/>
        <v/>
      </c>
    </row>
    <row r="631" spans="1:98" s="1" customFormat="1" ht="13.5" customHeight="1" x14ac:dyDescent="0.15">
      <c r="A631" s="17">
        <v>616</v>
      </c>
      <c r="B631" s="370"/>
      <c r="C631" s="370"/>
      <c r="D631" s="370"/>
      <c r="E631" s="370"/>
      <c r="F631" s="370"/>
      <c r="G631" s="370"/>
      <c r="H631" s="370"/>
      <c r="I631" s="370"/>
      <c r="J631" s="370"/>
      <c r="K631" s="370"/>
      <c r="L631" s="371"/>
      <c r="M631" s="370"/>
      <c r="N631" s="69"/>
      <c r="O631" s="70"/>
      <c r="P631" s="62"/>
      <c r="Q631" s="62"/>
      <c r="R631" s="103"/>
      <c r="S631" s="103"/>
      <c r="T631" s="104"/>
      <c r="U631" s="105"/>
      <c r="V631" s="106"/>
      <c r="W631" s="106"/>
      <c r="X631" s="107"/>
      <c r="Y631" s="25"/>
      <c r="Z631" s="21" t="str">
        <f t="shared" si="168"/>
        <v/>
      </c>
      <c r="AA631" s="6" t="e">
        <f t="shared" si="169"/>
        <v>#N/A</v>
      </c>
      <c r="AB631" s="6" t="e">
        <f t="shared" si="170"/>
        <v>#N/A</v>
      </c>
      <c r="AC631" s="6" t="e">
        <f t="shared" si="171"/>
        <v>#N/A</v>
      </c>
      <c r="AD631" s="6" t="str">
        <f t="shared" si="172"/>
        <v/>
      </c>
      <c r="AE631" s="6">
        <f t="shared" si="173"/>
        <v>1</v>
      </c>
      <c r="AF631" s="6" t="e">
        <f t="shared" si="178"/>
        <v>#N/A</v>
      </c>
      <c r="AG631" s="6" t="e">
        <f t="shared" si="179"/>
        <v>#N/A</v>
      </c>
      <c r="AH631" s="6" t="e">
        <f t="shared" si="180"/>
        <v>#N/A</v>
      </c>
      <c r="AI631" s="6" t="e">
        <f t="shared" si="181"/>
        <v>#N/A</v>
      </c>
      <c r="AJ631" s="7" t="str">
        <f t="shared" si="182"/>
        <v xml:space="preserve"> </v>
      </c>
      <c r="AK631" s="6" t="e">
        <f t="shared" si="183"/>
        <v>#N/A</v>
      </c>
      <c r="AL631" s="6"/>
      <c r="AM631" s="6"/>
      <c r="AN631" s="6"/>
      <c r="AO631" s="6"/>
      <c r="AP631" s="6"/>
      <c r="AQ631" s="6"/>
      <c r="AR631" s="6"/>
      <c r="AS631" s="6"/>
      <c r="AT631" s="6">
        <f t="shared" si="184"/>
        <v>0</v>
      </c>
      <c r="AU631" s="6"/>
      <c r="AV631" s="6" t="str">
        <f t="shared" si="174"/>
        <v/>
      </c>
      <c r="AW631" s="6" t="str">
        <f t="shared" si="175"/>
        <v/>
      </c>
      <c r="AX631" s="6" t="str">
        <f t="shared" si="176"/>
        <v/>
      </c>
      <c r="AY631" s="58"/>
      <c r="BE631" s="1" t="s">
        <v>246</v>
      </c>
      <c r="CS631" s="284" t="str">
        <f t="shared" si="177"/>
        <v/>
      </c>
      <c r="CT631" s="365" t="str">
        <f t="shared" si="185"/>
        <v/>
      </c>
    </row>
    <row r="632" spans="1:98" s="1" customFormat="1" ht="13.5" customHeight="1" x14ac:dyDescent="0.2">
      <c r="A632" s="17">
        <v>617</v>
      </c>
      <c r="B632" s="370"/>
      <c r="C632" s="370"/>
      <c r="D632" s="370"/>
      <c r="E632" s="370"/>
      <c r="F632" s="370"/>
      <c r="G632" s="370"/>
      <c r="H632" s="370"/>
      <c r="I632" s="370"/>
      <c r="J632" s="370"/>
      <c r="K632" s="370"/>
      <c r="L632" s="371"/>
      <c r="M632" s="370"/>
      <c r="N632" s="69"/>
      <c r="O632" s="70"/>
      <c r="P632" s="62"/>
      <c r="Q632" s="62"/>
      <c r="R632" s="103"/>
      <c r="S632" s="103"/>
      <c r="T632" s="104"/>
      <c r="U632" s="105"/>
      <c r="V632" s="106"/>
      <c r="W632" s="106"/>
      <c r="X632" s="107"/>
      <c r="Y632" s="25"/>
      <c r="Z632" s="21" t="str">
        <f t="shared" si="168"/>
        <v/>
      </c>
      <c r="AA632" s="6" t="e">
        <f t="shared" si="169"/>
        <v>#N/A</v>
      </c>
      <c r="AB632" s="6" t="e">
        <f t="shared" si="170"/>
        <v>#N/A</v>
      </c>
      <c r="AC632" s="6" t="e">
        <f t="shared" si="171"/>
        <v>#N/A</v>
      </c>
      <c r="AD632" s="6" t="str">
        <f t="shared" si="172"/>
        <v/>
      </c>
      <c r="AE632" s="6">
        <f t="shared" si="173"/>
        <v>1</v>
      </c>
      <c r="AF632" s="6" t="e">
        <f t="shared" si="178"/>
        <v>#N/A</v>
      </c>
      <c r="AG632" s="6" t="e">
        <f t="shared" si="179"/>
        <v>#N/A</v>
      </c>
      <c r="AH632" s="6" t="e">
        <f t="shared" si="180"/>
        <v>#N/A</v>
      </c>
      <c r="AI632" s="6" t="e">
        <f t="shared" si="181"/>
        <v>#N/A</v>
      </c>
      <c r="AJ632" s="7" t="str">
        <f t="shared" si="182"/>
        <v xml:space="preserve"> </v>
      </c>
      <c r="AK632" s="6" t="e">
        <f t="shared" si="183"/>
        <v>#N/A</v>
      </c>
      <c r="AL632" s="6"/>
      <c r="AM632" s="6"/>
      <c r="AN632" s="6"/>
      <c r="AO632" s="6"/>
      <c r="AP632" s="6"/>
      <c r="AQ632" s="6"/>
      <c r="AR632" s="6"/>
      <c r="AS632" s="6"/>
      <c r="AT632" s="6">
        <f t="shared" si="184"/>
        <v>0</v>
      </c>
      <c r="AU632" s="6"/>
      <c r="AV632" s="6" t="str">
        <f t="shared" si="174"/>
        <v/>
      </c>
      <c r="AW632" s="6" t="str">
        <f t="shared" si="175"/>
        <v/>
      </c>
      <c r="AX632" s="6" t="str">
        <f t="shared" si="176"/>
        <v/>
      </c>
      <c r="AY632" s="58"/>
      <c r="BE632" s="191" t="s">
        <v>251</v>
      </c>
      <c r="CS632" s="284" t="str">
        <f t="shared" si="177"/>
        <v/>
      </c>
      <c r="CT632" s="365" t="str">
        <f t="shared" si="185"/>
        <v/>
      </c>
    </row>
    <row r="633" spans="1:98" s="1" customFormat="1" ht="13.5" customHeight="1" x14ac:dyDescent="0.2">
      <c r="A633" s="17">
        <v>618</v>
      </c>
      <c r="B633" s="370"/>
      <c r="C633" s="370"/>
      <c r="D633" s="370"/>
      <c r="E633" s="370"/>
      <c r="F633" s="370"/>
      <c r="G633" s="370"/>
      <c r="H633" s="370"/>
      <c r="I633" s="370"/>
      <c r="J633" s="370"/>
      <c r="K633" s="370"/>
      <c r="L633" s="371"/>
      <c r="M633" s="370"/>
      <c r="N633" s="69"/>
      <c r="O633" s="70"/>
      <c r="P633" s="62"/>
      <c r="Q633" s="62"/>
      <c r="R633" s="103"/>
      <c r="S633" s="103"/>
      <c r="T633" s="104"/>
      <c r="U633" s="105"/>
      <c r="V633" s="106"/>
      <c r="W633" s="106"/>
      <c r="X633" s="107"/>
      <c r="Y633" s="25"/>
      <c r="Z633" s="21" t="str">
        <f t="shared" si="168"/>
        <v/>
      </c>
      <c r="AA633" s="6" t="e">
        <f t="shared" si="169"/>
        <v>#N/A</v>
      </c>
      <c r="AB633" s="6" t="e">
        <f t="shared" si="170"/>
        <v>#N/A</v>
      </c>
      <c r="AC633" s="6" t="e">
        <f t="shared" si="171"/>
        <v>#N/A</v>
      </c>
      <c r="AD633" s="6" t="str">
        <f t="shared" si="172"/>
        <v/>
      </c>
      <c r="AE633" s="6">
        <f t="shared" si="173"/>
        <v>1</v>
      </c>
      <c r="AF633" s="6" t="e">
        <f t="shared" si="178"/>
        <v>#N/A</v>
      </c>
      <c r="AG633" s="6" t="e">
        <f t="shared" si="179"/>
        <v>#N/A</v>
      </c>
      <c r="AH633" s="6" t="e">
        <f t="shared" si="180"/>
        <v>#N/A</v>
      </c>
      <c r="AI633" s="6" t="e">
        <f t="shared" si="181"/>
        <v>#N/A</v>
      </c>
      <c r="AJ633" s="7" t="str">
        <f t="shared" si="182"/>
        <v xml:space="preserve"> </v>
      </c>
      <c r="AK633" s="6" t="e">
        <f t="shared" si="183"/>
        <v>#N/A</v>
      </c>
      <c r="AL633" s="6"/>
      <c r="AM633" s="6"/>
      <c r="AN633" s="6"/>
      <c r="AO633" s="6"/>
      <c r="AP633" s="6"/>
      <c r="AQ633" s="6"/>
      <c r="AR633" s="6"/>
      <c r="AS633" s="6"/>
      <c r="AT633" s="6">
        <f t="shared" si="184"/>
        <v>0</v>
      </c>
      <c r="AU633" s="6"/>
      <c r="AV633" s="6" t="str">
        <f t="shared" si="174"/>
        <v/>
      </c>
      <c r="AW633" s="6" t="str">
        <f t="shared" si="175"/>
        <v/>
      </c>
      <c r="AX633" s="6" t="str">
        <f t="shared" si="176"/>
        <v/>
      </c>
      <c r="AY633" s="58"/>
      <c r="BE633" s="191" t="s">
        <v>268</v>
      </c>
      <c r="CS633" s="284" t="str">
        <f t="shared" si="177"/>
        <v/>
      </c>
      <c r="CT633" s="365" t="str">
        <f t="shared" si="185"/>
        <v/>
      </c>
    </row>
    <row r="634" spans="1:98" s="1" customFormat="1" ht="13.5" customHeight="1" x14ac:dyDescent="0.2">
      <c r="A634" s="17">
        <v>619</v>
      </c>
      <c r="B634" s="370"/>
      <c r="C634" s="370"/>
      <c r="D634" s="370"/>
      <c r="E634" s="370"/>
      <c r="F634" s="370"/>
      <c r="G634" s="370"/>
      <c r="H634" s="370"/>
      <c r="I634" s="370"/>
      <c r="J634" s="370"/>
      <c r="K634" s="370"/>
      <c r="L634" s="371"/>
      <c r="M634" s="370"/>
      <c r="N634" s="69"/>
      <c r="O634" s="70"/>
      <c r="P634" s="62"/>
      <c r="Q634" s="62"/>
      <c r="R634" s="103"/>
      <c r="S634" s="103"/>
      <c r="T634" s="104"/>
      <c r="U634" s="105"/>
      <c r="V634" s="106"/>
      <c r="W634" s="106"/>
      <c r="X634" s="107"/>
      <c r="Y634" s="25"/>
      <c r="Z634" s="21" t="str">
        <f t="shared" si="168"/>
        <v/>
      </c>
      <c r="AA634" s="6" t="e">
        <f t="shared" si="169"/>
        <v>#N/A</v>
      </c>
      <c r="AB634" s="6" t="e">
        <f t="shared" si="170"/>
        <v>#N/A</v>
      </c>
      <c r="AC634" s="6" t="e">
        <f t="shared" si="171"/>
        <v>#N/A</v>
      </c>
      <c r="AD634" s="6" t="str">
        <f t="shared" si="172"/>
        <v/>
      </c>
      <c r="AE634" s="6">
        <f t="shared" si="173"/>
        <v>1</v>
      </c>
      <c r="AF634" s="6" t="e">
        <f t="shared" si="178"/>
        <v>#N/A</v>
      </c>
      <c r="AG634" s="6" t="e">
        <f t="shared" si="179"/>
        <v>#N/A</v>
      </c>
      <c r="AH634" s="6" t="e">
        <f t="shared" si="180"/>
        <v>#N/A</v>
      </c>
      <c r="AI634" s="6" t="e">
        <f t="shared" si="181"/>
        <v>#N/A</v>
      </c>
      <c r="AJ634" s="7" t="str">
        <f t="shared" si="182"/>
        <v xml:space="preserve"> </v>
      </c>
      <c r="AK634" s="6" t="e">
        <f t="shared" si="183"/>
        <v>#N/A</v>
      </c>
      <c r="AL634" s="6"/>
      <c r="AM634" s="6"/>
      <c r="AN634" s="6"/>
      <c r="AO634" s="6"/>
      <c r="AP634" s="6"/>
      <c r="AQ634" s="6"/>
      <c r="AR634" s="6"/>
      <c r="AS634" s="6"/>
      <c r="AT634" s="6">
        <f t="shared" si="184"/>
        <v>0</v>
      </c>
      <c r="AU634" s="6"/>
      <c r="AV634" s="6" t="str">
        <f t="shared" si="174"/>
        <v/>
      </c>
      <c r="AW634" s="6" t="str">
        <f t="shared" si="175"/>
        <v/>
      </c>
      <c r="AX634" s="6" t="str">
        <f t="shared" si="176"/>
        <v/>
      </c>
      <c r="AY634" s="58"/>
      <c r="BE634" s="191" t="s">
        <v>320</v>
      </c>
      <c r="CS634" s="284" t="str">
        <f t="shared" si="177"/>
        <v/>
      </c>
      <c r="CT634" s="365" t="str">
        <f t="shared" si="185"/>
        <v/>
      </c>
    </row>
    <row r="635" spans="1:98" s="1" customFormat="1" ht="13.5" customHeight="1" x14ac:dyDescent="0.2">
      <c r="A635" s="17">
        <v>620</v>
      </c>
      <c r="B635" s="370"/>
      <c r="C635" s="370"/>
      <c r="D635" s="370"/>
      <c r="E635" s="370"/>
      <c r="F635" s="370"/>
      <c r="G635" s="370"/>
      <c r="H635" s="370"/>
      <c r="I635" s="370"/>
      <c r="J635" s="370"/>
      <c r="K635" s="370"/>
      <c r="L635" s="371"/>
      <c r="M635" s="370"/>
      <c r="N635" s="69"/>
      <c r="O635" s="70"/>
      <c r="P635" s="62"/>
      <c r="Q635" s="62"/>
      <c r="R635" s="103"/>
      <c r="S635" s="103"/>
      <c r="T635" s="104"/>
      <c r="U635" s="105"/>
      <c r="V635" s="106"/>
      <c r="W635" s="106"/>
      <c r="X635" s="107"/>
      <c r="Y635" s="25"/>
      <c r="Z635" s="21" t="str">
        <f t="shared" si="168"/>
        <v/>
      </c>
      <c r="AA635" s="6" t="e">
        <f t="shared" si="169"/>
        <v>#N/A</v>
      </c>
      <c r="AB635" s="6" t="e">
        <f t="shared" si="170"/>
        <v>#N/A</v>
      </c>
      <c r="AC635" s="6" t="e">
        <f t="shared" si="171"/>
        <v>#N/A</v>
      </c>
      <c r="AD635" s="6" t="str">
        <f t="shared" si="172"/>
        <v/>
      </c>
      <c r="AE635" s="6">
        <f t="shared" si="173"/>
        <v>1</v>
      </c>
      <c r="AF635" s="6" t="e">
        <f t="shared" si="178"/>
        <v>#N/A</v>
      </c>
      <c r="AG635" s="6" t="e">
        <f t="shared" si="179"/>
        <v>#N/A</v>
      </c>
      <c r="AH635" s="6" t="e">
        <f t="shared" si="180"/>
        <v>#N/A</v>
      </c>
      <c r="AI635" s="6" t="e">
        <f t="shared" si="181"/>
        <v>#N/A</v>
      </c>
      <c r="AJ635" s="7" t="str">
        <f t="shared" si="182"/>
        <v xml:space="preserve"> </v>
      </c>
      <c r="AK635" s="6" t="e">
        <f t="shared" si="183"/>
        <v>#N/A</v>
      </c>
      <c r="AL635" s="6"/>
      <c r="AM635" s="6"/>
      <c r="AN635" s="6"/>
      <c r="AO635" s="6"/>
      <c r="AP635" s="6"/>
      <c r="AQ635" s="6"/>
      <c r="AR635" s="6"/>
      <c r="AS635" s="6"/>
      <c r="AT635" s="6">
        <f t="shared" si="184"/>
        <v>0</v>
      </c>
      <c r="AU635" s="6"/>
      <c r="AV635" s="6" t="str">
        <f t="shared" si="174"/>
        <v/>
      </c>
      <c r="AW635" s="6" t="str">
        <f t="shared" si="175"/>
        <v/>
      </c>
      <c r="AX635" s="6" t="str">
        <f t="shared" si="176"/>
        <v/>
      </c>
      <c r="AY635" s="58"/>
      <c r="BE635" s="191" t="s">
        <v>288</v>
      </c>
      <c r="CS635" s="284" t="str">
        <f t="shared" si="177"/>
        <v/>
      </c>
      <c r="CT635" s="365" t="str">
        <f t="shared" si="185"/>
        <v/>
      </c>
    </row>
    <row r="636" spans="1:98" s="1" customFormat="1" ht="13.5" customHeight="1" x14ac:dyDescent="0.2">
      <c r="A636" s="17">
        <v>621</v>
      </c>
      <c r="B636" s="370"/>
      <c r="C636" s="370"/>
      <c r="D636" s="370"/>
      <c r="E636" s="370"/>
      <c r="F636" s="370"/>
      <c r="G636" s="370"/>
      <c r="H636" s="370"/>
      <c r="I636" s="370"/>
      <c r="J636" s="370"/>
      <c r="K636" s="370"/>
      <c r="L636" s="371"/>
      <c r="M636" s="370"/>
      <c r="N636" s="69"/>
      <c r="O636" s="70"/>
      <c r="P636" s="62"/>
      <c r="Q636" s="62"/>
      <c r="R636" s="103"/>
      <c r="S636" s="103"/>
      <c r="T636" s="104"/>
      <c r="U636" s="105"/>
      <c r="V636" s="106"/>
      <c r="W636" s="106"/>
      <c r="X636" s="107"/>
      <c r="Y636" s="25"/>
      <c r="Z636" s="21" t="str">
        <f t="shared" si="168"/>
        <v/>
      </c>
      <c r="AA636" s="6" t="e">
        <f t="shared" si="169"/>
        <v>#N/A</v>
      </c>
      <c r="AB636" s="6" t="e">
        <f t="shared" si="170"/>
        <v>#N/A</v>
      </c>
      <c r="AC636" s="6" t="e">
        <f t="shared" si="171"/>
        <v>#N/A</v>
      </c>
      <c r="AD636" s="6" t="str">
        <f t="shared" si="172"/>
        <v/>
      </c>
      <c r="AE636" s="6">
        <f t="shared" si="173"/>
        <v>1</v>
      </c>
      <c r="AF636" s="6" t="e">
        <f t="shared" si="178"/>
        <v>#N/A</v>
      </c>
      <c r="AG636" s="6" t="e">
        <f t="shared" si="179"/>
        <v>#N/A</v>
      </c>
      <c r="AH636" s="6" t="e">
        <f t="shared" si="180"/>
        <v>#N/A</v>
      </c>
      <c r="AI636" s="6" t="e">
        <f t="shared" si="181"/>
        <v>#N/A</v>
      </c>
      <c r="AJ636" s="7" t="str">
        <f t="shared" si="182"/>
        <v xml:space="preserve"> </v>
      </c>
      <c r="AK636" s="6" t="e">
        <f t="shared" si="183"/>
        <v>#N/A</v>
      </c>
      <c r="AL636" s="6"/>
      <c r="AM636" s="6"/>
      <c r="AN636" s="6"/>
      <c r="AO636" s="6"/>
      <c r="AP636" s="6"/>
      <c r="AQ636" s="6"/>
      <c r="AR636" s="6"/>
      <c r="AS636" s="6"/>
      <c r="AT636" s="6">
        <f t="shared" si="184"/>
        <v>0</v>
      </c>
      <c r="AU636" s="6"/>
      <c r="AV636" s="6" t="str">
        <f t="shared" si="174"/>
        <v/>
      </c>
      <c r="AW636" s="6" t="str">
        <f t="shared" si="175"/>
        <v/>
      </c>
      <c r="AX636" s="6" t="str">
        <f t="shared" si="176"/>
        <v/>
      </c>
      <c r="AY636" s="58"/>
      <c r="BE636" s="191" t="s">
        <v>290</v>
      </c>
      <c r="CS636" s="284" t="str">
        <f t="shared" si="177"/>
        <v/>
      </c>
      <c r="CT636" s="365" t="str">
        <f t="shared" si="185"/>
        <v/>
      </c>
    </row>
    <row r="637" spans="1:98" s="1" customFormat="1" ht="13.5" customHeight="1" x14ac:dyDescent="0.2">
      <c r="A637" s="17">
        <v>622</v>
      </c>
      <c r="B637" s="370"/>
      <c r="C637" s="370"/>
      <c r="D637" s="370"/>
      <c r="E637" s="370"/>
      <c r="F637" s="370"/>
      <c r="G637" s="370"/>
      <c r="H637" s="370"/>
      <c r="I637" s="370"/>
      <c r="J637" s="370"/>
      <c r="K637" s="370"/>
      <c r="L637" s="371"/>
      <c r="M637" s="370"/>
      <c r="N637" s="69"/>
      <c r="O637" s="70"/>
      <c r="P637" s="62"/>
      <c r="Q637" s="62"/>
      <c r="R637" s="103"/>
      <c r="S637" s="103"/>
      <c r="T637" s="104"/>
      <c r="U637" s="105"/>
      <c r="V637" s="106"/>
      <c r="W637" s="106"/>
      <c r="X637" s="107"/>
      <c r="Y637" s="25"/>
      <c r="Z637" s="21" t="str">
        <f t="shared" si="168"/>
        <v/>
      </c>
      <c r="AA637" s="6" t="e">
        <f t="shared" si="169"/>
        <v>#N/A</v>
      </c>
      <c r="AB637" s="6" t="e">
        <f t="shared" si="170"/>
        <v>#N/A</v>
      </c>
      <c r="AC637" s="6" t="e">
        <f t="shared" si="171"/>
        <v>#N/A</v>
      </c>
      <c r="AD637" s="6" t="str">
        <f t="shared" si="172"/>
        <v/>
      </c>
      <c r="AE637" s="6">
        <f t="shared" si="173"/>
        <v>1</v>
      </c>
      <c r="AF637" s="6" t="e">
        <f t="shared" si="178"/>
        <v>#N/A</v>
      </c>
      <c r="AG637" s="6" t="e">
        <f t="shared" si="179"/>
        <v>#N/A</v>
      </c>
      <c r="AH637" s="6" t="e">
        <f t="shared" si="180"/>
        <v>#N/A</v>
      </c>
      <c r="AI637" s="6" t="e">
        <f t="shared" si="181"/>
        <v>#N/A</v>
      </c>
      <c r="AJ637" s="7" t="str">
        <f t="shared" si="182"/>
        <v xml:space="preserve"> </v>
      </c>
      <c r="AK637" s="6" t="e">
        <f t="shared" si="183"/>
        <v>#N/A</v>
      </c>
      <c r="AL637" s="6"/>
      <c r="AM637" s="6"/>
      <c r="AN637" s="6"/>
      <c r="AO637" s="6"/>
      <c r="AP637" s="6"/>
      <c r="AQ637" s="6"/>
      <c r="AR637" s="6"/>
      <c r="AS637" s="6"/>
      <c r="AT637" s="6">
        <f t="shared" si="184"/>
        <v>0</v>
      </c>
      <c r="AU637" s="6"/>
      <c r="AV637" s="6" t="str">
        <f t="shared" si="174"/>
        <v/>
      </c>
      <c r="AW637" s="6" t="str">
        <f t="shared" si="175"/>
        <v/>
      </c>
      <c r="AX637" s="6" t="str">
        <f t="shared" si="176"/>
        <v/>
      </c>
      <c r="AY637" s="58"/>
      <c r="BE637" s="191" t="s">
        <v>294</v>
      </c>
      <c r="CS637" s="284" t="str">
        <f t="shared" si="177"/>
        <v/>
      </c>
      <c r="CT637" s="365" t="str">
        <f t="shared" si="185"/>
        <v/>
      </c>
    </row>
    <row r="638" spans="1:98" s="1" customFormat="1" ht="13.5" customHeight="1" x14ac:dyDescent="0.2">
      <c r="A638" s="17">
        <v>623</v>
      </c>
      <c r="B638" s="370"/>
      <c r="C638" s="370"/>
      <c r="D638" s="370"/>
      <c r="E638" s="370"/>
      <c r="F638" s="370"/>
      <c r="G638" s="370"/>
      <c r="H638" s="370"/>
      <c r="I638" s="370"/>
      <c r="J638" s="370"/>
      <c r="K638" s="370"/>
      <c r="L638" s="371"/>
      <c r="M638" s="370"/>
      <c r="N638" s="69"/>
      <c r="O638" s="70"/>
      <c r="P638" s="62"/>
      <c r="Q638" s="62"/>
      <c r="R638" s="103"/>
      <c r="S638" s="103"/>
      <c r="T638" s="104"/>
      <c r="U638" s="105"/>
      <c r="V638" s="106"/>
      <c r="W638" s="106"/>
      <c r="X638" s="107"/>
      <c r="Y638" s="25"/>
      <c r="Z638" s="21" t="str">
        <f t="shared" si="168"/>
        <v/>
      </c>
      <c r="AA638" s="6" t="e">
        <f t="shared" si="169"/>
        <v>#N/A</v>
      </c>
      <c r="AB638" s="6" t="e">
        <f t="shared" si="170"/>
        <v>#N/A</v>
      </c>
      <c r="AC638" s="6" t="e">
        <f t="shared" si="171"/>
        <v>#N/A</v>
      </c>
      <c r="AD638" s="6" t="str">
        <f t="shared" si="172"/>
        <v/>
      </c>
      <c r="AE638" s="6">
        <f t="shared" si="173"/>
        <v>1</v>
      </c>
      <c r="AF638" s="6" t="e">
        <f t="shared" si="178"/>
        <v>#N/A</v>
      </c>
      <c r="AG638" s="6" t="e">
        <f t="shared" si="179"/>
        <v>#N/A</v>
      </c>
      <c r="AH638" s="6" t="e">
        <f t="shared" si="180"/>
        <v>#N/A</v>
      </c>
      <c r="AI638" s="6" t="e">
        <f t="shared" si="181"/>
        <v>#N/A</v>
      </c>
      <c r="AJ638" s="7" t="str">
        <f t="shared" si="182"/>
        <v xml:space="preserve"> </v>
      </c>
      <c r="AK638" s="6" t="e">
        <f t="shared" si="183"/>
        <v>#N/A</v>
      </c>
      <c r="AL638" s="6"/>
      <c r="AM638" s="6"/>
      <c r="AN638" s="6"/>
      <c r="AO638" s="6"/>
      <c r="AP638" s="6"/>
      <c r="AQ638" s="6"/>
      <c r="AR638" s="6"/>
      <c r="AS638" s="6"/>
      <c r="AT638" s="6">
        <f t="shared" si="184"/>
        <v>0</v>
      </c>
      <c r="AU638" s="6"/>
      <c r="AV638" s="6" t="str">
        <f t="shared" si="174"/>
        <v/>
      </c>
      <c r="AW638" s="6" t="str">
        <f t="shared" si="175"/>
        <v/>
      </c>
      <c r="AX638" s="6" t="str">
        <f t="shared" si="176"/>
        <v/>
      </c>
      <c r="AY638" s="58"/>
      <c r="BE638" s="191" t="s">
        <v>319</v>
      </c>
      <c r="CS638" s="284" t="str">
        <f t="shared" si="177"/>
        <v/>
      </c>
      <c r="CT638" s="365" t="str">
        <f t="shared" si="185"/>
        <v/>
      </c>
    </row>
    <row r="639" spans="1:98" s="1" customFormat="1" ht="13.5" customHeight="1" x14ac:dyDescent="0.2">
      <c r="A639" s="17">
        <v>624</v>
      </c>
      <c r="B639" s="370"/>
      <c r="C639" s="370"/>
      <c r="D639" s="370"/>
      <c r="E639" s="370"/>
      <c r="F639" s="370"/>
      <c r="G639" s="370"/>
      <c r="H639" s="370"/>
      <c r="I639" s="370"/>
      <c r="J639" s="370"/>
      <c r="K639" s="370"/>
      <c r="L639" s="371"/>
      <c r="M639" s="370"/>
      <c r="N639" s="69"/>
      <c r="O639" s="70"/>
      <c r="P639" s="62"/>
      <c r="Q639" s="62"/>
      <c r="R639" s="103"/>
      <c r="S639" s="103"/>
      <c r="T639" s="104"/>
      <c r="U639" s="105"/>
      <c r="V639" s="106"/>
      <c r="W639" s="106"/>
      <c r="X639" s="107"/>
      <c r="Y639" s="25"/>
      <c r="Z639" s="21" t="str">
        <f t="shared" si="168"/>
        <v/>
      </c>
      <c r="AA639" s="6" t="e">
        <f t="shared" si="169"/>
        <v>#N/A</v>
      </c>
      <c r="AB639" s="6" t="e">
        <f t="shared" si="170"/>
        <v>#N/A</v>
      </c>
      <c r="AC639" s="6" t="e">
        <f t="shared" si="171"/>
        <v>#N/A</v>
      </c>
      <c r="AD639" s="6" t="str">
        <f t="shared" si="172"/>
        <v/>
      </c>
      <c r="AE639" s="6">
        <f t="shared" si="173"/>
        <v>1</v>
      </c>
      <c r="AF639" s="6" t="e">
        <f t="shared" si="178"/>
        <v>#N/A</v>
      </c>
      <c r="AG639" s="6" t="e">
        <f t="shared" si="179"/>
        <v>#N/A</v>
      </c>
      <c r="AH639" s="6" t="e">
        <f t="shared" si="180"/>
        <v>#N/A</v>
      </c>
      <c r="AI639" s="6" t="e">
        <f t="shared" si="181"/>
        <v>#N/A</v>
      </c>
      <c r="AJ639" s="7" t="str">
        <f t="shared" si="182"/>
        <v xml:space="preserve"> </v>
      </c>
      <c r="AK639" s="6" t="e">
        <f t="shared" si="183"/>
        <v>#N/A</v>
      </c>
      <c r="AL639" s="6"/>
      <c r="AM639" s="6"/>
      <c r="AN639" s="6"/>
      <c r="AO639" s="6"/>
      <c r="AP639" s="6"/>
      <c r="AQ639" s="6"/>
      <c r="AR639" s="6"/>
      <c r="AS639" s="6"/>
      <c r="AT639" s="6">
        <f t="shared" si="184"/>
        <v>0</v>
      </c>
      <c r="AU639" s="6"/>
      <c r="AV639" s="6" t="str">
        <f t="shared" si="174"/>
        <v/>
      </c>
      <c r="AW639" s="6" t="str">
        <f t="shared" si="175"/>
        <v/>
      </c>
      <c r="AX639" s="6" t="str">
        <f t="shared" si="176"/>
        <v/>
      </c>
      <c r="AY639" s="58"/>
      <c r="BE639" s="191" t="s">
        <v>286</v>
      </c>
      <c r="CS639" s="284" t="str">
        <f t="shared" si="177"/>
        <v/>
      </c>
      <c r="CT639" s="365" t="str">
        <f t="shared" si="185"/>
        <v/>
      </c>
    </row>
    <row r="640" spans="1:98" s="1" customFormat="1" ht="13.5" customHeight="1" x14ac:dyDescent="0.2">
      <c r="A640" s="17">
        <v>625</v>
      </c>
      <c r="B640" s="370"/>
      <c r="C640" s="370"/>
      <c r="D640" s="370"/>
      <c r="E640" s="370"/>
      <c r="F640" s="370"/>
      <c r="G640" s="370"/>
      <c r="H640" s="370"/>
      <c r="I640" s="370"/>
      <c r="J640" s="370"/>
      <c r="K640" s="370"/>
      <c r="L640" s="371"/>
      <c r="M640" s="370"/>
      <c r="N640" s="69"/>
      <c r="O640" s="70"/>
      <c r="P640" s="62"/>
      <c r="Q640" s="62"/>
      <c r="R640" s="103"/>
      <c r="S640" s="103"/>
      <c r="T640" s="104"/>
      <c r="U640" s="105"/>
      <c r="V640" s="106"/>
      <c r="W640" s="106"/>
      <c r="X640" s="107"/>
      <c r="Y640" s="25"/>
      <c r="Z640" s="21" t="str">
        <f t="shared" si="168"/>
        <v/>
      </c>
      <c r="AA640" s="6" t="e">
        <f t="shared" si="169"/>
        <v>#N/A</v>
      </c>
      <c r="AB640" s="6" t="e">
        <f t="shared" si="170"/>
        <v>#N/A</v>
      </c>
      <c r="AC640" s="6" t="e">
        <f t="shared" si="171"/>
        <v>#N/A</v>
      </c>
      <c r="AD640" s="6" t="str">
        <f t="shared" si="172"/>
        <v/>
      </c>
      <c r="AE640" s="6">
        <f t="shared" si="173"/>
        <v>1</v>
      </c>
      <c r="AF640" s="6" t="e">
        <f t="shared" si="178"/>
        <v>#N/A</v>
      </c>
      <c r="AG640" s="6" t="e">
        <f t="shared" si="179"/>
        <v>#N/A</v>
      </c>
      <c r="AH640" s="6" t="e">
        <f t="shared" si="180"/>
        <v>#N/A</v>
      </c>
      <c r="AI640" s="6" t="e">
        <f t="shared" si="181"/>
        <v>#N/A</v>
      </c>
      <c r="AJ640" s="7" t="str">
        <f t="shared" si="182"/>
        <v xml:space="preserve"> </v>
      </c>
      <c r="AK640" s="6" t="e">
        <f t="shared" si="183"/>
        <v>#N/A</v>
      </c>
      <c r="AL640" s="6"/>
      <c r="AM640" s="6"/>
      <c r="AN640" s="6"/>
      <c r="AO640" s="6"/>
      <c r="AP640" s="6"/>
      <c r="AQ640" s="6"/>
      <c r="AR640" s="6"/>
      <c r="AS640" s="6"/>
      <c r="AT640" s="6">
        <f t="shared" si="184"/>
        <v>0</v>
      </c>
      <c r="AU640" s="6"/>
      <c r="AV640" s="6" t="str">
        <f t="shared" si="174"/>
        <v/>
      </c>
      <c r="AW640" s="6" t="str">
        <f t="shared" si="175"/>
        <v/>
      </c>
      <c r="AX640" s="6" t="str">
        <f t="shared" si="176"/>
        <v/>
      </c>
      <c r="AY640" s="58"/>
      <c r="BE640" s="191" t="s">
        <v>289</v>
      </c>
      <c r="CS640" s="284" t="str">
        <f t="shared" si="177"/>
        <v/>
      </c>
      <c r="CT640" s="365" t="str">
        <f t="shared" si="185"/>
        <v/>
      </c>
    </row>
    <row r="641" spans="1:98" s="1" customFormat="1" ht="13.5" customHeight="1" x14ac:dyDescent="0.2">
      <c r="A641" s="17">
        <v>626</v>
      </c>
      <c r="B641" s="370"/>
      <c r="C641" s="370"/>
      <c r="D641" s="370"/>
      <c r="E641" s="370"/>
      <c r="F641" s="370"/>
      <c r="G641" s="370"/>
      <c r="H641" s="370"/>
      <c r="I641" s="370"/>
      <c r="J641" s="370"/>
      <c r="K641" s="370"/>
      <c r="L641" s="371"/>
      <c r="M641" s="370"/>
      <c r="N641" s="69"/>
      <c r="O641" s="70"/>
      <c r="P641" s="62"/>
      <c r="Q641" s="62"/>
      <c r="R641" s="103"/>
      <c r="S641" s="103"/>
      <c r="T641" s="104"/>
      <c r="U641" s="105"/>
      <c r="V641" s="106"/>
      <c r="W641" s="106"/>
      <c r="X641" s="107"/>
      <c r="Y641" s="25"/>
      <c r="Z641" s="21" t="str">
        <f t="shared" ref="Z641:Z704" si="186">IF(ISBLANK(J641)=TRUE,"",IF(OR(ISBLANK(B641)=TRUE),1,""))</f>
        <v/>
      </c>
      <c r="AA641" s="6" t="e">
        <f t="shared" ref="AA641:AA704" si="187">VLOOKUP(J641,$AZ$17:$BC$23,2,FALSE)</f>
        <v>#N/A</v>
      </c>
      <c r="AB641" s="6" t="e">
        <f t="shared" ref="AB641:AB704" si="188">VLOOKUP(J641,$AZ$17:$BC$23,3,FALSE)</f>
        <v>#N/A</v>
      </c>
      <c r="AC641" s="6" t="e">
        <f t="shared" ref="AC641:AC704" si="189">VLOOKUP(J641,$AZ$17:$BC$23,4,FALSE)</f>
        <v>#N/A</v>
      </c>
      <c r="AD641" s="6" t="str">
        <f t="shared" ref="AD641:AD704" si="190">IF(ISERROR(SEARCH("-",K641,1))=TRUE,ASC(UPPER(K641)),ASC(UPPER(LEFT(K641,SEARCH("-",K641,1)-1))))</f>
        <v/>
      </c>
      <c r="AE641" s="6">
        <f t="shared" ref="AE641:AE704" si="191">IF(L641&gt;3500,L641/1000,1)</f>
        <v>1</v>
      </c>
      <c r="AF641" s="6" t="e">
        <f t="shared" si="178"/>
        <v>#N/A</v>
      </c>
      <c r="AG641" s="6" t="e">
        <f t="shared" si="179"/>
        <v>#N/A</v>
      </c>
      <c r="AH641" s="6" t="e">
        <f t="shared" si="180"/>
        <v>#N/A</v>
      </c>
      <c r="AI641" s="6" t="e">
        <f t="shared" si="181"/>
        <v>#N/A</v>
      </c>
      <c r="AJ641" s="7" t="str">
        <f t="shared" si="182"/>
        <v xml:space="preserve"> </v>
      </c>
      <c r="AK641" s="6" t="e">
        <f t="shared" si="183"/>
        <v>#N/A</v>
      </c>
      <c r="AL641" s="6"/>
      <c r="AM641" s="6"/>
      <c r="AN641" s="6"/>
      <c r="AO641" s="6"/>
      <c r="AP641" s="6"/>
      <c r="AQ641" s="6"/>
      <c r="AR641" s="6"/>
      <c r="AS641" s="6"/>
      <c r="AT641" s="6">
        <f t="shared" si="184"/>
        <v>0</v>
      </c>
      <c r="AU641" s="6"/>
      <c r="AV641" s="6" t="str">
        <f t="shared" ref="AV641:AV704" si="192">IF(J641="","",VLOOKUP(J641,$AZ$17:$BD$25,5,FALSE))</f>
        <v/>
      </c>
      <c r="AW641" s="6" t="str">
        <f t="shared" ref="AW641:AW704" si="193">IF(D641="","",VLOOKUP(CONCATENATE("A",LEFT(D641)),$BS$17:$BT$26,2,FALSE))</f>
        <v/>
      </c>
      <c r="AX641" s="6" t="str">
        <f t="shared" ref="AX641:AX704" si="194">IF(AV641=AW641,"",1)</f>
        <v/>
      </c>
      <c r="AY641" s="58"/>
      <c r="BE641" s="191" t="s">
        <v>293</v>
      </c>
      <c r="CS641" s="284" t="str">
        <f t="shared" si="177"/>
        <v/>
      </c>
      <c r="CT641" s="365" t="str">
        <f t="shared" si="185"/>
        <v/>
      </c>
    </row>
    <row r="642" spans="1:98" s="1" customFormat="1" ht="13.5" customHeight="1" x14ac:dyDescent="0.2">
      <c r="A642" s="17">
        <v>627</v>
      </c>
      <c r="B642" s="370"/>
      <c r="C642" s="370"/>
      <c r="D642" s="370"/>
      <c r="E642" s="370"/>
      <c r="F642" s="370"/>
      <c r="G642" s="370"/>
      <c r="H642" s="370"/>
      <c r="I642" s="370"/>
      <c r="J642" s="370"/>
      <c r="K642" s="370"/>
      <c r="L642" s="371"/>
      <c r="M642" s="370"/>
      <c r="N642" s="69"/>
      <c r="O642" s="70"/>
      <c r="P642" s="62"/>
      <c r="Q642" s="62"/>
      <c r="R642" s="103"/>
      <c r="S642" s="103"/>
      <c r="T642" s="104"/>
      <c r="U642" s="105"/>
      <c r="V642" s="106"/>
      <c r="W642" s="106"/>
      <c r="X642" s="107"/>
      <c r="Y642" s="25"/>
      <c r="Z642" s="21" t="str">
        <f t="shared" si="186"/>
        <v/>
      </c>
      <c r="AA642" s="6" t="e">
        <f t="shared" si="187"/>
        <v>#N/A</v>
      </c>
      <c r="AB642" s="6" t="e">
        <f t="shared" si="188"/>
        <v>#N/A</v>
      </c>
      <c r="AC642" s="6" t="e">
        <f t="shared" si="189"/>
        <v>#N/A</v>
      </c>
      <c r="AD642" s="6" t="str">
        <f t="shared" si="190"/>
        <v/>
      </c>
      <c r="AE642" s="6">
        <f t="shared" si="191"/>
        <v>1</v>
      </c>
      <c r="AF642" s="6" t="e">
        <f t="shared" si="178"/>
        <v>#N/A</v>
      </c>
      <c r="AG642" s="6" t="e">
        <f t="shared" si="179"/>
        <v>#N/A</v>
      </c>
      <c r="AH642" s="6" t="e">
        <f t="shared" si="180"/>
        <v>#N/A</v>
      </c>
      <c r="AI642" s="6" t="e">
        <f t="shared" si="181"/>
        <v>#N/A</v>
      </c>
      <c r="AJ642" s="7" t="str">
        <f t="shared" si="182"/>
        <v xml:space="preserve"> </v>
      </c>
      <c r="AK642" s="6" t="e">
        <f t="shared" si="183"/>
        <v>#N/A</v>
      </c>
      <c r="AL642" s="6"/>
      <c r="AM642" s="6"/>
      <c r="AN642" s="6"/>
      <c r="AO642" s="6"/>
      <c r="AP642" s="6"/>
      <c r="AQ642" s="6"/>
      <c r="AR642" s="6"/>
      <c r="AS642" s="6"/>
      <c r="AT642" s="6">
        <f t="shared" si="184"/>
        <v>0</v>
      </c>
      <c r="AU642" s="6"/>
      <c r="AV642" s="6" t="str">
        <f t="shared" si="192"/>
        <v/>
      </c>
      <c r="AW642" s="6" t="str">
        <f t="shared" si="193"/>
        <v/>
      </c>
      <c r="AX642" s="6" t="str">
        <f t="shared" si="194"/>
        <v/>
      </c>
      <c r="AY642" s="58"/>
      <c r="BE642" s="191" t="s">
        <v>323</v>
      </c>
      <c r="CS642" s="284" t="str">
        <f t="shared" si="177"/>
        <v/>
      </c>
      <c r="CT642" s="365" t="str">
        <f t="shared" si="185"/>
        <v/>
      </c>
    </row>
    <row r="643" spans="1:98" s="1" customFormat="1" ht="13.5" customHeight="1" x14ac:dyDescent="0.2">
      <c r="A643" s="17">
        <v>628</v>
      </c>
      <c r="B643" s="370"/>
      <c r="C643" s="370"/>
      <c r="D643" s="370"/>
      <c r="E643" s="370"/>
      <c r="F643" s="370"/>
      <c r="G643" s="370"/>
      <c r="H643" s="370"/>
      <c r="I643" s="370"/>
      <c r="J643" s="370"/>
      <c r="K643" s="370"/>
      <c r="L643" s="371"/>
      <c r="M643" s="370"/>
      <c r="N643" s="69"/>
      <c r="O643" s="70"/>
      <c r="P643" s="62"/>
      <c r="Q643" s="62"/>
      <c r="R643" s="103"/>
      <c r="S643" s="103"/>
      <c r="T643" s="104"/>
      <c r="U643" s="105"/>
      <c r="V643" s="106"/>
      <c r="W643" s="106"/>
      <c r="X643" s="107"/>
      <c r="Y643" s="25"/>
      <c r="Z643" s="21" t="str">
        <f t="shared" si="186"/>
        <v/>
      </c>
      <c r="AA643" s="6" t="e">
        <f t="shared" si="187"/>
        <v>#N/A</v>
      </c>
      <c r="AB643" s="6" t="e">
        <f t="shared" si="188"/>
        <v>#N/A</v>
      </c>
      <c r="AC643" s="6" t="e">
        <f t="shared" si="189"/>
        <v>#N/A</v>
      </c>
      <c r="AD643" s="6" t="str">
        <f t="shared" si="190"/>
        <v/>
      </c>
      <c r="AE643" s="6">
        <f t="shared" si="191"/>
        <v>1</v>
      </c>
      <c r="AF643" s="6" t="e">
        <f t="shared" si="178"/>
        <v>#N/A</v>
      </c>
      <c r="AG643" s="6" t="e">
        <f t="shared" si="179"/>
        <v>#N/A</v>
      </c>
      <c r="AH643" s="6" t="e">
        <f t="shared" si="180"/>
        <v>#N/A</v>
      </c>
      <c r="AI643" s="6" t="e">
        <f t="shared" si="181"/>
        <v>#N/A</v>
      </c>
      <c r="AJ643" s="7" t="str">
        <f t="shared" si="182"/>
        <v xml:space="preserve"> </v>
      </c>
      <c r="AK643" s="6" t="e">
        <f t="shared" si="183"/>
        <v>#N/A</v>
      </c>
      <c r="AL643" s="6"/>
      <c r="AM643" s="6"/>
      <c r="AN643" s="6"/>
      <c r="AO643" s="6"/>
      <c r="AP643" s="6"/>
      <c r="AQ643" s="6"/>
      <c r="AR643" s="6"/>
      <c r="AS643" s="6"/>
      <c r="AT643" s="6">
        <f t="shared" si="184"/>
        <v>0</v>
      </c>
      <c r="AU643" s="6"/>
      <c r="AV643" s="6" t="str">
        <f t="shared" si="192"/>
        <v/>
      </c>
      <c r="AW643" s="6" t="str">
        <f t="shared" si="193"/>
        <v/>
      </c>
      <c r="AX643" s="6" t="str">
        <f t="shared" si="194"/>
        <v/>
      </c>
      <c r="AY643" s="58"/>
      <c r="BE643" s="191" t="s">
        <v>299</v>
      </c>
      <c r="CS643" s="284" t="str">
        <f t="shared" si="177"/>
        <v/>
      </c>
      <c r="CT643" s="365" t="str">
        <f t="shared" si="185"/>
        <v/>
      </c>
    </row>
    <row r="644" spans="1:98" s="1" customFormat="1" ht="13.5" customHeight="1" x14ac:dyDescent="0.2">
      <c r="A644" s="17">
        <v>629</v>
      </c>
      <c r="B644" s="370"/>
      <c r="C644" s="370"/>
      <c r="D644" s="370"/>
      <c r="E644" s="370"/>
      <c r="F644" s="370"/>
      <c r="G644" s="370"/>
      <c r="H644" s="370"/>
      <c r="I644" s="370"/>
      <c r="J644" s="370"/>
      <c r="K644" s="370"/>
      <c r="L644" s="371"/>
      <c r="M644" s="370"/>
      <c r="N644" s="69"/>
      <c r="O644" s="70"/>
      <c r="P644" s="62"/>
      <c r="Q644" s="62"/>
      <c r="R644" s="103"/>
      <c r="S644" s="103"/>
      <c r="T644" s="104"/>
      <c r="U644" s="105"/>
      <c r="V644" s="106"/>
      <c r="W644" s="106"/>
      <c r="X644" s="107"/>
      <c r="Y644" s="25"/>
      <c r="Z644" s="21" t="str">
        <f t="shared" si="186"/>
        <v/>
      </c>
      <c r="AA644" s="6" t="e">
        <f t="shared" si="187"/>
        <v>#N/A</v>
      </c>
      <c r="AB644" s="6" t="e">
        <f t="shared" si="188"/>
        <v>#N/A</v>
      </c>
      <c r="AC644" s="6" t="e">
        <f t="shared" si="189"/>
        <v>#N/A</v>
      </c>
      <c r="AD644" s="6" t="str">
        <f t="shared" si="190"/>
        <v/>
      </c>
      <c r="AE644" s="6">
        <f t="shared" si="191"/>
        <v>1</v>
      </c>
      <c r="AF644" s="6" t="e">
        <f t="shared" si="178"/>
        <v>#N/A</v>
      </c>
      <c r="AG644" s="6" t="e">
        <f t="shared" si="179"/>
        <v>#N/A</v>
      </c>
      <c r="AH644" s="6" t="e">
        <f t="shared" si="180"/>
        <v>#N/A</v>
      </c>
      <c r="AI644" s="6" t="e">
        <f t="shared" si="181"/>
        <v>#N/A</v>
      </c>
      <c r="AJ644" s="7" t="str">
        <f t="shared" si="182"/>
        <v xml:space="preserve"> </v>
      </c>
      <c r="AK644" s="6" t="e">
        <f t="shared" si="183"/>
        <v>#N/A</v>
      </c>
      <c r="AL644" s="6"/>
      <c r="AM644" s="6"/>
      <c r="AN644" s="6"/>
      <c r="AO644" s="6"/>
      <c r="AP644" s="6"/>
      <c r="AQ644" s="6"/>
      <c r="AR644" s="6"/>
      <c r="AS644" s="6"/>
      <c r="AT644" s="6">
        <f t="shared" si="184"/>
        <v>0</v>
      </c>
      <c r="AU644" s="6"/>
      <c r="AV644" s="6" t="str">
        <f t="shared" si="192"/>
        <v/>
      </c>
      <c r="AW644" s="6" t="str">
        <f t="shared" si="193"/>
        <v/>
      </c>
      <c r="AX644" s="6" t="str">
        <f t="shared" si="194"/>
        <v/>
      </c>
      <c r="AY644" s="58"/>
      <c r="BE644" s="191" t="s">
        <v>301</v>
      </c>
      <c r="CS644" s="284" t="str">
        <f t="shared" si="177"/>
        <v/>
      </c>
      <c r="CT644" s="365" t="str">
        <f t="shared" si="185"/>
        <v/>
      </c>
    </row>
    <row r="645" spans="1:98" s="1" customFormat="1" ht="13.5" customHeight="1" x14ac:dyDescent="0.2">
      <c r="A645" s="17">
        <v>630</v>
      </c>
      <c r="B645" s="370"/>
      <c r="C645" s="370"/>
      <c r="D645" s="370"/>
      <c r="E645" s="370"/>
      <c r="F645" s="370"/>
      <c r="G645" s="370"/>
      <c r="H645" s="370"/>
      <c r="I645" s="370"/>
      <c r="J645" s="370"/>
      <c r="K645" s="370"/>
      <c r="L645" s="371"/>
      <c r="M645" s="370"/>
      <c r="N645" s="69"/>
      <c r="O645" s="70"/>
      <c r="P645" s="62"/>
      <c r="Q645" s="62"/>
      <c r="R645" s="103"/>
      <c r="S645" s="103"/>
      <c r="T645" s="104"/>
      <c r="U645" s="105"/>
      <c r="V645" s="106"/>
      <c r="W645" s="106"/>
      <c r="X645" s="107"/>
      <c r="Y645" s="25"/>
      <c r="Z645" s="21" t="str">
        <f t="shared" si="186"/>
        <v/>
      </c>
      <c r="AA645" s="6" t="e">
        <f t="shared" si="187"/>
        <v>#N/A</v>
      </c>
      <c r="AB645" s="6" t="e">
        <f t="shared" si="188"/>
        <v>#N/A</v>
      </c>
      <c r="AC645" s="6" t="e">
        <f t="shared" si="189"/>
        <v>#N/A</v>
      </c>
      <c r="AD645" s="6" t="str">
        <f t="shared" si="190"/>
        <v/>
      </c>
      <c r="AE645" s="6">
        <f t="shared" si="191"/>
        <v>1</v>
      </c>
      <c r="AF645" s="6" t="e">
        <f t="shared" si="178"/>
        <v>#N/A</v>
      </c>
      <c r="AG645" s="6" t="e">
        <f t="shared" si="179"/>
        <v>#N/A</v>
      </c>
      <c r="AH645" s="6" t="e">
        <f t="shared" si="180"/>
        <v>#N/A</v>
      </c>
      <c r="AI645" s="6" t="e">
        <f t="shared" si="181"/>
        <v>#N/A</v>
      </c>
      <c r="AJ645" s="7" t="str">
        <f t="shared" si="182"/>
        <v xml:space="preserve"> </v>
      </c>
      <c r="AK645" s="6" t="e">
        <f t="shared" si="183"/>
        <v>#N/A</v>
      </c>
      <c r="AL645" s="6"/>
      <c r="AM645" s="6"/>
      <c r="AN645" s="6"/>
      <c r="AO645" s="6"/>
      <c r="AP645" s="6"/>
      <c r="AQ645" s="6"/>
      <c r="AR645" s="6"/>
      <c r="AS645" s="6"/>
      <c r="AT645" s="6">
        <f t="shared" si="184"/>
        <v>0</v>
      </c>
      <c r="AU645" s="6"/>
      <c r="AV645" s="6" t="str">
        <f t="shared" si="192"/>
        <v/>
      </c>
      <c r="AW645" s="6" t="str">
        <f t="shared" si="193"/>
        <v/>
      </c>
      <c r="AX645" s="6" t="str">
        <f t="shared" si="194"/>
        <v/>
      </c>
      <c r="AY645" s="58"/>
      <c r="BE645" s="191" t="s">
        <v>303</v>
      </c>
      <c r="CS645" s="284" t="str">
        <f t="shared" si="177"/>
        <v/>
      </c>
      <c r="CT645" s="365" t="str">
        <f t="shared" si="185"/>
        <v/>
      </c>
    </row>
    <row r="646" spans="1:98" s="1" customFormat="1" ht="13.5" customHeight="1" x14ac:dyDescent="0.2">
      <c r="A646" s="17">
        <v>631</v>
      </c>
      <c r="B646" s="370"/>
      <c r="C646" s="370"/>
      <c r="D646" s="370"/>
      <c r="E646" s="370"/>
      <c r="F646" s="370"/>
      <c r="G646" s="370"/>
      <c r="H646" s="370"/>
      <c r="I646" s="370"/>
      <c r="J646" s="370"/>
      <c r="K646" s="370"/>
      <c r="L646" s="371"/>
      <c r="M646" s="370"/>
      <c r="N646" s="69"/>
      <c r="O646" s="70"/>
      <c r="P646" s="62"/>
      <c r="Q646" s="62"/>
      <c r="R646" s="103"/>
      <c r="S646" s="103"/>
      <c r="T646" s="104"/>
      <c r="U646" s="105"/>
      <c r="V646" s="106"/>
      <c r="W646" s="106"/>
      <c r="X646" s="107"/>
      <c r="Y646" s="25"/>
      <c r="Z646" s="21" t="str">
        <f t="shared" si="186"/>
        <v/>
      </c>
      <c r="AA646" s="6" t="e">
        <f t="shared" si="187"/>
        <v>#N/A</v>
      </c>
      <c r="AB646" s="6" t="e">
        <f t="shared" si="188"/>
        <v>#N/A</v>
      </c>
      <c r="AC646" s="6" t="e">
        <f t="shared" si="189"/>
        <v>#N/A</v>
      </c>
      <c r="AD646" s="6" t="str">
        <f t="shared" si="190"/>
        <v/>
      </c>
      <c r="AE646" s="6">
        <f t="shared" si="191"/>
        <v>1</v>
      </c>
      <c r="AF646" s="6" t="e">
        <f t="shared" si="178"/>
        <v>#N/A</v>
      </c>
      <c r="AG646" s="6" t="e">
        <f t="shared" si="179"/>
        <v>#N/A</v>
      </c>
      <c r="AH646" s="6" t="e">
        <f t="shared" si="180"/>
        <v>#N/A</v>
      </c>
      <c r="AI646" s="6" t="e">
        <f t="shared" si="181"/>
        <v>#N/A</v>
      </c>
      <c r="AJ646" s="7" t="str">
        <f t="shared" si="182"/>
        <v xml:space="preserve"> </v>
      </c>
      <c r="AK646" s="6" t="e">
        <f t="shared" si="183"/>
        <v>#N/A</v>
      </c>
      <c r="AL646" s="6"/>
      <c r="AM646" s="6"/>
      <c r="AN646" s="6"/>
      <c r="AO646" s="6"/>
      <c r="AP646" s="6"/>
      <c r="AQ646" s="6"/>
      <c r="AR646" s="6"/>
      <c r="AS646" s="6"/>
      <c r="AT646" s="6">
        <f t="shared" si="184"/>
        <v>0</v>
      </c>
      <c r="AU646" s="6"/>
      <c r="AV646" s="6" t="str">
        <f t="shared" si="192"/>
        <v/>
      </c>
      <c r="AW646" s="6" t="str">
        <f t="shared" si="193"/>
        <v/>
      </c>
      <c r="AX646" s="6" t="str">
        <f t="shared" si="194"/>
        <v/>
      </c>
      <c r="AY646" s="58"/>
      <c r="BE646" s="191" t="s">
        <v>322</v>
      </c>
      <c r="CS646" s="284" t="str">
        <f t="shared" si="177"/>
        <v/>
      </c>
      <c r="CT646" s="365" t="str">
        <f t="shared" si="185"/>
        <v/>
      </c>
    </row>
    <row r="647" spans="1:98" s="1" customFormat="1" ht="13.5" customHeight="1" x14ac:dyDescent="0.2">
      <c r="A647" s="17">
        <v>632</v>
      </c>
      <c r="B647" s="370"/>
      <c r="C647" s="370"/>
      <c r="D647" s="370"/>
      <c r="E647" s="370"/>
      <c r="F647" s="370"/>
      <c r="G647" s="370"/>
      <c r="H647" s="370"/>
      <c r="I647" s="370"/>
      <c r="J647" s="370"/>
      <c r="K647" s="370"/>
      <c r="L647" s="371"/>
      <c r="M647" s="370"/>
      <c r="N647" s="69"/>
      <c r="O647" s="70"/>
      <c r="P647" s="62"/>
      <c r="Q647" s="62"/>
      <c r="R647" s="103"/>
      <c r="S647" s="103"/>
      <c r="T647" s="104"/>
      <c r="U647" s="105"/>
      <c r="V647" s="106"/>
      <c r="W647" s="106"/>
      <c r="X647" s="107"/>
      <c r="Y647" s="25"/>
      <c r="Z647" s="21" t="str">
        <f t="shared" si="186"/>
        <v/>
      </c>
      <c r="AA647" s="6" t="e">
        <f t="shared" si="187"/>
        <v>#N/A</v>
      </c>
      <c r="AB647" s="6" t="e">
        <f t="shared" si="188"/>
        <v>#N/A</v>
      </c>
      <c r="AC647" s="6" t="e">
        <f t="shared" si="189"/>
        <v>#N/A</v>
      </c>
      <c r="AD647" s="6" t="str">
        <f t="shared" si="190"/>
        <v/>
      </c>
      <c r="AE647" s="6">
        <f t="shared" si="191"/>
        <v>1</v>
      </c>
      <c r="AF647" s="6" t="e">
        <f t="shared" si="178"/>
        <v>#N/A</v>
      </c>
      <c r="AG647" s="6" t="e">
        <f t="shared" si="179"/>
        <v>#N/A</v>
      </c>
      <c r="AH647" s="6" t="e">
        <f t="shared" si="180"/>
        <v>#N/A</v>
      </c>
      <c r="AI647" s="6" t="e">
        <f t="shared" si="181"/>
        <v>#N/A</v>
      </c>
      <c r="AJ647" s="7" t="str">
        <f t="shared" si="182"/>
        <v xml:space="preserve"> </v>
      </c>
      <c r="AK647" s="6" t="e">
        <f t="shared" si="183"/>
        <v>#N/A</v>
      </c>
      <c r="AL647" s="6"/>
      <c r="AM647" s="6"/>
      <c r="AN647" s="6"/>
      <c r="AO647" s="6"/>
      <c r="AP647" s="6"/>
      <c r="AQ647" s="6"/>
      <c r="AR647" s="6"/>
      <c r="AS647" s="6"/>
      <c r="AT647" s="6">
        <f t="shared" si="184"/>
        <v>0</v>
      </c>
      <c r="AU647" s="6"/>
      <c r="AV647" s="6" t="str">
        <f t="shared" si="192"/>
        <v/>
      </c>
      <c r="AW647" s="6" t="str">
        <f t="shared" si="193"/>
        <v/>
      </c>
      <c r="AX647" s="6" t="str">
        <f t="shared" si="194"/>
        <v/>
      </c>
      <c r="AY647" s="58"/>
      <c r="BE647" s="191" t="s">
        <v>297</v>
      </c>
      <c r="CS647" s="284" t="str">
        <f t="shared" si="177"/>
        <v/>
      </c>
      <c r="CT647" s="365" t="str">
        <f t="shared" si="185"/>
        <v/>
      </c>
    </row>
    <row r="648" spans="1:98" s="1" customFormat="1" ht="13.5" customHeight="1" x14ac:dyDescent="0.2">
      <c r="A648" s="17">
        <v>633</v>
      </c>
      <c r="B648" s="370"/>
      <c r="C648" s="370"/>
      <c r="D648" s="370"/>
      <c r="E648" s="370"/>
      <c r="F648" s="370"/>
      <c r="G648" s="370"/>
      <c r="H648" s="370"/>
      <c r="I648" s="370"/>
      <c r="J648" s="370"/>
      <c r="K648" s="370"/>
      <c r="L648" s="371"/>
      <c r="M648" s="370"/>
      <c r="N648" s="69"/>
      <c r="O648" s="70"/>
      <c r="P648" s="62"/>
      <c r="Q648" s="62"/>
      <c r="R648" s="103"/>
      <c r="S648" s="103"/>
      <c r="T648" s="104"/>
      <c r="U648" s="105"/>
      <c r="V648" s="106"/>
      <c r="W648" s="106"/>
      <c r="X648" s="107"/>
      <c r="Y648" s="25"/>
      <c r="Z648" s="21" t="str">
        <f t="shared" si="186"/>
        <v/>
      </c>
      <c r="AA648" s="6" t="e">
        <f t="shared" si="187"/>
        <v>#N/A</v>
      </c>
      <c r="AB648" s="6" t="e">
        <f t="shared" si="188"/>
        <v>#N/A</v>
      </c>
      <c r="AC648" s="6" t="e">
        <f t="shared" si="189"/>
        <v>#N/A</v>
      </c>
      <c r="AD648" s="6" t="str">
        <f t="shared" si="190"/>
        <v/>
      </c>
      <c r="AE648" s="6">
        <f t="shared" si="191"/>
        <v>1</v>
      </c>
      <c r="AF648" s="6" t="e">
        <f t="shared" si="178"/>
        <v>#N/A</v>
      </c>
      <c r="AG648" s="6" t="e">
        <f t="shared" si="179"/>
        <v>#N/A</v>
      </c>
      <c r="AH648" s="6" t="e">
        <f t="shared" si="180"/>
        <v>#N/A</v>
      </c>
      <c r="AI648" s="6" t="e">
        <f t="shared" si="181"/>
        <v>#N/A</v>
      </c>
      <c r="AJ648" s="7" t="str">
        <f t="shared" si="182"/>
        <v xml:space="preserve"> </v>
      </c>
      <c r="AK648" s="6" t="e">
        <f t="shared" si="183"/>
        <v>#N/A</v>
      </c>
      <c r="AL648" s="6"/>
      <c r="AM648" s="6"/>
      <c r="AN648" s="6"/>
      <c r="AO648" s="6"/>
      <c r="AP648" s="6"/>
      <c r="AQ648" s="6"/>
      <c r="AR648" s="6"/>
      <c r="AS648" s="6"/>
      <c r="AT648" s="6">
        <f t="shared" si="184"/>
        <v>0</v>
      </c>
      <c r="AU648" s="6"/>
      <c r="AV648" s="6" t="str">
        <f t="shared" si="192"/>
        <v/>
      </c>
      <c r="AW648" s="6" t="str">
        <f t="shared" si="193"/>
        <v/>
      </c>
      <c r="AX648" s="6" t="str">
        <f t="shared" si="194"/>
        <v/>
      </c>
      <c r="AY648" s="58"/>
      <c r="BE648" s="191" t="s">
        <v>300</v>
      </c>
      <c r="CS648" s="284" t="str">
        <f t="shared" si="177"/>
        <v/>
      </c>
      <c r="CT648" s="365" t="str">
        <f t="shared" si="185"/>
        <v/>
      </c>
    </row>
    <row r="649" spans="1:98" s="1" customFormat="1" ht="13.5" customHeight="1" x14ac:dyDescent="0.2">
      <c r="A649" s="17">
        <v>634</v>
      </c>
      <c r="B649" s="370"/>
      <c r="C649" s="370"/>
      <c r="D649" s="370"/>
      <c r="E649" s="370"/>
      <c r="F649" s="370"/>
      <c r="G649" s="370"/>
      <c r="H649" s="370"/>
      <c r="I649" s="370"/>
      <c r="J649" s="370"/>
      <c r="K649" s="370"/>
      <c r="L649" s="371"/>
      <c r="M649" s="370"/>
      <c r="N649" s="69"/>
      <c r="O649" s="70"/>
      <c r="P649" s="62"/>
      <c r="Q649" s="62"/>
      <c r="R649" s="103"/>
      <c r="S649" s="103"/>
      <c r="T649" s="104"/>
      <c r="U649" s="105"/>
      <c r="V649" s="106"/>
      <c r="W649" s="106"/>
      <c r="X649" s="107"/>
      <c r="Y649" s="25"/>
      <c r="Z649" s="21" t="str">
        <f t="shared" si="186"/>
        <v/>
      </c>
      <c r="AA649" s="6" t="e">
        <f t="shared" si="187"/>
        <v>#N/A</v>
      </c>
      <c r="AB649" s="6" t="e">
        <f t="shared" si="188"/>
        <v>#N/A</v>
      </c>
      <c r="AC649" s="6" t="e">
        <f t="shared" si="189"/>
        <v>#N/A</v>
      </c>
      <c r="AD649" s="6" t="str">
        <f t="shared" si="190"/>
        <v/>
      </c>
      <c r="AE649" s="6">
        <f t="shared" si="191"/>
        <v>1</v>
      </c>
      <c r="AF649" s="6" t="e">
        <f t="shared" si="178"/>
        <v>#N/A</v>
      </c>
      <c r="AG649" s="6" t="e">
        <f t="shared" si="179"/>
        <v>#N/A</v>
      </c>
      <c r="AH649" s="6" t="e">
        <f t="shared" si="180"/>
        <v>#N/A</v>
      </c>
      <c r="AI649" s="6" t="e">
        <f t="shared" si="181"/>
        <v>#N/A</v>
      </c>
      <c r="AJ649" s="7" t="str">
        <f t="shared" si="182"/>
        <v xml:space="preserve"> </v>
      </c>
      <c r="AK649" s="6" t="e">
        <f t="shared" si="183"/>
        <v>#N/A</v>
      </c>
      <c r="AL649" s="6"/>
      <c r="AM649" s="6"/>
      <c r="AN649" s="6"/>
      <c r="AO649" s="6"/>
      <c r="AP649" s="6"/>
      <c r="AQ649" s="6"/>
      <c r="AR649" s="6"/>
      <c r="AS649" s="6"/>
      <c r="AT649" s="6">
        <f t="shared" si="184"/>
        <v>0</v>
      </c>
      <c r="AU649" s="6"/>
      <c r="AV649" s="6" t="str">
        <f t="shared" si="192"/>
        <v/>
      </c>
      <c r="AW649" s="6" t="str">
        <f t="shared" si="193"/>
        <v/>
      </c>
      <c r="AX649" s="6" t="str">
        <f t="shared" si="194"/>
        <v/>
      </c>
      <c r="AY649" s="58"/>
      <c r="BE649" s="191" t="s">
        <v>302</v>
      </c>
      <c r="CS649" s="284" t="str">
        <f t="shared" si="177"/>
        <v/>
      </c>
      <c r="CT649" s="365" t="str">
        <f t="shared" si="185"/>
        <v/>
      </c>
    </row>
    <row r="650" spans="1:98" s="1" customFormat="1" ht="13.5" customHeight="1" x14ac:dyDescent="0.2">
      <c r="A650" s="17">
        <v>635</v>
      </c>
      <c r="B650" s="370"/>
      <c r="C650" s="370"/>
      <c r="D650" s="370"/>
      <c r="E650" s="370"/>
      <c r="F650" s="370"/>
      <c r="G650" s="370"/>
      <c r="H650" s="370"/>
      <c r="I650" s="370"/>
      <c r="J650" s="370"/>
      <c r="K650" s="370"/>
      <c r="L650" s="371"/>
      <c r="M650" s="370"/>
      <c r="N650" s="69"/>
      <c r="O650" s="70"/>
      <c r="P650" s="62"/>
      <c r="Q650" s="62"/>
      <c r="R650" s="103"/>
      <c r="S650" s="103"/>
      <c r="T650" s="104"/>
      <c r="U650" s="105"/>
      <c r="V650" s="106"/>
      <c r="W650" s="106"/>
      <c r="X650" s="107"/>
      <c r="Y650" s="25"/>
      <c r="Z650" s="21" t="str">
        <f t="shared" si="186"/>
        <v/>
      </c>
      <c r="AA650" s="6" t="e">
        <f t="shared" si="187"/>
        <v>#N/A</v>
      </c>
      <c r="AB650" s="6" t="e">
        <f t="shared" si="188"/>
        <v>#N/A</v>
      </c>
      <c r="AC650" s="6" t="e">
        <f t="shared" si="189"/>
        <v>#N/A</v>
      </c>
      <c r="AD650" s="6" t="str">
        <f t="shared" si="190"/>
        <v/>
      </c>
      <c r="AE650" s="6">
        <f t="shared" si="191"/>
        <v>1</v>
      </c>
      <c r="AF650" s="6" t="e">
        <f t="shared" si="178"/>
        <v>#N/A</v>
      </c>
      <c r="AG650" s="6" t="e">
        <f t="shared" si="179"/>
        <v>#N/A</v>
      </c>
      <c r="AH650" s="6" t="e">
        <f t="shared" si="180"/>
        <v>#N/A</v>
      </c>
      <c r="AI650" s="6" t="e">
        <f t="shared" si="181"/>
        <v>#N/A</v>
      </c>
      <c r="AJ650" s="7" t="str">
        <f t="shared" si="182"/>
        <v xml:space="preserve"> </v>
      </c>
      <c r="AK650" s="6" t="e">
        <f t="shared" si="183"/>
        <v>#N/A</v>
      </c>
      <c r="AL650" s="6"/>
      <c r="AM650" s="6"/>
      <c r="AN650" s="6"/>
      <c r="AO650" s="6"/>
      <c r="AP650" s="6"/>
      <c r="AQ650" s="6"/>
      <c r="AR650" s="6"/>
      <c r="AS650" s="6"/>
      <c r="AT650" s="6">
        <f t="shared" si="184"/>
        <v>0</v>
      </c>
      <c r="AU650" s="6"/>
      <c r="AV650" s="6" t="str">
        <f t="shared" si="192"/>
        <v/>
      </c>
      <c r="AW650" s="6" t="str">
        <f t="shared" si="193"/>
        <v/>
      </c>
      <c r="AX650" s="6" t="str">
        <f t="shared" si="194"/>
        <v/>
      </c>
      <c r="AY650" s="58"/>
      <c r="BE650" s="191" t="s">
        <v>273</v>
      </c>
      <c r="CS650" s="284" t="str">
        <f t="shared" si="177"/>
        <v/>
      </c>
      <c r="CT650" s="365" t="str">
        <f t="shared" si="185"/>
        <v/>
      </c>
    </row>
    <row r="651" spans="1:98" s="1" customFormat="1" ht="13.5" customHeight="1" x14ac:dyDescent="0.2">
      <c r="A651" s="17">
        <v>636</v>
      </c>
      <c r="B651" s="370"/>
      <c r="C651" s="370"/>
      <c r="D651" s="370"/>
      <c r="E651" s="370"/>
      <c r="F651" s="370"/>
      <c r="G651" s="370"/>
      <c r="H651" s="370"/>
      <c r="I651" s="370"/>
      <c r="J651" s="370"/>
      <c r="K651" s="370"/>
      <c r="L651" s="371"/>
      <c r="M651" s="370"/>
      <c r="N651" s="69"/>
      <c r="O651" s="70"/>
      <c r="P651" s="62"/>
      <c r="Q651" s="62"/>
      <c r="R651" s="103"/>
      <c r="S651" s="103"/>
      <c r="T651" s="104"/>
      <c r="U651" s="105"/>
      <c r="V651" s="106"/>
      <c r="W651" s="106"/>
      <c r="X651" s="107"/>
      <c r="Y651" s="25"/>
      <c r="Z651" s="21" t="str">
        <f t="shared" si="186"/>
        <v/>
      </c>
      <c r="AA651" s="6" t="e">
        <f t="shared" si="187"/>
        <v>#N/A</v>
      </c>
      <c r="AB651" s="6" t="e">
        <f t="shared" si="188"/>
        <v>#N/A</v>
      </c>
      <c r="AC651" s="6" t="e">
        <f t="shared" si="189"/>
        <v>#N/A</v>
      </c>
      <c r="AD651" s="6" t="str">
        <f t="shared" si="190"/>
        <v/>
      </c>
      <c r="AE651" s="6">
        <f t="shared" si="191"/>
        <v>1</v>
      </c>
      <c r="AF651" s="6" t="e">
        <f t="shared" si="178"/>
        <v>#N/A</v>
      </c>
      <c r="AG651" s="6" t="e">
        <f t="shared" si="179"/>
        <v>#N/A</v>
      </c>
      <c r="AH651" s="6" t="e">
        <f t="shared" si="180"/>
        <v>#N/A</v>
      </c>
      <c r="AI651" s="6" t="e">
        <f t="shared" si="181"/>
        <v>#N/A</v>
      </c>
      <c r="AJ651" s="7" t="str">
        <f t="shared" si="182"/>
        <v xml:space="preserve"> </v>
      </c>
      <c r="AK651" s="6" t="e">
        <f t="shared" si="183"/>
        <v>#N/A</v>
      </c>
      <c r="AL651" s="6"/>
      <c r="AM651" s="6"/>
      <c r="AN651" s="6"/>
      <c r="AO651" s="6"/>
      <c r="AP651" s="6"/>
      <c r="AQ651" s="6"/>
      <c r="AR651" s="6"/>
      <c r="AS651" s="6"/>
      <c r="AT651" s="6">
        <f t="shared" si="184"/>
        <v>0</v>
      </c>
      <c r="AU651" s="6"/>
      <c r="AV651" s="6" t="str">
        <f t="shared" si="192"/>
        <v/>
      </c>
      <c r="AW651" s="6" t="str">
        <f t="shared" si="193"/>
        <v/>
      </c>
      <c r="AX651" s="6" t="str">
        <f t="shared" si="194"/>
        <v/>
      </c>
      <c r="AY651" s="58"/>
      <c r="BE651" s="191" t="s">
        <v>269</v>
      </c>
      <c r="CS651" s="284" t="str">
        <f t="shared" si="177"/>
        <v/>
      </c>
      <c r="CT651" s="365" t="str">
        <f t="shared" si="185"/>
        <v/>
      </c>
    </row>
    <row r="652" spans="1:98" s="1" customFormat="1" ht="13.5" customHeight="1" x14ac:dyDescent="0.2">
      <c r="A652" s="17">
        <v>637</v>
      </c>
      <c r="B652" s="370"/>
      <c r="C652" s="370"/>
      <c r="D652" s="370"/>
      <c r="E652" s="370"/>
      <c r="F652" s="370"/>
      <c r="G652" s="370"/>
      <c r="H652" s="370"/>
      <c r="I652" s="370"/>
      <c r="J652" s="370"/>
      <c r="K652" s="370"/>
      <c r="L652" s="371"/>
      <c r="M652" s="370"/>
      <c r="N652" s="69"/>
      <c r="O652" s="70"/>
      <c r="P652" s="62"/>
      <c r="Q652" s="62"/>
      <c r="R652" s="103"/>
      <c r="S652" s="103"/>
      <c r="T652" s="104"/>
      <c r="U652" s="105"/>
      <c r="V652" s="106"/>
      <c r="W652" s="106"/>
      <c r="X652" s="107"/>
      <c r="Y652" s="25"/>
      <c r="Z652" s="21" t="str">
        <f t="shared" si="186"/>
        <v/>
      </c>
      <c r="AA652" s="6" t="e">
        <f t="shared" si="187"/>
        <v>#N/A</v>
      </c>
      <c r="AB652" s="6" t="e">
        <f t="shared" si="188"/>
        <v>#N/A</v>
      </c>
      <c r="AC652" s="6" t="e">
        <f t="shared" si="189"/>
        <v>#N/A</v>
      </c>
      <c r="AD652" s="6" t="str">
        <f t="shared" si="190"/>
        <v/>
      </c>
      <c r="AE652" s="6">
        <f t="shared" si="191"/>
        <v>1</v>
      </c>
      <c r="AF652" s="6" t="e">
        <f t="shared" si="178"/>
        <v>#N/A</v>
      </c>
      <c r="AG652" s="6" t="e">
        <f t="shared" si="179"/>
        <v>#N/A</v>
      </c>
      <c r="AH652" s="6" t="e">
        <f t="shared" si="180"/>
        <v>#N/A</v>
      </c>
      <c r="AI652" s="6" t="e">
        <f t="shared" si="181"/>
        <v>#N/A</v>
      </c>
      <c r="AJ652" s="7" t="str">
        <f t="shared" si="182"/>
        <v xml:space="preserve"> </v>
      </c>
      <c r="AK652" s="6" t="e">
        <f t="shared" si="183"/>
        <v>#N/A</v>
      </c>
      <c r="AL652" s="6"/>
      <c r="AM652" s="6"/>
      <c r="AN652" s="6"/>
      <c r="AO652" s="6"/>
      <c r="AP652" s="6"/>
      <c r="AQ652" s="6"/>
      <c r="AR652" s="6"/>
      <c r="AS652" s="6"/>
      <c r="AT652" s="6">
        <f t="shared" si="184"/>
        <v>0</v>
      </c>
      <c r="AU652" s="6"/>
      <c r="AV652" s="6" t="str">
        <f t="shared" si="192"/>
        <v/>
      </c>
      <c r="AW652" s="6" t="str">
        <f t="shared" si="193"/>
        <v/>
      </c>
      <c r="AX652" s="6" t="str">
        <f t="shared" si="194"/>
        <v/>
      </c>
      <c r="AY652" s="58"/>
      <c r="BE652" s="191" t="s">
        <v>311</v>
      </c>
      <c r="CS652" s="284" t="str">
        <f t="shared" si="177"/>
        <v/>
      </c>
      <c r="CT652" s="365" t="str">
        <f t="shared" si="185"/>
        <v/>
      </c>
    </row>
    <row r="653" spans="1:98" s="1" customFormat="1" ht="13.5" customHeight="1" x14ac:dyDescent="0.2">
      <c r="A653" s="17">
        <v>638</v>
      </c>
      <c r="B653" s="370"/>
      <c r="C653" s="370"/>
      <c r="D653" s="370"/>
      <c r="E653" s="370"/>
      <c r="F653" s="370"/>
      <c r="G653" s="370"/>
      <c r="H653" s="370"/>
      <c r="I653" s="370"/>
      <c r="J653" s="370"/>
      <c r="K653" s="370"/>
      <c r="L653" s="371"/>
      <c r="M653" s="370"/>
      <c r="N653" s="69"/>
      <c r="O653" s="70"/>
      <c r="P653" s="62"/>
      <c r="Q653" s="62"/>
      <c r="R653" s="103"/>
      <c r="S653" s="103"/>
      <c r="T653" s="104"/>
      <c r="U653" s="105"/>
      <c r="V653" s="106"/>
      <c r="W653" s="106"/>
      <c r="X653" s="107"/>
      <c r="Y653" s="25"/>
      <c r="Z653" s="21" t="str">
        <f t="shared" si="186"/>
        <v/>
      </c>
      <c r="AA653" s="6" t="e">
        <f t="shared" si="187"/>
        <v>#N/A</v>
      </c>
      <c r="AB653" s="6" t="e">
        <f t="shared" si="188"/>
        <v>#N/A</v>
      </c>
      <c r="AC653" s="6" t="e">
        <f t="shared" si="189"/>
        <v>#N/A</v>
      </c>
      <c r="AD653" s="6" t="str">
        <f t="shared" si="190"/>
        <v/>
      </c>
      <c r="AE653" s="6">
        <f t="shared" si="191"/>
        <v>1</v>
      </c>
      <c r="AF653" s="6" t="e">
        <f t="shared" si="178"/>
        <v>#N/A</v>
      </c>
      <c r="AG653" s="6" t="e">
        <f t="shared" si="179"/>
        <v>#N/A</v>
      </c>
      <c r="AH653" s="6" t="e">
        <f t="shared" si="180"/>
        <v>#N/A</v>
      </c>
      <c r="AI653" s="6" t="e">
        <f t="shared" si="181"/>
        <v>#N/A</v>
      </c>
      <c r="AJ653" s="7" t="str">
        <f t="shared" si="182"/>
        <v xml:space="preserve"> </v>
      </c>
      <c r="AK653" s="6" t="e">
        <f t="shared" si="183"/>
        <v>#N/A</v>
      </c>
      <c r="AL653" s="6"/>
      <c r="AM653" s="6"/>
      <c r="AN653" s="6"/>
      <c r="AO653" s="6"/>
      <c r="AP653" s="6"/>
      <c r="AQ653" s="6"/>
      <c r="AR653" s="6"/>
      <c r="AS653" s="6"/>
      <c r="AT653" s="6">
        <f t="shared" si="184"/>
        <v>0</v>
      </c>
      <c r="AU653" s="6"/>
      <c r="AV653" s="6" t="str">
        <f t="shared" si="192"/>
        <v/>
      </c>
      <c r="AW653" s="6" t="str">
        <f t="shared" si="193"/>
        <v/>
      </c>
      <c r="AX653" s="6" t="str">
        <f t="shared" si="194"/>
        <v/>
      </c>
      <c r="AY653" s="58"/>
      <c r="BE653" s="191" t="s">
        <v>840</v>
      </c>
      <c r="CS653" s="284" t="str">
        <f t="shared" si="177"/>
        <v/>
      </c>
      <c r="CT653" s="365" t="str">
        <f t="shared" si="185"/>
        <v/>
      </c>
    </row>
    <row r="654" spans="1:98" s="1" customFormat="1" ht="13.5" customHeight="1" x14ac:dyDescent="0.2">
      <c r="A654" s="17">
        <v>639</v>
      </c>
      <c r="B654" s="370"/>
      <c r="C654" s="370"/>
      <c r="D654" s="370"/>
      <c r="E654" s="370"/>
      <c r="F654" s="370"/>
      <c r="G654" s="370"/>
      <c r="H654" s="370"/>
      <c r="I654" s="370"/>
      <c r="J654" s="370"/>
      <c r="K654" s="370"/>
      <c r="L654" s="371"/>
      <c r="M654" s="370"/>
      <c r="N654" s="69"/>
      <c r="O654" s="70"/>
      <c r="P654" s="62"/>
      <c r="Q654" s="62"/>
      <c r="R654" s="103"/>
      <c r="S654" s="103"/>
      <c r="T654" s="104"/>
      <c r="U654" s="105"/>
      <c r="V654" s="106"/>
      <c r="W654" s="106"/>
      <c r="X654" s="107"/>
      <c r="Y654" s="25"/>
      <c r="Z654" s="21" t="str">
        <f t="shared" si="186"/>
        <v/>
      </c>
      <c r="AA654" s="6" t="e">
        <f t="shared" si="187"/>
        <v>#N/A</v>
      </c>
      <c r="AB654" s="6" t="e">
        <f t="shared" si="188"/>
        <v>#N/A</v>
      </c>
      <c r="AC654" s="6" t="e">
        <f t="shared" si="189"/>
        <v>#N/A</v>
      </c>
      <c r="AD654" s="6" t="str">
        <f t="shared" si="190"/>
        <v/>
      </c>
      <c r="AE654" s="6">
        <f t="shared" si="191"/>
        <v>1</v>
      </c>
      <c r="AF654" s="6" t="e">
        <f t="shared" si="178"/>
        <v>#N/A</v>
      </c>
      <c r="AG654" s="6" t="e">
        <f t="shared" si="179"/>
        <v>#N/A</v>
      </c>
      <c r="AH654" s="6" t="e">
        <f t="shared" si="180"/>
        <v>#N/A</v>
      </c>
      <c r="AI654" s="6" t="e">
        <f t="shared" si="181"/>
        <v>#N/A</v>
      </c>
      <c r="AJ654" s="7" t="str">
        <f t="shared" si="182"/>
        <v xml:space="preserve"> </v>
      </c>
      <c r="AK654" s="6" t="e">
        <f t="shared" si="183"/>
        <v>#N/A</v>
      </c>
      <c r="AL654" s="6"/>
      <c r="AM654" s="6"/>
      <c r="AN654" s="6"/>
      <c r="AO654" s="6"/>
      <c r="AP654" s="6"/>
      <c r="AQ654" s="6"/>
      <c r="AR654" s="6"/>
      <c r="AS654" s="6"/>
      <c r="AT654" s="6">
        <f t="shared" si="184"/>
        <v>0</v>
      </c>
      <c r="AU654" s="6"/>
      <c r="AV654" s="6" t="str">
        <f t="shared" si="192"/>
        <v/>
      </c>
      <c r="AW654" s="6" t="str">
        <f t="shared" si="193"/>
        <v/>
      </c>
      <c r="AX654" s="6" t="str">
        <f t="shared" si="194"/>
        <v/>
      </c>
      <c r="AY654" s="58"/>
      <c r="BE654" s="191" t="s">
        <v>880</v>
      </c>
      <c r="CS654" s="284" t="str">
        <f t="shared" si="177"/>
        <v/>
      </c>
      <c r="CT654" s="365" t="str">
        <f t="shared" si="185"/>
        <v/>
      </c>
    </row>
    <row r="655" spans="1:98" s="1" customFormat="1" ht="13.5" customHeight="1" x14ac:dyDescent="0.2">
      <c r="A655" s="17">
        <v>640</v>
      </c>
      <c r="B655" s="370"/>
      <c r="C655" s="370"/>
      <c r="D655" s="370"/>
      <c r="E655" s="370"/>
      <c r="F655" s="370"/>
      <c r="G655" s="370"/>
      <c r="H655" s="370"/>
      <c r="I655" s="370"/>
      <c r="J655" s="370"/>
      <c r="K655" s="370"/>
      <c r="L655" s="371"/>
      <c r="M655" s="370"/>
      <c r="N655" s="69"/>
      <c r="O655" s="70"/>
      <c r="P655" s="62"/>
      <c r="Q655" s="62"/>
      <c r="R655" s="103"/>
      <c r="S655" s="103"/>
      <c r="T655" s="104"/>
      <c r="U655" s="105"/>
      <c r="V655" s="106"/>
      <c r="W655" s="106"/>
      <c r="X655" s="107"/>
      <c r="Y655" s="25"/>
      <c r="Z655" s="21" t="str">
        <f t="shared" si="186"/>
        <v/>
      </c>
      <c r="AA655" s="6" t="e">
        <f t="shared" si="187"/>
        <v>#N/A</v>
      </c>
      <c r="AB655" s="6" t="e">
        <f t="shared" si="188"/>
        <v>#N/A</v>
      </c>
      <c r="AC655" s="6" t="e">
        <f t="shared" si="189"/>
        <v>#N/A</v>
      </c>
      <c r="AD655" s="6" t="str">
        <f t="shared" si="190"/>
        <v/>
      </c>
      <c r="AE655" s="6">
        <f t="shared" si="191"/>
        <v>1</v>
      </c>
      <c r="AF655" s="6" t="e">
        <f t="shared" si="178"/>
        <v>#N/A</v>
      </c>
      <c r="AG655" s="6" t="e">
        <f t="shared" si="179"/>
        <v>#N/A</v>
      </c>
      <c r="AH655" s="6" t="e">
        <f t="shared" si="180"/>
        <v>#N/A</v>
      </c>
      <c r="AI655" s="6" t="e">
        <f t="shared" si="181"/>
        <v>#N/A</v>
      </c>
      <c r="AJ655" s="7" t="str">
        <f t="shared" si="182"/>
        <v xml:space="preserve"> </v>
      </c>
      <c r="AK655" s="6" t="e">
        <f t="shared" si="183"/>
        <v>#N/A</v>
      </c>
      <c r="AL655" s="6"/>
      <c r="AM655" s="6"/>
      <c r="AN655" s="6"/>
      <c r="AO655" s="6"/>
      <c r="AP655" s="6"/>
      <c r="AQ655" s="6"/>
      <c r="AR655" s="6"/>
      <c r="AS655" s="6"/>
      <c r="AT655" s="6">
        <f t="shared" si="184"/>
        <v>0</v>
      </c>
      <c r="AU655" s="6"/>
      <c r="AV655" s="6" t="str">
        <f t="shared" si="192"/>
        <v/>
      </c>
      <c r="AW655" s="6" t="str">
        <f t="shared" si="193"/>
        <v/>
      </c>
      <c r="AX655" s="6" t="str">
        <f t="shared" si="194"/>
        <v/>
      </c>
      <c r="AY655" s="58"/>
      <c r="BE655" s="191" t="s">
        <v>915</v>
      </c>
      <c r="CS655" s="284" t="str">
        <f t="shared" si="177"/>
        <v/>
      </c>
      <c r="CT655" s="365" t="str">
        <f t="shared" si="185"/>
        <v/>
      </c>
    </row>
    <row r="656" spans="1:98" s="1" customFormat="1" ht="13.5" customHeight="1" x14ac:dyDescent="0.2">
      <c r="A656" s="17">
        <v>641</v>
      </c>
      <c r="B656" s="370"/>
      <c r="C656" s="370"/>
      <c r="D656" s="370"/>
      <c r="E656" s="370"/>
      <c r="F656" s="370"/>
      <c r="G656" s="370"/>
      <c r="H656" s="370"/>
      <c r="I656" s="370"/>
      <c r="J656" s="370"/>
      <c r="K656" s="370"/>
      <c r="L656" s="371"/>
      <c r="M656" s="370"/>
      <c r="N656" s="69"/>
      <c r="O656" s="70"/>
      <c r="P656" s="62"/>
      <c r="Q656" s="62"/>
      <c r="R656" s="103"/>
      <c r="S656" s="103"/>
      <c r="T656" s="104"/>
      <c r="U656" s="105"/>
      <c r="V656" s="106"/>
      <c r="W656" s="106"/>
      <c r="X656" s="107"/>
      <c r="Y656" s="25"/>
      <c r="Z656" s="21" t="str">
        <f t="shared" si="186"/>
        <v/>
      </c>
      <c r="AA656" s="6" t="e">
        <f t="shared" si="187"/>
        <v>#N/A</v>
      </c>
      <c r="AB656" s="6" t="e">
        <f t="shared" si="188"/>
        <v>#N/A</v>
      </c>
      <c r="AC656" s="6" t="e">
        <f t="shared" si="189"/>
        <v>#N/A</v>
      </c>
      <c r="AD656" s="6" t="str">
        <f t="shared" si="190"/>
        <v/>
      </c>
      <c r="AE656" s="6">
        <f t="shared" si="191"/>
        <v>1</v>
      </c>
      <c r="AF656" s="6" t="e">
        <f t="shared" si="178"/>
        <v>#N/A</v>
      </c>
      <c r="AG656" s="6" t="e">
        <f t="shared" si="179"/>
        <v>#N/A</v>
      </c>
      <c r="AH656" s="6" t="e">
        <f t="shared" si="180"/>
        <v>#N/A</v>
      </c>
      <c r="AI656" s="6" t="e">
        <f t="shared" si="181"/>
        <v>#N/A</v>
      </c>
      <c r="AJ656" s="7" t="str">
        <f t="shared" si="182"/>
        <v xml:space="preserve"> </v>
      </c>
      <c r="AK656" s="6" t="e">
        <f t="shared" si="183"/>
        <v>#N/A</v>
      </c>
      <c r="AL656" s="6"/>
      <c r="AM656" s="6"/>
      <c r="AN656" s="6"/>
      <c r="AO656" s="6"/>
      <c r="AP656" s="6"/>
      <c r="AQ656" s="6"/>
      <c r="AR656" s="6"/>
      <c r="AS656" s="6"/>
      <c r="AT656" s="6">
        <f t="shared" si="184"/>
        <v>0</v>
      </c>
      <c r="AU656" s="6"/>
      <c r="AV656" s="6" t="str">
        <f t="shared" si="192"/>
        <v/>
      </c>
      <c r="AW656" s="6" t="str">
        <f t="shared" si="193"/>
        <v/>
      </c>
      <c r="AX656" s="6" t="str">
        <f t="shared" si="194"/>
        <v/>
      </c>
      <c r="AY656" s="58"/>
      <c r="BE656" s="191" t="s">
        <v>318</v>
      </c>
      <c r="CS656" s="284" t="str">
        <f t="shared" ref="CS656:CS719" si="195">IFERROR(VLOOKUP(AI656,$CQ$17:$CR$33,2,0),"")</f>
        <v/>
      </c>
      <c r="CT656" s="365" t="str">
        <f t="shared" si="185"/>
        <v/>
      </c>
    </row>
    <row r="657" spans="1:98" s="1" customFormat="1" ht="13.5" customHeight="1" x14ac:dyDescent="0.2">
      <c r="A657" s="17">
        <v>642</v>
      </c>
      <c r="B657" s="370"/>
      <c r="C657" s="370"/>
      <c r="D657" s="370"/>
      <c r="E657" s="370"/>
      <c r="F657" s="370"/>
      <c r="G657" s="370"/>
      <c r="H657" s="370"/>
      <c r="I657" s="370"/>
      <c r="J657" s="370"/>
      <c r="K657" s="370"/>
      <c r="L657" s="371"/>
      <c r="M657" s="370"/>
      <c r="N657" s="69"/>
      <c r="O657" s="70"/>
      <c r="P657" s="62"/>
      <c r="Q657" s="62"/>
      <c r="R657" s="103"/>
      <c r="S657" s="103"/>
      <c r="T657" s="104"/>
      <c r="U657" s="105"/>
      <c r="V657" s="106"/>
      <c r="W657" s="106"/>
      <c r="X657" s="107"/>
      <c r="Y657" s="25"/>
      <c r="Z657" s="21" t="str">
        <f t="shared" si="186"/>
        <v/>
      </c>
      <c r="AA657" s="6" t="e">
        <f t="shared" si="187"/>
        <v>#N/A</v>
      </c>
      <c r="AB657" s="6" t="e">
        <f t="shared" si="188"/>
        <v>#N/A</v>
      </c>
      <c r="AC657" s="6" t="e">
        <f t="shared" si="189"/>
        <v>#N/A</v>
      </c>
      <c r="AD657" s="6" t="str">
        <f t="shared" si="190"/>
        <v/>
      </c>
      <c r="AE657" s="6">
        <f t="shared" si="191"/>
        <v>1</v>
      </c>
      <c r="AF657" s="6" t="e">
        <f t="shared" ref="AF657:AF720" si="196">IF(AC657=9,0,IF(L657&lt;=1700,1,IF(L657&lt;=2500,2,IF(L657&lt;=3500,3,4))))</f>
        <v>#N/A</v>
      </c>
      <c r="AG657" s="6" t="e">
        <f t="shared" ref="AG657:AG720" si="197">IF(AC657=5,0,IF(AC657=9,0,IF(L657&lt;=1700,1,IF(L657&lt;=2500,2,IF(L657&lt;=3500,3,4)))))</f>
        <v>#N/A</v>
      </c>
      <c r="AH657" s="6" t="e">
        <f t="shared" ref="AH657:AH720" si="198">VLOOKUP(M657,$BH$17:$BI$27,2,FALSE)</f>
        <v>#N/A</v>
      </c>
      <c r="AI657" s="6" t="e">
        <f t="shared" ref="AI657:AI720" si="199">VLOOKUP(AK657,排出係数表,9,FALSE)</f>
        <v>#N/A</v>
      </c>
      <c r="AJ657" s="7" t="str">
        <f t="shared" ref="AJ657:AJ720" si="200">IF(OR(ISBLANK(M657)=TRUE,ISBLANK(B657)=TRUE)," ",CONCATENATE(B657,AC657,AF657))</f>
        <v xml:space="preserve"> </v>
      </c>
      <c r="AK657" s="6" t="e">
        <f t="shared" ref="AK657:AK720" si="201">CONCATENATE(AA657,AG657,AH657,AD657)</f>
        <v>#N/A</v>
      </c>
      <c r="AL657" s="6"/>
      <c r="AM657" s="6"/>
      <c r="AN657" s="6"/>
      <c r="AO657" s="6"/>
      <c r="AP657" s="6"/>
      <c r="AQ657" s="6"/>
      <c r="AR657" s="6"/>
      <c r="AS657" s="6"/>
      <c r="AT657" s="6">
        <f t="shared" ref="AT657:AT720" si="202">IF(AND(N657="なし",O657="なし"),0,IF(AND(N657="",O657=""),0,IF(AND(N657="",O657="なし"),0,IF(AND(N657="なし",O657=""),0,1))))</f>
        <v>0</v>
      </c>
      <c r="AU657" s="6"/>
      <c r="AV657" s="6" t="str">
        <f t="shared" si="192"/>
        <v/>
      </c>
      <c r="AW657" s="6" t="str">
        <f t="shared" si="193"/>
        <v/>
      </c>
      <c r="AX657" s="6" t="str">
        <f t="shared" si="194"/>
        <v/>
      </c>
      <c r="AY657" s="58"/>
      <c r="BE657" s="191" t="s">
        <v>935</v>
      </c>
      <c r="CS657" s="284" t="str">
        <f t="shared" si="195"/>
        <v/>
      </c>
      <c r="CT657" s="365" t="str">
        <f t="shared" ref="CT657:CT720" si="203">IF(
  OR(
    AND(D657&gt;=480, D657&lt;=498),
    AND(D657&gt;=580, D657&lt;=598),
    AND(D657&gt;=680, D657&lt;=698),
    AND(D657&gt;=780, D657&lt;=798)
  ),
  "※軽自動車は報告の対象外です。",
  ""
)</f>
        <v/>
      </c>
    </row>
    <row r="658" spans="1:98" s="1" customFormat="1" ht="13.5" customHeight="1" x14ac:dyDescent="0.2">
      <c r="A658" s="17">
        <v>643</v>
      </c>
      <c r="B658" s="370"/>
      <c r="C658" s="370"/>
      <c r="D658" s="370"/>
      <c r="E658" s="370"/>
      <c r="F658" s="370"/>
      <c r="G658" s="370"/>
      <c r="H658" s="370"/>
      <c r="I658" s="370"/>
      <c r="J658" s="370"/>
      <c r="K658" s="370"/>
      <c r="L658" s="371"/>
      <c r="M658" s="370"/>
      <c r="N658" s="69"/>
      <c r="O658" s="70"/>
      <c r="P658" s="62"/>
      <c r="Q658" s="62"/>
      <c r="R658" s="103"/>
      <c r="S658" s="103"/>
      <c r="T658" s="104"/>
      <c r="U658" s="105"/>
      <c r="V658" s="106"/>
      <c r="W658" s="106"/>
      <c r="X658" s="107"/>
      <c r="Y658" s="25"/>
      <c r="Z658" s="21" t="str">
        <f t="shared" si="186"/>
        <v/>
      </c>
      <c r="AA658" s="6" t="e">
        <f t="shared" si="187"/>
        <v>#N/A</v>
      </c>
      <c r="AB658" s="6" t="e">
        <f t="shared" si="188"/>
        <v>#N/A</v>
      </c>
      <c r="AC658" s="6" t="e">
        <f t="shared" si="189"/>
        <v>#N/A</v>
      </c>
      <c r="AD658" s="6" t="str">
        <f t="shared" si="190"/>
        <v/>
      </c>
      <c r="AE658" s="6">
        <f t="shared" si="191"/>
        <v>1</v>
      </c>
      <c r="AF658" s="6" t="e">
        <f t="shared" si="196"/>
        <v>#N/A</v>
      </c>
      <c r="AG658" s="6" t="e">
        <f t="shared" si="197"/>
        <v>#N/A</v>
      </c>
      <c r="AH658" s="6" t="e">
        <f t="shared" si="198"/>
        <v>#N/A</v>
      </c>
      <c r="AI658" s="6" t="e">
        <f t="shared" si="199"/>
        <v>#N/A</v>
      </c>
      <c r="AJ658" s="7" t="str">
        <f t="shared" si="200"/>
        <v xml:space="preserve"> </v>
      </c>
      <c r="AK658" s="6" t="e">
        <f t="shared" si="201"/>
        <v>#N/A</v>
      </c>
      <c r="AL658" s="6"/>
      <c r="AM658" s="6"/>
      <c r="AN658" s="6"/>
      <c r="AO658" s="6"/>
      <c r="AP658" s="6"/>
      <c r="AQ658" s="6"/>
      <c r="AR658" s="6"/>
      <c r="AS658" s="6"/>
      <c r="AT658" s="6">
        <f t="shared" si="202"/>
        <v>0</v>
      </c>
      <c r="AU658" s="6"/>
      <c r="AV658" s="6" t="str">
        <f t="shared" si="192"/>
        <v/>
      </c>
      <c r="AW658" s="6" t="str">
        <f t="shared" si="193"/>
        <v/>
      </c>
      <c r="AX658" s="6" t="str">
        <f t="shared" si="194"/>
        <v/>
      </c>
      <c r="AY658" s="58"/>
      <c r="BE658" s="191" t="s">
        <v>1000</v>
      </c>
      <c r="CS658" s="284" t="str">
        <f t="shared" si="195"/>
        <v/>
      </c>
      <c r="CT658" s="365" t="str">
        <f t="shared" si="203"/>
        <v/>
      </c>
    </row>
    <row r="659" spans="1:98" s="1" customFormat="1" ht="13.5" customHeight="1" x14ac:dyDescent="0.2">
      <c r="A659" s="17">
        <v>644</v>
      </c>
      <c r="B659" s="370"/>
      <c r="C659" s="370"/>
      <c r="D659" s="370"/>
      <c r="E659" s="370"/>
      <c r="F659" s="370"/>
      <c r="G659" s="370"/>
      <c r="H659" s="370"/>
      <c r="I659" s="370"/>
      <c r="J659" s="370"/>
      <c r="K659" s="370"/>
      <c r="L659" s="371"/>
      <c r="M659" s="370"/>
      <c r="N659" s="69"/>
      <c r="O659" s="70"/>
      <c r="P659" s="62"/>
      <c r="Q659" s="62"/>
      <c r="R659" s="103"/>
      <c r="S659" s="103"/>
      <c r="T659" s="104"/>
      <c r="U659" s="105"/>
      <c r="V659" s="106"/>
      <c r="W659" s="106"/>
      <c r="X659" s="107"/>
      <c r="Y659" s="25"/>
      <c r="Z659" s="21" t="str">
        <f t="shared" si="186"/>
        <v/>
      </c>
      <c r="AA659" s="6" t="e">
        <f t="shared" si="187"/>
        <v>#N/A</v>
      </c>
      <c r="AB659" s="6" t="e">
        <f t="shared" si="188"/>
        <v>#N/A</v>
      </c>
      <c r="AC659" s="6" t="e">
        <f t="shared" si="189"/>
        <v>#N/A</v>
      </c>
      <c r="AD659" s="6" t="str">
        <f t="shared" si="190"/>
        <v/>
      </c>
      <c r="AE659" s="6">
        <f t="shared" si="191"/>
        <v>1</v>
      </c>
      <c r="AF659" s="6" t="e">
        <f t="shared" si="196"/>
        <v>#N/A</v>
      </c>
      <c r="AG659" s="6" t="e">
        <f t="shared" si="197"/>
        <v>#N/A</v>
      </c>
      <c r="AH659" s="6" t="e">
        <f t="shared" si="198"/>
        <v>#N/A</v>
      </c>
      <c r="AI659" s="6" t="e">
        <f t="shared" si="199"/>
        <v>#N/A</v>
      </c>
      <c r="AJ659" s="7" t="str">
        <f t="shared" si="200"/>
        <v xml:space="preserve"> </v>
      </c>
      <c r="AK659" s="6" t="e">
        <f t="shared" si="201"/>
        <v>#N/A</v>
      </c>
      <c r="AL659" s="6"/>
      <c r="AM659" s="6"/>
      <c r="AN659" s="6"/>
      <c r="AO659" s="6"/>
      <c r="AP659" s="6"/>
      <c r="AQ659" s="6"/>
      <c r="AR659" s="6"/>
      <c r="AS659" s="6"/>
      <c r="AT659" s="6">
        <f t="shared" si="202"/>
        <v>0</v>
      </c>
      <c r="AU659" s="6"/>
      <c r="AV659" s="6" t="str">
        <f t="shared" si="192"/>
        <v/>
      </c>
      <c r="AW659" s="6" t="str">
        <f t="shared" si="193"/>
        <v/>
      </c>
      <c r="AX659" s="6" t="str">
        <f t="shared" si="194"/>
        <v/>
      </c>
      <c r="AY659" s="58"/>
      <c r="BE659" s="191" t="s">
        <v>1073</v>
      </c>
      <c r="CS659" s="284" t="str">
        <f t="shared" si="195"/>
        <v/>
      </c>
      <c r="CT659" s="365" t="str">
        <f t="shared" si="203"/>
        <v/>
      </c>
    </row>
    <row r="660" spans="1:98" s="1" customFormat="1" ht="13.5" customHeight="1" x14ac:dyDescent="0.2">
      <c r="A660" s="17">
        <v>645</v>
      </c>
      <c r="B660" s="370"/>
      <c r="C660" s="370"/>
      <c r="D660" s="370"/>
      <c r="E660" s="370"/>
      <c r="F660" s="370"/>
      <c r="G660" s="370"/>
      <c r="H660" s="370"/>
      <c r="I660" s="370"/>
      <c r="J660" s="370"/>
      <c r="K660" s="370"/>
      <c r="L660" s="371"/>
      <c r="M660" s="370"/>
      <c r="N660" s="69"/>
      <c r="O660" s="70"/>
      <c r="P660" s="62"/>
      <c r="Q660" s="62"/>
      <c r="R660" s="103"/>
      <c r="S660" s="103"/>
      <c r="T660" s="104"/>
      <c r="U660" s="105"/>
      <c r="V660" s="106"/>
      <c r="W660" s="106"/>
      <c r="X660" s="107"/>
      <c r="Y660" s="25"/>
      <c r="Z660" s="21" t="str">
        <f t="shared" si="186"/>
        <v/>
      </c>
      <c r="AA660" s="6" t="e">
        <f t="shared" si="187"/>
        <v>#N/A</v>
      </c>
      <c r="AB660" s="6" t="e">
        <f t="shared" si="188"/>
        <v>#N/A</v>
      </c>
      <c r="AC660" s="6" t="e">
        <f t="shared" si="189"/>
        <v>#N/A</v>
      </c>
      <c r="AD660" s="6" t="str">
        <f t="shared" si="190"/>
        <v/>
      </c>
      <c r="AE660" s="6">
        <f t="shared" si="191"/>
        <v>1</v>
      </c>
      <c r="AF660" s="6" t="e">
        <f t="shared" si="196"/>
        <v>#N/A</v>
      </c>
      <c r="AG660" s="6" t="e">
        <f t="shared" si="197"/>
        <v>#N/A</v>
      </c>
      <c r="AH660" s="6" t="e">
        <f t="shared" si="198"/>
        <v>#N/A</v>
      </c>
      <c r="AI660" s="6" t="e">
        <f t="shared" si="199"/>
        <v>#N/A</v>
      </c>
      <c r="AJ660" s="7" t="str">
        <f t="shared" si="200"/>
        <v xml:space="preserve"> </v>
      </c>
      <c r="AK660" s="6" t="e">
        <f t="shared" si="201"/>
        <v>#N/A</v>
      </c>
      <c r="AL660" s="6"/>
      <c r="AM660" s="6"/>
      <c r="AN660" s="6"/>
      <c r="AO660" s="6"/>
      <c r="AP660" s="6"/>
      <c r="AQ660" s="6"/>
      <c r="AR660" s="6"/>
      <c r="AS660" s="6"/>
      <c r="AT660" s="6">
        <f t="shared" si="202"/>
        <v>0</v>
      </c>
      <c r="AU660" s="6"/>
      <c r="AV660" s="6" t="str">
        <f t="shared" si="192"/>
        <v/>
      </c>
      <c r="AW660" s="6" t="str">
        <f t="shared" si="193"/>
        <v/>
      </c>
      <c r="AX660" s="6" t="str">
        <f t="shared" si="194"/>
        <v/>
      </c>
      <c r="AY660" s="58"/>
      <c r="BE660" s="191" t="s">
        <v>274</v>
      </c>
      <c r="CS660" s="284" t="str">
        <f t="shared" si="195"/>
        <v/>
      </c>
      <c r="CT660" s="365" t="str">
        <f t="shared" si="203"/>
        <v/>
      </c>
    </row>
    <row r="661" spans="1:98" s="1" customFormat="1" ht="13.5" customHeight="1" x14ac:dyDescent="0.2">
      <c r="A661" s="17">
        <v>646</v>
      </c>
      <c r="B661" s="370"/>
      <c r="C661" s="370"/>
      <c r="D661" s="370"/>
      <c r="E661" s="370"/>
      <c r="F661" s="370"/>
      <c r="G661" s="370"/>
      <c r="H661" s="370"/>
      <c r="I661" s="370"/>
      <c r="J661" s="370"/>
      <c r="K661" s="370"/>
      <c r="L661" s="371"/>
      <c r="M661" s="370"/>
      <c r="N661" s="69"/>
      <c r="O661" s="70"/>
      <c r="P661" s="62"/>
      <c r="Q661" s="62"/>
      <c r="R661" s="103"/>
      <c r="S661" s="103"/>
      <c r="T661" s="104"/>
      <c r="U661" s="105"/>
      <c r="V661" s="106"/>
      <c r="W661" s="106"/>
      <c r="X661" s="107"/>
      <c r="Y661" s="25"/>
      <c r="Z661" s="21" t="str">
        <f t="shared" si="186"/>
        <v/>
      </c>
      <c r="AA661" s="6" t="e">
        <f t="shared" si="187"/>
        <v>#N/A</v>
      </c>
      <c r="AB661" s="6" t="e">
        <f t="shared" si="188"/>
        <v>#N/A</v>
      </c>
      <c r="AC661" s="6" t="e">
        <f t="shared" si="189"/>
        <v>#N/A</v>
      </c>
      <c r="AD661" s="6" t="str">
        <f t="shared" si="190"/>
        <v/>
      </c>
      <c r="AE661" s="6">
        <f t="shared" si="191"/>
        <v>1</v>
      </c>
      <c r="AF661" s="6" t="e">
        <f t="shared" si="196"/>
        <v>#N/A</v>
      </c>
      <c r="AG661" s="6" t="e">
        <f t="shared" si="197"/>
        <v>#N/A</v>
      </c>
      <c r="AH661" s="6" t="e">
        <f t="shared" si="198"/>
        <v>#N/A</v>
      </c>
      <c r="AI661" s="6" t="e">
        <f t="shared" si="199"/>
        <v>#N/A</v>
      </c>
      <c r="AJ661" s="7" t="str">
        <f t="shared" si="200"/>
        <v xml:space="preserve"> </v>
      </c>
      <c r="AK661" s="6" t="e">
        <f t="shared" si="201"/>
        <v>#N/A</v>
      </c>
      <c r="AL661" s="6"/>
      <c r="AM661" s="6"/>
      <c r="AN661" s="6"/>
      <c r="AO661" s="6"/>
      <c r="AP661" s="6"/>
      <c r="AQ661" s="6"/>
      <c r="AR661" s="6"/>
      <c r="AS661" s="6"/>
      <c r="AT661" s="6">
        <f t="shared" si="202"/>
        <v>0</v>
      </c>
      <c r="AU661" s="6"/>
      <c r="AV661" s="6" t="str">
        <f t="shared" si="192"/>
        <v/>
      </c>
      <c r="AW661" s="6" t="str">
        <f t="shared" si="193"/>
        <v/>
      </c>
      <c r="AX661" s="6" t="str">
        <f t="shared" si="194"/>
        <v/>
      </c>
      <c r="AY661" s="58"/>
      <c r="BE661" s="191" t="s">
        <v>270</v>
      </c>
      <c r="CS661" s="284" t="str">
        <f t="shared" si="195"/>
        <v/>
      </c>
      <c r="CT661" s="365" t="str">
        <f t="shared" si="203"/>
        <v/>
      </c>
    </row>
    <row r="662" spans="1:98" s="1" customFormat="1" ht="13.5" customHeight="1" x14ac:dyDescent="0.2">
      <c r="A662" s="17">
        <v>647</v>
      </c>
      <c r="B662" s="370"/>
      <c r="C662" s="370"/>
      <c r="D662" s="370"/>
      <c r="E662" s="370"/>
      <c r="F662" s="370"/>
      <c r="G662" s="370"/>
      <c r="H662" s="370"/>
      <c r="I662" s="370"/>
      <c r="J662" s="370"/>
      <c r="K662" s="370"/>
      <c r="L662" s="371"/>
      <c r="M662" s="370"/>
      <c r="N662" s="69"/>
      <c r="O662" s="70"/>
      <c r="P662" s="62"/>
      <c r="Q662" s="62"/>
      <c r="R662" s="103"/>
      <c r="S662" s="103"/>
      <c r="T662" s="104"/>
      <c r="U662" s="105"/>
      <c r="V662" s="106"/>
      <c r="W662" s="106"/>
      <c r="X662" s="107"/>
      <c r="Y662" s="25"/>
      <c r="Z662" s="21" t="str">
        <f t="shared" si="186"/>
        <v/>
      </c>
      <c r="AA662" s="6" t="e">
        <f t="shared" si="187"/>
        <v>#N/A</v>
      </c>
      <c r="AB662" s="6" t="e">
        <f t="shared" si="188"/>
        <v>#N/A</v>
      </c>
      <c r="AC662" s="6" t="e">
        <f t="shared" si="189"/>
        <v>#N/A</v>
      </c>
      <c r="AD662" s="6" t="str">
        <f t="shared" si="190"/>
        <v/>
      </c>
      <c r="AE662" s="6">
        <f t="shared" si="191"/>
        <v>1</v>
      </c>
      <c r="AF662" s="6" t="e">
        <f t="shared" si="196"/>
        <v>#N/A</v>
      </c>
      <c r="AG662" s="6" t="e">
        <f t="shared" si="197"/>
        <v>#N/A</v>
      </c>
      <c r="AH662" s="6" t="e">
        <f t="shared" si="198"/>
        <v>#N/A</v>
      </c>
      <c r="AI662" s="6" t="e">
        <f t="shared" si="199"/>
        <v>#N/A</v>
      </c>
      <c r="AJ662" s="7" t="str">
        <f t="shared" si="200"/>
        <v xml:space="preserve"> </v>
      </c>
      <c r="AK662" s="6" t="e">
        <f t="shared" si="201"/>
        <v>#N/A</v>
      </c>
      <c r="AL662" s="6"/>
      <c r="AM662" s="6"/>
      <c r="AN662" s="6"/>
      <c r="AO662" s="6"/>
      <c r="AP662" s="6"/>
      <c r="AQ662" s="6"/>
      <c r="AR662" s="6"/>
      <c r="AS662" s="6"/>
      <c r="AT662" s="6">
        <f t="shared" si="202"/>
        <v>0</v>
      </c>
      <c r="AU662" s="6"/>
      <c r="AV662" s="6" t="str">
        <f t="shared" si="192"/>
        <v/>
      </c>
      <c r="AW662" s="6" t="str">
        <f t="shared" si="193"/>
        <v/>
      </c>
      <c r="AX662" s="6" t="str">
        <f t="shared" si="194"/>
        <v/>
      </c>
      <c r="AY662" s="58"/>
      <c r="BE662" s="191" t="s">
        <v>275</v>
      </c>
      <c r="CS662" s="284" t="str">
        <f t="shared" si="195"/>
        <v/>
      </c>
      <c r="CT662" s="365" t="str">
        <f t="shared" si="203"/>
        <v/>
      </c>
    </row>
    <row r="663" spans="1:98" s="1" customFormat="1" ht="13.5" customHeight="1" x14ac:dyDescent="0.2">
      <c r="A663" s="17">
        <v>648</v>
      </c>
      <c r="B663" s="370"/>
      <c r="C663" s="370"/>
      <c r="D663" s="370"/>
      <c r="E663" s="370"/>
      <c r="F663" s="370"/>
      <c r="G663" s="370"/>
      <c r="H663" s="370"/>
      <c r="I663" s="370"/>
      <c r="J663" s="370"/>
      <c r="K663" s="370"/>
      <c r="L663" s="371"/>
      <c r="M663" s="370"/>
      <c r="N663" s="69"/>
      <c r="O663" s="70"/>
      <c r="P663" s="62"/>
      <c r="Q663" s="62"/>
      <c r="R663" s="103"/>
      <c r="S663" s="103"/>
      <c r="T663" s="104"/>
      <c r="U663" s="105"/>
      <c r="V663" s="106"/>
      <c r="W663" s="106"/>
      <c r="X663" s="107"/>
      <c r="Y663" s="25"/>
      <c r="Z663" s="21" t="str">
        <f t="shared" si="186"/>
        <v/>
      </c>
      <c r="AA663" s="6" t="e">
        <f t="shared" si="187"/>
        <v>#N/A</v>
      </c>
      <c r="AB663" s="6" t="e">
        <f t="shared" si="188"/>
        <v>#N/A</v>
      </c>
      <c r="AC663" s="6" t="e">
        <f t="shared" si="189"/>
        <v>#N/A</v>
      </c>
      <c r="AD663" s="6" t="str">
        <f t="shared" si="190"/>
        <v/>
      </c>
      <c r="AE663" s="6">
        <f t="shared" si="191"/>
        <v>1</v>
      </c>
      <c r="AF663" s="6" t="e">
        <f t="shared" si="196"/>
        <v>#N/A</v>
      </c>
      <c r="AG663" s="6" t="e">
        <f t="shared" si="197"/>
        <v>#N/A</v>
      </c>
      <c r="AH663" s="6" t="e">
        <f t="shared" si="198"/>
        <v>#N/A</v>
      </c>
      <c r="AI663" s="6" t="e">
        <f t="shared" si="199"/>
        <v>#N/A</v>
      </c>
      <c r="AJ663" s="7" t="str">
        <f t="shared" si="200"/>
        <v xml:space="preserve"> </v>
      </c>
      <c r="AK663" s="6" t="e">
        <f t="shared" si="201"/>
        <v>#N/A</v>
      </c>
      <c r="AL663" s="6"/>
      <c r="AM663" s="6"/>
      <c r="AN663" s="6"/>
      <c r="AO663" s="6"/>
      <c r="AP663" s="6"/>
      <c r="AQ663" s="6"/>
      <c r="AR663" s="6"/>
      <c r="AS663" s="6"/>
      <c r="AT663" s="6">
        <f t="shared" si="202"/>
        <v>0</v>
      </c>
      <c r="AU663" s="6"/>
      <c r="AV663" s="6" t="str">
        <f t="shared" si="192"/>
        <v/>
      </c>
      <c r="AW663" s="6" t="str">
        <f t="shared" si="193"/>
        <v/>
      </c>
      <c r="AX663" s="6" t="str">
        <f t="shared" si="194"/>
        <v/>
      </c>
      <c r="AY663" s="58"/>
      <c r="BE663" s="191" t="s">
        <v>271</v>
      </c>
      <c r="CS663" s="284" t="str">
        <f t="shared" si="195"/>
        <v/>
      </c>
      <c r="CT663" s="365" t="str">
        <f t="shared" si="203"/>
        <v/>
      </c>
    </row>
    <row r="664" spans="1:98" s="1" customFormat="1" ht="13.5" customHeight="1" x14ac:dyDescent="0.2">
      <c r="A664" s="17">
        <v>649</v>
      </c>
      <c r="B664" s="370"/>
      <c r="C664" s="370"/>
      <c r="D664" s="370"/>
      <c r="E664" s="370"/>
      <c r="F664" s="370"/>
      <c r="G664" s="370"/>
      <c r="H664" s="370"/>
      <c r="I664" s="370"/>
      <c r="J664" s="370"/>
      <c r="K664" s="370"/>
      <c r="L664" s="371"/>
      <c r="M664" s="370"/>
      <c r="N664" s="69"/>
      <c r="O664" s="70"/>
      <c r="P664" s="62"/>
      <c r="Q664" s="62"/>
      <c r="R664" s="103"/>
      <c r="S664" s="103"/>
      <c r="T664" s="104"/>
      <c r="U664" s="105"/>
      <c r="V664" s="106"/>
      <c r="W664" s="106"/>
      <c r="X664" s="107"/>
      <c r="Y664" s="25"/>
      <c r="Z664" s="21" t="str">
        <f t="shared" si="186"/>
        <v/>
      </c>
      <c r="AA664" s="6" t="e">
        <f t="shared" si="187"/>
        <v>#N/A</v>
      </c>
      <c r="AB664" s="6" t="e">
        <f t="shared" si="188"/>
        <v>#N/A</v>
      </c>
      <c r="AC664" s="6" t="e">
        <f t="shared" si="189"/>
        <v>#N/A</v>
      </c>
      <c r="AD664" s="6" t="str">
        <f t="shared" si="190"/>
        <v/>
      </c>
      <c r="AE664" s="6">
        <f t="shared" si="191"/>
        <v>1</v>
      </c>
      <c r="AF664" s="6" t="e">
        <f t="shared" si="196"/>
        <v>#N/A</v>
      </c>
      <c r="AG664" s="6" t="e">
        <f t="shared" si="197"/>
        <v>#N/A</v>
      </c>
      <c r="AH664" s="6" t="e">
        <f t="shared" si="198"/>
        <v>#N/A</v>
      </c>
      <c r="AI664" s="6" t="e">
        <f t="shared" si="199"/>
        <v>#N/A</v>
      </c>
      <c r="AJ664" s="7" t="str">
        <f t="shared" si="200"/>
        <v xml:space="preserve"> </v>
      </c>
      <c r="AK664" s="6" t="e">
        <f t="shared" si="201"/>
        <v>#N/A</v>
      </c>
      <c r="AL664" s="6"/>
      <c r="AM664" s="6"/>
      <c r="AN664" s="6"/>
      <c r="AO664" s="6"/>
      <c r="AP664" s="6"/>
      <c r="AQ664" s="6"/>
      <c r="AR664" s="6"/>
      <c r="AS664" s="6"/>
      <c r="AT664" s="6">
        <f t="shared" si="202"/>
        <v>0</v>
      </c>
      <c r="AU664" s="6"/>
      <c r="AV664" s="6" t="str">
        <f t="shared" si="192"/>
        <v/>
      </c>
      <c r="AW664" s="6" t="str">
        <f t="shared" si="193"/>
        <v/>
      </c>
      <c r="AX664" s="6" t="str">
        <f t="shared" si="194"/>
        <v/>
      </c>
      <c r="AY664" s="58"/>
      <c r="BE664" s="191" t="s">
        <v>1071</v>
      </c>
      <c r="CS664" s="284" t="str">
        <f t="shared" si="195"/>
        <v/>
      </c>
      <c r="CT664" s="365" t="str">
        <f t="shared" si="203"/>
        <v/>
      </c>
    </row>
    <row r="665" spans="1:98" s="1" customFormat="1" ht="13.5" customHeight="1" x14ac:dyDescent="0.2">
      <c r="A665" s="17">
        <v>650</v>
      </c>
      <c r="B665" s="370"/>
      <c r="C665" s="370"/>
      <c r="D665" s="370"/>
      <c r="E665" s="370"/>
      <c r="F665" s="370"/>
      <c r="G665" s="370"/>
      <c r="H665" s="370"/>
      <c r="I665" s="370"/>
      <c r="J665" s="370"/>
      <c r="K665" s="370"/>
      <c r="L665" s="371"/>
      <c r="M665" s="370"/>
      <c r="N665" s="69"/>
      <c r="O665" s="70"/>
      <c r="P665" s="62"/>
      <c r="Q665" s="62"/>
      <c r="R665" s="103"/>
      <c r="S665" s="103"/>
      <c r="T665" s="104"/>
      <c r="U665" s="105"/>
      <c r="V665" s="106"/>
      <c r="W665" s="106"/>
      <c r="X665" s="107"/>
      <c r="Y665" s="25"/>
      <c r="Z665" s="21" t="str">
        <f t="shared" si="186"/>
        <v/>
      </c>
      <c r="AA665" s="6" t="e">
        <f t="shared" si="187"/>
        <v>#N/A</v>
      </c>
      <c r="AB665" s="6" t="e">
        <f t="shared" si="188"/>
        <v>#N/A</v>
      </c>
      <c r="AC665" s="6" t="e">
        <f t="shared" si="189"/>
        <v>#N/A</v>
      </c>
      <c r="AD665" s="6" t="str">
        <f t="shared" si="190"/>
        <v/>
      </c>
      <c r="AE665" s="6">
        <f t="shared" si="191"/>
        <v>1</v>
      </c>
      <c r="AF665" s="6" t="e">
        <f t="shared" si="196"/>
        <v>#N/A</v>
      </c>
      <c r="AG665" s="6" t="e">
        <f t="shared" si="197"/>
        <v>#N/A</v>
      </c>
      <c r="AH665" s="6" t="e">
        <f t="shared" si="198"/>
        <v>#N/A</v>
      </c>
      <c r="AI665" s="6" t="e">
        <f t="shared" si="199"/>
        <v>#N/A</v>
      </c>
      <c r="AJ665" s="7" t="str">
        <f t="shared" si="200"/>
        <v xml:space="preserve"> </v>
      </c>
      <c r="AK665" s="6" t="e">
        <f t="shared" si="201"/>
        <v>#N/A</v>
      </c>
      <c r="AL665" s="6"/>
      <c r="AM665" s="6"/>
      <c r="AN665" s="6"/>
      <c r="AO665" s="6"/>
      <c r="AP665" s="6"/>
      <c r="AQ665" s="6"/>
      <c r="AR665" s="6"/>
      <c r="AS665" s="6"/>
      <c r="AT665" s="6">
        <f t="shared" si="202"/>
        <v>0</v>
      </c>
      <c r="AU665" s="6"/>
      <c r="AV665" s="6" t="str">
        <f t="shared" si="192"/>
        <v/>
      </c>
      <c r="AW665" s="6" t="str">
        <f t="shared" si="193"/>
        <v/>
      </c>
      <c r="AX665" s="6" t="str">
        <f t="shared" si="194"/>
        <v/>
      </c>
      <c r="AY665" s="58"/>
      <c r="BE665" s="191" t="s">
        <v>817</v>
      </c>
      <c r="CS665" s="284" t="str">
        <f t="shared" si="195"/>
        <v/>
      </c>
      <c r="CT665" s="365" t="str">
        <f t="shared" si="203"/>
        <v/>
      </c>
    </row>
    <row r="666" spans="1:98" s="1" customFormat="1" ht="13.5" customHeight="1" x14ac:dyDescent="0.2">
      <c r="A666" s="17">
        <v>651</v>
      </c>
      <c r="B666" s="370"/>
      <c r="C666" s="370"/>
      <c r="D666" s="370"/>
      <c r="E666" s="370"/>
      <c r="F666" s="370"/>
      <c r="G666" s="370"/>
      <c r="H666" s="370"/>
      <c r="I666" s="370"/>
      <c r="J666" s="370"/>
      <c r="K666" s="370"/>
      <c r="L666" s="371"/>
      <c r="M666" s="370"/>
      <c r="N666" s="69"/>
      <c r="O666" s="70"/>
      <c r="P666" s="62"/>
      <c r="Q666" s="62"/>
      <c r="R666" s="103"/>
      <c r="S666" s="103"/>
      <c r="T666" s="104"/>
      <c r="U666" s="105"/>
      <c r="V666" s="106"/>
      <c r="W666" s="106"/>
      <c r="X666" s="107"/>
      <c r="Y666" s="25"/>
      <c r="Z666" s="21" t="str">
        <f t="shared" si="186"/>
        <v/>
      </c>
      <c r="AA666" s="6" t="e">
        <f t="shared" si="187"/>
        <v>#N/A</v>
      </c>
      <c r="AB666" s="6" t="e">
        <f t="shared" si="188"/>
        <v>#N/A</v>
      </c>
      <c r="AC666" s="6" t="e">
        <f t="shared" si="189"/>
        <v>#N/A</v>
      </c>
      <c r="AD666" s="6" t="str">
        <f t="shared" si="190"/>
        <v/>
      </c>
      <c r="AE666" s="6">
        <f t="shared" si="191"/>
        <v>1</v>
      </c>
      <c r="AF666" s="6" t="e">
        <f t="shared" si="196"/>
        <v>#N/A</v>
      </c>
      <c r="AG666" s="6" t="e">
        <f t="shared" si="197"/>
        <v>#N/A</v>
      </c>
      <c r="AH666" s="6" t="e">
        <f t="shared" si="198"/>
        <v>#N/A</v>
      </c>
      <c r="AI666" s="6" t="e">
        <f t="shared" si="199"/>
        <v>#N/A</v>
      </c>
      <c r="AJ666" s="7" t="str">
        <f t="shared" si="200"/>
        <v xml:space="preserve"> </v>
      </c>
      <c r="AK666" s="6" t="e">
        <f t="shared" si="201"/>
        <v>#N/A</v>
      </c>
      <c r="AL666" s="6"/>
      <c r="AM666" s="6"/>
      <c r="AN666" s="6"/>
      <c r="AO666" s="6"/>
      <c r="AP666" s="6"/>
      <c r="AQ666" s="6"/>
      <c r="AR666" s="6"/>
      <c r="AS666" s="6"/>
      <c r="AT666" s="6">
        <f t="shared" si="202"/>
        <v>0</v>
      </c>
      <c r="AU666" s="6"/>
      <c r="AV666" s="6" t="str">
        <f t="shared" si="192"/>
        <v/>
      </c>
      <c r="AW666" s="6" t="str">
        <f t="shared" si="193"/>
        <v/>
      </c>
      <c r="AX666" s="6" t="str">
        <f t="shared" si="194"/>
        <v/>
      </c>
      <c r="AY666" s="58"/>
      <c r="BE666" s="191" t="s">
        <v>1235</v>
      </c>
      <c r="CS666" s="284" t="str">
        <f t="shared" si="195"/>
        <v/>
      </c>
      <c r="CT666" s="365" t="str">
        <f t="shared" si="203"/>
        <v/>
      </c>
    </row>
    <row r="667" spans="1:98" s="1" customFormat="1" ht="13.5" customHeight="1" x14ac:dyDescent="0.2">
      <c r="A667" s="17">
        <v>652</v>
      </c>
      <c r="B667" s="370"/>
      <c r="C667" s="370"/>
      <c r="D667" s="370"/>
      <c r="E667" s="370"/>
      <c r="F667" s="370"/>
      <c r="G667" s="370"/>
      <c r="H667" s="370"/>
      <c r="I667" s="370"/>
      <c r="J667" s="370"/>
      <c r="K667" s="370"/>
      <c r="L667" s="371"/>
      <c r="M667" s="370"/>
      <c r="N667" s="69"/>
      <c r="O667" s="70"/>
      <c r="P667" s="62"/>
      <c r="Q667" s="62"/>
      <c r="R667" s="103"/>
      <c r="S667" s="103"/>
      <c r="T667" s="104"/>
      <c r="U667" s="105"/>
      <c r="V667" s="106"/>
      <c r="W667" s="106"/>
      <c r="X667" s="107"/>
      <c r="Y667" s="25"/>
      <c r="Z667" s="21" t="str">
        <f t="shared" si="186"/>
        <v/>
      </c>
      <c r="AA667" s="6" t="e">
        <f t="shared" si="187"/>
        <v>#N/A</v>
      </c>
      <c r="AB667" s="6" t="e">
        <f t="shared" si="188"/>
        <v>#N/A</v>
      </c>
      <c r="AC667" s="6" t="e">
        <f t="shared" si="189"/>
        <v>#N/A</v>
      </c>
      <c r="AD667" s="6" t="str">
        <f t="shared" si="190"/>
        <v/>
      </c>
      <c r="AE667" s="6">
        <f t="shared" si="191"/>
        <v>1</v>
      </c>
      <c r="AF667" s="6" t="e">
        <f t="shared" si="196"/>
        <v>#N/A</v>
      </c>
      <c r="AG667" s="6" t="e">
        <f t="shared" si="197"/>
        <v>#N/A</v>
      </c>
      <c r="AH667" s="6" t="e">
        <f t="shared" si="198"/>
        <v>#N/A</v>
      </c>
      <c r="AI667" s="6" t="e">
        <f t="shared" si="199"/>
        <v>#N/A</v>
      </c>
      <c r="AJ667" s="7" t="str">
        <f t="shared" si="200"/>
        <v xml:space="preserve"> </v>
      </c>
      <c r="AK667" s="6" t="e">
        <f t="shared" si="201"/>
        <v>#N/A</v>
      </c>
      <c r="AL667" s="6"/>
      <c r="AM667" s="6"/>
      <c r="AN667" s="6"/>
      <c r="AO667" s="6"/>
      <c r="AP667" s="6"/>
      <c r="AQ667" s="6"/>
      <c r="AR667" s="6"/>
      <c r="AS667" s="6"/>
      <c r="AT667" s="6">
        <f t="shared" si="202"/>
        <v>0</v>
      </c>
      <c r="AU667" s="6"/>
      <c r="AV667" s="6" t="str">
        <f t="shared" si="192"/>
        <v/>
      </c>
      <c r="AW667" s="6" t="str">
        <f t="shared" si="193"/>
        <v/>
      </c>
      <c r="AX667" s="6" t="str">
        <f t="shared" si="194"/>
        <v/>
      </c>
      <c r="AY667" s="58"/>
      <c r="BE667" s="191" t="s">
        <v>838</v>
      </c>
      <c r="CS667" s="284" t="str">
        <f t="shared" si="195"/>
        <v/>
      </c>
      <c r="CT667" s="365" t="str">
        <f t="shared" si="203"/>
        <v/>
      </c>
    </row>
    <row r="668" spans="1:98" s="1" customFormat="1" ht="13.5" customHeight="1" x14ac:dyDescent="0.2">
      <c r="A668" s="17">
        <v>653</v>
      </c>
      <c r="B668" s="370"/>
      <c r="C668" s="370"/>
      <c r="D668" s="370"/>
      <c r="E668" s="370"/>
      <c r="F668" s="370"/>
      <c r="G668" s="370"/>
      <c r="H668" s="370"/>
      <c r="I668" s="370"/>
      <c r="J668" s="370"/>
      <c r="K668" s="370"/>
      <c r="L668" s="371"/>
      <c r="M668" s="370"/>
      <c r="N668" s="69"/>
      <c r="O668" s="70"/>
      <c r="P668" s="62"/>
      <c r="Q668" s="62"/>
      <c r="R668" s="103"/>
      <c r="S668" s="103"/>
      <c r="T668" s="104"/>
      <c r="U668" s="105"/>
      <c r="V668" s="106"/>
      <c r="W668" s="106"/>
      <c r="X668" s="107"/>
      <c r="Y668" s="25"/>
      <c r="Z668" s="21" t="str">
        <f t="shared" si="186"/>
        <v/>
      </c>
      <c r="AA668" s="6" t="e">
        <f t="shared" si="187"/>
        <v>#N/A</v>
      </c>
      <c r="AB668" s="6" t="e">
        <f t="shared" si="188"/>
        <v>#N/A</v>
      </c>
      <c r="AC668" s="6" t="e">
        <f t="shared" si="189"/>
        <v>#N/A</v>
      </c>
      <c r="AD668" s="6" t="str">
        <f t="shared" si="190"/>
        <v/>
      </c>
      <c r="AE668" s="6">
        <f t="shared" si="191"/>
        <v>1</v>
      </c>
      <c r="AF668" s="6" t="e">
        <f t="shared" si="196"/>
        <v>#N/A</v>
      </c>
      <c r="AG668" s="6" t="e">
        <f t="shared" si="197"/>
        <v>#N/A</v>
      </c>
      <c r="AH668" s="6" t="e">
        <f t="shared" si="198"/>
        <v>#N/A</v>
      </c>
      <c r="AI668" s="6" t="e">
        <f t="shared" si="199"/>
        <v>#N/A</v>
      </c>
      <c r="AJ668" s="7" t="str">
        <f t="shared" si="200"/>
        <v xml:space="preserve"> </v>
      </c>
      <c r="AK668" s="6" t="e">
        <f t="shared" si="201"/>
        <v>#N/A</v>
      </c>
      <c r="AL668" s="6"/>
      <c r="AM668" s="6"/>
      <c r="AN668" s="6"/>
      <c r="AO668" s="6"/>
      <c r="AP668" s="6"/>
      <c r="AQ668" s="6"/>
      <c r="AR668" s="6"/>
      <c r="AS668" s="6"/>
      <c r="AT668" s="6">
        <f t="shared" si="202"/>
        <v>0</v>
      </c>
      <c r="AU668" s="6"/>
      <c r="AV668" s="6" t="str">
        <f t="shared" si="192"/>
        <v/>
      </c>
      <c r="AW668" s="6" t="str">
        <f t="shared" si="193"/>
        <v/>
      </c>
      <c r="AX668" s="6" t="str">
        <f t="shared" si="194"/>
        <v/>
      </c>
      <c r="AY668" s="58"/>
      <c r="BE668" s="191" t="s">
        <v>878</v>
      </c>
      <c r="CS668" s="284" t="str">
        <f t="shared" si="195"/>
        <v/>
      </c>
      <c r="CT668" s="365" t="str">
        <f t="shared" si="203"/>
        <v/>
      </c>
    </row>
    <row r="669" spans="1:98" s="1" customFormat="1" ht="13.5" customHeight="1" x14ac:dyDescent="0.2">
      <c r="A669" s="17">
        <v>654</v>
      </c>
      <c r="B669" s="370"/>
      <c r="C669" s="370"/>
      <c r="D669" s="370"/>
      <c r="E669" s="370"/>
      <c r="F669" s="370"/>
      <c r="G669" s="370"/>
      <c r="H669" s="370"/>
      <c r="I669" s="370"/>
      <c r="J669" s="370"/>
      <c r="K669" s="370"/>
      <c r="L669" s="371"/>
      <c r="M669" s="370"/>
      <c r="N669" s="69"/>
      <c r="O669" s="70"/>
      <c r="P669" s="62"/>
      <c r="Q669" s="62"/>
      <c r="R669" s="103"/>
      <c r="S669" s="103"/>
      <c r="T669" s="104"/>
      <c r="U669" s="105"/>
      <c r="V669" s="106"/>
      <c r="W669" s="106"/>
      <c r="X669" s="107"/>
      <c r="Y669" s="25"/>
      <c r="Z669" s="21" t="str">
        <f t="shared" si="186"/>
        <v/>
      </c>
      <c r="AA669" s="6" t="e">
        <f t="shared" si="187"/>
        <v>#N/A</v>
      </c>
      <c r="AB669" s="6" t="e">
        <f t="shared" si="188"/>
        <v>#N/A</v>
      </c>
      <c r="AC669" s="6" t="e">
        <f t="shared" si="189"/>
        <v>#N/A</v>
      </c>
      <c r="AD669" s="6" t="str">
        <f t="shared" si="190"/>
        <v/>
      </c>
      <c r="AE669" s="6">
        <f t="shared" si="191"/>
        <v>1</v>
      </c>
      <c r="AF669" s="6" t="e">
        <f t="shared" si="196"/>
        <v>#N/A</v>
      </c>
      <c r="AG669" s="6" t="e">
        <f t="shared" si="197"/>
        <v>#N/A</v>
      </c>
      <c r="AH669" s="6" t="e">
        <f t="shared" si="198"/>
        <v>#N/A</v>
      </c>
      <c r="AI669" s="6" t="e">
        <f t="shared" si="199"/>
        <v>#N/A</v>
      </c>
      <c r="AJ669" s="7" t="str">
        <f t="shared" si="200"/>
        <v xml:space="preserve"> </v>
      </c>
      <c r="AK669" s="6" t="e">
        <f t="shared" si="201"/>
        <v>#N/A</v>
      </c>
      <c r="AL669" s="6"/>
      <c r="AM669" s="6"/>
      <c r="AN669" s="6"/>
      <c r="AO669" s="6"/>
      <c r="AP669" s="6"/>
      <c r="AQ669" s="6"/>
      <c r="AR669" s="6"/>
      <c r="AS669" s="6"/>
      <c r="AT669" s="6">
        <f t="shared" si="202"/>
        <v>0</v>
      </c>
      <c r="AU669" s="6"/>
      <c r="AV669" s="6" t="str">
        <f t="shared" si="192"/>
        <v/>
      </c>
      <c r="AW669" s="6" t="str">
        <f t="shared" si="193"/>
        <v/>
      </c>
      <c r="AX669" s="6" t="str">
        <f t="shared" si="194"/>
        <v/>
      </c>
      <c r="AY669" s="58"/>
      <c r="BE669" s="191" t="s">
        <v>912</v>
      </c>
      <c r="CS669" s="284" t="str">
        <f t="shared" si="195"/>
        <v/>
      </c>
      <c r="CT669" s="365" t="str">
        <f t="shared" si="203"/>
        <v/>
      </c>
    </row>
    <row r="670" spans="1:98" s="1" customFormat="1" ht="13.5" customHeight="1" x14ac:dyDescent="0.2">
      <c r="A670" s="17">
        <v>655</v>
      </c>
      <c r="B670" s="370"/>
      <c r="C670" s="370"/>
      <c r="D670" s="370"/>
      <c r="E670" s="370"/>
      <c r="F670" s="370"/>
      <c r="G670" s="370"/>
      <c r="H670" s="370"/>
      <c r="I670" s="370"/>
      <c r="J670" s="370"/>
      <c r="K670" s="370"/>
      <c r="L670" s="371"/>
      <c r="M670" s="370"/>
      <c r="N670" s="69"/>
      <c r="O670" s="70"/>
      <c r="P670" s="62"/>
      <c r="Q670" s="62"/>
      <c r="R670" s="103"/>
      <c r="S670" s="103"/>
      <c r="T670" s="104"/>
      <c r="U670" s="105"/>
      <c r="V670" s="106"/>
      <c r="W670" s="106"/>
      <c r="X670" s="107"/>
      <c r="Y670" s="25"/>
      <c r="Z670" s="21" t="str">
        <f t="shared" si="186"/>
        <v/>
      </c>
      <c r="AA670" s="6" t="e">
        <f t="shared" si="187"/>
        <v>#N/A</v>
      </c>
      <c r="AB670" s="6" t="e">
        <f t="shared" si="188"/>
        <v>#N/A</v>
      </c>
      <c r="AC670" s="6" t="e">
        <f t="shared" si="189"/>
        <v>#N/A</v>
      </c>
      <c r="AD670" s="6" t="str">
        <f t="shared" si="190"/>
        <v/>
      </c>
      <c r="AE670" s="6">
        <f t="shared" si="191"/>
        <v>1</v>
      </c>
      <c r="AF670" s="6" t="e">
        <f t="shared" si="196"/>
        <v>#N/A</v>
      </c>
      <c r="AG670" s="6" t="e">
        <f t="shared" si="197"/>
        <v>#N/A</v>
      </c>
      <c r="AH670" s="6" t="e">
        <f t="shared" si="198"/>
        <v>#N/A</v>
      </c>
      <c r="AI670" s="6" t="e">
        <f t="shared" si="199"/>
        <v>#N/A</v>
      </c>
      <c r="AJ670" s="7" t="str">
        <f t="shared" si="200"/>
        <v xml:space="preserve"> </v>
      </c>
      <c r="AK670" s="6" t="e">
        <f t="shared" si="201"/>
        <v>#N/A</v>
      </c>
      <c r="AL670" s="6"/>
      <c r="AM670" s="6"/>
      <c r="AN670" s="6"/>
      <c r="AO670" s="6"/>
      <c r="AP670" s="6"/>
      <c r="AQ670" s="6"/>
      <c r="AR670" s="6"/>
      <c r="AS670" s="6"/>
      <c r="AT670" s="6">
        <f t="shared" si="202"/>
        <v>0</v>
      </c>
      <c r="AU670" s="6"/>
      <c r="AV670" s="6" t="str">
        <f t="shared" si="192"/>
        <v/>
      </c>
      <c r="AW670" s="6" t="str">
        <f t="shared" si="193"/>
        <v/>
      </c>
      <c r="AX670" s="6" t="str">
        <f t="shared" si="194"/>
        <v/>
      </c>
      <c r="AY670" s="58"/>
      <c r="BE670" s="191" t="s">
        <v>1234</v>
      </c>
      <c r="CS670" s="284" t="str">
        <f t="shared" si="195"/>
        <v/>
      </c>
      <c r="CT670" s="365" t="str">
        <f t="shared" si="203"/>
        <v/>
      </c>
    </row>
    <row r="671" spans="1:98" s="1" customFormat="1" ht="13.5" customHeight="1" x14ac:dyDescent="0.2">
      <c r="A671" s="17">
        <v>656</v>
      </c>
      <c r="B671" s="370"/>
      <c r="C671" s="370"/>
      <c r="D671" s="370"/>
      <c r="E671" s="370"/>
      <c r="F671" s="370"/>
      <c r="G671" s="370"/>
      <c r="H671" s="370"/>
      <c r="I671" s="370"/>
      <c r="J671" s="370"/>
      <c r="K671" s="370"/>
      <c r="L671" s="371"/>
      <c r="M671" s="370"/>
      <c r="N671" s="69"/>
      <c r="O671" s="70"/>
      <c r="P671" s="62"/>
      <c r="Q671" s="62"/>
      <c r="R671" s="103"/>
      <c r="S671" s="103"/>
      <c r="T671" s="104"/>
      <c r="U671" s="105"/>
      <c r="V671" s="106"/>
      <c r="W671" s="106"/>
      <c r="X671" s="107"/>
      <c r="Y671" s="25"/>
      <c r="Z671" s="21" t="str">
        <f t="shared" si="186"/>
        <v/>
      </c>
      <c r="AA671" s="6" t="e">
        <f t="shared" si="187"/>
        <v>#N/A</v>
      </c>
      <c r="AB671" s="6" t="e">
        <f t="shared" si="188"/>
        <v>#N/A</v>
      </c>
      <c r="AC671" s="6" t="e">
        <f t="shared" si="189"/>
        <v>#N/A</v>
      </c>
      <c r="AD671" s="6" t="str">
        <f t="shared" si="190"/>
        <v/>
      </c>
      <c r="AE671" s="6">
        <f t="shared" si="191"/>
        <v>1</v>
      </c>
      <c r="AF671" s="6" t="e">
        <f t="shared" si="196"/>
        <v>#N/A</v>
      </c>
      <c r="AG671" s="6" t="e">
        <f t="shared" si="197"/>
        <v>#N/A</v>
      </c>
      <c r="AH671" s="6" t="e">
        <f t="shared" si="198"/>
        <v>#N/A</v>
      </c>
      <c r="AI671" s="6" t="e">
        <f t="shared" si="199"/>
        <v>#N/A</v>
      </c>
      <c r="AJ671" s="7" t="str">
        <f t="shared" si="200"/>
        <v xml:space="preserve"> </v>
      </c>
      <c r="AK671" s="6" t="e">
        <f t="shared" si="201"/>
        <v>#N/A</v>
      </c>
      <c r="AL671" s="6"/>
      <c r="AM671" s="6"/>
      <c r="AN671" s="6"/>
      <c r="AO671" s="6"/>
      <c r="AP671" s="6"/>
      <c r="AQ671" s="6"/>
      <c r="AR671" s="6"/>
      <c r="AS671" s="6"/>
      <c r="AT671" s="6">
        <f t="shared" si="202"/>
        <v>0</v>
      </c>
      <c r="AU671" s="6"/>
      <c r="AV671" s="6" t="str">
        <f t="shared" si="192"/>
        <v/>
      </c>
      <c r="AW671" s="6" t="str">
        <f t="shared" si="193"/>
        <v/>
      </c>
      <c r="AX671" s="6" t="str">
        <f t="shared" si="194"/>
        <v/>
      </c>
      <c r="AY671" s="58"/>
      <c r="BE671" s="191" t="s">
        <v>837</v>
      </c>
      <c r="CS671" s="284" t="str">
        <f t="shared" si="195"/>
        <v/>
      </c>
      <c r="CT671" s="365" t="str">
        <f t="shared" si="203"/>
        <v/>
      </c>
    </row>
    <row r="672" spans="1:98" s="1" customFormat="1" ht="13.5" customHeight="1" x14ac:dyDescent="0.2">
      <c r="A672" s="17">
        <v>657</v>
      </c>
      <c r="B672" s="370"/>
      <c r="C672" s="370"/>
      <c r="D672" s="370"/>
      <c r="E672" s="370"/>
      <c r="F672" s="370"/>
      <c r="G672" s="370"/>
      <c r="H672" s="370"/>
      <c r="I672" s="370"/>
      <c r="J672" s="370"/>
      <c r="K672" s="370"/>
      <c r="L672" s="371"/>
      <c r="M672" s="370"/>
      <c r="N672" s="69"/>
      <c r="O672" s="70"/>
      <c r="P672" s="62"/>
      <c r="Q672" s="62"/>
      <c r="R672" s="103"/>
      <c r="S672" s="103"/>
      <c r="T672" s="104"/>
      <c r="U672" s="105"/>
      <c r="V672" s="106"/>
      <c r="W672" s="106"/>
      <c r="X672" s="107"/>
      <c r="Y672" s="25"/>
      <c r="Z672" s="21" t="str">
        <f t="shared" si="186"/>
        <v/>
      </c>
      <c r="AA672" s="6" t="e">
        <f t="shared" si="187"/>
        <v>#N/A</v>
      </c>
      <c r="AB672" s="6" t="e">
        <f t="shared" si="188"/>
        <v>#N/A</v>
      </c>
      <c r="AC672" s="6" t="e">
        <f t="shared" si="189"/>
        <v>#N/A</v>
      </c>
      <c r="AD672" s="6" t="str">
        <f t="shared" si="190"/>
        <v/>
      </c>
      <c r="AE672" s="6">
        <f t="shared" si="191"/>
        <v>1</v>
      </c>
      <c r="AF672" s="6" t="e">
        <f t="shared" si="196"/>
        <v>#N/A</v>
      </c>
      <c r="AG672" s="6" t="e">
        <f t="shared" si="197"/>
        <v>#N/A</v>
      </c>
      <c r="AH672" s="6" t="e">
        <f t="shared" si="198"/>
        <v>#N/A</v>
      </c>
      <c r="AI672" s="6" t="e">
        <f t="shared" si="199"/>
        <v>#N/A</v>
      </c>
      <c r="AJ672" s="7" t="str">
        <f t="shared" si="200"/>
        <v xml:space="preserve"> </v>
      </c>
      <c r="AK672" s="6" t="e">
        <f t="shared" si="201"/>
        <v>#N/A</v>
      </c>
      <c r="AL672" s="6"/>
      <c r="AM672" s="6"/>
      <c r="AN672" s="6"/>
      <c r="AO672" s="6"/>
      <c r="AP672" s="6"/>
      <c r="AQ672" s="6"/>
      <c r="AR672" s="6"/>
      <c r="AS672" s="6"/>
      <c r="AT672" s="6">
        <f t="shared" si="202"/>
        <v>0</v>
      </c>
      <c r="AU672" s="6"/>
      <c r="AV672" s="6" t="str">
        <f t="shared" si="192"/>
        <v/>
      </c>
      <c r="AW672" s="6" t="str">
        <f t="shared" si="193"/>
        <v/>
      </c>
      <c r="AX672" s="6" t="str">
        <f t="shared" si="194"/>
        <v/>
      </c>
      <c r="AY672" s="58"/>
      <c r="BE672" s="191" t="s">
        <v>877</v>
      </c>
      <c r="CS672" s="284" t="str">
        <f t="shared" si="195"/>
        <v/>
      </c>
      <c r="CT672" s="365" t="str">
        <f t="shared" si="203"/>
        <v/>
      </c>
    </row>
    <row r="673" spans="1:98" s="1" customFormat="1" ht="13.5" customHeight="1" x14ac:dyDescent="0.2">
      <c r="A673" s="17">
        <v>658</v>
      </c>
      <c r="B673" s="370"/>
      <c r="C673" s="370"/>
      <c r="D673" s="370"/>
      <c r="E673" s="370"/>
      <c r="F673" s="370"/>
      <c r="G673" s="370"/>
      <c r="H673" s="370"/>
      <c r="I673" s="370"/>
      <c r="J673" s="370"/>
      <c r="K673" s="370"/>
      <c r="L673" s="371"/>
      <c r="M673" s="370"/>
      <c r="N673" s="69"/>
      <c r="O673" s="70"/>
      <c r="P673" s="62"/>
      <c r="Q673" s="62"/>
      <c r="R673" s="103"/>
      <c r="S673" s="103"/>
      <c r="T673" s="104"/>
      <c r="U673" s="105"/>
      <c r="V673" s="106"/>
      <c r="W673" s="106"/>
      <c r="X673" s="107"/>
      <c r="Y673" s="25"/>
      <c r="Z673" s="21" t="str">
        <f t="shared" si="186"/>
        <v/>
      </c>
      <c r="AA673" s="6" t="e">
        <f t="shared" si="187"/>
        <v>#N/A</v>
      </c>
      <c r="AB673" s="6" t="e">
        <f t="shared" si="188"/>
        <v>#N/A</v>
      </c>
      <c r="AC673" s="6" t="e">
        <f t="shared" si="189"/>
        <v>#N/A</v>
      </c>
      <c r="AD673" s="6" t="str">
        <f t="shared" si="190"/>
        <v/>
      </c>
      <c r="AE673" s="6">
        <f t="shared" si="191"/>
        <v>1</v>
      </c>
      <c r="AF673" s="6" t="e">
        <f t="shared" si="196"/>
        <v>#N/A</v>
      </c>
      <c r="AG673" s="6" t="e">
        <f t="shared" si="197"/>
        <v>#N/A</v>
      </c>
      <c r="AH673" s="6" t="e">
        <f t="shared" si="198"/>
        <v>#N/A</v>
      </c>
      <c r="AI673" s="6" t="e">
        <f t="shared" si="199"/>
        <v>#N/A</v>
      </c>
      <c r="AJ673" s="7" t="str">
        <f t="shared" si="200"/>
        <v xml:space="preserve"> </v>
      </c>
      <c r="AK673" s="6" t="e">
        <f t="shared" si="201"/>
        <v>#N/A</v>
      </c>
      <c r="AL673" s="6"/>
      <c r="AM673" s="6"/>
      <c r="AN673" s="6"/>
      <c r="AO673" s="6"/>
      <c r="AP673" s="6"/>
      <c r="AQ673" s="6"/>
      <c r="AR673" s="6"/>
      <c r="AS673" s="6"/>
      <c r="AT673" s="6">
        <f t="shared" si="202"/>
        <v>0</v>
      </c>
      <c r="AU673" s="6"/>
      <c r="AV673" s="6" t="str">
        <f t="shared" si="192"/>
        <v/>
      </c>
      <c r="AW673" s="6" t="str">
        <f t="shared" si="193"/>
        <v/>
      </c>
      <c r="AX673" s="6" t="str">
        <f t="shared" si="194"/>
        <v/>
      </c>
      <c r="AY673" s="58"/>
      <c r="BE673" s="191" t="s">
        <v>911</v>
      </c>
      <c r="CS673" s="284" t="str">
        <f t="shared" si="195"/>
        <v/>
      </c>
      <c r="CT673" s="365" t="str">
        <f t="shared" si="203"/>
        <v/>
      </c>
    </row>
    <row r="674" spans="1:98" s="1" customFormat="1" ht="13.5" customHeight="1" x14ac:dyDescent="0.2">
      <c r="A674" s="17">
        <v>659</v>
      </c>
      <c r="B674" s="370"/>
      <c r="C674" s="370"/>
      <c r="D674" s="370"/>
      <c r="E674" s="370"/>
      <c r="F674" s="370"/>
      <c r="G674" s="370"/>
      <c r="H674" s="370"/>
      <c r="I674" s="370"/>
      <c r="J674" s="370"/>
      <c r="K674" s="370"/>
      <c r="L674" s="371"/>
      <c r="M674" s="370"/>
      <c r="N674" s="69"/>
      <c r="O674" s="70"/>
      <c r="P674" s="62"/>
      <c r="Q674" s="62"/>
      <c r="R674" s="103"/>
      <c r="S674" s="103"/>
      <c r="T674" s="104"/>
      <c r="U674" s="105"/>
      <c r="V674" s="106"/>
      <c r="W674" s="106"/>
      <c r="X674" s="107"/>
      <c r="Y674" s="25"/>
      <c r="Z674" s="21" t="str">
        <f t="shared" si="186"/>
        <v/>
      </c>
      <c r="AA674" s="6" t="e">
        <f t="shared" si="187"/>
        <v>#N/A</v>
      </c>
      <c r="AB674" s="6" t="e">
        <f t="shared" si="188"/>
        <v>#N/A</v>
      </c>
      <c r="AC674" s="6" t="e">
        <f t="shared" si="189"/>
        <v>#N/A</v>
      </c>
      <c r="AD674" s="6" t="str">
        <f t="shared" si="190"/>
        <v/>
      </c>
      <c r="AE674" s="6">
        <f t="shared" si="191"/>
        <v>1</v>
      </c>
      <c r="AF674" s="6" t="e">
        <f t="shared" si="196"/>
        <v>#N/A</v>
      </c>
      <c r="AG674" s="6" t="e">
        <f t="shared" si="197"/>
        <v>#N/A</v>
      </c>
      <c r="AH674" s="6" t="e">
        <f t="shared" si="198"/>
        <v>#N/A</v>
      </c>
      <c r="AI674" s="6" t="e">
        <f t="shared" si="199"/>
        <v>#N/A</v>
      </c>
      <c r="AJ674" s="7" t="str">
        <f t="shared" si="200"/>
        <v xml:space="preserve"> </v>
      </c>
      <c r="AK674" s="6" t="e">
        <f t="shared" si="201"/>
        <v>#N/A</v>
      </c>
      <c r="AL674" s="6"/>
      <c r="AM674" s="6"/>
      <c r="AN674" s="6"/>
      <c r="AO674" s="6"/>
      <c r="AP674" s="6"/>
      <c r="AQ674" s="6"/>
      <c r="AR674" s="6"/>
      <c r="AS674" s="6"/>
      <c r="AT674" s="6">
        <f t="shared" si="202"/>
        <v>0</v>
      </c>
      <c r="AU674" s="6"/>
      <c r="AV674" s="6" t="str">
        <f t="shared" si="192"/>
        <v/>
      </c>
      <c r="AW674" s="6" t="str">
        <f t="shared" si="193"/>
        <v/>
      </c>
      <c r="AX674" s="6" t="str">
        <f t="shared" si="194"/>
        <v/>
      </c>
      <c r="AY674" s="58"/>
      <c r="BE674" s="191" t="s">
        <v>6</v>
      </c>
      <c r="CS674" s="284" t="str">
        <f t="shared" si="195"/>
        <v/>
      </c>
      <c r="CT674" s="365" t="str">
        <f t="shared" si="203"/>
        <v/>
      </c>
    </row>
    <row r="675" spans="1:98" s="1" customFormat="1" ht="13.5" customHeight="1" x14ac:dyDescent="0.2">
      <c r="A675" s="17">
        <v>660</v>
      </c>
      <c r="B675" s="370"/>
      <c r="C675" s="370"/>
      <c r="D675" s="370"/>
      <c r="E675" s="370"/>
      <c r="F675" s="370"/>
      <c r="G675" s="370"/>
      <c r="H675" s="370"/>
      <c r="I675" s="370"/>
      <c r="J675" s="370"/>
      <c r="K675" s="370"/>
      <c r="L675" s="371"/>
      <c r="M675" s="370"/>
      <c r="N675" s="69"/>
      <c r="O675" s="70"/>
      <c r="P675" s="62"/>
      <c r="Q675" s="62"/>
      <c r="R675" s="103"/>
      <c r="S675" s="103"/>
      <c r="T675" s="104"/>
      <c r="U675" s="105"/>
      <c r="V675" s="106"/>
      <c r="W675" s="106"/>
      <c r="X675" s="107"/>
      <c r="Y675" s="25"/>
      <c r="Z675" s="21" t="str">
        <f t="shared" si="186"/>
        <v/>
      </c>
      <c r="AA675" s="6" t="e">
        <f t="shared" si="187"/>
        <v>#N/A</v>
      </c>
      <c r="AB675" s="6" t="e">
        <f t="shared" si="188"/>
        <v>#N/A</v>
      </c>
      <c r="AC675" s="6" t="e">
        <f t="shared" si="189"/>
        <v>#N/A</v>
      </c>
      <c r="AD675" s="6" t="str">
        <f t="shared" si="190"/>
        <v/>
      </c>
      <c r="AE675" s="6">
        <f t="shared" si="191"/>
        <v>1</v>
      </c>
      <c r="AF675" s="6" t="e">
        <f t="shared" si="196"/>
        <v>#N/A</v>
      </c>
      <c r="AG675" s="6" t="e">
        <f t="shared" si="197"/>
        <v>#N/A</v>
      </c>
      <c r="AH675" s="6" t="e">
        <f t="shared" si="198"/>
        <v>#N/A</v>
      </c>
      <c r="AI675" s="6" t="e">
        <f t="shared" si="199"/>
        <v>#N/A</v>
      </c>
      <c r="AJ675" s="7" t="str">
        <f t="shared" si="200"/>
        <v xml:space="preserve"> </v>
      </c>
      <c r="AK675" s="6" t="e">
        <f t="shared" si="201"/>
        <v>#N/A</v>
      </c>
      <c r="AL675" s="6"/>
      <c r="AM675" s="6"/>
      <c r="AN675" s="6"/>
      <c r="AO675" s="6"/>
      <c r="AP675" s="6"/>
      <c r="AQ675" s="6"/>
      <c r="AR675" s="6"/>
      <c r="AS675" s="6"/>
      <c r="AT675" s="6">
        <f t="shared" si="202"/>
        <v>0</v>
      </c>
      <c r="AU675" s="6"/>
      <c r="AV675" s="6" t="str">
        <f t="shared" si="192"/>
        <v/>
      </c>
      <c r="AW675" s="6" t="str">
        <f t="shared" si="193"/>
        <v/>
      </c>
      <c r="AX675" s="6" t="str">
        <f t="shared" si="194"/>
        <v/>
      </c>
      <c r="AY675" s="58"/>
      <c r="BE675" s="191" t="s">
        <v>932</v>
      </c>
      <c r="CS675" s="284" t="str">
        <f t="shared" si="195"/>
        <v/>
      </c>
      <c r="CT675" s="365" t="str">
        <f t="shared" si="203"/>
        <v/>
      </c>
    </row>
    <row r="676" spans="1:98" s="1" customFormat="1" ht="13.5" customHeight="1" x14ac:dyDescent="0.2">
      <c r="A676" s="17">
        <v>661</v>
      </c>
      <c r="B676" s="370"/>
      <c r="C676" s="370"/>
      <c r="D676" s="370"/>
      <c r="E676" s="370"/>
      <c r="F676" s="370"/>
      <c r="G676" s="370"/>
      <c r="H676" s="370"/>
      <c r="I676" s="370"/>
      <c r="J676" s="370"/>
      <c r="K676" s="370"/>
      <c r="L676" s="371"/>
      <c r="M676" s="370"/>
      <c r="N676" s="69"/>
      <c r="O676" s="70"/>
      <c r="P676" s="62"/>
      <c r="Q676" s="62"/>
      <c r="R676" s="103"/>
      <c r="S676" s="103"/>
      <c r="T676" s="104"/>
      <c r="U676" s="105"/>
      <c r="V676" s="106"/>
      <c r="W676" s="106"/>
      <c r="X676" s="107"/>
      <c r="Y676" s="25"/>
      <c r="Z676" s="21" t="str">
        <f t="shared" si="186"/>
        <v/>
      </c>
      <c r="AA676" s="6" t="e">
        <f t="shared" si="187"/>
        <v>#N/A</v>
      </c>
      <c r="AB676" s="6" t="e">
        <f t="shared" si="188"/>
        <v>#N/A</v>
      </c>
      <c r="AC676" s="6" t="e">
        <f t="shared" si="189"/>
        <v>#N/A</v>
      </c>
      <c r="AD676" s="6" t="str">
        <f t="shared" si="190"/>
        <v/>
      </c>
      <c r="AE676" s="6">
        <f t="shared" si="191"/>
        <v>1</v>
      </c>
      <c r="AF676" s="6" t="e">
        <f t="shared" si="196"/>
        <v>#N/A</v>
      </c>
      <c r="AG676" s="6" t="e">
        <f t="shared" si="197"/>
        <v>#N/A</v>
      </c>
      <c r="AH676" s="6" t="e">
        <f t="shared" si="198"/>
        <v>#N/A</v>
      </c>
      <c r="AI676" s="6" t="e">
        <f t="shared" si="199"/>
        <v>#N/A</v>
      </c>
      <c r="AJ676" s="7" t="str">
        <f t="shared" si="200"/>
        <v xml:space="preserve"> </v>
      </c>
      <c r="AK676" s="6" t="e">
        <f t="shared" si="201"/>
        <v>#N/A</v>
      </c>
      <c r="AL676" s="6"/>
      <c r="AM676" s="6"/>
      <c r="AN676" s="6"/>
      <c r="AO676" s="6"/>
      <c r="AP676" s="6"/>
      <c r="AQ676" s="6"/>
      <c r="AR676" s="6"/>
      <c r="AS676" s="6"/>
      <c r="AT676" s="6">
        <f t="shared" si="202"/>
        <v>0</v>
      </c>
      <c r="AU676" s="6"/>
      <c r="AV676" s="6" t="str">
        <f t="shared" si="192"/>
        <v/>
      </c>
      <c r="AW676" s="6" t="str">
        <f t="shared" si="193"/>
        <v/>
      </c>
      <c r="AX676" s="6" t="str">
        <f t="shared" si="194"/>
        <v/>
      </c>
      <c r="AY676" s="58"/>
      <c r="BE676" s="191" t="s">
        <v>998</v>
      </c>
      <c r="CS676" s="284" t="str">
        <f t="shared" si="195"/>
        <v/>
      </c>
      <c r="CT676" s="365" t="str">
        <f t="shared" si="203"/>
        <v/>
      </c>
    </row>
    <row r="677" spans="1:98" s="1" customFormat="1" ht="13.5" customHeight="1" x14ac:dyDescent="0.2">
      <c r="A677" s="17">
        <v>662</v>
      </c>
      <c r="B677" s="370"/>
      <c r="C677" s="370"/>
      <c r="D677" s="370"/>
      <c r="E677" s="370"/>
      <c r="F677" s="370"/>
      <c r="G677" s="370"/>
      <c r="H677" s="370"/>
      <c r="I677" s="370"/>
      <c r="J677" s="370"/>
      <c r="K677" s="370"/>
      <c r="L677" s="371"/>
      <c r="M677" s="370"/>
      <c r="N677" s="69"/>
      <c r="O677" s="70"/>
      <c r="P677" s="62"/>
      <c r="Q677" s="62"/>
      <c r="R677" s="103"/>
      <c r="S677" s="103"/>
      <c r="T677" s="104"/>
      <c r="U677" s="105"/>
      <c r="V677" s="106"/>
      <c r="W677" s="106"/>
      <c r="X677" s="107"/>
      <c r="Y677" s="25"/>
      <c r="Z677" s="21" t="str">
        <f t="shared" si="186"/>
        <v/>
      </c>
      <c r="AA677" s="6" t="e">
        <f t="shared" si="187"/>
        <v>#N/A</v>
      </c>
      <c r="AB677" s="6" t="e">
        <f t="shared" si="188"/>
        <v>#N/A</v>
      </c>
      <c r="AC677" s="6" t="e">
        <f t="shared" si="189"/>
        <v>#N/A</v>
      </c>
      <c r="AD677" s="6" t="str">
        <f t="shared" si="190"/>
        <v/>
      </c>
      <c r="AE677" s="6">
        <f t="shared" si="191"/>
        <v>1</v>
      </c>
      <c r="AF677" s="6" t="e">
        <f t="shared" si="196"/>
        <v>#N/A</v>
      </c>
      <c r="AG677" s="6" t="e">
        <f t="shared" si="197"/>
        <v>#N/A</v>
      </c>
      <c r="AH677" s="6" t="e">
        <f t="shared" si="198"/>
        <v>#N/A</v>
      </c>
      <c r="AI677" s="6" t="e">
        <f t="shared" si="199"/>
        <v>#N/A</v>
      </c>
      <c r="AJ677" s="7" t="str">
        <f t="shared" si="200"/>
        <v xml:space="preserve"> </v>
      </c>
      <c r="AK677" s="6" t="e">
        <f t="shared" si="201"/>
        <v>#N/A</v>
      </c>
      <c r="AL677" s="6"/>
      <c r="AM677" s="6"/>
      <c r="AN677" s="6"/>
      <c r="AO677" s="6"/>
      <c r="AP677" s="6"/>
      <c r="AQ677" s="6"/>
      <c r="AR677" s="6"/>
      <c r="AS677" s="6"/>
      <c r="AT677" s="6">
        <f t="shared" si="202"/>
        <v>0</v>
      </c>
      <c r="AU677" s="6"/>
      <c r="AV677" s="6" t="str">
        <f t="shared" si="192"/>
        <v/>
      </c>
      <c r="AW677" s="6" t="str">
        <f t="shared" si="193"/>
        <v/>
      </c>
      <c r="AX677" s="6" t="str">
        <f t="shared" si="194"/>
        <v/>
      </c>
      <c r="AY677" s="58"/>
      <c r="BE677" s="191" t="s">
        <v>1066</v>
      </c>
      <c r="CS677" s="284" t="str">
        <f t="shared" si="195"/>
        <v/>
      </c>
      <c r="CT677" s="365" t="str">
        <f t="shared" si="203"/>
        <v/>
      </c>
    </row>
    <row r="678" spans="1:98" s="1" customFormat="1" ht="13.5" customHeight="1" x14ac:dyDescent="0.2">
      <c r="A678" s="17">
        <v>663</v>
      </c>
      <c r="B678" s="370"/>
      <c r="C678" s="370"/>
      <c r="D678" s="370"/>
      <c r="E678" s="370"/>
      <c r="F678" s="370"/>
      <c r="G678" s="370"/>
      <c r="H678" s="370"/>
      <c r="I678" s="370"/>
      <c r="J678" s="370"/>
      <c r="K678" s="370"/>
      <c r="L678" s="371"/>
      <c r="M678" s="370"/>
      <c r="N678" s="69"/>
      <c r="O678" s="70"/>
      <c r="P678" s="62"/>
      <c r="Q678" s="62"/>
      <c r="R678" s="103"/>
      <c r="S678" s="103"/>
      <c r="T678" s="104"/>
      <c r="U678" s="105"/>
      <c r="V678" s="106"/>
      <c r="W678" s="106"/>
      <c r="X678" s="107"/>
      <c r="Y678" s="25"/>
      <c r="Z678" s="21" t="str">
        <f t="shared" si="186"/>
        <v/>
      </c>
      <c r="AA678" s="6" t="e">
        <f t="shared" si="187"/>
        <v>#N/A</v>
      </c>
      <c r="AB678" s="6" t="e">
        <f t="shared" si="188"/>
        <v>#N/A</v>
      </c>
      <c r="AC678" s="6" t="e">
        <f t="shared" si="189"/>
        <v>#N/A</v>
      </c>
      <c r="AD678" s="6" t="str">
        <f t="shared" si="190"/>
        <v/>
      </c>
      <c r="AE678" s="6">
        <f t="shared" si="191"/>
        <v>1</v>
      </c>
      <c r="AF678" s="6" t="e">
        <f t="shared" si="196"/>
        <v>#N/A</v>
      </c>
      <c r="AG678" s="6" t="e">
        <f t="shared" si="197"/>
        <v>#N/A</v>
      </c>
      <c r="AH678" s="6" t="e">
        <f t="shared" si="198"/>
        <v>#N/A</v>
      </c>
      <c r="AI678" s="6" t="e">
        <f t="shared" si="199"/>
        <v>#N/A</v>
      </c>
      <c r="AJ678" s="7" t="str">
        <f t="shared" si="200"/>
        <v xml:space="preserve"> </v>
      </c>
      <c r="AK678" s="6" t="e">
        <f t="shared" si="201"/>
        <v>#N/A</v>
      </c>
      <c r="AL678" s="6"/>
      <c r="AM678" s="6"/>
      <c r="AN678" s="6"/>
      <c r="AO678" s="6"/>
      <c r="AP678" s="6"/>
      <c r="AQ678" s="6"/>
      <c r="AR678" s="6"/>
      <c r="AS678" s="6"/>
      <c r="AT678" s="6">
        <f t="shared" si="202"/>
        <v>0</v>
      </c>
      <c r="AU678" s="6"/>
      <c r="AV678" s="6" t="str">
        <f t="shared" si="192"/>
        <v/>
      </c>
      <c r="AW678" s="6" t="str">
        <f t="shared" si="193"/>
        <v/>
      </c>
      <c r="AX678" s="6" t="str">
        <f t="shared" si="194"/>
        <v/>
      </c>
      <c r="AY678" s="58"/>
      <c r="BE678" s="191" t="s">
        <v>7</v>
      </c>
      <c r="CS678" s="284" t="str">
        <f t="shared" si="195"/>
        <v/>
      </c>
      <c r="CT678" s="365" t="str">
        <f t="shared" si="203"/>
        <v/>
      </c>
    </row>
    <row r="679" spans="1:98" s="1" customFormat="1" ht="13.5" customHeight="1" x14ac:dyDescent="0.2">
      <c r="A679" s="17">
        <v>664</v>
      </c>
      <c r="B679" s="370"/>
      <c r="C679" s="370"/>
      <c r="D679" s="370"/>
      <c r="E679" s="370"/>
      <c r="F679" s="370"/>
      <c r="G679" s="370"/>
      <c r="H679" s="370"/>
      <c r="I679" s="370"/>
      <c r="J679" s="370"/>
      <c r="K679" s="370"/>
      <c r="L679" s="371"/>
      <c r="M679" s="370"/>
      <c r="N679" s="69"/>
      <c r="O679" s="70"/>
      <c r="P679" s="62"/>
      <c r="Q679" s="62"/>
      <c r="R679" s="103"/>
      <c r="S679" s="103"/>
      <c r="T679" s="104"/>
      <c r="U679" s="105"/>
      <c r="V679" s="106"/>
      <c r="W679" s="106"/>
      <c r="X679" s="107"/>
      <c r="Y679" s="25"/>
      <c r="Z679" s="21" t="str">
        <f t="shared" si="186"/>
        <v/>
      </c>
      <c r="AA679" s="6" t="e">
        <f t="shared" si="187"/>
        <v>#N/A</v>
      </c>
      <c r="AB679" s="6" t="e">
        <f t="shared" si="188"/>
        <v>#N/A</v>
      </c>
      <c r="AC679" s="6" t="e">
        <f t="shared" si="189"/>
        <v>#N/A</v>
      </c>
      <c r="AD679" s="6" t="str">
        <f t="shared" si="190"/>
        <v/>
      </c>
      <c r="AE679" s="6">
        <f t="shared" si="191"/>
        <v>1</v>
      </c>
      <c r="AF679" s="6" t="e">
        <f t="shared" si="196"/>
        <v>#N/A</v>
      </c>
      <c r="AG679" s="6" t="e">
        <f t="shared" si="197"/>
        <v>#N/A</v>
      </c>
      <c r="AH679" s="6" t="e">
        <f t="shared" si="198"/>
        <v>#N/A</v>
      </c>
      <c r="AI679" s="6" t="e">
        <f t="shared" si="199"/>
        <v>#N/A</v>
      </c>
      <c r="AJ679" s="7" t="str">
        <f t="shared" si="200"/>
        <v xml:space="preserve"> </v>
      </c>
      <c r="AK679" s="6" t="e">
        <f t="shared" si="201"/>
        <v>#N/A</v>
      </c>
      <c r="AL679" s="6"/>
      <c r="AM679" s="6"/>
      <c r="AN679" s="6"/>
      <c r="AO679" s="6"/>
      <c r="AP679" s="6"/>
      <c r="AQ679" s="6"/>
      <c r="AR679" s="6"/>
      <c r="AS679" s="6"/>
      <c r="AT679" s="6">
        <f t="shared" si="202"/>
        <v>0</v>
      </c>
      <c r="AU679" s="6"/>
      <c r="AV679" s="6" t="str">
        <f t="shared" si="192"/>
        <v/>
      </c>
      <c r="AW679" s="6" t="str">
        <f t="shared" si="193"/>
        <v/>
      </c>
      <c r="AX679" s="6" t="str">
        <f t="shared" si="194"/>
        <v/>
      </c>
      <c r="AY679" s="58"/>
      <c r="BE679" s="191" t="s">
        <v>931</v>
      </c>
      <c r="CS679" s="284" t="str">
        <f t="shared" si="195"/>
        <v/>
      </c>
      <c r="CT679" s="365" t="str">
        <f t="shared" si="203"/>
        <v/>
      </c>
    </row>
    <row r="680" spans="1:98" s="1" customFormat="1" ht="13.5" customHeight="1" x14ac:dyDescent="0.2">
      <c r="A680" s="17">
        <v>665</v>
      </c>
      <c r="B680" s="370"/>
      <c r="C680" s="370"/>
      <c r="D680" s="370"/>
      <c r="E680" s="370"/>
      <c r="F680" s="370"/>
      <c r="G680" s="370"/>
      <c r="H680" s="370"/>
      <c r="I680" s="370"/>
      <c r="J680" s="370"/>
      <c r="K680" s="370"/>
      <c r="L680" s="371"/>
      <c r="M680" s="370"/>
      <c r="N680" s="69"/>
      <c r="O680" s="70"/>
      <c r="P680" s="62"/>
      <c r="Q680" s="62"/>
      <c r="R680" s="103"/>
      <c r="S680" s="103"/>
      <c r="T680" s="104"/>
      <c r="U680" s="105"/>
      <c r="V680" s="106"/>
      <c r="W680" s="106"/>
      <c r="X680" s="107"/>
      <c r="Y680" s="25"/>
      <c r="Z680" s="21" t="str">
        <f t="shared" si="186"/>
        <v/>
      </c>
      <c r="AA680" s="6" t="e">
        <f t="shared" si="187"/>
        <v>#N/A</v>
      </c>
      <c r="AB680" s="6" t="e">
        <f t="shared" si="188"/>
        <v>#N/A</v>
      </c>
      <c r="AC680" s="6" t="e">
        <f t="shared" si="189"/>
        <v>#N/A</v>
      </c>
      <c r="AD680" s="6" t="str">
        <f t="shared" si="190"/>
        <v/>
      </c>
      <c r="AE680" s="6">
        <f t="shared" si="191"/>
        <v>1</v>
      </c>
      <c r="AF680" s="6" t="e">
        <f t="shared" si="196"/>
        <v>#N/A</v>
      </c>
      <c r="AG680" s="6" t="e">
        <f t="shared" si="197"/>
        <v>#N/A</v>
      </c>
      <c r="AH680" s="6" t="e">
        <f t="shared" si="198"/>
        <v>#N/A</v>
      </c>
      <c r="AI680" s="6" t="e">
        <f t="shared" si="199"/>
        <v>#N/A</v>
      </c>
      <c r="AJ680" s="7" t="str">
        <f t="shared" si="200"/>
        <v xml:space="preserve"> </v>
      </c>
      <c r="AK680" s="6" t="e">
        <f t="shared" si="201"/>
        <v>#N/A</v>
      </c>
      <c r="AL680" s="6"/>
      <c r="AM680" s="6"/>
      <c r="AN680" s="6"/>
      <c r="AO680" s="6"/>
      <c r="AP680" s="6"/>
      <c r="AQ680" s="6"/>
      <c r="AR680" s="6"/>
      <c r="AS680" s="6"/>
      <c r="AT680" s="6">
        <f t="shared" si="202"/>
        <v>0</v>
      </c>
      <c r="AU680" s="6"/>
      <c r="AV680" s="6" t="str">
        <f t="shared" si="192"/>
        <v/>
      </c>
      <c r="AW680" s="6" t="str">
        <f t="shared" si="193"/>
        <v/>
      </c>
      <c r="AX680" s="6" t="str">
        <f t="shared" si="194"/>
        <v/>
      </c>
      <c r="AY680" s="58"/>
      <c r="BE680" s="191" t="s">
        <v>997</v>
      </c>
      <c r="CS680" s="284" t="str">
        <f t="shared" si="195"/>
        <v/>
      </c>
      <c r="CT680" s="365" t="str">
        <f t="shared" si="203"/>
        <v/>
      </c>
    </row>
    <row r="681" spans="1:98" s="1" customFormat="1" ht="13.5" customHeight="1" x14ac:dyDescent="0.2">
      <c r="A681" s="17">
        <v>666</v>
      </c>
      <c r="B681" s="370"/>
      <c r="C681" s="370"/>
      <c r="D681" s="370"/>
      <c r="E681" s="370"/>
      <c r="F681" s="370"/>
      <c r="G681" s="370"/>
      <c r="H681" s="370"/>
      <c r="I681" s="370"/>
      <c r="J681" s="370"/>
      <c r="K681" s="370"/>
      <c r="L681" s="371"/>
      <c r="M681" s="370"/>
      <c r="N681" s="69"/>
      <c r="O681" s="70"/>
      <c r="P681" s="62"/>
      <c r="Q681" s="62"/>
      <c r="R681" s="103"/>
      <c r="S681" s="103"/>
      <c r="T681" s="104"/>
      <c r="U681" s="105"/>
      <c r="V681" s="106"/>
      <c r="W681" s="106"/>
      <c r="X681" s="107"/>
      <c r="Y681" s="25"/>
      <c r="Z681" s="21" t="str">
        <f t="shared" si="186"/>
        <v/>
      </c>
      <c r="AA681" s="6" t="e">
        <f t="shared" si="187"/>
        <v>#N/A</v>
      </c>
      <c r="AB681" s="6" t="e">
        <f t="shared" si="188"/>
        <v>#N/A</v>
      </c>
      <c r="AC681" s="6" t="e">
        <f t="shared" si="189"/>
        <v>#N/A</v>
      </c>
      <c r="AD681" s="6" t="str">
        <f t="shared" si="190"/>
        <v/>
      </c>
      <c r="AE681" s="6">
        <f t="shared" si="191"/>
        <v>1</v>
      </c>
      <c r="AF681" s="6" t="e">
        <f t="shared" si="196"/>
        <v>#N/A</v>
      </c>
      <c r="AG681" s="6" t="e">
        <f t="shared" si="197"/>
        <v>#N/A</v>
      </c>
      <c r="AH681" s="6" t="e">
        <f t="shared" si="198"/>
        <v>#N/A</v>
      </c>
      <c r="AI681" s="6" t="e">
        <f t="shared" si="199"/>
        <v>#N/A</v>
      </c>
      <c r="AJ681" s="7" t="str">
        <f t="shared" si="200"/>
        <v xml:space="preserve"> </v>
      </c>
      <c r="AK681" s="6" t="e">
        <f t="shared" si="201"/>
        <v>#N/A</v>
      </c>
      <c r="AL681" s="6"/>
      <c r="AM681" s="6"/>
      <c r="AN681" s="6"/>
      <c r="AO681" s="6"/>
      <c r="AP681" s="6"/>
      <c r="AQ681" s="6"/>
      <c r="AR681" s="6"/>
      <c r="AS681" s="6"/>
      <c r="AT681" s="6">
        <f t="shared" si="202"/>
        <v>0</v>
      </c>
      <c r="AU681" s="6"/>
      <c r="AV681" s="6" t="str">
        <f t="shared" si="192"/>
        <v/>
      </c>
      <c r="AW681" s="6" t="str">
        <f t="shared" si="193"/>
        <v/>
      </c>
      <c r="AX681" s="6" t="str">
        <f t="shared" si="194"/>
        <v/>
      </c>
      <c r="AY681" s="58"/>
      <c r="BE681" s="191" t="s">
        <v>1064</v>
      </c>
      <c r="CS681" s="284" t="str">
        <f t="shared" si="195"/>
        <v/>
      </c>
      <c r="CT681" s="365" t="str">
        <f t="shared" si="203"/>
        <v/>
      </c>
    </row>
    <row r="682" spans="1:98" s="1" customFormat="1" ht="13.5" customHeight="1" x14ac:dyDescent="0.2">
      <c r="A682" s="17">
        <v>667</v>
      </c>
      <c r="B682" s="370"/>
      <c r="C682" s="370"/>
      <c r="D682" s="370"/>
      <c r="E682" s="370"/>
      <c r="F682" s="370"/>
      <c r="G682" s="370"/>
      <c r="H682" s="370"/>
      <c r="I682" s="370"/>
      <c r="J682" s="370"/>
      <c r="K682" s="370"/>
      <c r="L682" s="371"/>
      <c r="M682" s="370"/>
      <c r="N682" s="69"/>
      <c r="O682" s="70"/>
      <c r="P682" s="62"/>
      <c r="Q682" s="62"/>
      <c r="R682" s="103"/>
      <c r="S682" s="103"/>
      <c r="T682" s="104"/>
      <c r="U682" s="105"/>
      <c r="V682" s="106"/>
      <c r="W682" s="106"/>
      <c r="X682" s="107"/>
      <c r="Y682" s="25"/>
      <c r="Z682" s="21" t="str">
        <f t="shared" si="186"/>
        <v/>
      </c>
      <c r="AA682" s="6" t="e">
        <f t="shared" si="187"/>
        <v>#N/A</v>
      </c>
      <c r="AB682" s="6" t="e">
        <f t="shared" si="188"/>
        <v>#N/A</v>
      </c>
      <c r="AC682" s="6" t="e">
        <f t="shared" si="189"/>
        <v>#N/A</v>
      </c>
      <c r="AD682" s="6" t="str">
        <f t="shared" si="190"/>
        <v/>
      </c>
      <c r="AE682" s="6">
        <f t="shared" si="191"/>
        <v>1</v>
      </c>
      <c r="AF682" s="6" t="e">
        <f t="shared" si="196"/>
        <v>#N/A</v>
      </c>
      <c r="AG682" s="6" t="e">
        <f t="shared" si="197"/>
        <v>#N/A</v>
      </c>
      <c r="AH682" s="6" t="e">
        <f t="shared" si="198"/>
        <v>#N/A</v>
      </c>
      <c r="AI682" s="6" t="e">
        <f t="shared" si="199"/>
        <v>#N/A</v>
      </c>
      <c r="AJ682" s="7" t="str">
        <f t="shared" si="200"/>
        <v xml:space="preserve"> </v>
      </c>
      <c r="AK682" s="6" t="e">
        <f t="shared" si="201"/>
        <v>#N/A</v>
      </c>
      <c r="AL682" s="6"/>
      <c r="AM682" s="6"/>
      <c r="AN682" s="6"/>
      <c r="AO682" s="6"/>
      <c r="AP682" s="6"/>
      <c r="AQ682" s="6"/>
      <c r="AR682" s="6"/>
      <c r="AS682" s="6"/>
      <c r="AT682" s="6">
        <f t="shared" si="202"/>
        <v>0</v>
      </c>
      <c r="AU682" s="6"/>
      <c r="AV682" s="6" t="str">
        <f t="shared" si="192"/>
        <v/>
      </c>
      <c r="AW682" s="6" t="str">
        <f t="shared" si="193"/>
        <v/>
      </c>
      <c r="AX682" s="6" t="str">
        <f t="shared" si="194"/>
        <v/>
      </c>
      <c r="AY682" s="58"/>
      <c r="BE682" s="191" t="s">
        <v>1328</v>
      </c>
      <c r="CS682" s="284" t="str">
        <f t="shared" si="195"/>
        <v/>
      </c>
      <c r="CT682" s="365" t="str">
        <f t="shared" si="203"/>
        <v/>
      </c>
    </row>
    <row r="683" spans="1:98" s="1" customFormat="1" ht="13.5" customHeight="1" x14ac:dyDescent="0.2">
      <c r="A683" s="17">
        <v>668</v>
      </c>
      <c r="B683" s="370"/>
      <c r="C683" s="370"/>
      <c r="D683" s="370"/>
      <c r="E683" s="370"/>
      <c r="F683" s="370"/>
      <c r="G683" s="370"/>
      <c r="H683" s="370"/>
      <c r="I683" s="370"/>
      <c r="J683" s="370"/>
      <c r="K683" s="370"/>
      <c r="L683" s="371"/>
      <c r="M683" s="370"/>
      <c r="N683" s="69"/>
      <c r="O683" s="70"/>
      <c r="P683" s="62"/>
      <c r="Q683" s="62"/>
      <c r="R683" s="103"/>
      <c r="S683" s="103"/>
      <c r="T683" s="104"/>
      <c r="U683" s="105"/>
      <c r="V683" s="106"/>
      <c r="W683" s="106"/>
      <c r="X683" s="107"/>
      <c r="Y683" s="25"/>
      <c r="Z683" s="21" t="str">
        <f t="shared" si="186"/>
        <v/>
      </c>
      <c r="AA683" s="6" t="e">
        <f t="shared" si="187"/>
        <v>#N/A</v>
      </c>
      <c r="AB683" s="6" t="e">
        <f t="shared" si="188"/>
        <v>#N/A</v>
      </c>
      <c r="AC683" s="6" t="e">
        <f t="shared" si="189"/>
        <v>#N/A</v>
      </c>
      <c r="AD683" s="6" t="str">
        <f t="shared" si="190"/>
        <v/>
      </c>
      <c r="AE683" s="6">
        <f t="shared" si="191"/>
        <v>1</v>
      </c>
      <c r="AF683" s="6" t="e">
        <f t="shared" si="196"/>
        <v>#N/A</v>
      </c>
      <c r="AG683" s="6" t="e">
        <f t="shared" si="197"/>
        <v>#N/A</v>
      </c>
      <c r="AH683" s="6" t="e">
        <f t="shared" si="198"/>
        <v>#N/A</v>
      </c>
      <c r="AI683" s="6" t="e">
        <f t="shared" si="199"/>
        <v>#N/A</v>
      </c>
      <c r="AJ683" s="7" t="str">
        <f t="shared" si="200"/>
        <v xml:space="preserve"> </v>
      </c>
      <c r="AK683" s="6" t="e">
        <f t="shared" si="201"/>
        <v>#N/A</v>
      </c>
      <c r="AL683" s="6"/>
      <c r="AM683" s="6"/>
      <c r="AN683" s="6"/>
      <c r="AO683" s="6"/>
      <c r="AP683" s="6"/>
      <c r="AQ683" s="6"/>
      <c r="AR683" s="6"/>
      <c r="AS683" s="6"/>
      <c r="AT683" s="6">
        <f t="shared" si="202"/>
        <v>0</v>
      </c>
      <c r="AU683" s="6"/>
      <c r="AV683" s="6" t="str">
        <f t="shared" si="192"/>
        <v/>
      </c>
      <c r="AW683" s="6" t="str">
        <f t="shared" si="193"/>
        <v/>
      </c>
      <c r="AX683" s="6" t="str">
        <f t="shared" si="194"/>
        <v/>
      </c>
      <c r="AY683" s="58"/>
      <c r="BE683" s="191" t="s">
        <v>1111</v>
      </c>
      <c r="CS683" s="284" t="str">
        <f t="shared" si="195"/>
        <v/>
      </c>
      <c r="CT683" s="365" t="str">
        <f t="shared" si="203"/>
        <v/>
      </c>
    </row>
    <row r="684" spans="1:98" s="1" customFormat="1" ht="13.5" customHeight="1" x14ac:dyDescent="0.2">
      <c r="A684" s="17">
        <v>669</v>
      </c>
      <c r="B684" s="370"/>
      <c r="C684" s="370"/>
      <c r="D684" s="370"/>
      <c r="E684" s="370"/>
      <c r="F684" s="370"/>
      <c r="G684" s="370"/>
      <c r="H684" s="370"/>
      <c r="I684" s="370"/>
      <c r="J684" s="370"/>
      <c r="K684" s="370"/>
      <c r="L684" s="371"/>
      <c r="M684" s="370"/>
      <c r="N684" s="69"/>
      <c r="O684" s="70"/>
      <c r="P684" s="62"/>
      <c r="Q684" s="62"/>
      <c r="R684" s="103"/>
      <c r="S684" s="103"/>
      <c r="T684" s="104"/>
      <c r="U684" s="105"/>
      <c r="V684" s="106"/>
      <c r="W684" s="106"/>
      <c r="X684" s="107"/>
      <c r="Y684" s="25"/>
      <c r="Z684" s="21" t="str">
        <f t="shared" si="186"/>
        <v/>
      </c>
      <c r="AA684" s="6" t="e">
        <f t="shared" si="187"/>
        <v>#N/A</v>
      </c>
      <c r="AB684" s="6" t="e">
        <f t="shared" si="188"/>
        <v>#N/A</v>
      </c>
      <c r="AC684" s="6" t="e">
        <f t="shared" si="189"/>
        <v>#N/A</v>
      </c>
      <c r="AD684" s="6" t="str">
        <f t="shared" si="190"/>
        <v/>
      </c>
      <c r="AE684" s="6">
        <f t="shared" si="191"/>
        <v>1</v>
      </c>
      <c r="AF684" s="6" t="e">
        <f t="shared" si="196"/>
        <v>#N/A</v>
      </c>
      <c r="AG684" s="6" t="e">
        <f t="shared" si="197"/>
        <v>#N/A</v>
      </c>
      <c r="AH684" s="6" t="e">
        <f t="shared" si="198"/>
        <v>#N/A</v>
      </c>
      <c r="AI684" s="6" t="e">
        <f t="shared" si="199"/>
        <v>#N/A</v>
      </c>
      <c r="AJ684" s="7" t="str">
        <f t="shared" si="200"/>
        <v xml:space="preserve"> </v>
      </c>
      <c r="AK684" s="6" t="e">
        <f t="shared" si="201"/>
        <v>#N/A</v>
      </c>
      <c r="AL684" s="6"/>
      <c r="AM684" s="6"/>
      <c r="AN684" s="6"/>
      <c r="AO684" s="6"/>
      <c r="AP684" s="6"/>
      <c r="AQ684" s="6"/>
      <c r="AR684" s="6"/>
      <c r="AS684" s="6"/>
      <c r="AT684" s="6">
        <f t="shared" si="202"/>
        <v>0</v>
      </c>
      <c r="AU684" s="6"/>
      <c r="AV684" s="6" t="str">
        <f t="shared" si="192"/>
        <v/>
      </c>
      <c r="AW684" s="6" t="str">
        <f t="shared" si="193"/>
        <v/>
      </c>
      <c r="AX684" s="6" t="str">
        <f t="shared" si="194"/>
        <v/>
      </c>
      <c r="AY684" s="58"/>
      <c r="BE684" s="191" t="s">
        <v>1127</v>
      </c>
      <c r="CS684" s="284" t="str">
        <f t="shared" si="195"/>
        <v/>
      </c>
      <c r="CT684" s="365" t="str">
        <f t="shared" si="203"/>
        <v/>
      </c>
    </row>
    <row r="685" spans="1:98" s="1" customFormat="1" ht="13.5" customHeight="1" x14ac:dyDescent="0.2">
      <c r="A685" s="17">
        <v>670</v>
      </c>
      <c r="B685" s="370"/>
      <c r="C685" s="370"/>
      <c r="D685" s="370"/>
      <c r="E685" s="370"/>
      <c r="F685" s="370"/>
      <c r="G685" s="370"/>
      <c r="H685" s="370"/>
      <c r="I685" s="370"/>
      <c r="J685" s="370"/>
      <c r="K685" s="370"/>
      <c r="L685" s="371"/>
      <c r="M685" s="370"/>
      <c r="N685" s="69"/>
      <c r="O685" s="70"/>
      <c r="P685" s="62"/>
      <c r="Q685" s="62"/>
      <c r="R685" s="103"/>
      <c r="S685" s="103"/>
      <c r="T685" s="104"/>
      <c r="U685" s="105"/>
      <c r="V685" s="106"/>
      <c r="W685" s="106"/>
      <c r="X685" s="107"/>
      <c r="Y685" s="25"/>
      <c r="Z685" s="21" t="str">
        <f t="shared" si="186"/>
        <v/>
      </c>
      <c r="AA685" s="6" t="e">
        <f t="shared" si="187"/>
        <v>#N/A</v>
      </c>
      <c r="AB685" s="6" t="e">
        <f t="shared" si="188"/>
        <v>#N/A</v>
      </c>
      <c r="AC685" s="6" t="e">
        <f t="shared" si="189"/>
        <v>#N/A</v>
      </c>
      <c r="AD685" s="6" t="str">
        <f t="shared" si="190"/>
        <v/>
      </c>
      <c r="AE685" s="6">
        <f t="shared" si="191"/>
        <v>1</v>
      </c>
      <c r="AF685" s="6" t="e">
        <f t="shared" si="196"/>
        <v>#N/A</v>
      </c>
      <c r="AG685" s="6" t="e">
        <f t="shared" si="197"/>
        <v>#N/A</v>
      </c>
      <c r="AH685" s="6" t="e">
        <f t="shared" si="198"/>
        <v>#N/A</v>
      </c>
      <c r="AI685" s="6" t="e">
        <f t="shared" si="199"/>
        <v>#N/A</v>
      </c>
      <c r="AJ685" s="7" t="str">
        <f t="shared" si="200"/>
        <v xml:space="preserve"> </v>
      </c>
      <c r="AK685" s="6" t="e">
        <f t="shared" si="201"/>
        <v>#N/A</v>
      </c>
      <c r="AL685" s="6"/>
      <c r="AM685" s="6"/>
      <c r="AN685" s="6"/>
      <c r="AO685" s="6"/>
      <c r="AP685" s="6"/>
      <c r="AQ685" s="6"/>
      <c r="AR685" s="6"/>
      <c r="AS685" s="6"/>
      <c r="AT685" s="6">
        <f t="shared" si="202"/>
        <v>0</v>
      </c>
      <c r="AU685" s="6"/>
      <c r="AV685" s="6" t="str">
        <f t="shared" si="192"/>
        <v/>
      </c>
      <c r="AW685" s="6" t="str">
        <f t="shared" si="193"/>
        <v/>
      </c>
      <c r="AX685" s="6" t="str">
        <f t="shared" si="194"/>
        <v/>
      </c>
      <c r="AY685" s="58"/>
      <c r="BE685" s="191" t="s">
        <v>1152</v>
      </c>
      <c r="CS685" s="284" t="str">
        <f t="shared" si="195"/>
        <v/>
      </c>
      <c r="CT685" s="365" t="str">
        <f t="shared" si="203"/>
        <v/>
      </c>
    </row>
    <row r="686" spans="1:98" s="1" customFormat="1" ht="13.5" customHeight="1" x14ac:dyDescent="0.2">
      <c r="A686" s="17">
        <v>671</v>
      </c>
      <c r="B686" s="370"/>
      <c r="C686" s="370"/>
      <c r="D686" s="370"/>
      <c r="E686" s="370"/>
      <c r="F686" s="370"/>
      <c r="G686" s="370"/>
      <c r="H686" s="370"/>
      <c r="I686" s="370"/>
      <c r="J686" s="370"/>
      <c r="K686" s="370"/>
      <c r="L686" s="371"/>
      <c r="M686" s="370"/>
      <c r="N686" s="69"/>
      <c r="O686" s="70"/>
      <c r="P686" s="62"/>
      <c r="Q686" s="62"/>
      <c r="R686" s="103"/>
      <c r="S686" s="103"/>
      <c r="T686" s="104"/>
      <c r="U686" s="105"/>
      <c r="V686" s="106"/>
      <c r="W686" s="106"/>
      <c r="X686" s="107"/>
      <c r="Y686" s="25"/>
      <c r="Z686" s="21" t="str">
        <f t="shared" si="186"/>
        <v/>
      </c>
      <c r="AA686" s="6" t="e">
        <f t="shared" si="187"/>
        <v>#N/A</v>
      </c>
      <c r="AB686" s="6" t="e">
        <f t="shared" si="188"/>
        <v>#N/A</v>
      </c>
      <c r="AC686" s="6" t="e">
        <f t="shared" si="189"/>
        <v>#N/A</v>
      </c>
      <c r="AD686" s="6" t="str">
        <f t="shared" si="190"/>
        <v/>
      </c>
      <c r="AE686" s="6">
        <f t="shared" si="191"/>
        <v>1</v>
      </c>
      <c r="AF686" s="6" t="e">
        <f t="shared" si="196"/>
        <v>#N/A</v>
      </c>
      <c r="AG686" s="6" t="e">
        <f t="shared" si="197"/>
        <v>#N/A</v>
      </c>
      <c r="AH686" s="6" t="e">
        <f t="shared" si="198"/>
        <v>#N/A</v>
      </c>
      <c r="AI686" s="6" t="e">
        <f t="shared" si="199"/>
        <v>#N/A</v>
      </c>
      <c r="AJ686" s="7" t="str">
        <f t="shared" si="200"/>
        <v xml:space="preserve"> </v>
      </c>
      <c r="AK686" s="6" t="e">
        <f t="shared" si="201"/>
        <v>#N/A</v>
      </c>
      <c r="AL686" s="6"/>
      <c r="AM686" s="6"/>
      <c r="AN686" s="6"/>
      <c r="AO686" s="6"/>
      <c r="AP686" s="6"/>
      <c r="AQ686" s="6"/>
      <c r="AR686" s="6"/>
      <c r="AS686" s="6"/>
      <c r="AT686" s="6">
        <f t="shared" si="202"/>
        <v>0</v>
      </c>
      <c r="AU686" s="6"/>
      <c r="AV686" s="6" t="str">
        <f t="shared" si="192"/>
        <v/>
      </c>
      <c r="AW686" s="6" t="str">
        <f t="shared" si="193"/>
        <v/>
      </c>
      <c r="AX686" s="6" t="str">
        <f t="shared" si="194"/>
        <v/>
      </c>
      <c r="AY686" s="58"/>
      <c r="BE686" s="191" t="s">
        <v>1327</v>
      </c>
      <c r="CS686" s="284" t="str">
        <f t="shared" si="195"/>
        <v/>
      </c>
      <c r="CT686" s="365" t="str">
        <f t="shared" si="203"/>
        <v/>
      </c>
    </row>
    <row r="687" spans="1:98" s="1" customFormat="1" ht="13.5" customHeight="1" x14ac:dyDescent="0.2">
      <c r="A687" s="17">
        <v>672</v>
      </c>
      <c r="B687" s="370"/>
      <c r="C687" s="370"/>
      <c r="D687" s="370"/>
      <c r="E687" s="370"/>
      <c r="F687" s="370"/>
      <c r="G687" s="370"/>
      <c r="H687" s="370"/>
      <c r="I687" s="370"/>
      <c r="J687" s="370"/>
      <c r="K687" s="370"/>
      <c r="L687" s="371"/>
      <c r="M687" s="370"/>
      <c r="N687" s="69"/>
      <c r="O687" s="70"/>
      <c r="P687" s="62"/>
      <c r="Q687" s="62"/>
      <c r="R687" s="103"/>
      <c r="S687" s="103"/>
      <c r="T687" s="104"/>
      <c r="U687" s="105"/>
      <c r="V687" s="106"/>
      <c r="W687" s="106"/>
      <c r="X687" s="107"/>
      <c r="Y687" s="25"/>
      <c r="Z687" s="21" t="str">
        <f t="shared" si="186"/>
        <v/>
      </c>
      <c r="AA687" s="6" t="e">
        <f t="shared" si="187"/>
        <v>#N/A</v>
      </c>
      <c r="AB687" s="6" t="e">
        <f t="shared" si="188"/>
        <v>#N/A</v>
      </c>
      <c r="AC687" s="6" t="e">
        <f t="shared" si="189"/>
        <v>#N/A</v>
      </c>
      <c r="AD687" s="6" t="str">
        <f t="shared" si="190"/>
        <v/>
      </c>
      <c r="AE687" s="6">
        <f t="shared" si="191"/>
        <v>1</v>
      </c>
      <c r="AF687" s="6" t="e">
        <f t="shared" si="196"/>
        <v>#N/A</v>
      </c>
      <c r="AG687" s="6" t="e">
        <f t="shared" si="197"/>
        <v>#N/A</v>
      </c>
      <c r="AH687" s="6" t="e">
        <f t="shared" si="198"/>
        <v>#N/A</v>
      </c>
      <c r="AI687" s="6" t="e">
        <f t="shared" si="199"/>
        <v>#N/A</v>
      </c>
      <c r="AJ687" s="7" t="str">
        <f t="shared" si="200"/>
        <v xml:space="preserve"> </v>
      </c>
      <c r="AK687" s="6" t="e">
        <f t="shared" si="201"/>
        <v>#N/A</v>
      </c>
      <c r="AL687" s="6"/>
      <c r="AM687" s="6"/>
      <c r="AN687" s="6"/>
      <c r="AO687" s="6"/>
      <c r="AP687" s="6"/>
      <c r="AQ687" s="6"/>
      <c r="AR687" s="6"/>
      <c r="AS687" s="6"/>
      <c r="AT687" s="6">
        <f t="shared" si="202"/>
        <v>0</v>
      </c>
      <c r="AU687" s="6"/>
      <c r="AV687" s="6" t="str">
        <f t="shared" si="192"/>
        <v/>
      </c>
      <c r="AW687" s="6" t="str">
        <f t="shared" si="193"/>
        <v/>
      </c>
      <c r="AX687" s="6" t="str">
        <f t="shared" si="194"/>
        <v/>
      </c>
      <c r="AY687" s="58"/>
      <c r="BE687" s="191" t="s">
        <v>1110</v>
      </c>
      <c r="CS687" s="284" t="str">
        <f t="shared" si="195"/>
        <v/>
      </c>
      <c r="CT687" s="365" t="str">
        <f t="shared" si="203"/>
        <v/>
      </c>
    </row>
    <row r="688" spans="1:98" s="1" customFormat="1" ht="13.5" customHeight="1" x14ac:dyDescent="0.2">
      <c r="A688" s="17">
        <v>673</v>
      </c>
      <c r="B688" s="370"/>
      <c r="C688" s="370"/>
      <c r="D688" s="370"/>
      <c r="E688" s="370"/>
      <c r="F688" s="370"/>
      <c r="G688" s="370"/>
      <c r="H688" s="370"/>
      <c r="I688" s="370"/>
      <c r="J688" s="370"/>
      <c r="K688" s="370"/>
      <c r="L688" s="371"/>
      <c r="M688" s="370"/>
      <c r="N688" s="69"/>
      <c r="O688" s="70"/>
      <c r="P688" s="62"/>
      <c r="Q688" s="62"/>
      <c r="R688" s="103"/>
      <c r="S688" s="103"/>
      <c r="T688" s="104"/>
      <c r="U688" s="105"/>
      <c r="V688" s="106"/>
      <c r="W688" s="106"/>
      <c r="X688" s="107"/>
      <c r="Y688" s="25"/>
      <c r="Z688" s="21" t="str">
        <f t="shared" si="186"/>
        <v/>
      </c>
      <c r="AA688" s="6" t="e">
        <f t="shared" si="187"/>
        <v>#N/A</v>
      </c>
      <c r="AB688" s="6" t="e">
        <f t="shared" si="188"/>
        <v>#N/A</v>
      </c>
      <c r="AC688" s="6" t="e">
        <f t="shared" si="189"/>
        <v>#N/A</v>
      </c>
      <c r="AD688" s="6" t="str">
        <f t="shared" si="190"/>
        <v/>
      </c>
      <c r="AE688" s="6">
        <f t="shared" si="191"/>
        <v>1</v>
      </c>
      <c r="AF688" s="6" t="e">
        <f t="shared" si="196"/>
        <v>#N/A</v>
      </c>
      <c r="AG688" s="6" t="e">
        <f t="shared" si="197"/>
        <v>#N/A</v>
      </c>
      <c r="AH688" s="6" t="e">
        <f t="shared" si="198"/>
        <v>#N/A</v>
      </c>
      <c r="AI688" s="6" t="e">
        <f t="shared" si="199"/>
        <v>#N/A</v>
      </c>
      <c r="AJ688" s="7" t="str">
        <f t="shared" si="200"/>
        <v xml:space="preserve"> </v>
      </c>
      <c r="AK688" s="6" t="e">
        <f t="shared" si="201"/>
        <v>#N/A</v>
      </c>
      <c r="AL688" s="6"/>
      <c r="AM688" s="6"/>
      <c r="AN688" s="6"/>
      <c r="AO688" s="6"/>
      <c r="AP688" s="6"/>
      <c r="AQ688" s="6"/>
      <c r="AR688" s="6"/>
      <c r="AS688" s="6"/>
      <c r="AT688" s="6">
        <f t="shared" si="202"/>
        <v>0</v>
      </c>
      <c r="AU688" s="6"/>
      <c r="AV688" s="6" t="str">
        <f t="shared" si="192"/>
        <v/>
      </c>
      <c r="AW688" s="6" t="str">
        <f t="shared" si="193"/>
        <v/>
      </c>
      <c r="AX688" s="6" t="str">
        <f t="shared" si="194"/>
        <v/>
      </c>
      <c r="AY688" s="58"/>
      <c r="BE688" s="191" t="s">
        <v>1126</v>
      </c>
      <c r="CS688" s="284" t="str">
        <f t="shared" si="195"/>
        <v/>
      </c>
      <c r="CT688" s="365" t="str">
        <f t="shared" si="203"/>
        <v/>
      </c>
    </row>
    <row r="689" spans="1:98" s="1" customFormat="1" ht="13.5" customHeight="1" x14ac:dyDescent="0.2">
      <c r="A689" s="17">
        <v>674</v>
      </c>
      <c r="B689" s="370"/>
      <c r="C689" s="370"/>
      <c r="D689" s="370"/>
      <c r="E689" s="370"/>
      <c r="F689" s="370"/>
      <c r="G689" s="370"/>
      <c r="H689" s="370"/>
      <c r="I689" s="370"/>
      <c r="J689" s="370"/>
      <c r="K689" s="370"/>
      <c r="L689" s="371"/>
      <c r="M689" s="370"/>
      <c r="N689" s="69"/>
      <c r="O689" s="70"/>
      <c r="P689" s="62"/>
      <c r="Q689" s="62"/>
      <c r="R689" s="103"/>
      <c r="S689" s="103"/>
      <c r="T689" s="104"/>
      <c r="U689" s="105"/>
      <c r="V689" s="106"/>
      <c r="W689" s="106"/>
      <c r="X689" s="107"/>
      <c r="Y689" s="25"/>
      <c r="Z689" s="21" t="str">
        <f t="shared" si="186"/>
        <v/>
      </c>
      <c r="AA689" s="6" t="e">
        <f t="shared" si="187"/>
        <v>#N/A</v>
      </c>
      <c r="AB689" s="6" t="e">
        <f t="shared" si="188"/>
        <v>#N/A</v>
      </c>
      <c r="AC689" s="6" t="e">
        <f t="shared" si="189"/>
        <v>#N/A</v>
      </c>
      <c r="AD689" s="6" t="str">
        <f t="shared" si="190"/>
        <v/>
      </c>
      <c r="AE689" s="6">
        <f t="shared" si="191"/>
        <v>1</v>
      </c>
      <c r="AF689" s="6" t="e">
        <f t="shared" si="196"/>
        <v>#N/A</v>
      </c>
      <c r="AG689" s="6" t="e">
        <f t="shared" si="197"/>
        <v>#N/A</v>
      </c>
      <c r="AH689" s="6" t="e">
        <f t="shared" si="198"/>
        <v>#N/A</v>
      </c>
      <c r="AI689" s="6" t="e">
        <f t="shared" si="199"/>
        <v>#N/A</v>
      </c>
      <c r="AJ689" s="7" t="str">
        <f t="shared" si="200"/>
        <v xml:space="preserve"> </v>
      </c>
      <c r="AK689" s="6" t="e">
        <f t="shared" si="201"/>
        <v>#N/A</v>
      </c>
      <c r="AL689" s="6"/>
      <c r="AM689" s="6"/>
      <c r="AN689" s="6"/>
      <c r="AO689" s="6"/>
      <c r="AP689" s="6"/>
      <c r="AQ689" s="6"/>
      <c r="AR689" s="6"/>
      <c r="AS689" s="6"/>
      <c r="AT689" s="6">
        <f t="shared" si="202"/>
        <v>0</v>
      </c>
      <c r="AU689" s="6"/>
      <c r="AV689" s="6" t="str">
        <f t="shared" si="192"/>
        <v/>
      </c>
      <c r="AW689" s="6" t="str">
        <f t="shared" si="193"/>
        <v/>
      </c>
      <c r="AX689" s="6" t="str">
        <f t="shared" si="194"/>
        <v/>
      </c>
      <c r="AY689" s="58"/>
      <c r="BE689" s="191" t="s">
        <v>1151</v>
      </c>
      <c r="CS689" s="284" t="str">
        <f t="shared" si="195"/>
        <v/>
      </c>
      <c r="CT689" s="365" t="str">
        <f t="shared" si="203"/>
        <v/>
      </c>
    </row>
    <row r="690" spans="1:98" s="1" customFormat="1" ht="13.5" customHeight="1" x14ac:dyDescent="0.2">
      <c r="A690" s="17">
        <v>675</v>
      </c>
      <c r="B690" s="370"/>
      <c r="C690" s="370"/>
      <c r="D690" s="370"/>
      <c r="E690" s="370"/>
      <c r="F690" s="370"/>
      <c r="G690" s="370"/>
      <c r="H690" s="370"/>
      <c r="I690" s="370"/>
      <c r="J690" s="370"/>
      <c r="K690" s="370"/>
      <c r="L690" s="371"/>
      <c r="M690" s="370"/>
      <c r="N690" s="69"/>
      <c r="O690" s="70"/>
      <c r="P690" s="62"/>
      <c r="Q690" s="62"/>
      <c r="R690" s="103"/>
      <c r="S690" s="103"/>
      <c r="T690" s="104"/>
      <c r="U690" s="105"/>
      <c r="V690" s="106"/>
      <c r="W690" s="106"/>
      <c r="X690" s="107"/>
      <c r="Y690" s="25"/>
      <c r="Z690" s="21" t="str">
        <f t="shared" si="186"/>
        <v/>
      </c>
      <c r="AA690" s="6" t="e">
        <f t="shared" si="187"/>
        <v>#N/A</v>
      </c>
      <c r="AB690" s="6" t="e">
        <f t="shared" si="188"/>
        <v>#N/A</v>
      </c>
      <c r="AC690" s="6" t="e">
        <f t="shared" si="189"/>
        <v>#N/A</v>
      </c>
      <c r="AD690" s="6" t="str">
        <f t="shared" si="190"/>
        <v/>
      </c>
      <c r="AE690" s="6">
        <f t="shared" si="191"/>
        <v>1</v>
      </c>
      <c r="AF690" s="6" t="e">
        <f t="shared" si="196"/>
        <v>#N/A</v>
      </c>
      <c r="AG690" s="6" t="e">
        <f t="shared" si="197"/>
        <v>#N/A</v>
      </c>
      <c r="AH690" s="6" t="e">
        <f t="shared" si="198"/>
        <v>#N/A</v>
      </c>
      <c r="AI690" s="6" t="e">
        <f t="shared" si="199"/>
        <v>#N/A</v>
      </c>
      <c r="AJ690" s="7" t="str">
        <f t="shared" si="200"/>
        <v xml:space="preserve"> </v>
      </c>
      <c r="AK690" s="6" t="e">
        <f t="shared" si="201"/>
        <v>#N/A</v>
      </c>
      <c r="AL690" s="6"/>
      <c r="AM690" s="6"/>
      <c r="AN690" s="6"/>
      <c r="AO690" s="6"/>
      <c r="AP690" s="6"/>
      <c r="AQ690" s="6"/>
      <c r="AR690" s="6"/>
      <c r="AS690" s="6"/>
      <c r="AT690" s="6">
        <f t="shared" si="202"/>
        <v>0</v>
      </c>
      <c r="AU690" s="6"/>
      <c r="AV690" s="6" t="str">
        <f t="shared" si="192"/>
        <v/>
      </c>
      <c r="AW690" s="6" t="str">
        <f t="shared" si="193"/>
        <v/>
      </c>
      <c r="AX690" s="6" t="str">
        <f t="shared" si="194"/>
        <v/>
      </c>
      <c r="AY690" s="58"/>
      <c r="BE690" s="191" t="s">
        <v>1355</v>
      </c>
      <c r="CS690" s="284" t="str">
        <f t="shared" si="195"/>
        <v/>
      </c>
      <c r="CT690" s="365" t="str">
        <f t="shared" si="203"/>
        <v/>
      </c>
    </row>
    <row r="691" spans="1:98" s="1" customFormat="1" ht="13.5" customHeight="1" x14ac:dyDescent="0.2">
      <c r="A691" s="17">
        <v>676</v>
      </c>
      <c r="B691" s="370"/>
      <c r="C691" s="370"/>
      <c r="D691" s="370"/>
      <c r="E691" s="370"/>
      <c r="F691" s="370"/>
      <c r="G691" s="370"/>
      <c r="H691" s="370"/>
      <c r="I691" s="370"/>
      <c r="J691" s="370"/>
      <c r="K691" s="370"/>
      <c r="L691" s="371"/>
      <c r="M691" s="370"/>
      <c r="N691" s="69"/>
      <c r="O691" s="70"/>
      <c r="P691" s="62"/>
      <c r="Q691" s="62"/>
      <c r="R691" s="103"/>
      <c r="S691" s="103"/>
      <c r="T691" s="104"/>
      <c r="U691" s="105"/>
      <c r="V691" s="106"/>
      <c r="W691" s="106"/>
      <c r="X691" s="107"/>
      <c r="Y691" s="25"/>
      <c r="Z691" s="21" t="str">
        <f t="shared" si="186"/>
        <v/>
      </c>
      <c r="AA691" s="6" t="e">
        <f t="shared" si="187"/>
        <v>#N/A</v>
      </c>
      <c r="AB691" s="6" t="e">
        <f t="shared" si="188"/>
        <v>#N/A</v>
      </c>
      <c r="AC691" s="6" t="e">
        <f t="shared" si="189"/>
        <v>#N/A</v>
      </c>
      <c r="AD691" s="6" t="str">
        <f t="shared" si="190"/>
        <v/>
      </c>
      <c r="AE691" s="6">
        <f t="shared" si="191"/>
        <v>1</v>
      </c>
      <c r="AF691" s="6" t="e">
        <f t="shared" si="196"/>
        <v>#N/A</v>
      </c>
      <c r="AG691" s="6" t="e">
        <f t="shared" si="197"/>
        <v>#N/A</v>
      </c>
      <c r="AH691" s="6" t="e">
        <f t="shared" si="198"/>
        <v>#N/A</v>
      </c>
      <c r="AI691" s="6" t="e">
        <f t="shared" si="199"/>
        <v>#N/A</v>
      </c>
      <c r="AJ691" s="7" t="str">
        <f t="shared" si="200"/>
        <v xml:space="preserve"> </v>
      </c>
      <c r="AK691" s="6" t="e">
        <f t="shared" si="201"/>
        <v>#N/A</v>
      </c>
      <c r="AL691" s="6"/>
      <c r="AM691" s="6"/>
      <c r="AN691" s="6"/>
      <c r="AO691" s="6"/>
      <c r="AP691" s="6"/>
      <c r="AQ691" s="6"/>
      <c r="AR691" s="6"/>
      <c r="AS691" s="6"/>
      <c r="AT691" s="6">
        <f t="shared" si="202"/>
        <v>0</v>
      </c>
      <c r="AU691" s="6"/>
      <c r="AV691" s="6" t="str">
        <f t="shared" si="192"/>
        <v/>
      </c>
      <c r="AW691" s="6" t="str">
        <f t="shared" si="193"/>
        <v/>
      </c>
      <c r="AX691" s="6" t="str">
        <f t="shared" si="194"/>
        <v/>
      </c>
      <c r="AY691" s="58"/>
      <c r="BE691" s="191" t="s">
        <v>1175</v>
      </c>
      <c r="CS691" s="284" t="str">
        <f t="shared" si="195"/>
        <v/>
      </c>
      <c r="CT691" s="365" t="str">
        <f t="shared" si="203"/>
        <v/>
      </c>
    </row>
    <row r="692" spans="1:98" s="1" customFormat="1" ht="13.5" customHeight="1" x14ac:dyDescent="0.2">
      <c r="A692" s="17">
        <v>677</v>
      </c>
      <c r="B692" s="370"/>
      <c r="C692" s="370"/>
      <c r="D692" s="370"/>
      <c r="E692" s="370"/>
      <c r="F692" s="370"/>
      <c r="G692" s="370"/>
      <c r="H692" s="370"/>
      <c r="I692" s="370"/>
      <c r="J692" s="370"/>
      <c r="K692" s="370"/>
      <c r="L692" s="371"/>
      <c r="M692" s="370"/>
      <c r="N692" s="69"/>
      <c r="O692" s="70"/>
      <c r="P692" s="62"/>
      <c r="Q692" s="62"/>
      <c r="R692" s="103"/>
      <c r="S692" s="103"/>
      <c r="T692" s="104"/>
      <c r="U692" s="105"/>
      <c r="V692" s="106"/>
      <c r="W692" s="106"/>
      <c r="X692" s="107"/>
      <c r="Y692" s="25"/>
      <c r="Z692" s="21" t="str">
        <f t="shared" si="186"/>
        <v/>
      </c>
      <c r="AA692" s="6" t="e">
        <f t="shared" si="187"/>
        <v>#N/A</v>
      </c>
      <c r="AB692" s="6" t="e">
        <f t="shared" si="188"/>
        <v>#N/A</v>
      </c>
      <c r="AC692" s="6" t="e">
        <f t="shared" si="189"/>
        <v>#N/A</v>
      </c>
      <c r="AD692" s="6" t="str">
        <f t="shared" si="190"/>
        <v/>
      </c>
      <c r="AE692" s="6">
        <f t="shared" si="191"/>
        <v>1</v>
      </c>
      <c r="AF692" s="6" t="e">
        <f t="shared" si="196"/>
        <v>#N/A</v>
      </c>
      <c r="AG692" s="6" t="e">
        <f t="shared" si="197"/>
        <v>#N/A</v>
      </c>
      <c r="AH692" s="6" t="e">
        <f t="shared" si="198"/>
        <v>#N/A</v>
      </c>
      <c r="AI692" s="6" t="e">
        <f t="shared" si="199"/>
        <v>#N/A</v>
      </c>
      <c r="AJ692" s="7" t="str">
        <f t="shared" si="200"/>
        <v xml:space="preserve"> </v>
      </c>
      <c r="AK692" s="6" t="e">
        <f t="shared" si="201"/>
        <v>#N/A</v>
      </c>
      <c r="AL692" s="6"/>
      <c r="AM692" s="6"/>
      <c r="AN692" s="6"/>
      <c r="AO692" s="6"/>
      <c r="AP692" s="6"/>
      <c r="AQ692" s="6"/>
      <c r="AR692" s="6"/>
      <c r="AS692" s="6"/>
      <c r="AT692" s="6">
        <f t="shared" si="202"/>
        <v>0</v>
      </c>
      <c r="AU692" s="6"/>
      <c r="AV692" s="6" t="str">
        <f t="shared" si="192"/>
        <v/>
      </c>
      <c r="AW692" s="6" t="str">
        <f t="shared" si="193"/>
        <v/>
      </c>
      <c r="AX692" s="6" t="str">
        <f t="shared" si="194"/>
        <v/>
      </c>
      <c r="AY692" s="58"/>
      <c r="BE692" s="191" t="s">
        <v>1195</v>
      </c>
      <c r="CS692" s="284" t="str">
        <f t="shared" si="195"/>
        <v/>
      </c>
      <c r="CT692" s="365" t="str">
        <f t="shared" si="203"/>
        <v/>
      </c>
    </row>
    <row r="693" spans="1:98" s="1" customFormat="1" ht="13.5" customHeight="1" x14ac:dyDescent="0.2">
      <c r="A693" s="17">
        <v>678</v>
      </c>
      <c r="B693" s="370"/>
      <c r="C693" s="370"/>
      <c r="D693" s="370"/>
      <c r="E693" s="370"/>
      <c r="F693" s="370"/>
      <c r="G693" s="370"/>
      <c r="H693" s="370"/>
      <c r="I693" s="370"/>
      <c r="J693" s="370"/>
      <c r="K693" s="370"/>
      <c r="L693" s="371"/>
      <c r="M693" s="370"/>
      <c r="N693" s="69"/>
      <c r="O693" s="70"/>
      <c r="P693" s="62"/>
      <c r="Q693" s="62"/>
      <c r="R693" s="103"/>
      <c r="S693" s="103"/>
      <c r="T693" s="104"/>
      <c r="U693" s="105"/>
      <c r="V693" s="106"/>
      <c r="W693" s="106"/>
      <c r="X693" s="107"/>
      <c r="Y693" s="25"/>
      <c r="Z693" s="21" t="str">
        <f t="shared" si="186"/>
        <v/>
      </c>
      <c r="AA693" s="6" t="e">
        <f t="shared" si="187"/>
        <v>#N/A</v>
      </c>
      <c r="AB693" s="6" t="e">
        <f t="shared" si="188"/>
        <v>#N/A</v>
      </c>
      <c r="AC693" s="6" t="e">
        <f t="shared" si="189"/>
        <v>#N/A</v>
      </c>
      <c r="AD693" s="6" t="str">
        <f t="shared" si="190"/>
        <v/>
      </c>
      <c r="AE693" s="6">
        <f t="shared" si="191"/>
        <v>1</v>
      </c>
      <c r="AF693" s="6" t="e">
        <f t="shared" si="196"/>
        <v>#N/A</v>
      </c>
      <c r="AG693" s="6" t="e">
        <f t="shared" si="197"/>
        <v>#N/A</v>
      </c>
      <c r="AH693" s="6" t="e">
        <f t="shared" si="198"/>
        <v>#N/A</v>
      </c>
      <c r="AI693" s="6" t="e">
        <f t="shared" si="199"/>
        <v>#N/A</v>
      </c>
      <c r="AJ693" s="7" t="str">
        <f t="shared" si="200"/>
        <v xml:space="preserve"> </v>
      </c>
      <c r="AK693" s="6" t="e">
        <f t="shared" si="201"/>
        <v>#N/A</v>
      </c>
      <c r="AL693" s="6"/>
      <c r="AM693" s="6"/>
      <c r="AN693" s="6"/>
      <c r="AO693" s="6"/>
      <c r="AP693" s="6"/>
      <c r="AQ693" s="6"/>
      <c r="AR693" s="6"/>
      <c r="AS693" s="6"/>
      <c r="AT693" s="6">
        <f t="shared" si="202"/>
        <v>0</v>
      </c>
      <c r="AU693" s="6"/>
      <c r="AV693" s="6" t="str">
        <f t="shared" si="192"/>
        <v/>
      </c>
      <c r="AW693" s="6" t="str">
        <f t="shared" si="193"/>
        <v/>
      </c>
      <c r="AX693" s="6" t="str">
        <f t="shared" si="194"/>
        <v/>
      </c>
      <c r="AY693" s="58"/>
      <c r="BE693" s="191" t="s">
        <v>1215</v>
      </c>
      <c r="CS693" s="284" t="str">
        <f t="shared" si="195"/>
        <v/>
      </c>
      <c r="CT693" s="365" t="str">
        <f t="shared" si="203"/>
        <v/>
      </c>
    </row>
    <row r="694" spans="1:98" s="1" customFormat="1" ht="13.5" customHeight="1" x14ac:dyDescent="0.2">
      <c r="A694" s="17">
        <v>679</v>
      </c>
      <c r="B694" s="370"/>
      <c r="C694" s="370"/>
      <c r="D694" s="370"/>
      <c r="E694" s="370"/>
      <c r="F694" s="370"/>
      <c r="G694" s="370"/>
      <c r="H694" s="370"/>
      <c r="I694" s="370"/>
      <c r="J694" s="370"/>
      <c r="K694" s="370"/>
      <c r="L694" s="371"/>
      <c r="M694" s="370"/>
      <c r="N694" s="69"/>
      <c r="O694" s="70"/>
      <c r="P694" s="62"/>
      <c r="Q694" s="62"/>
      <c r="R694" s="103"/>
      <c r="S694" s="103"/>
      <c r="T694" s="104"/>
      <c r="U694" s="105"/>
      <c r="V694" s="106"/>
      <c r="W694" s="106"/>
      <c r="X694" s="107"/>
      <c r="Y694" s="25"/>
      <c r="Z694" s="21" t="str">
        <f t="shared" si="186"/>
        <v/>
      </c>
      <c r="AA694" s="6" t="e">
        <f t="shared" si="187"/>
        <v>#N/A</v>
      </c>
      <c r="AB694" s="6" t="e">
        <f t="shared" si="188"/>
        <v>#N/A</v>
      </c>
      <c r="AC694" s="6" t="e">
        <f t="shared" si="189"/>
        <v>#N/A</v>
      </c>
      <c r="AD694" s="6" t="str">
        <f t="shared" si="190"/>
        <v/>
      </c>
      <c r="AE694" s="6">
        <f t="shared" si="191"/>
        <v>1</v>
      </c>
      <c r="AF694" s="6" t="e">
        <f t="shared" si="196"/>
        <v>#N/A</v>
      </c>
      <c r="AG694" s="6" t="e">
        <f t="shared" si="197"/>
        <v>#N/A</v>
      </c>
      <c r="AH694" s="6" t="e">
        <f t="shared" si="198"/>
        <v>#N/A</v>
      </c>
      <c r="AI694" s="6" t="e">
        <f t="shared" si="199"/>
        <v>#N/A</v>
      </c>
      <c r="AJ694" s="7" t="str">
        <f t="shared" si="200"/>
        <v xml:space="preserve"> </v>
      </c>
      <c r="AK694" s="6" t="e">
        <f t="shared" si="201"/>
        <v>#N/A</v>
      </c>
      <c r="AL694" s="6"/>
      <c r="AM694" s="6"/>
      <c r="AN694" s="6"/>
      <c r="AO694" s="6"/>
      <c r="AP694" s="6"/>
      <c r="AQ694" s="6"/>
      <c r="AR694" s="6"/>
      <c r="AS694" s="6"/>
      <c r="AT694" s="6">
        <f t="shared" si="202"/>
        <v>0</v>
      </c>
      <c r="AU694" s="6"/>
      <c r="AV694" s="6" t="str">
        <f t="shared" si="192"/>
        <v/>
      </c>
      <c r="AW694" s="6" t="str">
        <f t="shared" si="193"/>
        <v/>
      </c>
      <c r="AX694" s="6" t="str">
        <f t="shared" si="194"/>
        <v/>
      </c>
      <c r="AY694" s="58"/>
      <c r="BE694" s="191" t="s">
        <v>1354</v>
      </c>
      <c r="CS694" s="284" t="str">
        <f t="shared" si="195"/>
        <v/>
      </c>
      <c r="CT694" s="365" t="str">
        <f t="shared" si="203"/>
        <v/>
      </c>
    </row>
    <row r="695" spans="1:98" s="1" customFormat="1" ht="13.5" customHeight="1" x14ac:dyDescent="0.2">
      <c r="A695" s="17">
        <v>680</v>
      </c>
      <c r="B695" s="370"/>
      <c r="C695" s="370"/>
      <c r="D695" s="370"/>
      <c r="E695" s="370"/>
      <c r="F695" s="370"/>
      <c r="G695" s="370"/>
      <c r="H695" s="370"/>
      <c r="I695" s="370"/>
      <c r="J695" s="370"/>
      <c r="K695" s="370"/>
      <c r="L695" s="371"/>
      <c r="M695" s="370"/>
      <c r="N695" s="69"/>
      <c r="O695" s="70"/>
      <c r="P695" s="62"/>
      <c r="Q695" s="62"/>
      <c r="R695" s="103"/>
      <c r="S695" s="103"/>
      <c r="T695" s="104"/>
      <c r="U695" s="105"/>
      <c r="V695" s="106"/>
      <c r="W695" s="106"/>
      <c r="X695" s="107"/>
      <c r="Y695" s="25"/>
      <c r="Z695" s="21" t="str">
        <f t="shared" si="186"/>
        <v/>
      </c>
      <c r="AA695" s="6" t="e">
        <f t="shared" si="187"/>
        <v>#N/A</v>
      </c>
      <c r="AB695" s="6" t="e">
        <f t="shared" si="188"/>
        <v>#N/A</v>
      </c>
      <c r="AC695" s="6" t="e">
        <f t="shared" si="189"/>
        <v>#N/A</v>
      </c>
      <c r="AD695" s="6" t="str">
        <f t="shared" si="190"/>
        <v/>
      </c>
      <c r="AE695" s="6">
        <f t="shared" si="191"/>
        <v>1</v>
      </c>
      <c r="AF695" s="6" t="e">
        <f t="shared" si="196"/>
        <v>#N/A</v>
      </c>
      <c r="AG695" s="6" t="e">
        <f t="shared" si="197"/>
        <v>#N/A</v>
      </c>
      <c r="AH695" s="6" t="e">
        <f t="shared" si="198"/>
        <v>#N/A</v>
      </c>
      <c r="AI695" s="6" t="e">
        <f t="shared" si="199"/>
        <v>#N/A</v>
      </c>
      <c r="AJ695" s="7" t="str">
        <f t="shared" si="200"/>
        <v xml:space="preserve"> </v>
      </c>
      <c r="AK695" s="6" t="e">
        <f t="shared" si="201"/>
        <v>#N/A</v>
      </c>
      <c r="AL695" s="6"/>
      <c r="AM695" s="6"/>
      <c r="AN695" s="6"/>
      <c r="AO695" s="6"/>
      <c r="AP695" s="6"/>
      <c r="AQ695" s="6"/>
      <c r="AR695" s="6"/>
      <c r="AS695" s="6"/>
      <c r="AT695" s="6">
        <f t="shared" si="202"/>
        <v>0</v>
      </c>
      <c r="AU695" s="6"/>
      <c r="AV695" s="6" t="str">
        <f t="shared" si="192"/>
        <v/>
      </c>
      <c r="AW695" s="6" t="str">
        <f t="shared" si="193"/>
        <v/>
      </c>
      <c r="AX695" s="6" t="str">
        <f t="shared" si="194"/>
        <v/>
      </c>
      <c r="AY695" s="58"/>
      <c r="BE695" s="191" t="s">
        <v>1174</v>
      </c>
      <c r="CS695" s="284" t="str">
        <f t="shared" si="195"/>
        <v/>
      </c>
      <c r="CT695" s="365" t="str">
        <f t="shared" si="203"/>
        <v/>
      </c>
    </row>
    <row r="696" spans="1:98" s="1" customFormat="1" ht="13.5" customHeight="1" x14ac:dyDescent="0.2">
      <c r="A696" s="17">
        <v>681</v>
      </c>
      <c r="B696" s="370"/>
      <c r="C696" s="370"/>
      <c r="D696" s="370"/>
      <c r="E696" s="370"/>
      <c r="F696" s="370"/>
      <c r="G696" s="370"/>
      <c r="H696" s="370"/>
      <c r="I696" s="370"/>
      <c r="J696" s="370"/>
      <c r="K696" s="370"/>
      <c r="L696" s="371"/>
      <c r="M696" s="370"/>
      <c r="N696" s="69"/>
      <c r="O696" s="70"/>
      <c r="P696" s="62"/>
      <c r="Q696" s="62"/>
      <c r="R696" s="103"/>
      <c r="S696" s="103"/>
      <c r="T696" s="104"/>
      <c r="U696" s="105"/>
      <c r="V696" s="106"/>
      <c r="W696" s="106"/>
      <c r="X696" s="107"/>
      <c r="Y696" s="25"/>
      <c r="Z696" s="21" t="str">
        <f t="shared" si="186"/>
        <v/>
      </c>
      <c r="AA696" s="6" t="e">
        <f t="shared" si="187"/>
        <v>#N/A</v>
      </c>
      <c r="AB696" s="6" t="e">
        <f t="shared" si="188"/>
        <v>#N/A</v>
      </c>
      <c r="AC696" s="6" t="e">
        <f t="shared" si="189"/>
        <v>#N/A</v>
      </c>
      <c r="AD696" s="6" t="str">
        <f t="shared" si="190"/>
        <v/>
      </c>
      <c r="AE696" s="6">
        <f t="shared" si="191"/>
        <v>1</v>
      </c>
      <c r="AF696" s="6" t="e">
        <f t="shared" si="196"/>
        <v>#N/A</v>
      </c>
      <c r="AG696" s="6" t="e">
        <f t="shared" si="197"/>
        <v>#N/A</v>
      </c>
      <c r="AH696" s="6" t="e">
        <f t="shared" si="198"/>
        <v>#N/A</v>
      </c>
      <c r="AI696" s="6" t="e">
        <f t="shared" si="199"/>
        <v>#N/A</v>
      </c>
      <c r="AJ696" s="7" t="str">
        <f t="shared" si="200"/>
        <v xml:space="preserve"> </v>
      </c>
      <c r="AK696" s="6" t="e">
        <f t="shared" si="201"/>
        <v>#N/A</v>
      </c>
      <c r="AL696" s="6"/>
      <c r="AM696" s="6"/>
      <c r="AN696" s="6"/>
      <c r="AO696" s="6"/>
      <c r="AP696" s="6"/>
      <c r="AQ696" s="6"/>
      <c r="AR696" s="6"/>
      <c r="AS696" s="6"/>
      <c r="AT696" s="6">
        <f t="shared" si="202"/>
        <v>0</v>
      </c>
      <c r="AU696" s="6"/>
      <c r="AV696" s="6" t="str">
        <f t="shared" si="192"/>
        <v/>
      </c>
      <c r="AW696" s="6" t="str">
        <f t="shared" si="193"/>
        <v/>
      </c>
      <c r="AX696" s="6" t="str">
        <f t="shared" si="194"/>
        <v/>
      </c>
      <c r="AY696" s="58"/>
      <c r="BE696" s="191" t="s">
        <v>1194</v>
      </c>
      <c r="CS696" s="284" t="str">
        <f t="shared" si="195"/>
        <v/>
      </c>
      <c r="CT696" s="365" t="str">
        <f t="shared" si="203"/>
        <v/>
      </c>
    </row>
    <row r="697" spans="1:98" s="1" customFormat="1" ht="13.5" customHeight="1" x14ac:dyDescent="0.2">
      <c r="A697" s="17">
        <v>682</v>
      </c>
      <c r="B697" s="370"/>
      <c r="C697" s="370"/>
      <c r="D697" s="370"/>
      <c r="E697" s="370"/>
      <c r="F697" s="370"/>
      <c r="G697" s="370"/>
      <c r="H697" s="370"/>
      <c r="I697" s="370"/>
      <c r="J697" s="370"/>
      <c r="K697" s="370"/>
      <c r="L697" s="371"/>
      <c r="M697" s="370"/>
      <c r="N697" s="69"/>
      <c r="O697" s="70"/>
      <c r="P697" s="62"/>
      <c r="Q697" s="62"/>
      <c r="R697" s="103"/>
      <c r="S697" s="103"/>
      <c r="T697" s="104"/>
      <c r="U697" s="105"/>
      <c r="V697" s="106"/>
      <c r="W697" s="106"/>
      <c r="X697" s="107"/>
      <c r="Y697" s="25"/>
      <c r="Z697" s="21" t="str">
        <f t="shared" si="186"/>
        <v/>
      </c>
      <c r="AA697" s="6" t="e">
        <f t="shared" si="187"/>
        <v>#N/A</v>
      </c>
      <c r="AB697" s="6" t="e">
        <f t="shared" si="188"/>
        <v>#N/A</v>
      </c>
      <c r="AC697" s="6" t="e">
        <f t="shared" si="189"/>
        <v>#N/A</v>
      </c>
      <c r="AD697" s="6" t="str">
        <f t="shared" si="190"/>
        <v/>
      </c>
      <c r="AE697" s="6">
        <f t="shared" si="191"/>
        <v>1</v>
      </c>
      <c r="AF697" s="6" t="e">
        <f t="shared" si="196"/>
        <v>#N/A</v>
      </c>
      <c r="AG697" s="6" t="e">
        <f t="shared" si="197"/>
        <v>#N/A</v>
      </c>
      <c r="AH697" s="6" t="e">
        <f t="shared" si="198"/>
        <v>#N/A</v>
      </c>
      <c r="AI697" s="6" t="e">
        <f t="shared" si="199"/>
        <v>#N/A</v>
      </c>
      <c r="AJ697" s="7" t="str">
        <f t="shared" si="200"/>
        <v xml:space="preserve"> </v>
      </c>
      <c r="AK697" s="6" t="e">
        <f t="shared" si="201"/>
        <v>#N/A</v>
      </c>
      <c r="AL697" s="6"/>
      <c r="AM697" s="6"/>
      <c r="AN697" s="6"/>
      <c r="AO697" s="6"/>
      <c r="AP697" s="6"/>
      <c r="AQ697" s="6"/>
      <c r="AR697" s="6"/>
      <c r="AS697" s="6"/>
      <c r="AT697" s="6">
        <f t="shared" si="202"/>
        <v>0</v>
      </c>
      <c r="AU697" s="6"/>
      <c r="AV697" s="6" t="str">
        <f t="shared" si="192"/>
        <v/>
      </c>
      <c r="AW697" s="6" t="str">
        <f t="shared" si="193"/>
        <v/>
      </c>
      <c r="AX697" s="6" t="str">
        <f t="shared" si="194"/>
        <v/>
      </c>
      <c r="AY697" s="58"/>
      <c r="BE697" s="191" t="s">
        <v>1214</v>
      </c>
      <c r="CS697" s="284" t="str">
        <f t="shared" si="195"/>
        <v/>
      </c>
      <c r="CT697" s="365" t="str">
        <f t="shared" si="203"/>
        <v/>
      </c>
    </row>
    <row r="698" spans="1:98" s="1" customFormat="1" ht="13.5" customHeight="1" x14ac:dyDescent="0.2">
      <c r="A698" s="17">
        <v>683</v>
      </c>
      <c r="B698" s="370"/>
      <c r="C698" s="370"/>
      <c r="D698" s="370"/>
      <c r="E698" s="370"/>
      <c r="F698" s="370"/>
      <c r="G698" s="370"/>
      <c r="H698" s="370"/>
      <c r="I698" s="370"/>
      <c r="J698" s="370"/>
      <c r="K698" s="370"/>
      <c r="L698" s="371"/>
      <c r="M698" s="370"/>
      <c r="N698" s="69"/>
      <c r="O698" s="70"/>
      <c r="P698" s="62"/>
      <c r="Q698" s="62"/>
      <c r="R698" s="103"/>
      <c r="S698" s="103"/>
      <c r="T698" s="104"/>
      <c r="U698" s="105"/>
      <c r="V698" s="106"/>
      <c r="W698" s="106"/>
      <c r="X698" s="107"/>
      <c r="Y698" s="25"/>
      <c r="Z698" s="21" t="str">
        <f t="shared" si="186"/>
        <v/>
      </c>
      <c r="AA698" s="6" t="e">
        <f t="shared" si="187"/>
        <v>#N/A</v>
      </c>
      <c r="AB698" s="6" t="e">
        <f t="shared" si="188"/>
        <v>#N/A</v>
      </c>
      <c r="AC698" s="6" t="e">
        <f t="shared" si="189"/>
        <v>#N/A</v>
      </c>
      <c r="AD698" s="6" t="str">
        <f t="shared" si="190"/>
        <v/>
      </c>
      <c r="AE698" s="6">
        <f t="shared" si="191"/>
        <v>1</v>
      </c>
      <c r="AF698" s="6" t="e">
        <f t="shared" si="196"/>
        <v>#N/A</v>
      </c>
      <c r="AG698" s="6" t="e">
        <f t="shared" si="197"/>
        <v>#N/A</v>
      </c>
      <c r="AH698" s="6" t="e">
        <f t="shared" si="198"/>
        <v>#N/A</v>
      </c>
      <c r="AI698" s="6" t="e">
        <f t="shared" si="199"/>
        <v>#N/A</v>
      </c>
      <c r="AJ698" s="7" t="str">
        <f t="shared" si="200"/>
        <v xml:space="preserve"> </v>
      </c>
      <c r="AK698" s="6" t="e">
        <f t="shared" si="201"/>
        <v>#N/A</v>
      </c>
      <c r="AL698" s="6"/>
      <c r="AM698" s="6"/>
      <c r="AN698" s="6"/>
      <c r="AO698" s="6"/>
      <c r="AP698" s="6"/>
      <c r="AQ698" s="6"/>
      <c r="AR698" s="6"/>
      <c r="AS698" s="6"/>
      <c r="AT698" s="6">
        <f t="shared" si="202"/>
        <v>0</v>
      </c>
      <c r="AU698" s="6"/>
      <c r="AV698" s="6" t="str">
        <f t="shared" si="192"/>
        <v/>
      </c>
      <c r="AW698" s="6" t="str">
        <f t="shared" si="193"/>
        <v/>
      </c>
      <c r="AX698" s="6" t="str">
        <f t="shared" si="194"/>
        <v/>
      </c>
      <c r="AY698" s="58"/>
      <c r="BE698" s="191" t="s">
        <v>1067</v>
      </c>
      <c r="CS698" s="284" t="str">
        <f t="shared" si="195"/>
        <v/>
      </c>
      <c r="CT698" s="365" t="str">
        <f t="shared" si="203"/>
        <v/>
      </c>
    </row>
    <row r="699" spans="1:98" s="1" customFormat="1" ht="13.5" customHeight="1" x14ac:dyDescent="0.2">
      <c r="A699" s="17">
        <v>684</v>
      </c>
      <c r="B699" s="370"/>
      <c r="C699" s="370"/>
      <c r="D699" s="370"/>
      <c r="E699" s="370"/>
      <c r="F699" s="370"/>
      <c r="G699" s="370"/>
      <c r="H699" s="370"/>
      <c r="I699" s="370"/>
      <c r="J699" s="370"/>
      <c r="K699" s="370"/>
      <c r="L699" s="371"/>
      <c r="M699" s="370"/>
      <c r="N699" s="69"/>
      <c r="O699" s="70"/>
      <c r="P699" s="62"/>
      <c r="Q699" s="62"/>
      <c r="R699" s="103"/>
      <c r="S699" s="103"/>
      <c r="T699" s="104"/>
      <c r="U699" s="105"/>
      <c r="V699" s="106"/>
      <c r="W699" s="106"/>
      <c r="X699" s="107"/>
      <c r="Y699" s="25"/>
      <c r="Z699" s="21" t="str">
        <f t="shared" si="186"/>
        <v/>
      </c>
      <c r="AA699" s="6" t="e">
        <f t="shared" si="187"/>
        <v>#N/A</v>
      </c>
      <c r="AB699" s="6" t="e">
        <f t="shared" si="188"/>
        <v>#N/A</v>
      </c>
      <c r="AC699" s="6" t="e">
        <f t="shared" si="189"/>
        <v>#N/A</v>
      </c>
      <c r="AD699" s="6" t="str">
        <f t="shared" si="190"/>
        <v/>
      </c>
      <c r="AE699" s="6">
        <f t="shared" si="191"/>
        <v>1</v>
      </c>
      <c r="AF699" s="6" t="e">
        <f t="shared" si="196"/>
        <v>#N/A</v>
      </c>
      <c r="AG699" s="6" t="e">
        <f t="shared" si="197"/>
        <v>#N/A</v>
      </c>
      <c r="AH699" s="6" t="e">
        <f t="shared" si="198"/>
        <v>#N/A</v>
      </c>
      <c r="AI699" s="6" t="e">
        <f t="shared" si="199"/>
        <v>#N/A</v>
      </c>
      <c r="AJ699" s="7" t="str">
        <f t="shared" si="200"/>
        <v xml:space="preserve"> </v>
      </c>
      <c r="AK699" s="6" t="e">
        <f t="shared" si="201"/>
        <v>#N/A</v>
      </c>
      <c r="AL699" s="6"/>
      <c r="AM699" s="6"/>
      <c r="AN699" s="6"/>
      <c r="AO699" s="6"/>
      <c r="AP699" s="6"/>
      <c r="AQ699" s="6"/>
      <c r="AR699" s="6"/>
      <c r="AS699" s="6"/>
      <c r="AT699" s="6">
        <f t="shared" si="202"/>
        <v>0</v>
      </c>
      <c r="AU699" s="6"/>
      <c r="AV699" s="6" t="str">
        <f t="shared" si="192"/>
        <v/>
      </c>
      <c r="AW699" s="6" t="str">
        <f t="shared" si="193"/>
        <v/>
      </c>
      <c r="AX699" s="6" t="str">
        <f t="shared" si="194"/>
        <v/>
      </c>
      <c r="AY699" s="58"/>
      <c r="BE699" s="191" t="s">
        <v>1065</v>
      </c>
      <c r="CS699" s="284" t="str">
        <f t="shared" si="195"/>
        <v/>
      </c>
      <c r="CT699" s="365" t="str">
        <f t="shared" si="203"/>
        <v/>
      </c>
    </row>
    <row r="700" spans="1:98" s="1" customFormat="1" ht="13.5" customHeight="1" x14ac:dyDescent="0.2">
      <c r="A700" s="17">
        <v>685</v>
      </c>
      <c r="B700" s="370"/>
      <c r="C700" s="370"/>
      <c r="D700" s="370"/>
      <c r="E700" s="370"/>
      <c r="F700" s="370"/>
      <c r="G700" s="370"/>
      <c r="H700" s="370"/>
      <c r="I700" s="370"/>
      <c r="J700" s="370"/>
      <c r="K700" s="370"/>
      <c r="L700" s="371"/>
      <c r="M700" s="370"/>
      <c r="N700" s="69"/>
      <c r="O700" s="70"/>
      <c r="P700" s="62"/>
      <c r="Q700" s="62"/>
      <c r="R700" s="103"/>
      <c r="S700" s="103"/>
      <c r="T700" s="104"/>
      <c r="U700" s="105"/>
      <c r="V700" s="106"/>
      <c r="W700" s="106"/>
      <c r="X700" s="107"/>
      <c r="Y700" s="25"/>
      <c r="Z700" s="21" t="str">
        <f t="shared" si="186"/>
        <v/>
      </c>
      <c r="AA700" s="6" t="e">
        <f t="shared" si="187"/>
        <v>#N/A</v>
      </c>
      <c r="AB700" s="6" t="e">
        <f t="shared" si="188"/>
        <v>#N/A</v>
      </c>
      <c r="AC700" s="6" t="e">
        <f t="shared" si="189"/>
        <v>#N/A</v>
      </c>
      <c r="AD700" s="6" t="str">
        <f t="shared" si="190"/>
        <v/>
      </c>
      <c r="AE700" s="6">
        <f t="shared" si="191"/>
        <v>1</v>
      </c>
      <c r="AF700" s="6" t="e">
        <f t="shared" si="196"/>
        <v>#N/A</v>
      </c>
      <c r="AG700" s="6" t="e">
        <f t="shared" si="197"/>
        <v>#N/A</v>
      </c>
      <c r="AH700" s="6" t="e">
        <f t="shared" si="198"/>
        <v>#N/A</v>
      </c>
      <c r="AI700" s="6" t="e">
        <f t="shared" si="199"/>
        <v>#N/A</v>
      </c>
      <c r="AJ700" s="7" t="str">
        <f t="shared" si="200"/>
        <v xml:space="preserve"> </v>
      </c>
      <c r="AK700" s="6" t="e">
        <f t="shared" si="201"/>
        <v>#N/A</v>
      </c>
      <c r="AL700" s="6"/>
      <c r="AM700" s="6"/>
      <c r="AN700" s="6"/>
      <c r="AO700" s="6"/>
      <c r="AP700" s="6"/>
      <c r="AQ700" s="6"/>
      <c r="AR700" s="6"/>
      <c r="AS700" s="6"/>
      <c r="AT700" s="6">
        <f t="shared" si="202"/>
        <v>0</v>
      </c>
      <c r="AU700" s="6"/>
      <c r="AV700" s="6" t="str">
        <f t="shared" si="192"/>
        <v/>
      </c>
      <c r="AW700" s="6" t="str">
        <f t="shared" si="193"/>
        <v/>
      </c>
      <c r="AX700" s="6" t="str">
        <f t="shared" si="194"/>
        <v/>
      </c>
      <c r="AY700" s="58"/>
      <c r="BE700" s="191" t="s">
        <v>1236</v>
      </c>
      <c r="CS700" s="284" t="str">
        <f t="shared" si="195"/>
        <v/>
      </c>
      <c r="CT700" s="365" t="str">
        <f t="shared" si="203"/>
        <v/>
      </c>
    </row>
    <row r="701" spans="1:98" s="1" customFormat="1" ht="13.5" customHeight="1" x14ac:dyDescent="0.2">
      <c r="A701" s="17">
        <v>686</v>
      </c>
      <c r="B701" s="370"/>
      <c r="C701" s="370"/>
      <c r="D701" s="370"/>
      <c r="E701" s="370"/>
      <c r="F701" s="370"/>
      <c r="G701" s="370"/>
      <c r="H701" s="370"/>
      <c r="I701" s="370"/>
      <c r="J701" s="370"/>
      <c r="K701" s="370"/>
      <c r="L701" s="371"/>
      <c r="M701" s="370"/>
      <c r="N701" s="69"/>
      <c r="O701" s="70"/>
      <c r="P701" s="62"/>
      <c r="Q701" s="62"/>
      <c r="R701" s="103"/>
      <c r="S701" s="103"/>
      <c r="T701" s="104"/>
      <c r="U701" s="105"/>
      <c r="V701" s="106"/>
      <c r="W701" s="106"/>
      <c r="X701" s="107"/>
      <c r="Y701" s="25"/>
      <c r="Z701" s="21" t="str">
        <f t="shared" si="186"/>
        <v/>
      </c>
      <c r="AA701" s="6" t="e">
        <f t="shared" si="187"/>
        <v>#N/A</v>
      </c>
      <c r="AB701" s="6" t="e">
        <f t="shared" si="188"/>
        <v>#N/A</v>
      </c>
      <c r="AC701" s="6" t="e">
        <f t="shared" si="189"/>
        <v>#N/A</v>
      </c>
      <c r="AD701" s="6" t="str">
        <f t="shared" si="190"/>
        <v/>
      </c>
      <c r="AE701" s="6">
        <f t="shared" si="191"/>
        <v>1</v>
      </c>
      <c r="AF701" s="6" t="e">
        <f t="shared" si="196"/>
        <v>#N/A</v>
      </c>
      <c r="AG701" s="6" t="e">
        <f t="shared" si="197"/>
        <v>#N/A</v>
      </c>
      <c r="AH701" s="6" t="e">
        <f t="shared" si="198"/>
        <v>#N/A</v>
      </c>
      <c r="AI701" s="6" t="e">
        <f t="shared" si="199"/>
        <v>#N/A</v>
      </c>
      <c r="AJ701" s="7" t="str">
        <f t="shared" si="200"/>
        <v xml:space="preserve"> </v>
      </c>
      <c r="AK701" s="6" t="e">
        <f t="shared" si="201"/>
        <v>#N/A</v>
      </c>
      <c r="AL701" s="6"/>
      <c r="AM701" s="6"/>
      <c r="AN701" s="6"/>
      <c r="AO701" s="6"/>
      <c r="AP701" s="6"/>
      <c r="AQ701" s="6"/>
      <c r="AR701" s="6"/>
      <c r="AS701" s="6"/>
      <c r="AT701" s="6">
        <f t="shared" si="202"/>
        <v>0</v>
      </c>
      <c r="AU701" s="6"/>
      <c r="AV701" s="6" t="str">
        <f t="shared" si="192"/>
        <v/>
      </c>
      <c r="AW701" s="6" t="str">
        <f t="shared" si="193"/>
        <v/>
      </c>
      <c r="AX701" s="6" t="str">
        <f t="shared" si="194"/>
        <v/>
      </c>
      <c r="AY701" s="58"/>
      <c r="BE701" s="191" t="s">
        <v>839</v>
      </c>
      <c r="CS701" s="284" t="str">
        <f t="shared" si="195"/>
        <v/>
      </c>
      <c r="CT701" s="365" t="str">
        <f t="shared" si="203"/>
        <v/>
      </c>
    </row>
    <row r="702" spans="1:98" s="1" customFormat="1" ht="13.5" customHeight="1" x14ac:dyDescent="0.2">
      <c r="A702" s="17">
        <v>687</v>
      </c>
      <c r="B702" s="370"/>
      <c r="C702" s="370"/>
      <c r="D702" s="370"/>
      <c r="E702" s="370"/>
      <c r="F702" s="370"/>
      <c r="G702" s="370"/>
      <c r="H702" s="370"/>
      <c r="I702" s="370"/>
      <c r="J702" s="370"/>
      <c r="K702" s="370"/>
      <c r="L702" s="371"/>
      <c r="M702" s="370"/>
      <c r="N702" s="69"/>
      <c r="O702" s="70"/>
      <c r="P702" s="62"/>
      <c r="Q702" s="62"/>
      <c r="R702" s="103"/>
      <c r="S702" s="103"/>
      <c r="T702" s="104"/>
      <c r="U702" s="105"/>
      <c r="V702" s="106"/>
      <c r="W702" s="106"/>
      <c r="X702" s="107"/>
      <c r="Y702" s="25"/>
      <c r="Z702" s="21" t="str">
        <f t="shared" si="186"/>
        <v/>
      </c>
      <c r="AA702" s="6" t="e">
        <f t="shared" si="187"/>
        <v>#N/A</v>
      </c>
      <c r="AB702" s="6" t="e">
        <f t="shared" si="188"/>
        <v>#N/A</v>
      </c>
      <c r="AC702" s="6" t="e">
        <f t="shared" si="189"/>
        <v>#N/A</v>
      </c>
      <c r="AD702" s="6" t="str">
        <f t="shared" si="190"/>
        <v/>
      </c>
      <c r="AE702" s="6">
        <f t="shared" si="191"/>
        <v>1</v>
      </c>
      <c r="AF702" s="6" t="e">
        <f t="shared" si="196"/>
        <v>#N/A</v>
      </c>
      <c r="AG702" s="6" t="e">
        <f t="shared" si="197"/>
        <v>#N/A</v>
      </c>
      <c r="AH702" s="6" t="e">
        <f t="shared" si="198"/>
        <v>#N/A</v>
      </c>
      <c r="AI702" s="6" t="e">
        <f t="shared" si="199"/>
        <v>#N/A</v>
      </c>
      <c r="AJ702" s="7" t="str">
        <f t="shared" si="200"/>
        <v xml:space="preserve"> </v>
      </c>
      <c r="AK702" s="6" t="e">
        <f t="shared" si="201"/>
        <v>#N/A</v>
      </c>
      <c r="AL702" s="6"/>
      <c r="AM702" s="6"/>
      <c r="AN702" s="6"/>
      <c r="AO702" s="6"/>
      <c r="AP702" s="6"/>
      <c r="AQ702" s="6"/>
      <c r="AR702" s="6"/>
      <c r="AS702" s="6"/>
      <c r="AT702" s="6">
        <f t="shared" si="202"/>
        <v>0</v>
      </c>
      <c r="AU702" s="6"/>
      <c r="AV702" s="6" t="str">
        <f t="shared" si="192"/>
        <v/>
      </c>
      <c r="AW702" s="6" t="str">
        <f t="shared" si="193"/>
        <v/>
      </c>
      <c r="AX702" s="6" t="str">
        <f t="shared" si="194"/>
        <v/>
      </c>
      <c r="AY702" s="58"/>
      <c r="BE702" s="191" t="s">
        <v>879</v>
      </c>
      <c r="CS702" s="284" t="str">
        <f t="shared" si="195"/>
        <v/>
      </c>
      <c r="CT702" s="365" t="str">
        <f t="shared" si="203"/>
        <v/>
      </c>
    </row>
    <row r="703" spans="1:98" s="1" customFormat="1" ht="13.5" customHeight="1" x14ac:dyDescent="0.2">
      <c r="A703" s="17">
        <v>688</v>
      </c>
      <c r="B703" s="370"/>
      <c r="C703" s="370"/>
      <c r="D703" s="370"/>
      <c r="E703" s="370"/>
      <c r="F703" s="370"/>
      <c r="G703" s="370"/>
      <c r="H703" s="370"/>
      <c r="I703" s="370"/>
      <c r="J703" s="370"/>
      <c r="K703" s="370"/>
      <c r="L703" s="371"/>
      <c r="M703" s="370"/>
      <c r="N703" s="69"/>
      <c r="O703" s="70"/>
      <c r="P703" s="62"/>
      <c r="Q703" s="62"/>
      <c r="R703" s="103"/>
      <c r="S703" s="103"/>
      <c r="T703" s="104"/>
      <c r="U703" s="105"/>
      <c r="V703" s="106"/>
      <c r="W703" s="106"/>
      <c r="X703" s="107"/>
      <c r="Y703" s="25"/>
      <c r="Z703" s="21" t="str">
        <f t="shared" si="186"/>
        <v/>
      </c>
      <c r="AA703" s="6" t="e">
        <f t="shared" si="187"/>
        <v>#N/A</v>
      </c>
      <c r="AB703" s="6" t="e">
        <f t="shared" si="188"/>
        <v>#N/A</v>
      </c>
      <c r="AC703" s="6" t="e">
        <f t="shared" si="189"/>
        <v>#N/A</v>
      </c>
      <c r="AD703" s="6" t="str">
        <f t="shared" si="190"/>
        <v/>
      </c>
      <c r="AE703" s="6">
        <f t="shared" si="191"/>
        <v>1</v>
      </c>
      <c r="AF703" s="6" t="e">
        <f t="shared" si="196"/>
        <v>#N/A</v>
      </c>
      <c r="AG703" s="6" t="e">
        <f t="shared" si="197"/>
        <v>#N/A</v>
      </c>
      <c r="AH703" s="6" t="e">
        <f t="shared" si="198"/>
        <v>#N/A</v>
      </c>
      <c r="AI703" s="6" t="e">
        <f t="shared" si="199"/>
        <v>#N/A</v>
      </c>
      <c r="AJ703" s="7" t="str">
        <f t="shared" si="200"/>
        <v xml:space="preserve"> </v>
      </c>
      <c r="AK703" s="6" t="e">
        <f t="shared" si="201"/>
        <v>#N/A</v>
      </c>
      <c r="AL703" s="6"/>
      <c r="AM703" s="6"/>
      <c r="AN703" s="6"/>
      <c r="AO703" s="6"/>
      <c r="AP703" s="6"/>
      <c r="AQ703" s="6"/>
      <c r="AR703" s="6"/>
      <c r="AS703" s="6"/>
      <c r="AT703" s="6">
        <f t="shared" si="202"/>
        <v>0</v>
      </c>
      <c r="AU703" s="6"/>
      <c r="AV703" s="6" t="str">
        <f t="shared" si="192"/>
        <v/>
      </c>
      <c r="AW703" s="6" t="str">
        <f t="shared" si="193"/>
        <v/>
      </c>
      <c r="AX703" s="6" t="str">
        <f t="shared" si="194"/>
        <v/>
      </c>
      <c r="AY703" s="58"/>
      <c r="BE703" s="191" t="s">
        <v>914</v>
      </c>
      <c r="CS703" s="284" t="str">
        <f t="shared" si="195"/>
        <v/>
      </c>
      <c r="CT703" s="365" t="str">
        <f t="shared" si="203"/>
        <v/>
      </c>
    </row>
    <row r="704" spans="1:98" s="1" customFormat="1" ht="13.5" customHeight="1" x14ac:dyDescent="0.2">
      <c r="A704" s="17">
        <v>689</v>
      </c>
      <c r="B704" s="370"/>
      <c r="C704" s="370"/>
      <c r="D704" s="370"/>
      <c r="E704" s="370"/>
      <c r="F704" s="370"/>
      <c r="G704" s="370"/>
      <c r="H704" s="370"/>
      <c r="I704" s="370"/>
      <c r="J704" s="370"/>
      <c r="K704" s="370"/>
      <c r="L704" s="371"/>
      <c r="M704" s="370"/>
      <c r="N704" s="69"/>
      <c r="O704" s="70"/>
      <c r="P704" s="62"/>
      <c r="Q704" s="62"/>
      <c r="R704" s="103"/>
      <c r="S704" s="103"/>
      <c r="T704" s="104"/>
      <c r="U704" s="105"/>
      <c r="V704" s="106"/>
      <c r="W704" s="106"/>
      <c r="X704" s="107"/>
      <c r="Y704" s="25"/>
      <c r="Z704" s="21" t="str">
        <f t="shared" si="186"/>
        <v/>
      </c>
      <c r="AA704" s="6" t="e">
        <f t="shared" si="187"/>
        <v>#N/A</v>
      </c>
      <c r="AB704" s="6" t="e">
        <f t="shared" si="188"/>
        <v>#N/A</v>
      </c>
      <c r="AC704" s="6" t="e">
        <f t="shared" si="189"/>
        <v>#N/A</v>
      </c>
      <c r="AD704" s="6" t="str">
        <f t="shared" si="190"/>
        <v/>
      </c>
      <c r="AE704" s="6">
        <f t="shared" si="191"/>
        <v>1</v>
      </c>
      <c r="AF704" s="6" t="e">
        <f t="shared" si="196"/>
        <v>#N/A</v>
      </c>
      <c r="AG704" s="6" t="e">
        <f t="shared" si="197"/>
        <v>#N/A</v>
      </c>
      <c r="AH704" s="6" t="e">
        <f t="shared" si="198"/>
        <v>#N/A</v>
      </c>
      <c r="AI704" s="6" t="e">
        <f t="shared" si="199"/>
        <v>#N/A</v>
      </c>
      <c r="AJ704" s="7" t="str">
        <f t="shared" si="200"/>
        <v xml:space="preserve"> </v>
      </c>
      <c r="AK704" s="6" t="e">
        <f t="shared" si="201"/>
        <v>#N/A</v>
      </c>
      <c r="AL704" s="6"/>
      <c r="AM704" s="6"/>
      <c r="AN704" s="6"/>
      <c r="AO704" s="6"/>
      <c r="AP704" s="6"/>
      <c r="AQ704" s="6"/>
      <c r="AR704" s="6"/>
      <c r="AS704" s="6"/>
      <c r="AT704" s="6">
        <f t="shared" si="202"/>
        <v>0</v>
      </c>
      <c r="AU704" s="6"/>
      <c r="AV704" s="6" t="str">
        <f t="shared" si="192"/>
        <v/>
      </c>
      <c r="AW704" s="6" t="str">
        <f t="shared" si="193"/>
        <v/>
      </c>
      <c r="AX704" s="6" t="str">
        <f t="shared" si="194"/>
        <v/>
      </c>
      <c r="AY704" s="58"/>
      <c r="BE704" s="191" t="s">
        <v>8</v>
      </c>
      <c r="CS704" s="284" t="str">
        <f t="shared" si="195"/>
        <v/>
      </c>
      <c r="CT704" s="365" t="str">
        <f t="shared" si="203"/>
        <v/>
      </c>
    </row>
    <row r="705" spans="1:98" s="1" customFormat="1" ht="13.5" customHeight="1" x14ac:dyDescent="0.2">
      <c r="A705" s="17">
        <v>690</v>
      </c>
      <c r="B705" s="370"/>
      <c r="C705" s="370"/>
      <c r="D705" s="370"/>
      <c r="E705" s="370"/>
      <c r="F705" s="370"/>
      <c r="G705" s="370"/>
      <c r="H705" s="370"/>
      <c r="I705" s="370"/>
      <c r="J705" s="370"/>
      <c r="K705" s="370"/>
      <c r="L705" s="371"/>
      <c r="M705" s="370"/>
      <c r="N705" s="69"/>
      <c r="O705" s="70"/>
      <c r="P705" s="62"/>
      <c r="Q705" s="62"/>
      <c r="R705" s="103"/>
      <c r="S705" s="103"/>
      <c r="T705" s="104"/>
      <c r="U705" s="105"/>
      <c r="V705" s="106"/>
      <c r="W705" s="106"/>
      <c r="X705" s="107"/>
      <c r="Y705" s="25"/>
      <c r="Z705" s="21" t="str">
        <f t="shared" ref="Z705:Z768" si="204">IF(ISBLANK(J705)=TRUE,"",IF(OR(ISBLANK(B705)=TRUE),1,""))</f>
        <v/>
      </c>
      <c r="AA705" s="6" t="e">
        <f t="shared" ref="AA705:AA768" si="205">VLOOKUP(J705,$AZ$17:$BC$23,2,FALSE)</f>
        <v>#N/A</v>
      </c>
      <c r="AB705" s="6" t="e">
        <f t="shared" ref="AB705:AB768" si="206">VLOOKUP(J705,$AZ$17:$BC$23,3,FALSE)</f>
        <v>#N/A</v>
      </c>
      <c r="AC705" s="6" t="e">
        <f t="shared" ref="AC705:AC768" si="207">VLOOKUP(J705,$AZ$17:$BC$23,4,FALSE)</f>
        <v>#N/A</v>
      </c>
      <c r="AD705" s="6" t="str">
        <f t="shared" ref="AD705:AD768" si="208">IF(ISERROR(SEARCH("-",K705,1))=TRUE,ASC(UPPER(K705)),ASC(UPPER(LEFT(K705,SEARCH("-",K705,1)-1))))</f>
        <v/>
      </c>
      <c r="AE705" s="6">
        <f t="shared" ref="AE705:AE768" si="209">IF(L705&gt;3500,L705/1000,1)</f>
        <v>1</v>
      </c>
      <c r="AF705" s="6" t="e">
        <f t="shared" si="196"/>
        <v>#N/A</v>
      </c>
      <c r="AG705" s="6" t="e">
        <f t="shared" si="197"/>
        <v>#N/A</v>
      </c>
      <c r="AH705" s="6" t="e">
        <f t="shared" si="198"/>
        <v>#N/A</v>
      </c>
      <c r="AI705" s="6" t="e">
        <f t="shared" si="199"/>
        <v>#N/A</v>
      </c>
      <c r="AJ705" s="7" t="str">
        <f t="shared" si="200"/>
        <v xml:space="preserve"> </v>
      </c>
      <c r="AK705" s="6" t="e">
        <f t="shared" si="201"/>
        <v>#N/A</v>
      </c>
      <c r="AL705" s="6"/>
      <c r="AM705" s="6"/>
      <c r="AN705" s="6"/>
      <c r="AO705" s="6"/>
      <c r="AP705" s="6"/>
      <c r="AQ705" s="6"/>
      <c r="AR705" s="6"/>
      <c r="AS705" s="6"/>
      <c r="AT705" s="6">
        <f t="shared" si="202"/>
        <v>0</v>
      </c>
      <c r="AU705" s="6"/>
      <c r="AV705" s="6" t="str">
        <f t="shared" ref="AV705:AV768" si="210">IF(J705="","",VLOOKUP(J705,$AZ$17:$BD$25,5,FALSE))</f>
        <v/>
      </c>
      <c r="AW705" s="6" t="str">
        <f t="shared" ref="AW705:AW768" si="211">IF(D705="","",VLOOKUP(CONCATENATE("A",LEFT(D705)),$BS$17:$BT$26,2,FALSE))</f>
        <v/>
      </c>
      <c r="AX705" s="6" t="str">
        <f t="shared" ref="AX705:AX768" si="212">IF(AV705=AW705,"",1)</f>
        <v/>
      </c>
      <c r="AY705" s="58"/>
      <c r="BE705" s="191" t="s">
        <v>933</v>
      </c>
      <c r="CS705" s="284" t="str">
        <f t="shared" si="195"/>
        <v/>
      </c>
      <c r="CT705" s="365" t="str">
        <f t="shared" si="203"/>
        <v/>
      </c>
    </row>
    <row r="706" spans="1:98" s="1" customFormat="1" ht="13.5" customHeight="1" x14ac:dyDescent="0.2">
      <c r="A706" s="17">
        <v>691</v>
      </c>
      <c r="B706" s="370"/>
      <c r="C706" s="370"/>
      <c r="D706" s="370"/>
      <c r="E706" s="370"/>
      <c r="F706" s="370"/>
      <c r="G706" s="370"/>
      <c r="H706" s="370"/>
      <c r="I706" s="370"/>
      <c r="J706" s="370"/>
      <c r="K706" s="370"/>
      <c r="L706" s="371"/>
      <c r="M706" s="370"/>
      <c r="N706" s="69"/>
      <c r="O706" s="70"/>
      <c r="P706" s="62"/>
      <c r="Q706" s="62"/>
      <c r="R706" s="103"/>
      <c r="S706" s="103"/>
      <c r="T706" s="104"/>
      <c r="U706" s="105"/>
      <c r="V706" s="106"/>
      <c r="W706" s="106"/>
      <c r="X706" s="107"/>
      <c r="Y706" s="25"/>
      <c r="Z706" s="21" t="str">
        <f t="shared" si="204"/>
        <v/>
      </c>
      <c r="AA706" s="6" t="e">
        <f t="shared" si="205"/>
        <v>#N/A</v>
      </c>
      <c r="AB706" s="6" t="e">
        <f t="shared" si="206"/>
        <v>#N/A</v>
      </c>
      <c r="AC706" s="6" t="e">
        <f t="shared" si="207"/>
        <v>#N/A</v>
      </c>
      <c r="AD706" s="6" t="str">
        <f t="shared" si="208"/>
        <v/>
      </c>
      <c r="AE706" s="6">
        <f t="shared" si="209"/>
        <v>1</v>
      </c>
      <c r="AF706" s="6" t="e">
        <f t="shared" si="196"/>
        <v>#N/A</v>
      </c>
      <c r="AG706" s="6" t="e">
        <f t="shared" si="197"/>
        <v>#N/A</v>
      </c>
      <c r="AH706" s="6" t="e">
        <f t="shared" si="198"/>
        <v>#N/A</v>
      </c>
      <c r="AI706" s="6" t="e">
        <f t="shared" si="199"/>
        <v>#N/A</v>
      </c>
      <c r="AJ706" s="7" t="str">
        <f t="shared" si="200"/>
        <v xml:space="preserve"> </v>
      </c>
      <c r="AK706" s="6" t="e">
        <f t="shared" si="201"/>
        <v>#N/A</v>
      </c>
      <c r="AL706" s="6"/>
      <c r="AM706" s="6"/>
      <c r="AN706" s="6"/>
      <c r="AO706" s="6"/>
      <c r="AP706" s="6"/>
      <c r="AQ706" s="6"/>
      <c r="AR706" s="6"/>
      <c r="AS706" s="6"/>
      <c r="AT706" s="6">
        <f t="shared" si="202"/>
        <v>0</v>
      </c>
      <c r="AU706" s="6"/>
      <c r="AV706" s="6" t="str">
        <f t="shared" si="210"/>
        <v/>
      </c>
      <c r="AW706" s="6" t="str">
        <f t="shared" si="211"/>
        <v/>
      </c>
      <c r="AX706" s="6" t="str">
        <f t="shared" si="212"/>
        <v/>
      </c>
      <c r="AY706" s="58"/>
      <c r="BE706" s="191" t="s">
        <v>999</v>
      </c>
      <c r="CS706" s="284" t="str">
        <f t="shared" si="195"/>
        <v/>
      </c>
      <c r="CT706" s="365" t="str">
        <f t="shared" si="203"/>
        <v/>
      </c>
    </row>
    <row r="707" spans="1:98" s="1" customFormat="1" ht="13.5" customHeight="1" x14ac:dyDescent="0.2">
      <c r="A707" s="17">
        <v>692</v>
      </c>
      <c r="B707" s="370"/>
      <c r="C707" s="370"/>
      <c r="D707" s="370"/>
      <c r="E707" s="370"/>
      <c r="F707" s="370"/>
      <c r="G707" s="370"/>
      <c r="H707" s="370"/>
      <c r="I707" s="370"/>
      <c r="J707" s="370"/>
      <c r="K707" s="370"/>
      <c r="L707" s="371"/>
      <c r="M707" s="370"/>
      <c r="N707" s="69"/>
      <c r="O707" s="70"/>
      <c r="P707" s="62"/>
      <c r="Q707" s="62"/>
      <c r="R707" s="103"/>
      <c r="S707" s="103"/>
      <c r="T707" s="104"/>
      <c r="U707" s="105"/>
      <c r="V707" s="106"/>
      <c r="W707" s="106"/>
      <c r="X707" s="107"/>
      <c r="Y707" s="25"/>
      <c r="Z707" s="21" t="str">
        <f t="shared" si="204"/>
        <v/>
      </c>
      <c r="AA707" s="6" t="e">
        <f t="shared" si="205"/>
        <v>#N/A</v>
      </c>
      <c r="AB707" s="6" t="e">
        <f t="shared" si="206"/>
        <v>#N/A</v>
      </c>
      <c r="AC707" s="6" t="e">
        <f t="shared" si="207"/>
        <v>#N/A</v>
      </c>
      <c r="AD707" s="6" t="str">
        <f t="shared" si="208"/>
        <v/>
      </c>
      <c r="AE707" s="6">
        <f t="shared" si="209"/>
        <v>1</v>
      </c>
      <c r="AF707" s="6" t="e">
        <f t="shared" si="196"/>
        <v>#N/A</v>
      </c>
      <c r="AG707" s="6" t="e">
        <f t="shared" si="197"/>
        <v>#N/A</v>
      </c>
      <c r="AH707" s="6" t="e">
        <f t="shared" si="198"/>
        <v>#N/A</v>
      </c>
      <c r="AI707" s="6" t="e">
        <f t="shared" si="199"/>
        <v>#N/A</v>
      </c>
      <c r="AJ707" s="7" t="str">
        <f t="shared" si="200"/>
        <v xml:space="preserve"> </v>
      </c>
      <c r="AK707" s="6" t="e">
        <f t="shared" si="201"/>
        <v>#N/A</v>
      </c>
      <c r="AL707" s="6"/>
      <c r="AM707" s="6"/>
      <c r="AN707" s="6"/>
      <c r="AO707" s="6"/>
      <c r="AP707" s="6"/>
      <c r="AQ707" s="6"/>
      <c r="AR707" s="6"/>
      <c r="AS707" s="6"/>
      <c r="AT707" s="6">
        <f t="shared" si="202"/>
        <v>0</v>
      </c>
      <c r="AU707" s="6"/>
      <c r="AV707" s="6" t="str">
        <f t="shared" si="210"/>
        <v/>
      </c>
      <c r="AW707" s="6" t="str">
        <f t="shared" si="211"/>
        <v/>
      </c>
      <c r="AX707" s="6" t="str">
        <f t="shared" si="212"/>
        <v/>
      </c>
      <c r="AY707" s="58"/>
      <c r="BE707" s="191" t="s">
        <v>1068</v>
      </c>
      <c r="CS707" s="284" t="str">
        <f t="shared" si="195"/>
        <v/>
      </c>
      <c r="CT707" s="365" t="str">
        <f t="shared" si="203"/>
        <v/>
      </c>
    </row>
    <row r="708" spans="1:98" s="1" customFormat="1" ht="13.5" customHeight="1" x14ac:dyDescent="0.2">
      <c r="A708" s="17">
        <v>693</v>
      </c>
      <c r="B708" s="370"/>
      <c r="C708" s="370"/>
      <c r="D708" s="370"/>
      <c r="E708" s="370"/>
      <c r="F708" s="370"/>
      <c r="G708" s="370"/>
      <c r="H708" s="370"/>
      <c r="I708" s="370"/>
      <c r="J708" s="370"/>
      <c r="K708" s="370"/>
      <c r="L708" s="371"/>
      <c r="M708" s="370"/>
      <c r="N708" s="69"/>
      <c r="O708" s="70"/>
      <c r="P708" s="62"/>
      <c r="Q708" s="62"/>
      <c r="R708" s="103"/>
      <c r="S708" s="103"/>
      <c r="T708" s="104"/>
      <c r="U708" s="105"/>
      <c r="V708" s="106"/>
      <c r="W708" s="106"/>
      <c r="X708" s="107"/>
      <c r="Y708" s="25"/>
      <c r="Z708" s="21" t="str">
        <f t="shared" si="204"/>
        <v/>
      </c>
      <c r="AA708" s="6" t="e">
        <f t="shared" si="205"/>
        <v>#N/A</v>
      </c>
      <c r="AB708" s="6" t="e">
        <f t="shared" si="206"/>
        <v>#N/A</v>
      </c>
      <c r="AC708" s="6" t="e">
        <f t="shared" si="207"/>
        <v>#N/A</v>
      </c>
      <c r="AD708" s="6" t="str">
        <f t="shared" si="208"/>
        <v/>
      </c>
      <c r="AE708" s="6">
        <f t="shared" si="209"/>
        <v>1</v>
      </c>
      <c r="AF708" s="6" t="e">
        <f t="shared" si="196"/>
        <v>#N/A</v>
      </c>
      <c r="AG708" s="6" t="e">
        <f t="shared" si="197"/>
        <v>#N/A</v>
      </c>
      <c r="AH708" s="6" t="e">
        <f t="shared" si="198"/>
        <v>#N/A</v>
      </c>
      <c r="AI708" s="6" t="e">
        <f t="shared" si="199"/>
        <v>#N/A</v>
      </c>
      <c r="AJ708" s="7" t="str">
        <f t="shared" si="200"/>
        <v xml:space="preserve"> </v>
      </c>
      <c r="AK708" s="6" t="e">
        <f t="shared" si="201"/>
        <v>#N/A</v>
      </c>
      <c r="AL708" s="6"/>
      <c r="AM708" s="6"/>
      <c r="AN708" s="6"/>
      <c r="AO708" s="6"/>
      <c r="AP708" s="6"/>
      <c r="AQ708" s="6"/>
      <c r="AR708" s="6"/>
      <c r="AS708" s="6"/>
      <c r="AT708" s="6">
        <f t="shared" si="202"/>
        <v>0</v>
      </c>
      <c r="AU708" s="6"/>
      <c r="AV708" s="6" t="str">
        <f t="shared" si="210"/>
        <v/>
      </c>
      <c r="AW708" s="6" t="str">
        <f t="shared" si="211"/>
        <v/>
      </c>
      <c r="AX708" s="6" t="str">
        <f t="shared" si="212"/>
        <v/>
      </c>
      <c r="AY708" s="58"/>
      <c r="BE708" s="191" t="s">
        <v>262</v>
      </c>
      <c r="CS708" s="284" t="str">
        <f t="shared" si="195"/>
        <v/>
      </c>
      <c r="CT708" s="365" t="str">
        <f t="shared" si="203"/>
        <v/>
      </c>
    </row>
    <row r="709" spans="1:98" s="1" customFormat="1" ht="13.5" customHeight="1" x14ac:dyDescent="0.2">
      <c r="A709" s="17">
        <v>694</v>
      </c>
      <c r="B709" s="370"/>
      <c r="C709" s="370"/>
      <c r="D709" s="370"/>
      <c r="E709" s="370"/>
      <c r="F709" s="370"/>
      <c r="G709" s="370"/>
      <c r="H709" s="370"/>
      <c r="I709" s="370"/>
      <c r="J709" s="370"/>
      <c r="K709" s="370"/>
      <c r="L709" s="371"/>
      <c r="M709" s="370"/>
      <c r="N709" s="69"/>
      <c r="O709" s="70"/>
      <c r="P709" s="62"/>
      <c r="Q709" s="62"/>
      <c r="R709" s="103"/>
      <c r="S709" s="103"/>
      <c r="T709" s="104"/>
      <c r="U709" s="105"/>
      <c r="V709" s="106"/>
      <c r="W709" s="106"/>
      <c r="X709" s="107"/>
      <c r="Y709" s="25"/>
      <c r="Z709" s="21" t="str">
        <f t="shared" si="204"/>
        <v/>
      </c>
      <c r="AA709" s="6" t="e">
        <f t="shared" si="205"/>
        <v>#N/A</v>
      </c>
      <c r="AB709" s="6" t="e">
        <f t="shared" si="206"/>
        <v>#N/A</v>
      </c>
      <c r="AC709" s="6" t="e">
        <f t="shared" si="207"/>
        <v>#N/A</v>
      </c>
      <c r="AD709" s="6" t="str">
        <f t="shared" si="208"/>
        <v/>
      </c>
      <c r="AE709" s="6">
        <f t="shared" si="209"/>
        <v>1</v>
      </c>
      <c r="AF709" s="6" t="e">
        <f t="shared" si="196"/>
        <v>#N/A</v>
      </c>
      <c r="AG709" s="6" t="e">
        <f t="shared" si="197"/>
        <v>#N/A</v>
      </c>
      <c r="AH709" s="6" t="e">
        <f t="shared" si="198"/>
        <v>#N/A</v>
      </c>
      <c r="AI709" s="6" t="e">
        <f t="shared" si="199"/>
        <v>#N/A</v>
      </c>
      <c r="AJ709" s="7" t="str">
        <f t="shared" si="200"/>
        <v xml:space="preserve"> </v>
      </c>
      <c r="AK709" s="6" t="e">
        <f t="shared" si="201"/>
        <v>#N/A</v>
      </c>
      <c r="AL709" s="6"/>
      <c r="AM709" s="6"/>
      <c r="AN709" s="6"/>
      <c r="AO709" s="6"/>
      <c r="AP709" s="6"/>
      <c r="AQ709" s="6"/>
      <c r="AR709" s="6"/>
      <c r="AS709" s="6"/>
      <c r="AT709" s="6">
        <f t="shared" si="202"/>
        <v>0</v>
      </c>
      <c r="AU709" s="6"/>
      <c r="AV709" s="6" t="str">
        <f t="shared" si="210"/>
        <v/>
      </c>
      <c r="AW709" s="6" t="str">
        <f t="shared" si="211"/>
        <v/>
      </c>
      <c r="AX709" s="6" t="str">
        <f t="shared" si="212"/>
        <v/>
      </c>
      <c r="AY709" s="58"/>
      <c r="BE709" s="191" t="s">
        <v>260</v>
      </c>
      <c r="CS709" s="284" t="str">
        <f t="shared" si="195"/>
        <v/>
      </c>
      <c r="CT709" s="365" t="str">
        <f t="shared" si="203"/>
        <v/>
      </c>
    </row>
    <row r="710" spans="1:98" s="1" customFormat="1" ht="13.5" customHeight="1" x14ac:dyDescent="0.2">
      <c r="A710" s="17">
        <v>695</v>
      </c>
      <c r="B710" s="370"/>
      <c r="C710" s="370"/>
      <c r="D710" s="370"/>
      <c r="E710" s="370"/>
      <c r="F710" s="370"/>
      <c r="G710" s="370"/>
      <c r="H710" s="370"/>
      <c r="I710" s="370"/>
      <c r="J710" s="370"/>
      <c r="K710" s="370"/>
      <c r="L710" s="371"/>
      <c r="M710" s="370"/>
      <c r="N710" s="69"/>
      <c r="O710" s="70"/>
      <c r="P710" s="62"/>
      <c r="Q710" s="62"/>
      <c r="R710" s="103"/>
      <c r="S710" s="103"/>
      <c r="T710" s="104"/>
      <c r="U710" s="105"/>
      <c r="V710" s="106"/>
      <c r="W710" s="106"/>
      <c r="X710" s="107"/>
      <c r="Y710" s="25"/>
      <c r="Z710" s="21" t="str">
        <f t="shared" si="204"/>
        <v/>
      </c>
      <c r="AA710" s="6" t="e">
        <f t="shared" si="205"/>
        <v>#N/A</v>
      </c>
      <c r="AB710" s="6" t="e">
        <f t="shared" si="206"/>
        <v>#N/A</v>
      </c>
      <c r="AC710" s="6" t="e">
        <f t="shared" si="207"/>
        <v>#N/A</v>
      </c>
      <c r="AD710" s="6" t="str">
        <f t="shared" si="208"/>
        <v/>
      </c>
      <c r="AE710" s="6">
        <f t="shared" si="209"/>
        <v>1</v>
      </c>
      <c r="AF710" s="6" t="e">
        <f t="shared" si="196"/>
        <v>#N/A</v>
      </c>
      <c r="AG710" s="6" t="e">
        <f t="shared" si="197"/>
        <v>#N/A</v>
      </c>
      <c r="AH710" s="6" t="e">
        <f t="shared" si="198"/>
        <v>#N/A</v>
      </c>
      <c r="AI710" s="6" t="e">
        <f t="shared" si="199"/>
        <v>#N/A</v>
      </c>
      <c r="AJ710" s="7" t="str">
        <f t="shared" si="200"/>
        <v xml:space="preserve"> </v>
      </c>
      <c r="AK710" s="6" t="e">
        <f t="shared" si="201"/>
        <v>#N/A</v>
      </c>
      <c r="AL710" s="6"/>
      <c r="AM710" s="6"/>
      <c r="AN710" s="6"/>
      <c r="AO710" s="6"/>
      <c r="AP710" s="6"/>
      <c r="AQ710" s="6"/>
      <c r="AR710" s="6"/>
      <c r="AS710" s="6"/>
      <c r="AT710" s="6">
        <f t="shared" si="202"/>
        <v>0</v>
      </c>
      <c r="AU710" s="6"/>
      <c r="AV710" s="6" t="str">
        <f t="shared" si="210"/>
        <v/>
      </c>
      <c r="AW710" s="6" t="str">
        <f t="shared" si="211"/>
        <v/>
      </c>
      <c r="AX710" s="6" t="str">
        <f t="shared" si="212"/>
        <v/>
      </c>
      <c r="AY710" s="58"/>
      <c r="BE710" s="191" t="s">
        <v>263</v>
      </c>
      <c r="CS710" s="284" t="str">
        <f t="shared" si="195"/>
        <v/>
      </c>
      <c r="CT710" s="365" t="str">
        <f t="shared" si="203"/>
        <v/>
      </c>
    </row>
    <row r="711" spans="1:98" s="1" customFormat="1" ht="13.5" customHeight="1" x14ac:dyDescent="0.2">
      <c r="A711" s="17">
        <v>696</v>
      </c>
      <c r="B711" s="370"/>
      <c r="C711" s="370"/>
      <c r="D711" s="370"/>
      <c r="E711" s="370"/>
      <c r="F711" s="370"/>
      <c r="G711" s="370"/>
      <c r="H711" s="370"/>
      <c r="I711" s="370"/>
      <c r="J711" s="370"/>
      <c r="K711" s="370"/>
      <c r="L711" s="371"/>
      <c r="M711" s="370"/>
      <c r="N711" s="69"/>
      <c r="O711" s="70"/>
      <c r="P711" s="62"/>
      <c r="Q711" s="62"/>
      <c r="R711" s="103"/>
      <c r="S711" s="103"/>
      <c r="T711" s="104"/>
      <c r="U711" s="105"/>
      <c r="V711" s="106"/>
      <c r="W711" s="106"/>
      <c r="X711" s="107"/>
      <c r="Y711" s="25"/>
      <c r="Z711" s="21" t="str">
        <f t="shared" si="204"/>
        <v/>
      </c>
      <c r="AA711" s="6" t="e">
        <f t="shared" si="205"/>
        <v>#N/A</v>
      </c>
      <c r="AB711" s="6" t="e">
        <f t="shared" si="206"/>
        <v>#N/A</v>
      </c>
      <c r="AC711" s="6" t="e">
        <f t="shared" si="207"/>
        <v>#N/A</v>
      </c>
      <c r="AD711" s="6" t="str">
        <f t="shared" si="208"/>
        <v/>
      </c>
      <c r="AE711" s="6">
        <f t="shared" si="209"/>
        <v>1</v>
      </c>
      <c r="AF711" s="6" t="e">
        <f t="shared" si="196"/>
        <v>#N/A</v>
      </c>
      <c r="AG711" s="6" t="e">
        <f t="shared" si="197"/>
        <v>#N/A</v>
      </c>
      <c r="AH711" s="6" t="e">
        <f t="shared" si="198"/>
        <v>#N/A</v>
      </c>
      <c r="AI711" s="6" t="e">
        <f t="shared" si="199"/>
        <v>#N/A</v>
      </c>
      <c r="AJ711" s="7" t="str">
        <f t="shared" si="200"/>
        <v xml:space="preserve"> </v>
      </c>
      <c r="AK711" s="6" t="e">
        <f t="shared" si="201"/>
        <v>#N/A</v>
      </c>
      <c r="AL711" s="6"/>
      <c r="AM711" s="6"/>
      <c r="AN711" s="6"/>
      <c r="AO711" s="6"/>
      <c r="AP711" s="6"/>
      <c r="AQ711" s="6"/>
      <c r="AR711" s="6"/>
      <c r="AS711" s="6"/>
      <c r="AT711" s="6">
        <f t="shared" si="202"/>
        <v>0</v>
      </c>
      <c r="AU711" s="6"/>
      <c r="AV711" s="6" t="str">
        <f t="shared" si="210"/>
        <v/>
      </c>
      <c r="AW711" s="6" t="str">
        <f t="shared" si="211"/>
        <v/>
      </c>
      <c r="AX711" s="6" t="str">
        <f t="shared" si="212"/>
        <v/>
      </c>
      <c r="AY711" s="58"/>
      <c r="BE711" s="191" t="s">
        <v>261</v>
      </c>
      <c r="CS711" s="284" t="str">
        <f t="shared" si="195"/>
        <v/>
      </c>
      <c r="CT711" s="365" t="str">
        <f t="shared" si="203"/>
        <v/>
      </c>
    </row>
    <row r="712" spans="1:98" s="1" customFormat="1" ht="13.5" customHeight="1" x14ac:dyDescent="0.2">
      <c r="A712" s="17">
        <v>697</v>
      </c>
      <c r="B712" s="370"/>
      <c r="C712" s="370"/>
      <c r="D712" s="370"/>
      <c r="E712" s="370"/>
      <c r="F712" s="370"/>
      <c r="G712" s="370"/>
      <c r="H712" s="370"/>
      <c r="I712" s="370"/>
      <c r="J712" s="370"/>
      <c r="K712" s="370"/>
      <c r="L712" s="371"/>
      <c r="M712" s="370"/>
      <c r="N712" s="69"/>
      <c r="O712" s="70"/>
      <c r="P712" s="62"/>
      <c r="Q712" s="62"/>
      <c r="R712" s="103"/>
      <c r="S712" s="103"/>
      <c r="T712" s="104"/>
      <c r="U712" s="105"/>
      <c r="V712" s="106"/>
      <c r="W712" s="106"/>
      <c r="X712" s="107"/>
      <c r="Y712" s="25"/>
      <c r="Z712" s="21" t="str">
        <f t="shared" si="204"/>
        <v/>
      </c>
      <c r="AA712" s="6" t="e">
        <f t="shared" si="205"/>
        <v>#N/A</v>
      </c>
      <c r="AB712" s="6" t="e">
        <f t="shared" si="206"/>
        <v>#N/A</v>
      </c>
      <c r="AC712" s="6" t="e">
        <f t="shared" si="207"/>
        <v>#N/A</v>
      </c>
      <c r="AD712" s="6" t="str">
        <f t="shared" si="208"/>
        <v/>
      </c>
      <c r="AE712" s="6">
        <f t="shared" si="209"/>
        <v>1</v>
      </c>
      <c r="AF712" s="6" t="e">
        <f t="shared" si="196"/>
        <v>#N/A</v>
      </c>
      <c r="AG712" s="6" t="e">
        <f t="shared" si="197"/>
        <v>#N/A</v>
      </c>
      <c r="AH712" s="6" t="e">
        <f t="shared" si="198"/>
        <v>#N/A</v>
      </c>
      <c r="AI712" s="6" t="e">
        <f t="shared" si="199"/>
        <v>#N/A</v>
      </c>
      <c r="AJ712" s="7" t="str">
        <f t="shared" si="200"/>
        <v xml:space="preserve"> </v>
      </c>
      <c r="AK712" s="6" t="e">
        <f t="shared" si="201"/>
        <v>#N/A</v>
      </c>
      <c r="AL712" s="6"/>
      <c r="AM712" s="6"/>
      <c r="AN712" s="6"/>
      <c r="AO712" s="6"/>
      <c r="AP712" s="6"/>
      <c r="AQ712" s="6"/>
      <c r="AR712" s="6"/>
      <c r="AS712" s="6"/>
      <c r="AT712" s="6">
        <f t="shared" si="202"/>
        <v>0</v>
      </c>
      <c r="AU712" s="6"/>
      <c r="AV712" s="6" t="str">
        <f t="shared" si="210"/>
        <v/>
      </c>
      <c r="AW712" s="6" t="str">
        <f t="shared" si="211"/>
        <v/>
      </c>
      <c r="AX712" s="6" t="str">
        <f t="shared" si="212"/>
        <v/>
      </c>
      <c r="AY712" s="58"/>
      <c r="BE712" s="191" t="s">
        <v>970</v>
      </c>
      <c r="CS712" s="284" t="str">
        <f t="shared" si="195"/>
        <v/>
      </c>
      <c r="CT712" s="365" t="str">
        <f t="shared" si="203"/>
        <v/>
      </c>
    </row>
    <row r="713" spans="1:98" s="1" customFormat="1" ht="13.5" customHeight="1" x14ac:dyDescent="0.2">
      <c r="A713" s="17">
        <v>698</v>
      </c>
      <c r="B713" s="370"/>
      <c r="C713" s="370"/>
      <c r="D713" s="370"/>
      <c r="E713" s="370"/>
      <c r="F713" s="370"/>
      <c r="G713" s="370"/>
      <c r="H713" s="370"/>
      <c r="I713" s="370"/>
      <c r="J713" s="370"/>
      <c r="K713" s="370"/>
      <c r="L713" s="371"/>
      <c r="M713" s="370"/>
      <c r="N713" s="69"/>
      <c r="O713" s="70"/>
      <c r="P713" s="62"/>
      <c r="Q713" s="62"/>
      <c r="R713" s="103"/>
      <c r="S713" s="103"/>
      <c r="T713" s="104"/>
      <c r="U713" s="105"/>
      <c r="V713" s="106"/>
      <c r="W713" s="106"/>
      <c r="X713" s="107"/>
      <c r="Y713" s="25"/>
      <c r="Z713" s="21" t="str">
        <f t="shared" si="204"/>
        <v/>
      </c>
      <c r="AA713" s="6" t="e">
        <f t="shared" si="205"/>
        <v>#N/A</v>
      </c>
      <c r="AB713" s="6" t="e">
        <f t="shared" si="206"/>
        <v>#N/A</v>
      </c>
      <c r="AC713" s="6" t="e">
        <f t="shared" si="207"/>
        <v>#N/A</v>
      </c>
      <c r="AD713" s="6" t="str">
        <f t="shared" si="208"/>
        <v/>
      </c>
      <c r="AE713" s="6">
        <f t="shared" si="209"/>
        <v>1</v>
      </c>
      <c r="AF713" s="6" t="e">
        <f t="shared" si="196"/>
        <v>#N/A</v>
      </c>
      <c r="AG713" s="6" t="e">
        <f t="shared" si="197"/>
        <v>#N/A</v>
      </c>
      <c r="AH713" s="6" t="e">
        <f t="shared" si="198"/>
        <v>#N/A</v>
      </c>
      <c r="AI713" s="6" t="e">
        <f t="shared" si="199"/>
        <v>#N/A</v>
      </c>
      <c r="AJ713" s="7" t="str">
        <f t="shared" si="200"/>
        <v xml:space="preserve"> </v>
      </c>
      <c r="AK713" s="6" t="e">
        <f t="shared" si="201"/>
        <v>#N/A</v>
      </c>
      <c r="AL713" s="6"/>
      <c r="AM713" s="6"/>
      <c r="AN713" s="6"/>
      <c r="AO713" s="6"/>
      <c r="AP713" s="6"/>
      <c r="AQ713" s="6"/>
      <c r="AR713" s="6"/>
      <c r="AS713" s="6"/>
      <c r="AT713" s="6">
        <f t="shared" si="202"/>
        <v>0</v>
      </c>
      <c r="AU713" s="6"/>
      <c r="AV713" s="6" t="str">
        <f t="shared" si="210"/>
        <v/>
      </c>
      <c r="AW713" s="6" t="str">
        <f t="shared" si="211"/>
        <v/>
      </c>
      <c r="AX713" s="6" t="str">
        <f t="shared" si="212"/>
        <v/>
      </c>
      <c r="AY713" s="58"/>
      <c r="BE713" s="191" t="s">
        <v>1079</v>
      </c>
      <c r="CS713" s="284" t="str">
        <f t="shared" si="195"/>
        <v/>
      </c>
      <c r="CT713" s="365" t="str">
        <f t="shared" si="203"/>
        <v/>
      </c>
    </row>
    <row r="714" spans="1:98" s="1" customFormat="1" ht="13.5" customHeight="1" x14ac:dyDescent="0.2">
      <c r="A714" s="17">
        <v>699</v>
      </c>
      <c r="B714" s="370"/>
      <c r="C714" s="370"/>
      <c r="D714" s="370"/>
      <c r="E714" s="370"/>
      <c r="F714" s="370"/>
      <c r="G714" s="370"/>
      <c r="H714" s="370"/>
      <c r="I714" s="370"/>
      <c r="J714" s="370"/>
      <c r="K714" s="370"/>
      <c r="L714" s="371"/>
      <c r="M714" s="370"/>
      <c r="N714" s="69"/>
      <c r="O714" s="70"/>
      <c r="P714" s="62"/>
      <c r="Q714" s="62"/>
      <c r="R714" s="103"/>
      <c r="S714" s="103"/>
      <c r="T714" s="104"/>
      <c r="U714" s="105"/>
      <c r="V714" s="106"/>
      <c r="W714" s="106"/>
      <c r="X714" s="107"/>
      <c r="Y714" s="25"/>
      <c r="Z714" s="21" t="str">
        <f t="shared" si="204"/>
        <v/>
      </c>
      <c r="AA714" s="6" t="e">
        <f t="shared" si="205"/>
        <v>#N/A</v>
      </c>
      <c r="AB714" s="6" t="e">
        <f t="shared" si="206"/>
        <v>#N/A</v>
      </c>
      <c r="AC714" s="6" t="e">
        <f t="shared" si="207"/>
        <v>#N/A</v>
      </c>
      <c r="AD714" s="6" t="str">
        <f t="shared" si="208"/>
        <v/>
      </c>
      <c r="AE714" s="6">
        <f t="shared" si="209"/>
        <v>1</v>
      </c>
      <c r="AF714" s="6" t="e">
        <f t="shared" si="196"/>
        <v>#N/A</v>
      </c>
      <c r="AG714" s="6" t="e">
        <f t="shared" si="197"/>
        <v>#N/A</v>
      </c>
      <c r="AH714" s="6" t="e">
        <f t="shared" si="198"/>
        <v>#N/A</v>
      </c>
      <c r="AI714" s="6" t="e">
        <f t="shared" si="199"/>
        <v>#N/A</v>
      </c>
      <c r="AJ714" s="7" t="str">
        <f t="shared" si="200"/>
        <v xml:space="preserve"> </v>
      </c>
      <c r="AK714" s="6" t="e">
        <f t="shared" si="201"/>
        <v>#N/A</v>
      </c>
      <c r="AL714" s="6"/>
      <c r="AM714" s="6"/>
      <c r="AN714" s="6"/>
      <c r="AO714" s="6"/>
      <c r="AP714" s="6"/>
      <c r="AQ714" s="6"/>
      <c r="AR714" s="6"/>
      <c r="AS714" s="6"/>
      <c r="AT714" s="6">
        <f t="shared" si="202"/>
        <v>0</v>
      </c>
      <c r="AU714" s="6"/>
      <c r="AV714" s="6" t="str">
        <f t="shared" si="210"/>
        <v/>
      </c>
      <c r="AW714" s="6" t="str">
        <f t="shared" si="211"/>
        <v/>
      </c>
      <c r="AX714" s="6" t="str">
        <f t="shared" si="212"/>
        <v/>
      </c>
      <c r="AY714" s="58"/>
      <c r="BE714" s="191" t="s">
        <v>969</v>
      </c>
      <c r="CS714" s="284" t="str">
        <f t="shared" si="195"/>
        <v/>
      </c>
      <c r="CT714" s="365" t="str">
        <f t="shared" si="203"/>
        <v/>
      </c>
    </row>
    <row r="715" spans="1:98" s="1" customFormat="1" ht="13.5" customHeight="1" x14ac:dyDescent="0.2">
      <c r="A715" s="17">
        <v>700</v>
      </c>
      <c r="B715" s="370"/>
      <c r="C715" s="370"/>
      <c r="D715" s="370"/>
      <c r="E715" s="370"/>
      <c r="F715" s="370"/>
      <c r="G715" s="370"/>
      <c r="H715" s="370"/>
      <c r="I715" s="370"/>
      <c r="J715" s="370"/>
      <c r="K715" s="370"/>
      <c r="L715" s="371"/>
      <c r="M715" s="370"/>
      <c r="N715" s="69"/>
      <c r="O715" s="70"/>
      <c r="P715" s="62"/>
      <c r="Q715" s="62"/>
      <c r="R715" s="103"/>
      <c r="S715" s="103"/>
      <c r="T715" s="104"/>
      <c r="U715" s="105"/>
      <c r="V715" s="106"/>
      <c r="W715" s="106"/>
      <c r="X715" s="107"/>
      <c r="Y715" s="25"/>
      <c r="Z715" s="21" t="str">
        <f t="shared" si="204"/>
        <v/>
      </c>
      <c r="AA715" s="6" t="e">
        <f t="shared" si="205"/>
        <v>#N/A</v>
      </c>
      <c r="AB715" s="6" t="e">
        <f t="shared" si="206"/>
        <v>#N/A</v>
      </c>
      <c r="AC715" s="6" t="e">
        <f t="shared" si="207"/>
        <v>#N/A</v>
      </c>
      <c r="AD715" s="6" t="str">
        <f t="shared" si="208"/>
        <v/>
      </c>
      <c r="AE715" s="6">
        <f t="shared" si="209"/>
        <v>1</v>
      </c>
      <c r="AF715" s="6" t="e">
        <f t="shared" si="196"/>
        <v>#N/A</v>
      </c>
      <c r="AG715" s="6" t="e">
        <f t="shared" si="197"/>
        <v>#N/A</v>
      </c>
      <c r="AH715" s="6" t="e">
        <f t="shared" si="198"/>
        <v>#N/A</v>
      </c>
      <c r="AI715" s="6" t="e">
        <f t="shared" si="199"/>
        <v>#N/A</v>
      </c>
      <c r="AJ715" s="7" t="str">
        <f t="shared" si="200"/>
        <v xml:space="preserve"> </v>
      </c>
      <c r="AK715" s="6" t="e">
        <f t="shared" si="201"/>
        <v>#N/A</v>
      </c>
      <c r="AL715" s="6"/>
      <c r="AM715" s="6"/>
      <c r="AN715" s="6"/>
      <c r="AO715" s="6"/>
      <c r="AP715" s="6"/>
      <c r="AQ715" s="6"/>
      <c r="AR715" s="6"/>
      <c r="AS715" s="6"/>
      <c r="AT715" s="6">
        <f t="shared" si="202"/>
        <v>0</v>
      </c>
      <c r="AU715" s="6"/>
      <c r="AV715" s="6" t="str">
        <f t="shared" si="210"/>
        <v/>
      </c>
      <c r="AW715" s="6" t="str">
        <f t="shared" si="211"/>
        <v/>
      </c>
      <c r="AX715" s="6" t="str">
        <f t="shared" si="212"/>
        <v/>
      </c>
      <c r="AY715" s="58"/>
      <c r="BE715" s="191" t="s">
        <v>1075</v>
      </c>
      <c r="CS715" s="284" t="str">
        <f t="shared" si="195"/>
        <v/>
      </c>
      <c r="CT715" s="365" t="str">
        <f t="shared" si="203"/>
        <v/>
      </c>
    </row>
    <row r="716" spans="1:98" s="1" customFormat="1" ht="13.5" customHeight="1" x14ac:dyDescent="0.2">
      <c r="A716" s="17">
        <v>701</v>
      </c>
      <c r="B716" s="370"/>
      <c r="C716" s="370"/>
      <c r="D716" s="370"/>
      <c r="E716" s="370"/>
      <c r="F716" s="370"/>
      <c r="G716" s="370"/>
      <c r="H716" s="370"/>
      <c r="I716" s="370"/>
      <c r="J716" s="370"/>
      <c r="K716" s="370"/>
      <c r="L716" s="371"/>
      <c r="M716" s="370"/>
      <c r="N716" s="69"/>
      <c r="O716" s="70"/>
      <c r="P716" s="62"/>
      <c r="Q716" s="62"/>
      <c r="R716" s="103"/>
      <c r="S716" s="103"/>
      <c r="T716" s="104"/>
      <c r="U716" s="105"/>
      <c r="V716" s="106"/>
      <c r="W716" s="106"/>
      <c r="X716" s="107"/>
      <c r="Y716" s="25"/>
      <c r="Z716" s="21" t="str">
        <f t="shared" si="204"/>
        <v/>
      </c>
      <c r="AA716" s="6" t="e">
        <f t="shared" si="205"/>
        <v>#N/A</v>
      </c>
      <c r="AB716" s="6" t="e">
        <f t="shared" si="206"/>
        <v>#N/A</v>
      </c>
      <c r="AC716" s="6" t="e">
        <f t="shared" si="207"/>
        <v>#N/A</v>
      </c>
      <c r="AD716" s="6" t="str">
        <f t="shared" si="208"/>
        <v/>
      </c>
      <c r="AE716" s="6">
        <f t="shared" si="209"/>
        <v>1</v>
      </c>
      <c r="AF716" s="6" t="e">
        <f t="shared" si="196"/>
        <v>#N/A</v>
      </c>
      <c r="AG716" s="6" t="e">
        <f t="shared" si="197"/>
        <v>#N/A</v>
      </c>
      <c r="AH716" s="6" t="e">
        <f t="shared" si="198"/>
        <v>#N/A</v>
      </c>
      <c r="AI716" s="6" t="e">
        <f t="shared" si="199"/>
        <v>#N/A</v>
      </c>
      <c r="AJ716" s="7" t="str">
        <f t="shared" si="200"/>
        <v xml:space="preserve"> </v>
      </c>
      <c r="AK716" s="6" t="e">
        <f t="shared" si="201"/>
        <v>#N/A</v>
      </c>
      <c r="AL716" s="6"/>
      <c r="AM716" s="6"/>
      <c r="AN716" s="6"/>
      <c r="AO716" s="6"/>
      <c r="AP716" s="6"/>
      <c r="AQ716" s="6"/>
      <c r="AR716" s="6"/>
      <c r="AS716" s="6"/>
      <c r="AT716" s="6">
        <f t="shared" si="202"/>
        <v>0</v>
      </c>
      <c r="AU716" s="6"/>
      <c r="AV716" s="6" t="str">
        <f t="shared" si="210"/>
        <v/>
      </c>
      <c r="AW716" s="6" t="str">
        <f t="shared" si="211"/>
        <v/>
      </c>
      <c r="AX716" s="6" t="str">
        <f t="shared" si="212"/>
        <v/>
      </c>
      <c r="AY716" s="58"/>
      <c r="BE716" s="191" t="s">
        <v>1155</v>
      </c>
      <c r="CS716" s="284" t="str">
        <f t="shared" si="195"/>
        <v/>
      </c>
      <c r="CT716" s="365" t="str">
        <f t="shared" si="203"/>
        <v/>
      </c>
    </row>
    <row r="717" spans="1:98" s="1" customFormat="1" ht="13.5" customHeight="1" x14ac:dyDescent="0.2">
      <c r="A717" s="17">
        <v>702</v>
      </c>
      <c r="B717" s="370"/>
      <c r="C717" s="370"/>
      <c r="D717" s="370"/>
      <c r="E717" s="370"/>
      <c r="F717" s="370"/>
      <c r="G717" s="370"/>
      <c r="H717" s="370"/>
      <c r="I717" s="370"/>
      <c r="J717" s="370"/>
      <c r="K717" s="370"/>
      <c r="L717" s="371"/>
      <c r="M717" s="370"/>
      <c r="N717" s="69"/>
      <c r="O717" s="70"/>
      <c r="P717" s="62"/>
      <c r="Q717" s="62"/>
      <c r="R717" s="103"/>
      <c r="S717" s="103"/>
      <c r="T717" s="104"/>
      <c r="U717" s="105"/>
      <c r="V717" s="106"/>
      <c r="W717" s="106"/>
      <c r="X717" s="107"/>
      <c r="Y717" s="25"/>
      <c r="Z717" s="21" t="str">
        <f t="shared" si="204"/>
        <v/>
      </c>
      <c r="AA717" s="6" t="e">
        <f t="shared" si="205"/>
        <v>#N/A</v>
      </c>
      <c r="AB717" s="6" t="e">
        <f t="shared" si="206"/>
        <v>#N/A</v>
      </c>
      <c r="AC717" s="6" t="e">
        <f t="shared" si="207"/>
        <v>#N/A</v>
      </c>
      <c r="AD717" s="6" t="str">
        <f t="shared" si="208"/>
        <v/>
      </c>
      <c r="AE717" s="6">
        <f t="shared" si="209"/>
        <v>1</v>
      </c>
      <c r="AF717" s="6" t="e">
        <f t="shared" si="196"/>
        <v>#N/A</v>
      </c>
      <c r="AG717" s="6" t="e">
        <f t="shared" si="197"/>
        <v>#N/A</v>
      </c>
      <c r="AH717" s="6" t="e">
        <f t="shared" si="198"/>
        <v>#N/A</v>
      </c>
      <c r="AI717" s="6" t="e">
        <f t="shared" si="199"/>
        <v>#N/A</v>
      </c>
      <c r="AJ717" s="7" t="str">
        <f t="shared" si="200"/>
        <v xml:space="preserve"> </v>
      </c>
      <c r="AK717" s="6" t="e">
        <f t="shared" si="201"/>
        <v>#N/A</v>
      </c>
      <c r="AL717" s="6"/>
      <c r="AM717" s="6"/>
      <c r="AN717" s="6"/>
      <c r="AO717" s="6"/>
      <c r="AP717" s="6"/>
      <c r="AQ717" s="6"/>
      <c r="AR717" s="6"/>
      <c r="AS717" s="6"/>
      <c r="AT717" s="6">
        <f t="shared" si="202"/>
        <v>0</v>
      </c>
      <c r="AU717" s="6"/>
      <c r="AV717" s="6" t="str">
        <f t="shared" si="210"/>
        <v/>
      </c>
      <c r="AW717" s="6" t="str">
        <f t="shared" si="211"/>
        <v/>
      </c>
      <c r="AX717" s="6" t="str">
        <f t="shared" si="212"/>
        <v/>
      </c>
      <c r="AY717" s="58"/>
      <c r="BE717" s="191" t="s">
        <v>1154</v>
      </c>
      <c r="CS717" s="284" t="str">
        <f t="shared" si="195"/>
        <v/>
      </c>
      <c r="CT717" s="365" t="str">
        <f t="shared" si="203"/>
        <v/>
      </c>
    </row>
    <row r="718" spans="1:98" s="1" customFormat="1" ht="13.5" customHeight="1" x14ac:dyDescent="0.2">
      <c r="A718" s="17">
        <v>703</v>
      </c>
      <c r="B718" s="370"/>
      <c r="C718" s="370"/>
      <c r="D718" s="370"/>
      <c r="E718" s="370"/>
      <c r="F718" s="370"/>
      <c r="G718" s="370"/>
      <c r="H718" s="370"/>
      <c r="I718" s="370"/>
      <c r="J718" s="370"/>
      <c r="K718" s="370"/>
      <c r="L718" s="371"/>
      <c r="M718" s="370"/>
      <c r="N718" s="69"/>
      <c r="O718" s="70"/>
      <c r="P718" s="62"/>
      <c r="Q718" s="62"/>
      <c r="R718" s="103"/>
      <c r="S718" s="103"/>
      <c r="T718" s="104"/>
      <c r="U718" s="105"/>
      <c r="V718" s="106"/>
      <c r="W718" s="106"/>
      <c r="X718" s="107"/>
      <c r="Y718" s="25"/>
      <c r="Z718" s="21" t="str">
        <f t="shared" si="204"/>
        <v/>
      </c>
      <c r="AA718" s="6" t="e">
        <f t="shared" si="205"/>
        <v>#N/A</v>
      </c>
      <c r="AB718" s="6" t="e">
        <f t="shared" si="206"/>
        <v>#N/A</v>
      </c>
      <c r="AC718" s="6" t="e">
        <f t="shared" si="207"/>
        <v>#N/A</v>
      </c>
      <c r="AD718" s="6" t="str">
        <f t="shared" si="208"/>
        <v/>
      </c>
      <c r="AE718" s="6">
        <f t="shared" si="209"/>
        <v>1</v>
      </c>
      <c r="AF718" s="6" t="e">
        <f t="shared" si="196"/>
        <v>#N/A</v>
      </c>
      <c r="AG718" s="6" t="e">
        <f t="shared" si="197"/>
        <v>#N/A</v>
      </c>
      <c r="AH718" s="6" t="e">
        <f t="shared" si="198"/>
        <v>#N/A</v>
      </c>
      <c r="AI718" s="6" t="e">
        <f t="shared" si="199"/>
        <v>#N/A</v>
      </c>
      <c r="AJ718" s="7" t="str">
        <f t="shared" si="200"/>
        <v xml:space="preserve"> </v>
      </c>
      <c r="AK718" s="6" t="e">
        <f t="shared" si="201"/>
        <v>#N/A</v>
      </c>
      <c r="AL718" s="6"/>
      <c r="AM718" s="6"/>
      <c r="AN718" s="6"/>
      <c r="AO718" s="6"/>
      <c r="AP718" s="6"/>
      <c r="AQ718" s="6"/>
      <c r="AR718" s="6"/>
      <c r="AS718" s="6"/>
      <c r="AT718" s="6">
        <f t="shared" si="202"/>
        <v>0</v>
      </c>
      <c r="AU718" s="6"/>
      <c r="AV718" s="6" t="str">
        <f t="shared" si="210"/>
        <v/>
      </c>
      <c r="AW718" s="6" t="str">
        <f t="shared" si="211"/>
        <v/>
      </c>
      <c r="AX718" s="6" t="str">
        <f t="shared" si="212"/>
        <v/>
      </c>
      <c r="AY718" s="58"/>
      <c r="BE718" s="191" t="s">
        <v>1218</v>
      </c>
      <c r="CS718" s="284" t="str">
        <f t="shared" si="195"/>
        <v/>
      </c>
      <c r="CT718" s="365" t="str">
        <f t="shared" si="203"/>
        <v/>
      </c>
    </row>
    <row r="719" spans="1:98" s="1" customFormat="1" ht="13.5" customHeight="1" x14ac:dyDescent="0.2">
      <c r="A719" s="17">
        <v>704</v>
      </c>
      <c r="B719" s="370"/>
      <c r="C719" s="370"/>
      <c r="D719" s="370"/>
      <c r="E719" s="370"/>
      <c r="F719" s="370"/>
      <c r="G719" s="370"/>
      <c r="H719" s="370"/>
      <c r="I719" s="370"/>
      <c r="J719" s="370"/>
      <c r="K719" s="370"/>
      <c r="L719" s="371"/>
      <c r="M719" s="370"/>
      <c r="N719" s="69"/>
      <c r="O719" s="70"/>
      <c r="P719" s="62"/>
      <c r="Q719" s="62"/>
      <c r="R719" s="103"/>
      <c r="S719" s="103"/>
      <c r="T719" s="104"/>
      <c r="U719" s="105"/>
      <c r="V719" s="106"/>
      <c r="W719" s="106"/>
      <c r="X719" s="107"/>
      <c r="Y719" s="25"/>
      <c r="Z719" s="21" t="str">
        <f t="shared" si="204"/>
        <v/>
      </c>
      <c r="AA719" s="6" t="e">
        <f t="shared" si="205"/>
        <v>#N/A</v>
      </c>
      <c r="AB719" s="6" t="e">
        <f t="shared" si="206"/>
        <v>#N/A</v>
      </c>
      <c r="AC719" s="6" t="e">
        <f t="shared" si="207"/>
        <v>#N/A</v>
      </c>
      <c r="AD719" s="6" t="str">
        <f t="shared" si="208"/>
        <v/>
      </c>
      <c r="AE719" s="6">
        <f t="shared" si="209"/>
        <v>1</v>
      </c>
      <c r="AF719" s="6" t="e">
        <f t="shared" si="196"/>
        <v>#N/A</v>
      </c>
      <c r="AG719" s="6" t="e">
        <f t="shared" si="197"/>
        <v>#N/A</v>
      </c>
      <c r="AH719" s="6" t="e">
        <f t="shared" si="198"/>
        <v>#N/A</v>
      </c>
      <c r="AI719" s="6" t="e">
        <f t="shared" si="199"/>
        <v>#N/A</v>
      </c>
      <c r="AJ719" s="7" t="str">
        <f t="shared" si="200"/>
        <v xml:space="preserve"> </v>
      </c>
      <c r="AK719" s="6" t="e">
        <f t="shared" si="201"/>
        <v>#N/A</v>
      </c>
      <c r="AL719" s="6"/>
      <c r="AM719" s="6"/>
      <c r="AN719" s="6"/>
      <c r="AO719" s="6"/>
      <c r="AP719" s="6"/>
      <c r="AQ719" s="6"/>
      <c r="AR719" s="6"/>
      <c r="AS719" s="6"/>
      <c r="AT719" s="6">
        <f t="shared" si="202"/>
        <v>0</v>
      </c>
      <c r="AU719" s="6"/>
      <c r="AV719" s="6" t="str">
        <f t="shared" si="210"/>
        <v/>
      </c>
      <c r="AW719" s="6" t="str">
        <f t="shared" si="211"/>
        <v/>
      </c>
      <c r="AX719" s="6" t="str">
        <f t="shared" si="212"/>
        <v/>
      </c>
      <c r="AY719" s="58"/>
      <c r="BE719" s="191" t="s">
        <v>1217</v>
      </c>
      <c r="CS719" s="284" t="str">
        <f t="shared" si="195"/>
        <v/>
      </c>
      <c r="CT719" s="365" t="str">
        <f t="shared" si="203"/>
        <v/>
      </c>
    </row>
    <row r="720" spans="1:98" s="1" customFormat="1" ht="13.5" customHeight="1" x14ac:dyDescent="0.2">
      <c r="A720" s="17">
        <v>705</v>
      </c>
      <c r="B720" s="370"/>
      <c r="C720" s="370"/>
      <c r="D720" s="370"/>
      <c r="E720" s="370"/>
      <c r="F720" s="370"/>
      <c r="G720" s="370"/>
      <c r="H720" s="370"/>
      <c r="I720" s="370"/>
      <c r="J720" s="370"/>
      <c r="K720" s="370"/>
      <c r="L720" s="371"/>
      <c r="M720" s="370"/>
      <c r="N720" s="69"/>
      <c r="O720" s="70"/>
      <c r="P720" s="62"/>
      <c r="Q720" s="62"/>
      <c r="R720" s="103"/>
      <c r="S720" s="103"/>
      <c r="T720" s="104"/>
      <c r="U720" s="105"/>
      <c r="V720" s="106"/>
      <c r="W720" s="106"/>
      <c r="X720" s="107"/>
      <c r="Y720" s="25"/>
      <c r="Z720" s="21" t="str">
        <f t="shared" si="204"/>
        <v/>
      </c>
      <c r="AA720" s="6" t="e">
        <f t="shared" si="205"/>
        <v>#N/A</v>
      </c>
      <c r="AB720" s="6" t="e">
        <f t="shared" si="206"/>
        <v>#N/A</v>
      </c>
      <c r="AC720" s="6" t="e">
        <f t="shared" si="207"/>
        <v>#N/A</v>
      </c>
      <c r="AD720" s="6" t="str">
        <f t="shared" si="208"/>
        <v/>
      </c>
      <c r="AE720" s="6">
        <f t="shared" si="209"/>
        <v>1</v>
      </c>
      <c r="AF720" s="6" t="e">
        <f t="shared" si="196"/>
        <v>#N/A</v>
      </c>
      <c r="AG720" s="6" t="e">
        <f t="shared" si="197"/>
        <v>#N/A</v>
      </c>
      <c r="AH720" s="6" t="e">
        <f t="shared" si="198"/>
        <v>#N/A</v>
      </c>
      <c r="AI720" s="6" t="e">
        <f t="shared" si="199"/>
        <v>#N/A</v>
      </c>
      <c r="AJ720" s="7" t="str">
        <f t="shared" si="200"/>
        <v xml:space="preserve"> </v>
      </c>
      <c r="AK720" s="6" t="e">
        <f t="shared" si="201"/>
        <v>#N/A</v>
      </c>
      <c r="AL720" s="6"/>
      <c r="AM720" s="6"/>
      <c r="AN720" s="6"/>
      <c r="AO720" s="6"/>
      <c r="AP720" s="6"/>
      <c r="AQ720" s="6"/>
      <c r="AR720" s="6"/>
      <c r="AS720" s="6"/>
      <c r="AT720" s="6">
        <f t="shared" si="202"/>
        <v>0</v>
      </c>
      <c r="AU720" s="6"/>
      <c r="AV720" s="6" t="str">
        <f t="shared" si="210"/>
        <v/>
      </c>
      <c r="AW720" s="6" t="str">
        <f t="shared" si="211"/>
        <v/>
      </c>
      <c r="AX720" s="6" t="str">
        <f t="shared" si="212"/>
        <v/>
      </c>
      <c r="AY720" s="58"/>
      <c r="BE720" s="191" t="s">
        <v>1080</v>
      </c>
      <c r="CS720" s="284" t="str">
        <f t="shared" ref="CS720:CS783" si="213">IFERROR(VLOOKUP(AI720,$CQ$17:$CR$33,2,0),"")</f>
        <v/>
      </c>
      <c r="CT720" s="365" t="str">
        <f t="shared" si="203"/>
        <v/>
      </c>
    </row>
    <row r="721" spans="1:98" s="1" customFormat="1" ht="13.5" customHeight="1" x14ac:dyDescent="0.2">
      <c r="A721" s="17">
        <v>706</v>
      </c>
      <c r="B721" s="370"/>
      <c r="C721" s="370"/>
      <c r="D721" s="370"/>
      <c r="E721" s="370"/>
      <c r="F721" s="370"/>
      <c r="G721" s="370"/>
      <c r="H721" s="370"/>
      <c r="I721" s="370"/>
      <c r="J721" s="370"/>
      <c r="K721" s="370"/>
      <c r="L721" s="371"/>
      <c r="M721" s="370"/>
      <c r="N721" s="69"/>
      <c r="O721" s="70"/>
      <c r="P721" s="62"/>
      <c r="Q721" s="62"/>
      <c r="R721" s="103"/>
      <c r="S721" s="103"/>
      <c r="T721" s="104"/>
      <c r="U721" s="105"/>
      <c r="V721" s="106"/>
      <c r="W721" s="106"/>
      <c r="X721" s="107"/>
      <c r="Y721" s="25"/>
      <c r="Z721" s="21" t="str">
        <f t="shared" si="204"/>
        <v/>
      </c>
      <c r="AA721" s="6" t="e">
        <f t="shared" si="205"/>
        <v>#N/A</v>
      </c>
      <c r="AB721" s="6" t="e">
        <f t="shared" si="206"/>
        <v>#N/A</v>
      </c>
      <c r="AC721" s="6" t="e">
        <f t="shared" si="207"/>
        <v>#N/A</v>
      </c>
      <c r="AD721" s="6" t="str">
        <f t="shared" si="208"/>
        <v/>
      </c>
      <c r="AE721" s="6">
        <f t="shared" si="209"/>
        <v>1</v>
      </c>
      <c r="AF721" s="6" t="e">
        <f t="shared" ref="AF721:AF784" si="214">IF(AC721=9,0,IF(L721&lt;=1700,1,IF(L721&lt;=2500,2,IF(L721&lt;=3500,3,4))))</f>
        <v>#N/A</v>
      </c>
      <c r="AG721" s="6" t="e">
        <f t="shared" ref="AG721:AG784" si="215">IF(AC721=5,0,IF(AC721=9,0,IF(L721&lt;=1700,1,IF(L721&lt;=2500,2,IF(L721&lt;=3500,3,4)))))</f>
        <v>#N/A</v>
      </c>
      <c r="AH721" s="6" t="e">
        <f t="shared" ref="AH721:AH784" si="216">VLOOKUP(M721,$BH$17:$BI$27,2,FALSE)</f>
        <v>#N/A</v>
      </c>
      <c r="AI721" s="6" t="e">
        <f t="shared" ref="AI721:AI784" si="217">VLOOKUP(AK721,排出係数表,9,FALSE)</f>
        <v>#N/A</v>
      </c>
      <c r="AJ721" s="7" t="str">
        <f t="shared" ref="AJ721:AJ784" si="218">IF(OR(ISBLANK(M721)=TRUE,ISBLANK(B721)=TRUE)," ",CONCATENATE(B721,AC721,AF721))</f>
        <v xml:space="preserve"> </v>
      </c>
      <c r="AK721" s="6" t="e">
        <f t="shared" ref="AK721:AK784" si="219">CONCATENATE(AA721,AG721,AH721,AD721)</f>
        <v>#N/A</v>
      </c>
      <c r="AL721" s="6"/>
      <c r="AM721" s="6"/>
      <c r="AN721" s="6"/>
      <c r="AO721" s="6"/>
      <c r="AP721" s="6"/>
      <c r="AQ721" s="6"/>
      <c r="AR721" s="6"/>
      <c r="AS721" s="6"/>
      <c r="AT721" s="6">
        <f t="shared" ref="AT721:AT784" si="220">IF(AND(N721="なし",O721="なし"),0,IF(AND(N721="",O721=""),0,IF(AND(N721="",O721="なし"),0,IF(AND(N721="なし",O721=""),0,1))))</f>
        <v>0</v>
      </c>
      <c r="AU721" s="6"/>
      <c r="AV721" s="6" t="str">
        <f t="shared" si="210"/>
        <v/>
      </c>
      <c r="AW721" s="6" t="str">
        <f t="shared" si="211"/>
        <v/>
      </c>
      <c r="AX721" s="6" t="str">
        <f t="shared" si="212"/>
        <v/>
      </c>
      <c r="AY721" s="58"/>
      <c r="BE721" s="191" t="s">
        <v>808</v>
      </c>
      <c r="CS721" s="284" t="str">
        <f t="shared" si="213"/>
        <v/>
      </c>
      <c r="CT721" s="365" t="str">
        <f t="shared" ref="CT721:CT784" si="221">IF(
  OR(
    AND(D721&gt;=480, D721&lt;=498),
    AND(D721&gt;=580, D721&lt;=598),
    AND(D721&gt;=680, D721&lt;=698),
    AND(D721&gt;=780, D721&lt;=798)
  ),
  "※軽自動車は報告の対象外です。",
  ""
)</f>
        <v/>
      </c>
    </row>
    <row r="722" spans="1:98" s="1" customFormat="1" ht="13.5" customHeight="1" x14ac:dyDescent="0.2">
      <c r="A722" s="17">
        <v>707</v>
      </c>
      <c r="B722" s="370"/>
      <c r="C722" s="370"/>
      <c r="D722" s="370"/>
      <c r="E722" s="370"/>
      <c r="F722" s="370"/>
      <c r="G722" s="370"/>
      <c r="H722" s="370"/>
      <c r="I722" s="370"/>
      <c r="J722" s="370"/>
      <c r="K722" s="370"/>
      <c r="L722" s="371"/>
      <c r="M722" s="370"/>
      <c r="N722" s="69"/>
      <c r="O722" s="70"/>
      <c r="P722" s="62"/>
      <c r="Q722" s="62"/>
      <c r="R722" s="103"/>
      <c r="S722" s="103"/>
      <c r="T722" s="104"/>
      <c r="U722" s="105"/>
      <c r="V722" s="106"/>
      <c r="W722" s="106"/>
      <c r="X722" s="107"/>
      <c r="Y722" s="25"/>
      <c r="Z722" s="21" t="str">
        <f t="shared" si="204"/>
        <v/>
      </c>
      <c r="AA722" s="6" t="e">
        <f t="shared" si="205"/>
        <v>#N/A</v>
      </c>
      <c r="AB722" s="6" t="e">
        <f t="shared" si="206"/>
        <v>#N/A</v>
      </c>
      <c r="AC722" s="6" t="e">
        <f t="shared" si="207"/>
        <v>#N/A</v>
      </c>
      <c r="AD722" s="6" t="str">
        <f t="shared" si="208"/>
        <v/>
      </c>
      <c r="AE722" s="6">
        <f t="shared" si="209"/>
        <v>1</v>
      </c>
      <c r="AF722" s="6" t="e">
        <f t="shared" si="214"/>
        <v>#N/A</v>
      </c>
      <c r="AG722" s="6" t="e">
        <f t="shared" si="215"/>
        <v>#N/A</v>
      </c>
      <c r="AH722" s="6" t="e">
        <f t="shared" si="216"/>
        <v>#N/A</v>
      </c>
      <c r="AI722" s="6" t="e">
        <f t="shared" si="217"/>
        <v>#N/A</v>
      </c>
      <c r="AJ722" s="7" t="str">
        <f t="shared" si="218"/>
        <v xml:space="preserve"> </v>
      </c>
      <c r="AK722" s="6" t="e">
        <f t="shared" si="219"/>
        <v>#N/A</v>
      </c>
      <c r="AL722" s="6"/>
      <c r="AM722" s="6"/>
      <c r="AN722" s="6"/>
      <c r="AO722" s="6"/>
      <c r="AP722" s="6"/>
      <c r="AQ722" s="6"/>
      <c r="AR722" s="6"/>
      <c r="AS722" s="6"/>
      <c r="AT722" s="6">
        <f t="shared" si="220"/>
        <v>0</v>
      </c>
      <c r="AU722" s="6"/>
      <c r="AV722" s="6" t="str">
        <f t="shared" si="210"/>
        <v/>
      </c>
      <c r="AW722" s="6" t="str">
        <f t="shared" si="211"/>
        <v/>
      </c>
      <c r="AX722" s="6" t="str">
        <f t="shared" si="212"/>
        <v/>
      </c>
      <c r="AY722" s="58"/>
      <c r="BE722" s="191" t="s">
        <v>971</v>
      </c>
      <c r="CS722" s="284" t="str">
        <f t="shared" si="213"/>
        <v/>
      </c>
      <c r="CT722" s="365" t="str">
        <f t="shared" si="221"/>
        <v/>
      </c>
    </row>
    <row r="723" spans="1:98" s="1" customFormat="1" ht="13.5" customHeight="1" x14ac:dyDescent="0.2">
      <c r="A723" s="17">
        <v>708</v>
      </c>
      <c r="B723" s="370"/>
      <c r="C723" s="370"/>
      <c r="D723" s="370"/>
      <c r="E723" s="370"/>
      <c r="F723" s="370"/>
      <c r="G723" s="370"/>
      <c r="H723" s="370"/>
      <c r="I723" s="370"/>
      <c r="J723" s="370"/>
      <c r="K723" s="370"/>
      <c r="L723" s="371"/>
      <c r="M723" s="370"/>
      <c r="N723" s="69"/>
      <c r="O723" s="70"/>
      <c r="P723" s="62"/>
      <c r="Q723" s="62"/>
      <c r="R723" s="103"/>
      <c r="S723" s="103"/>
      <c r="T723" s="104"/>
      <c r="U723" s="105"/>
      <c r="V723" s="106"/>
      <c r="W723" s="106"/>
      <c r="X723" s="107"/>
      <c r="Y723" s="25"/>
      <c r="Z723" s="21" t="str">
        <f t="shared" si="204"/>
        <v/>
      </c>
      <c r="AA723" s="6" t="e">
        <f t="shared" si="205"/>
        <v>#N/A</v>
      </c>
      <c r="AB723" s="6" t="e">
        <f t="shared" si="206"/>
        <v>#N/A</v>
      </c>
      <c r="AC723" s="6" t="e">
        <f t="shared" si="207"/>
        <v>#N/A</v>
      </c>
      <c r="AD723" s="6" t="str">
        <f t="shared" si="208"/>
        <v/>
      </c>
      <c r="AE723" s="6">
        <f t="shared" si="209"/>
        <v>1</v>
      </c>
      <c r="AF723" s="6" t="e">
        <f t="shared" si="214"/>
        <v>#N/A</v>
      </c>
      <c r="AG723" s="6" t="e">
        <f t="shared" si="215"/>
        <v>#N/A</v>
      </c>
      <c r="AH723" s="6" t="e">
        <f t="shared" si="216"/>
        <v>#N/A</v>
      </c>
      <c r="AI723" s="6" t="e">
        <f t="shared" si="217"/>
        <v>#N/A</v>
      </c>
      <c r="AJ723" s="7" t="str">
        <f t="shared" si="218"/>
        <v xml:space="preserve"> </v>
      </c>
      <c r="AK723" s="6" t="e">
        <f t="shared" si="219"/>
        <v>#N/A</v>
      </c>
      <c r="AL723" s="6"/>
      <c r="AM723" s="6"/>
      <c r="AN723" s="6"/>
      <c r="AO723" s="6"/>
      <c r="AP723" s="6"/>
      <c r="AQ723" s="6"/>
      <c r="AR723" s="6"/>
      <c r="AS723" s="6"/>
      <c r="AT723" s="6">
        <f t="shared" si="220"/>
        <v>0</v>
      </c>
      <c r="AU723" s="6"/>
      <c r="AV723" s="6" t="str">
        <f t="shared" si="210"/>
        <v/>
      </c>
      <c r="AW723" s="6" t="str">
        <f t="shared" si="211"/>
        <v/>
      </c>
      <c r="AX723" s="6" t="str">
        <f t="shared" si="212"/>
        <v/>
      </c>
      <c r="AY723" s="58"/>
      <c r="BE723" s="191" t="s">
        <v>1082</v>
      </c>
      <c r="CS723" s="284" t="str">
        <f t="shared" si="213"/>
        <v/>
      </c>
      <c r="CT723" s="365" t="str">
        <f t="shared" si="221"/>
        <v/>
      </c>
    </row>
    <row r="724" spans="1:98" s="1" customFormat="1" ht="13.5" customHeight="1" x14ac:dyDescent="0.2">
      <c r="A724" s="17">
        <v>709</v>
      </c>
      <c r="B724" s="370"/>
      <c r="C724" s="370"/>
      <c r="D724" s="370"/>
      <c r="E724" s="370"/>
      <c r="F724" s="370"/>
      <c r="G724" s="370"/>
      <c r="H724" s="370"/>
      <c r="I724" s="370"/>
      <c r="J724" s="370"/>
      <c r="K724" s="370"/>
      <c r="L724" s="371"/>
      <c r="M724" s="370"/>
      <c r="N724" s="69"/>
      <c r="O724" s="70"/>
      <c r="P724" s="62"/>
      <c r="Q724" s="62"/>
      <c r="R724" s="103"/>
      <c r="S724" s="103"/>
      <c r="T724" s="104"/>
      <c r="U724" s="105"/>
      <c r="V724" s="106"/>
      <c r="W724" s="106"/>
      <c r="X724" s="107"/>
      <c r="Y724" s="25"/>
      <c r="Z724" s="21" t="str">
        <f t="shared" si="204"/>
        <v/>
      </c>
      <c r="AA724" s="6" t="e">
        <f t="shared" si="205"/>
        <v>#N/A</v>
      </c>
      <c r="AB724" s="6" t="e">
        <f t="shared" si="206"/>
        <v>#N/A</v>
      </c>
      <c r="AC724" s="6" t="e">
        <f t="shared" si="207"/>
        <v>#N/A</v>
      </c>
      <c r="AD724" s="6" t="str">
        <f t="shared" si="208"/>
        <v/>
      </c>
      <c r="AE724" s="6">
        <f t="shared" si="209"/>
        <v>1</v>
      </c>
      <c r="AF724" s="6" t="e">
        <f t="shared" si="214"/>
        <v>#N/A</v>
      </c>
      <c r="AG724" s="6" t="e">
        <f t="shared" si="215"/>
        <v>#N/A</v>
      </c>
      <c r="AH724" s="6" t="e">
        <f t="shared" si="216"/>
        <v>#N/A</v>
      </c>
      <c r="AI724" s="6" t="e">
        <f t="shared" si="217"/>
        <v>#N/A</v>
      </c>
      <c r="AJ724" s="7" t="str">
        <f t="shared" si="218"/>
        <v xml:space="preserve"> </v>
      </c>
      <c r="AK724" s="6" t="e">
        <f t="shared" si="219"/>
        <v>#N/A</v>
      </c>
      <c r="AL724" s="6"/>
      <c r="AM724" s="6"/>
      <c r="AN724" s="6"/>
      <c r="AO724" s="6"/>
      <c r="AP724" s="6"/>
      <c r="AQ724" s="6"/>
      <c r="AR724" s="6"/>
      <c r="AS724" s="6"/>
      <c r="AT724" s="6">
        <f t="shared" si="220"/>
        <v>0</v>
      </c>
      <c r="AU724" s="6"/>
      <c r="AV724" s="6" t="str">
        <f t="shared" si="210"/>
        <v/>
      </c>
      <c r="AW724" s="6" t="str">
        <f t="shared" si="211"/>
        <v/>
      </c>
      <c r="AX724" s="6" t="str">
        <f t="shared" si="212"/>
        <v/>
      </c>
      <c r="AY724" s="58"/>
      <c r="BE724" s="191" t="s">
        <v>266</v>
      </c>
      <c r="CS724" s="284" t="str">
        <f t="shared" si="213"/>
        <v/>
      </c>
      <c r="CT724" s="365" t="str">
        <f t="shared" si="221"/>
        <v/>
      </c>
    </row>
    <row r="725" spans="1:98" s="1" customFormat="1" ht="13.5" customHeight="1" x14ac:dyDescent="0.2">
      <c r="A725" s="17">
        <v>710</v>
      </c>
      <c r="B725" s="370"/>
      <c r="C725" s="370"/>
      <c r="D725" s="370"/>
      <c r="E725" s="370"/>
      <c r="F725" s="370"/>
      <c r="G725" s="370"/>
      <c r="H725" s="370"/>
      <c r="I725" s="370"/>
      <c r="J725" s="370"/>
      <c r="K725" s="370"/>
      <c r="L725" s="371"/>
      <c r="M725" s="370"/>
      <c r="N725" s="69"/>
      <c r="O725" s="70"/>
      <c r="P725" s="62"/>
      <c r="Q725" s="62"/>
      <c r="R725" s="103"/>
      <c r="S725" s="103"/>
      <c r="T725" s="104"/>
      <c r="U725" s="105"/>
      <c r="V725" s="106"/>
      <c r="W725" s="106"/>
      <c r="X725" s="107"/>
      <c r="Y725" s="25"/>
      <c r="Z725" s="21" t="str">
        <f t="shared" si="204"/>
        <v/>
      </c>
      <c r="AA725" s="6" t="e">
        <f t="shared" si="205"/>
        <v>#N/A</v>
      </c>
      <c r="AB725" s="6" t="e">
        <f t="shared" si="206"/>
        <v>#N/A</v>
      </c>
      <c r="AC725" s="6" t="e">
        <f t="shared" si="207"/>
        <v>#N/A</v>
      </c>
      <c r="AD725" s="6" t="str">
        <f t="shared" si="208"/>
        <v/>
      </c>
      <c r="AE725" s="6">
        <f t="shared" si="209"/>
        <v>1</v>
      </c>
      <c r="AF725" s="6" t="e">
        <f t="shared" si="214"/>
        <v>#N/A</v>
      </c>
      <c r="AG725" s="6" t="e">
        <f t="shared" si="215"/>
        <v>#N/A</v>
      </c>
      <c r="AH725" s="6" t="e">
        <f t="shared" si="216"/>
        <v>#N/A</v>
      </c>
      <c r="AI725" s="6" t="e">
        <f t="shared" si="217"/>
        <v>#N/A</v>
      </c>
      <c r="AJ725" s="7" t="str">
        <f t="shared" si="218"/>
        <v xml:space="preserve"> </v>
      </c>
      <c r="AK725" s="6" t="e">
        <f t="shared" si="219"/>
        <v>#N/A</v>
      </c>
      <c r="AL725" s="6"/>
      <c r="AM725" s="6"/>
      <c r="AN725" s="6"/>
      <c r="AO725" s="6"/>
      <c r="AP725" s="6"/>
      <c r="AQ725" s="6"/>
      <c r="AR725" s="6"/>
      <c r="AS725" s="6"/>
      <c r="AT725" s="6">
        <f t="shared" si="220"/>
        <v>0</v>
      </c>
      <c r="AU725" s="6"/>
      <c r="AV725" s="6" t="str">
        <f t="shared" si="210"/>
        <v/>
      </c>
      <c r="AW725" s="6" t="str">
        <f t="shared" si="211"/>
        <v/>
      </c>
      <c r="AX725" s="6" t="str">
        <f t="shared" si="212"/>
        <v/>
      </c>
      <c r="AY725" s="58"/>
      <c r="BE725" s="191" t="s">
        <v>264</v>
      </c>
      <c r="CS725" s="284" t="str">
        <f t="shared" si="213"/>
        <v/>
      </c>
      <c r="CT725" s="365" t="str">
        <f t="shared" si="221"/>
        <v/>
      </c>
    </row>
    <row r="726" spans="1:98" s="1" customFormat="1" ht="13.5" customHeight="1" x14ac:dyDescent="0.2">
      <c r="A726" s="17">
        <v>711</v>
      </c>
      <c r="B726" s="370"/>
      <c r="C726" s="370"/>
      <c r="D726" s="370"/>
      <c r="E726" s="370"/>
      <c r="F726" s="370"/>
      <c r="G726" s="370"/>
      <c r="H726" s="370"/>
      <c r="I726" s="370"/>
      <c r="J726" s="370"/>
      <c r="K726" s="370"/>
      <c r="L726" s="371"/>
      <c r="M726" s="370"/>
      <c r="N726" s="69"/>
      <c r="O726" s="70"/>
      <c r="P726" s="62"/>
      <c r="Q726" s="62"/>
      <c r="R726" s="103"/>
      <c r="S726" s="103"/>
      <c r="T726" s="104"/>
      <c r="U726" s="105"/>
      <c r="V726" s="106"/>
      <c r="W726" s="106"/>
      <c r="X726" s="107"/>
      <c r="Y726" s="25"/>
      <c r="Z726" s="21" t="str">
        <f t="shared" si="204"/>
        <v/>
      </c>
      <c r="AA726" s="6" t="e">
        <f t="shared" si="205"/>
        <v>#N/A</v>
      </c>
      <c r="AB726" s="6" t="e">
        <f t="shared" si="206"/>
        <v>#N/A</v>
      </c>
      <c r="AC726" s="6" t="e">
        <f t="shared" si="207"/>
        <v>#N/A</v>
      </c>
      <c r="AD726" s="6" t="str">
        <f t="shared" si="208"/>
        <v/>
      </c>
      <c r="AE726" s="6">
        <f t="shared" si="209"/>
        <v>1</v>
      </c>
      <c r="AF726" s="6" t="e">
        <f t="shared" si="214"/>
        <v>#N/A</v>
      </c>
      <c r="AG726" s="6" t="e">
        <f t="shared" si="215"/>
        <v>#N/A</v>
      </c>
      <c r="AH726" s="6" t="e">
        <f t="shared" si="216"/>
        <v>#N/A</v>
      </c>
      <c r="AI726" s="6" t="e">
        <f t="shared" si="217"/>
        <v>#N/A</v>
      </c>
      <c r="AJ726" s="7" t="str">
        <f t="shared" si="218"/>
        <v xml:space="preserve"> </v>
      </c>
      <c r="AK726" s="6" t="e">
        <f t="shared" si="219"/>
        <v>#N/A</v>
      </c>
      <c r="AL726" s="6"/>
      <c r="AM726" s="6"/>
      <c r="AN726" s="6"/>
      <c r="AO726" s="6"/>
      <c r="AP726" s="6"/>
      <c r="AQ726" s="6"/>
      <c r="AR726" s="6"/>
      <c r="AS726" s="6"/>
      <c r="AT726" s="6">
        <f t="shared" si="220"/>
        <v>0</v>
      </c>
      <c r="AU726" s="6"/>
      <c r="AV726" s="6" t="str">
        <f t="shared" si="210"/>
        <v/>
      </c>
      <c r="AW726" s="6" t="str">
        <f t="shared" si="211"/>
        <v/>
      </c>
      <c r="AX726" s="6" t="str">
        <f t="shared" si="212"/>
        <v/>
      </c>
      <c r="AY726" s="58"/>
      <c r="BE726" s="191" t="s">
        <v>267</v>
      </c>
      <c r="CS726" s="284" t="str">
        <f t="shared" si="213"/>
        <v/>
      </c>
      <c r="CT726" s="365" t="str">
        <f t="shared" si="221"/>
        <v/>
      </c>
    </row>
    <row r="727" spans="1:98" s="1" customFormat="1" ht="13.5" customHeight="1" x14ac:dyDescent="0.2">
      <c r="A727" s="17">
        <v>712</v>
      </c>
      <c r="B727" s="370"/>
      <c r="C727" s="370"/>
      <c r="D727" s="370"/>
      <c r="E727" s="370"/>
      <c r="F727" s="370"/>
      <c r="G727" s="370"/>
      <c r="H727" s="370"/>
      <c r="I727" s="370"/>
      <c r="J727" s="370"/>
      <c r="K727" s="370"/>
      <c r="L727" s="371"/>
      <c r="M727" s="370"/>
      <c r="N727" s="69"/>
      <c r="O727" s="70"/>
      <c r="P727" s="62"/>
      <c r="Q727" s="62"/>
      <c r="R727" s="103"/>
      <c r="S727" s="103"/>
      <c r="T727" s="104"/>
      <c r="U727" s="105"/>
      <c r="V727" s="106"/>
      <c r="W727" s="106"/>
      <c r="X727" s="107"/>
      <c r="Y727" s="25"/>
      <c r="Z727" s="21" t="str">
        <f t="shared" si="204"/>
        <v/>
      </c>
      <c r="AA727" s="6" t="e">
        <f t="shared" si="205"/>
        <v>#N/A</v>
      </c>
      <c r="AB727" s="6" t="e">
        <f t="shared" si="206"/>
        <v>#N/A</v>
      </c>
      <c r="AC727" s="6" t="e">
        <f t="shared" si="207"/>
        <v>#N/A</v>
      </c>
      <c r="AD727" s="6" t="str">
        <f t="shared" si="208"/>
        <v/>
      </c>
      <c r="AE727" s="6">
        <f t="shared" si="209"/>
        <v>1</v>
      </c>
      <c r="AF727" s="6" t="e">
        <f t="shared" si="214"/>
        <v>#N/A</v>
      </c>
      <c r="AG727" s="6" t="e">
        <f t="shared" si="215"/>
        <v>#N/A</v>
      </c>
      <c r="AH727" s="6" t="e">
        <f t="shared" si="216"/>
        <v>#N/A</v>
      </c>
      <c r="AI727" s="6" t="e">
        <f t="shared" si="217"/>
        <v>#N/A</v>
      </c>
      <c r="AJ727" s="7" t="str">
        <f t="shared" si="218"/>
        <v xml:space="preserve"> </v>
      </c>
      <c r="AK727" s="6" t="e">
        <f t="shared" si="219"/>
        <v>#N/A</v>
      </c>
      <c r="AL727" s="6"/>
      <c r="AM727" s="6"/>
      <c r="AN727" s="6"/>
      <c r="AO727" s="6"/>
      <c r="AP727" s="6"/>
      <c r="AQ727" s="6"/>
      <c r="AR727" s="6"/>
      <c r="AS727" s="6"/>
      <c r="AT727" s="6">
        <f t="shared" si="220"/>
        <v>0</v>
      </c>
      <c r="AU727" s="6"/>
      <c r="AV727" s="6" t="str">
        <f t="shared" si="210"/>
        <v/>
      </c>
      <c r="AW727" s="6" t="str">
        <f t="shared" si="211"/>
        <v/>
      </c>
      <c r="AX727" s="6" t="str">
        <f t="shared" si="212"/>
        <v/>
      </c>
      <c r="AY727" s="58"/>
      <c r="BE727" s="191" t="s">
        <v>265</v>
      </c>
      <c r="CS727" s="284" t="str">
        <f t="shared" si="213"/>
        <v/>
      </c>
      <c r="CT727" s="365" t="str">
        <f t="shared" si="221"/>
        <v/>
      </c>
    </row>
    <row r="728" spans="1:98" s="1" customFormat="1" ht="13.5" customHeight="1" x14ac:dyDescent="0.2">
      <c r="A728" s="17">
        <v>713</v>
      </c>
      <c r="B728" s="370"/>
      <c r="C728" s="370"/>
      <c r="D728" s="370"/>
      <c r="E728" s="370"/>
      <c r="F728" s="370"/>
      <c r="G728" s="370"/>
      <c r="H728" s="370"/>
      <c r="I728" s="370"/>
      <c r="J728" s="370"/>
      <c r="K728" s="370"/>
      <c r="L728" s="371"/>
      <c r="M728" s="370"/>
      <c r="N728" s="69"/>
      <c r="O728" s="70"/>
      <c r="P728" s="62"/>
      <c r="Q728" s="62"/>
      <c r="R728" s="103"/>
      <c r="S728" s="103"/>
      <c r="T728" s="104"/>
      <c r="U728" s="105"/>
      <c r="V728" s="106"/>
      <c r="W728" s="106"/>
      <c r="X728" s="107"/>
      <c r="Y728" s="25"/>
      <c r="Z728" s="21" t="str">
        <f t="shared" si="204"/>
        <v/>
      </c>
      <c r="AA728" s="6" t="e">
        <f t="shared" si="205"/>
        <v>#N/A</v>
      </c>
      <c r="AB728" s="6" t="e">
        <f t="shared" si="206"/>
        <v>#N/A</v>
      </c>
      <c r="AC728" s="6" t="e">
        <f t="shared" si="207"/>
        <v>#N/A</v>
      </c>
      <c r="AD728" s="6" t="str">
        <f t="shared" si="208"/>
        <v/>
      </c>
      <c r="AE728" s="6">
        <f t="shared" si="209"/>
        <v>1</v>
      </c>
      <c r="AF728" s="6" t="e">
        <f t="shared" si="214"/>
        <v>#N/A</v>
      </c>
      <c r="AG728" s="6" t="e">
        <f t="shared" si="215"/>
        <v>#N/A</v>
      </c>
      <c r="AH728" s="6" t="e">
        <f t="shared" si="216"/>
        <v>#N/A</v>
      </c>
      <c r="AI728" s="6" t="e">
        <f t="shared" si="217"/>
        <v>#N/A</v>
      </c>
      <c r="AJ728" s="7" t="str">
        <f t="shared" si="218"/>
        <v xml:space="preserve"> </v>
      </c>
      <c r="AK728" s="6" t="e">
        <f t="shared" si="219"/>
        <v>#N/A</v>
      </c>
      <c r="AL728" s="6"/>
      <c r="AM728" s="6"/>
      <c r="AN728" s="6"/>
      <c r="AO728" s="6"/>
      <c r="AP728" s="6"/>
      <c r="AQ728" s="6"/>
      <c r="AR728" s="6"/>
      <c r="AS728" s="6"/>
      <c r="AT728" s="6">
        <f t="shared" si="220"/>
        <v>0</v>
      </c>
      <c r="AU728" s="6"/>
      <c r="AV728" s="6" t="str">
        <f t="shared" si="210"/>
        <v/>
      </c>
      <c r="AW728" s="6" t="str">
        <f t="shared" si="211"/>
        <v/>
      </c>
      <c r="AX728" s="6" t="str">
        <f t="shared" si="212"/>
        <v/>
      </c>
      <c r="AY728" s="58"/>
      <c r="BE728" t="s">
        <v>1081</v>
      </c>
      <c r="CS728" s="284" t="str">
        <f t="shared" si="213"/>
        <v/>
      </c>
      <c r="CT728" s="365" t="str">
        <f t="shared" si="221"/>
        <v/>
      </c>
    </row>
    <row r="729" spans="1:98" s="1" customFormat="1" ht="13.5" customHeight="1" x14ac:dyDescent="0.2">
      <c r="A729" s="17">
        <v>714</v>
      </c>
      <c r="B729" s="370"/>
      <c r="C729" s="370"/>
      <c r="D729" s="370"/>
      <c r="E729" s="370"/>
      <c r="F729" s="370"/>
      <c r="G729" s="370"/>
      <c r="H729" s="370"/>
      <c r="I729" s="370"/>
      <c r="J729" s="370"/>
      <c r="K729" s="370"/>
      <c r="L729" s="371"/>
      <c r="M729" s="370"/>
      <c r="N729" s="69"/>
      <c r="O729" s="70"/>
      <c r="P729" s="62"/>
      <c r="Q729" s="62"/>
      <c r="R729" s="103"/>
      <c r="S729" s="103"/>
      <c r="T729" s="104"/>
      <c r="U729" s="105"/>
      <c r="V729" s="106"/>
      <c r="W729" s="106"/>
      <c r="X729" s="107"/>
      <c r="Y729" s="25"/>
      <c r="Z729" s="21" t="str">
        <f t="shared" si="204"/>
        <v/>
      </c>
      <c r="AA729" s="6" t="e">
        <f t="shared" si="205"/>
        <v>#N/A</v>
      </c>
      <c r="AB729" s="6" t="e">
        <f t="shared" si="206"/>
        <v>#N/A</v>
      </c>
      <c r="AC729" s="6" t="e">
        <f t="shared" si="207"/>
        <v>#N/A</v>
      </c>
      <c r="AD729" s="6" t="str">
        <f t="shared" si="208"/>
        <v/>
      </c>
      <c r="AE729" s="6">
        <f t="shared" si="209"/>
        <v>1</v>
      </c>
      <c r="AF729" s="6" t="e">
        <f t="shared" si="214"/>
        <v>#N/A</v>
      </c>
      <c r="AG729" s="6" t="e">
        <f t="shared" si="215"/>
        <v>#N/A</v>
      </c>
      <c r="AH729" s="6" t="e">
        <f t="shared" si="216"/>
        <v>#N/A</v>
      </c>
      <c r="AI729" s="6" t="e">
        <f t="shared" si="217"/>
        <v>#N/A</v>
      </c>
      <c r="AJ729" s="7" t="str">
        <f t="shared" si="218"/>
        <v xml:space="preserve"> </v>
      </c>
      <c r="AK729" s="6" t="e">
        <f t="shared" si="219"/>
        <v>#N/A</v>
      </c>
      <c r="AL729" s="6"/>
      <c r="AM729" s="6"/>
      <c r="AN729" s="6"/>
      <c r="AO729" s="6"/>
      <c r="AP729" s="6"/>
      <c r="AQ729" s="6"/>
      <c r="AR729" s="6"/>
      <c r="AS729" s="6"/>
      <c r="AT729" s="6">
        <f t="shared" si="220"/>
        <v>0</v>
      </c>
      <c r="AU729" s="6"/>
      <c r="AV729" s="6" t="str">
        <f t="shared" si="210"/>
        <v/>
      </c>
      <c r="AW729" s="6" t="str">
        <f t="shared" si="211"/>
        <v/>
      </c>
      <c r="AX729" s="6" t="str">
        <f t="shared" si="212"/>
        <v/>
      </c>
      <c r="AY729" s="58"/>
      <c r="BE729" t="s">
        <v>1078</v>
      </c>
      <c r="CS729" s="284" t="str">
        <f t="shared" si="213"/>
        <v/>
      </c>
      <c r="CT729" s="365" t="str">
        <f t="shared" si="221"/>
        <v/>
      </c>
    </row>
    <row r="730" spans="1:98" s="1" customFormat="1" ht="13.5" customHeight="1" x14ac:dyDescent="0.2">
      <c r="A730" s="17">
        <v>715</v>
      </c>
      <c r="B730" s="370"/>
      <c r="C730" s="370"/>
      <c r="D730" s="370"/>
      <c r="E730" s="370"/>
      <c r="F730" s="370"/>
      <c r="G730" s="370"/>
      <c r="H730" s="370"/>
      <c r="I730" s="370"/>
      <c r="J730" s="370"/>
      <c r="K730" s="370"/>
      <c r="L730" s="371"/>
      <c r="M730" s="370"/>
      <c r="N730" s="69"/>
      <c r="O730" s="70"/>
      <c r="P730" s="62"/>
      <c r="Q730" s="62"/>
      <c r="R730" s="103"/>
      <c r="S730" s="103"/>
      <c r="T730" s="104"/>
      <c r="U730" s="105"/>
      <c r="V730" s="106"/>
      <c r="W730" s="106"/>
      <c r="X730" s="107"/>
      <c r="Y730" s="25"/>
      <c r="Z730" s="21" t="str">
        <f t="shared" si="204"/>
        <v/>
      </c>
      <c r="AA730" s="6" t="e">
        <f t="shared" si="205"/>
        <v>#N/A</v>
      </c>
      <c r="AB730" s="6" t="e">
        <f t="shared" si="206"/>
        <v>#N/A</v>
      </c>
      <c r="AC730" s="6" t="e">
        <f t="shared" si="207"/>
        <v>#N/A</v>
      </c>
      <c r="AD730" s="6" t="str">
        <f t="shared" si="208"/>
        <v/>
      </c>
      <c r="AE730" s="6">
        <f t="shared" si="209"/>
        <v>1</v>
      </c>
      <c r="AF730" s="6" t="e">
        <f t="shared" si="214"/>
        <v>#N/A</v>
      </c>
      <c r="AG730" s="6" t="e">
        <f t="shared" si="215"/>
        <v>#N/A</v>
      </c>
      <c r="AH730" s="6" t="e">
        <f t="shared" si="216"/>
        <v>#N/A</v>
      </c>
      <c r="AI730" s="6" t="e">
        <f t="shared" si="217"/>
        <v>#N/A</v>
      </c>
      <c r="AJ730" s="7" t="str">
        <f t="shared" si="218"/>
        <v xml:space="preserve"> </v>
      </c>
      <c r="AK730" s="6" t="e">
        <f t="shared" si="219"/>
        <v>#N/A</v>
      </c>
      <c r="AL730" s="6"/>
      <c r="AM730" s="6"/>
      <c r="AN730" s="6"/>
      <c r="AO730" s="6"/>
      <c r="AP730" s="6"/>
      <c r="AQ730" s="6"/>
      <c r="AR730" s="6"/>
      <c r="AS730" s="6"/>
      <c r="AT730" s="6">
        <f t="shared" si="220"/>
        <v>0</v>
      </c>
      <c r="AU730" s="6"/>
      <c r="AV730" s="6" t="str">
        <f t="shared" si="210"/>
        <v/>
      </c>
      <c r="AW730" s="6" t="str">
        <f t="shared" si="211"/>
        <v/>
      </c>
      <c r="AX730" s="6" t="str">
        <f t="shared" si="212"/>
        <v/>
      </c>
      <c r="AY730" s="58"/>
      <c r="BE730" t="s">
        <v>250</v>
      </c>
      <c r="CS730" s="284" t="str">
        <f t="shared" si="213"/>
        <v/>
      </c>
      <c r="CT730" s="365" t="str">
        <f t="shared" si="221"/>
        <v/>
      </c>
    </row>
    <row r="731" spans="1:98" s="1" customFormat="1" ht="13.5" customHeight="1" x14ac:dyDescent="0.2">
      <c r="A731" s="17">
        <v>716</v>
      </c>
      <c r="B731" s="370"/>
      <c r="C731" s="370"/>
      <c r="D731" s="370"/>
      <c r="E731" s="370"/>
      <c r="F731" s="370"/>
      <c r="G731" s="370"/>
      <c r="H731" s="370"/>
      <c r="I731" s="370"/>
      <c r="J731" s="370"/>
      <c r="K731" s="370"/>
      <c r="L731" s="371"/>
      <c r="M731" s="370"/>
      <c r="N731" s="69"/>
      <c r="O731" s="70"/>
      <c r="P731" s="62"/>
      <c r="Q731" s="62"/>
      <c r="R731" s="103"/>
      <c r="S731" s="103"/>
      <c r="T731" s="104"/>
      <c r="U731" s="105"/>
      <c r="V731" s="106"/>
      <c r="W731" s="106"/>
      <c r="X731" s="107"/>
      <c r="Y731" s="25"/>
      <c r="Z731" s="21" t="str">
        <f t="shared" si="204"/>
        <v/>
      </c>
      <c r="AA731" s="6" t="e">
        <f t="shared" si="205"/>
        <v>#N/A</v>
      </c>
      <c r="AB731" s="6" t="e">
        <f t="shared" si="206"/>
        <v>#N/A</v>
      </c>
      <c r="AC731" s="6" t="e">
        <f t="shared" si="207"/>
        <v>#N/A</v>
      </c>
      <c r="AD731" s="6" t="str">
        <f t="shared" si="208"/>
        <v/>
      </c>
      <c r="AE731" s="6">
        <f t="shared" si="209"/>
        <v>1</v>
      </c>
      <c r="AF731" s="6" t="e">
        <f t="shared" si="214"/>
        <v>#N/A</v>
      </c>
      <c r="AG731" s="6" t="e">
        <f t="shared" si="215"/>
        <v>#N/A</v>
      </c>
      <c r="AH731" s="6" t="e">
        <f t="shared" si="216"/>
        <v>#N/A</v>
      </c>
      <c r="AI731" s="6" t="e">
        <f t="shared" si="217"/>
        <v>#N/A</v>
      </c>
      <c r="AJ731" s="7" t="str">
        <f t="shared" si="218"/>
        <v xml:space="preserve"> </v>
      </c>
      <c r="AK731" s="6" t="e">
        <f t="shared" si="219"/>
        <v>#N/A</v>
      </c>
      <c r="AL731" s="6"/>
      <c r="AM731" s="6"/>
      <c r="AN731" s="6"/>
      <c r="AO731" s="6"/>
      <c r="AP731" s="6"/>
      <c r="AQ731" s="6"/>
      <c r="AR731" s="6"/>
      <c r="AS731" s="6"/>
      <c r="AT731" s="6">
        <f t="shared" si="220"/>
        <v>0</v>
      </c>
      <c r="AU731" s="6"/>
      <c r="AV731" s="6" t="str">
        <f t="shared" si="210"/>
        <v/>
      </c>
      <c r="AW731" s="6" t="str">
        <f t="shared" si="211"/>
        <v/>
      </c>
      <c r="AX731" s="6" t="str">
        <f t="shared" si="212"/>
        <v/>
      </c>
      <c r="AY731" s="58"/>
      <c r="BE731" t="s">
        <v>280</v>
      </c>
      <c r="CS731" s="284" t="str">
        <f t="shared" si="213"/>
        <v/>
      </c>
      <c r="CT731" s="365" t="str">
        <f t="shared" si="221"/>
        <v/>
      </c>
    </row>
    <row r="732" spans="1:98" s="1" customFormat="1" ht="13.5" customHeight="1" x14ac:dyDescent="0.2">
      <c r="A732" s="17">
        <v>717</v>
      </c>
      <c r="B732" s="370"/>
      <c r="C732" s="370"/>
      <c r="D732" s="370"/>
      <c r="E732" s="370"/>
      <c r="F732" s="370"/>
      <c r="G732" s="370"/>
      <c r="H732" s="370"/>
      <c r="I732" s="370"/>
      <c r="J732" s="370"/>
      <c r="K732" s="370"/>
      <c r="L732" s="371"/>
      <c r="M732" s="370"/>
      <c r="N732" s="69"/>
      <c r="O732" s="70"/>
      <c r="P732" s="62"/>
      <c r="Q732" s="62"/>
      <c r="R732" s="103"/>
      <c r="S732" s="103"/>
      <c r="T732" s="104"/>
      <c r="U732" s="105"/>
      <c r="V732" s="106"/>
      <c r="W732" s="106"/>
      <c r="X732" s="107"/>
      <c r="Y732" s="25"/>
      <c r="Z732" s="21" t="str">
        <f t="shared" si="204"/>
        <v/>
      </c>
      <c r="AA732" s="6" t="e">
        <f t="shared" si="205"/>
        <v>#N/A</v>
      </c>
      <c r="AB732" s="6" t="e">
        <f t="shared" si="206"/>
        <v>#N/A</v>
      </c>
      <c r="AC732" s="6" t="e">
        <f t="shared" si="207"/>
        <v>#N/A</v>
      </c>
      <c r="AD732" s="6" t="str">
        <f t="shared" si="208"/>
        <v/>
      </c>
      <c r="AE732" s="6">
        <f t="shared" si="209"/>
        <v>1</v>
      </c>
      <c r="AF732" s="6" t="e">
        <f t="shared" si="214"/>
        <v>#N/A</v>
      </c>
      <c r="AG732" s="6" t="e">
        <f t="shared" si="215"/>
        <v>#N/A</v>
      </c>
      <c r="AH732" s="6" t="e">
        <f t="shared" si="216"/>
        <v>#N/A</v>
      </c>
      <c r="AI732" s="6" t="e">
        <f t="shared" si="217"/>
        <v>#N/A</v>
      </c>
      <c r="AJ732" s="7" t="str">
        <f t="shared" si="218"/>
        <v xml:space="preserve"> </v>
      </c>
      <c r="AK732" s="6" t="e">
        <f t="shared" si="219"/>
        <v>#N/A</v>
      </c>
      <c r="AL732" s="6"/>
      <c r="AM732" s="6"/>
      <c r="AN732" s="6"/>
      <c r="AO732" s="6"/>
      <c r="AP732" s="6"/>
      <c r="AQ732" s="6"/>
      <c r="AR732" s="6"/>
      <c r="AS732" s="6"/>
      <c r="AT732" s="6">
        <f t="shared" si="220"/>
        <v>0</v>
      </c>
      <c r="AU732" s="6"/>
      <c r="AV732" s="6" t="str">
        <f t="shared" si="210"/>
        <v/>
      </c>
      <c r="AW732" s="6" t="str">
        <f t="shared" si="211"/>
        <v/>
      </c>
      <c r="AX732" s="6" t="str">
        <f t="shared" si="212"/>
        <v/>
      </c>
      <c r="AY732" s="58"/>
      <c r="BE732" t="s">
        <v>248</v>
      </c>
      <c r="CS732" s="284" t="str">
        <f t="shared" si="213"/>
        <v/>
      </c>
      <c r="CT732" s="365" t="str">
        <f t="shared" si="221"/>
        <v/>
      </c>
    </row>
    <row r="733" spans="1:98" s="1" customFormat="1" ht="13.5" customHeight="1" x14ac:dyDescent="0.2">
      <c r="A733" s="17">
        <v>718</v>
      </c>
      <c r="B733" s="370"/>
      <c r="C733" s="370"/>
      <c r="D733" s="370"/>
      <c r="E733" s="370"/>
      <c r="F733" s="370"/>
      <c r="G733" s="370"/>
      <c r="H733" s="370"/>
      <c r="I733" s="370"/>
      <c r="J733" s="370"/>
      <c r="K733" s="370"/>
      <c r="L733" s="371"/>
      <c r="M733" s="370"/>
      <c r="N733" s="69"/>
      <c r="O733" s="70"/>
      <c r="P733" s="62"/>
      <c r="Q733" s="62"/>
      <c r="R733" s="103"/>
      <c r="S733" s="103"/>
      <c r="T733" s="104"/>
      <c r="U733" s="105"/>
      <c r="V733" s="106"/>
      <c r="W733" s="106"/>
      <c r="X733" s="107"/>
      <c r="Y733" s="25"/>
      <c r="Z733" s="21" t="str">
        <f t="shared" si="204"/>
        <v/>
      </c>
      <c r="AA733" s="6" t="e">
        <f t="shared" si="205"/>
        <v>#N/A</v>
      </c>
      <c r="AB733" s="6" t="e">
        <f t="shared" si="206"/>
        <v>#N/A</v>
      </c>
      <c r="AC733" s="6" t="e">
        <f t="shared" si="207"/>
        <v>#N/A</v>
      </c>
      <c r="AD733" s="6" t="str">
        <f t="shared" si="208"/>
        <v/>
      </c>
      <c r="AE733" s="6">
        <f t="shared" si="209"/>
        <v>1</v>
      </c>
      <c r="AF733" s="6" t="e">
        <f t="shared" si="214"/>
        <v>#N/A</v>
      </c>
      <c r="AG733" s="6" t="e">
        <f t="shared" si="215"/>
        <v>#N/A</v>
      </c>
      <c r="AH733" s="6" t="e">
        <f t="shared" si="216"/>
        <v>#N/A</v>
      </c>
      <c r="AI733" s="6" t="e">
        <f t="shared" si="217"/>
        <v>#N/A</v>
      </c>
      <c r="AJ733" s="7" t="str">
        <f t="shared" si="218"/>
        <v xml:space="preserve"> </v>
      </c>
      <c r="AK733" s="6" t="e">
        <f t="shared" si="219"/>
        <v>#N/A</v>
      </c>
      <c r="AL733" s="6"/>
      <c r="AM733" s="6"/>
      <c r="AN733" s="6"/>
      <c r="AO733" s="6"/>
      <c r="AP733" s="6"/>
      <c r="AQ733" s="6"/>
      <c r="AR733" s="6"/>
      <c r="AS733" s="6"/>
      <c r="AT733" s="6">
        <f t="shared" si="220"/>
        <v>0</v>
      </c>
      <c r="AU733" s="6"/>
      <c r="AV733" s="6" t="str">
        <f t="shared" si="210"/>
        <v/>
      </c>
      <c r="AW733" s="6" t="str">
        <f t="shared" si="211"/>
        <v/>
      </c>
      <c r="AX733" s="6" t="str">
        <f t="shared" si="212"/>
        <v/>
      </c>
      <c r="AY733" s="58"/>
      <c r="BE733" t="s">
        <v>276</v>
      </c>
      <c r="CS733" s="284" t="str">
        <f t="shared" si="213"/>
        <v/>
      </c>
      <c r="CT733" s="365" t="str">
        <f t="shared" si="221"/>
        <v/>
      </c>
    </row>
    <row r="734" spans="1:98" s="1" customFormat="1" ht="13.5" customHeight="1" x14ac:dyDescent="0.2">
      <c r="A734" s="17">
        <v>719</v>
      </c>
      <c r="B734" s="370"/>
      <c r="C734" s="370"/>
      <c r="D734" s="370"/>
      <c r="E734" s="370"/>
      <c r="F734" s="370"/>
      <c r="G734" s="370"/>
      <c r="H734" s="370"/>
      <c r="I734" s="370"/>
      <c r="J734" s="370"/>
      <c r="K734" s="370"/>
      <c r="L734" s="371"/>
      <c r="M734" s="370"/>
      <c r="N734" s="69"/>
      <c r="O734" s="70"/>
      <c r="P734" s="62"/>
      <c r="Q734" s="62"/>
      <c r="R734" s="103"/>
      <c r="S734" s="103"/>
      <c r="T734" s="104"/>
      <c r="U734" s="105"/>
      <c r="V734" s="106"/>
      <c r="W734" s="106"/>
      <c r="X734" s="107"/>
      <c r="Y734" s="25"/>
      <c r="Z734" s="21" t="str">
        <f t="shared" si="204"/>
        <v/>
      </c>
      <c r="AA734" s="6" t="e">
        <f t="shared" si="205"/>
        <v>#N/A</v>
      </c>
      <c r="AB734" s="6" t="e">
        <f t="shared" si="206"/>
        <v>#N/A</v>
      </c>
      <c r="AC734" s="6" t="e">
        <f t="shared" si="207"/>
        <v>#N/A</v>
      </c>
      <c r="AD734" s="6" t="str">
        <f t="shared" si="208"/>
        <v/>
      </c>
      <c r="AE734" s="6">
        <f t="shared" si="209"/>
        <v>1</v>
      </c>
      <c r="AF734" s="6" t="e">
        <f t="shared" si="214"/>
        <v>#N/A</v>
      </c>
      <c r="AG734" s="6" t="e">
        <f t="shared" si="215"/>
        <v>#N/A</v>
      </c>
      <c r="AH734" s="6" t="e">
        <f t="shared" si="216"/>
        <v>#N/A</v>
      </c>
      <c r="AI734" s="6" t="e">
        <f t="shared" si="217"/>
        <v>#N/A</v>
      </c>
      <c r="AJ734" s="7" t="str">
        <f t="shared" si="218"/>
        <v xml:space="preserve"> </v>
      </c>
      <c r="AK734" s="6" t="e">
        <f t="shared" si="219"/>
        <v>#N/A</v>
      </c>
      <c r="AL734" s="6"/>
      <c r="AM734" s="6"/>
      <c r="AN734" s="6"/>
      <c r="AO734" s="6"/>
      <c r="AP734" s="6"/>
      <c r="AQ734" s="6"/>
      <c r="AR734" s="6"/>
      <c r="AS734" s="6"/>
      <c r="AT734" s="6">
        <f t="shared" si="220"/>
        <v>0</v>
      </c>
      <c r="AU734" s="6"/>
      <c r="AV734" s="6" t="str">
        <f t="shared" si="210"/>
        <v/>
      </c>
      <c r="AW734" s="6" t="str">
        <f t="shared" si="211"/>
        <v/>
      </c>
      <c r="AX734" s="6" t="str">
        <f t="shared" si="212"/>
        <v/>
      </c>
      <c r="AY734" s="58"/>
      <c r="BE734" t="s">
        <v>292</v>
      </c>
      <c r="CS734" s="284" t="str">
        <f t="shared" si="213"/>
        <v/>
      </c>
      <c r="CT734" s="365" t="str">
        <f t="shared" si="221"/>
        <v/>
      </c>
    </row>
    <row r="735" spans="1:98" s="1" customFormat="1" ht="13.5" customHeight="1" x14ac:dyDescent="0.2">
      <c r="A735" s="17">
        <v>720</v>
      </c>
      <c r="B735" s="370"/>
      <c r="C735" s="370"/>
      <c r="D735" s="370"/>
      <c r="E735" s="370"/>
      <c r="F735" s="370"/>
      <c r="G735" s="370"/>
      <c r="H735" s="370"/>
      <c r="I735" s="370"/>
      <c r="J735" s="370"/>
      <c r="K735" s="370"/>
      <c r="L735" s="371"/>
      <c r="M735" s="370"/>
      <c r="N735" s="69"/>
      <c r="O735" s="70"/>
      <c r="P735" s="62"/>
      <c r="Q735" s="62"/>
      <c r="R735" s="103"/>
      <c r="S735" s="103"/>
      <c r="T735" s="104"/>
      <c r="U735" s="105"/>
      <c r="V735" s="106"/>
      <c r="W735" s="106"/>
      <c r="X735" s="107"/>
      <c r="Y735" s="25"/>
      <c r="Z735" s="21" t="str">
        <f t="shared" si="204"/>
        <v/>
      </c>
      <c r="AA735" s="6" t="e">
        <f t="shared" si="205"/>
        <v>#N/A</v>
      </c>
      <c r="AB735" s="6" t="e">
        <f t="shared" si="206"/>
        <v>#N/A</v>
      </c>
      <c r="AC735" s="6" t="e">
        <f t="shared" si="207"/>
        <v>#N/A</v>
      </c>
      <c r="AD735" s="6" t="str">
        <f t="shared" si="208"/>
        <v/>
      </c>
      <c r="AE735" s="6">
        <f t="shared" si="209"/>
        <v>1</v>
      </c>
      <c r="AF735" s="6" t="e">
        <f t="shared" si="214"/>
        <v>#N/A</v>
      </c>
      <c r="AG735" s="6" t="e">
        <f t="shared" si="215"/>
        <v>#N/A</v>
      </c>
      <c r="AH735" s="6" t="e">
        <f t="shared" si="216"/>
        <v>#N/A</v>
      </c>
      <c r="AI735" s="6" t="e">
        <f t="shared" si="217"/>
        <v>#N/A</v>
      </c>
      <c r="AJ735" s="7" t="str">
        <f t="shared" si="218"/>
        <v xml:space="preserve"> </v>
      </c>
      <c r="AK735" s="6" t="e">
        <f t="shared" si="219"/>
        <v>#N/A</v>
      </c>
      <c r="AL735" s="6"/>
      <c r="AM735" s="6"/>
      <c r="AN735" s="6"/>
      <c r="AO735" s="6"/>
      <c r="AP735" s="6"/>
      <c r="AQ735" s="6"/>
      <c r="AR735" s="6"/>
      <c r="AS735" s="6"/>
      <c r="AT735" s="6">
        <f t="shared" si="220"/>
        <v>0</v>
      </c>
      <c r="AU735" s="6"/>
      <c r="AV735" s="6" t="str">
        <f t="shared" si="210"/>
        <v/>
      </c>
      <c r="AW735" s="6" t="str">
        <f t="shared" si="211"/>
        <v/>
      </c>
      <c r="AX735" s="6" t="str">
        <f t="shared" si="212"/>
        <v/>
      </c>
      <c r="AY735" s="58"/>
      <c r="BE735" t="s">
        <v>291</v>
      </c>
      <c r="CS735" s="284" t="str">
        <f t="shared" si="213"/>
        <v/>
      </c>
      <c r="CT735" s="365" t="str">
        <f t="shared" si="221"/>
        <v/>
      </c>
    </row>
    <row r="736" spans="1:98" s="1" customFormat="1" ht="13.5" customHeight="1" x14ac:dyDescent="0.2">
      <c r="A736" s="17">
        <v>721</v>
      </c>
      <c r="B736" s="370"/>
      <c r="C736" s="370"/>
      <c r="D736" s="370"/>
      <c r="E736" s="370"/>
      <c r="F736" s="370"/>
      <c r="G736" s="370"/>
      <c r="H736" s="370"/>
      <c r="I736" s="370"/>
      <c r="J736" s="370"/>
      <c r="K736" s="370"/>
      <c r="L736" s="371"/>
      <c r="M736" s="370"/>
      <c r="N736" s="69"/>
      <c r="O736" s="70"/>
      <c r="P736" s="62"/>
      <c r="Q736" s="62"/>
      <c r="R736" s="103"/>
      <c r="S736" s="103"/>
      <c r="T736" s="104"/>
      <c r="U736" s="105"/>
      <c r="V736" s="106"/>
      <c r="W736" s="106"/>
      <c r="X736" s="107"/>
      <c r="Y736" s="25"/>
      <c r="Z736" s="21" t="str">
        <f t="shared" si="204"/>
        <v/>
      </c>
      <c r="AA736" s="6" t="e">
        <f t="shared" si="205"/>
        <v>#N/A</v>
      </c>
      <c r="AB736" s="6" t="e">
        <f t="shared" si="206"/>
        <v>#N/A</v>
      </c>
      <c r="AC736" s="6" t="e">
        <f t="shared" si="207"/>
        <v>#N/A</v>
      </c>
      <c r="AD736" s="6" t="str">
        <f t="shared" si="208"/>
        <v/>
      </c>
      <c r="AE736" s="6">
        <f t="shared" si="209"/>
        <v>1</v>
      </c>
      <c r="AF736" s="6" t="e">
        <f t="shared" si="214"/>
        <v>#N/A</v>
      </c>
      <c r="AG736" s="6" t="e">
        <f t="shared" si="215"/>
        <v>#N/A</v>
      </c>
      <c r="AH736" s="6" t="e">
        <f t="shared" si="216"/>
        <v>#N/A</v>
      </c>
      <c r="AI736" s="6" t="e">
        <f t="shared" si="217"/>
        <v>#N/A</v>
      </c>
      <c r="AJ736" s="7" t="str">
        <f t="shared" si="218"/>
        <v xml:space="preserve"> </v>
      </c>
      <c r="AK736" s="6" t="e">
        <f t="shared" si="219"/>
        <v>#N/A</v>
      </c>
      <c r="AL736" s="6"/>
      <c r="AM736" s="6"/>
      <c r="AN736" s="6"/>
      <c r="AO736" s="6"/>
      <c r="AP736" s="6"/>
      <c r="AQ736" s="6"/>
      <c r="AR736" s="6"/>
      <c r="AS736" s="6"/>
      <c r="AT736" s="6">
        <f t="shared" si="220"/>
        <v>0</v>
      </c>
      <c r="AU736" s="6"/>
      <c r="AV736" s="6" t="str">
        <f t="shared" si="210"/>
        <v/>
      </c>
      <c r="AW736" s="6" t="str">
        <f t="shared" si="211"/>
        <v/>
      </c>
      <c r="AX736" s="6" t="str">
        <f t="shared" si="212"/>
        <v/>
      </c>
      <c r="AY736" s="58"/>
      <c r="BE736" t="s">
        <v>305</v>
      </c>
      <c r="CS736" s="284" t="str">
        <f t="shared" si="213"/>
        <v/>
      </c>
      <c r="CT736" s="365" t="str">
        <f t="shared" si="221"/>
        <v/>
      </c>
    </row>
    <row r="737" spans="1:98" s="1" customFormat="1" ht="13.5" customHeight="1" x14ac:dyDescent="0.2">
      <c r="A737" s="17">
        <v>722</v>
      </c>
      <c r="B737" s="370"/>
      <c r="C737" s="370"/>
      <c r="D737" s="370"/>
      <c r="E737" s="370"/>
      <c r="F737" s="370"/>
      <c r="G737" s="370"/>
      <c r="H737" s="370"/>
      <c r="I737" s="370"/>
      <c r="J737" s="370"/>
      <c r="K737" s="370"/>
      <c r="L737" s="371"/>
      <c r="M737" s="370"/>
      <c r="N737" s="69"/>
      <c r="O737" s="70"/>
      <c r="P737" s="62"/>
      <c r="Q737" s="62"/>
      <c r="R737" s="103"/>
      <c r="S737" s="103"/>
      <c r="T737" s="104"/>
      <c r="U737" s="105"/>
      <c r="V737" s="106"/>
      <c r="W737" s="106"/>
      <c r="X737" s="107"/>
      <c r="Y737" s="25"/>
      <c r="Z737" s="21" t="str">
        <f t="shared" si="204"/>
        <v/>
      </c>
      <c r="AA737" s="6" t="e">
        <f t="shared" si="205"/>
        <v>#N/A</v>
      </c>
      <c r="AB737" s="6" t="e">
        <f t="shared" si="206"/>
        <v>#N/A</v>
      </c>
      <c r="AC737" s="6" t="e">
        <f t="shared" si="207"/>
        <v>#N/A</v>
      </c>
      <c r="AD737" s="6" t="str">
        <f t="shared" si="208"/>
        <v/>
      </c>
      <c r="AE737" s="6">
        <f t="shared" si="209"/>
        <v>1</v>
      </c>
      <c r="AF737" s="6" t="e">
        <f t="shared" si="214"/>
        <v>#N/A</v>
      </c>
      <c r="AG737" s="6" t="e">
        <f t="shared" si="215"/>
        <v>#N/A</v>
      </c>
      <c r="AH737" s="6" t="e">
        <f t="shared" si="216"/>
        <v>#N/A</v>
      </c>
      <c r="AI737" s="6" t="e">
        <f t="shared" si="217"/>
        <v>#N/A</v>
      </c>
      <c r="AJ737" s="7" t="str">
        <f t="shared" si="218"/>
        <v xml:space="preserve"> </v>
      </c>
      <c r="AK737" s="6" t="e">
        <f t="shared" si="219"/>
        <v>#N/A</v>
      </c>
      <c r="AL737" s="6"/>
      <c r="AM737" s="6"/>
      <c r="AN737" s="6"/>
      <c r="AO737" s="6"/>
      <c r="AP737" s="6"/>
      <c r="AQ737" s="6"/>
      <c r="AR737" s="6"/>
      <c r="AS737" s="6"/>
      <c r="AT737" s="6">
        <f t="shared" si="220"/>
        <v>0</v>
      </c>
      <c r="AU737" s="6"/>
      <c r="AV737" s="6" t="str">
        <f t="shared" si="210"/>
        <v/>
      </c>
      <c r="AW737" s="6" t="str">
        <f t="shared" si="211"/>
        <v/>
      </c>
      <c r="AX737" s="6" t="str">
        <f t="shared" si="212"/>
        <v/>
      </c>
      <c r="AY737" s="58"/>
      <c r="BE737" t="s">
        <v>304</v>
      </c>
      <c r="CS737" s="284" t="str">
        <f t="shared" si="213"/>
        <v/>
      </c>
      <c r="CT737" s="365" t="str">
        <f t="shared" si="221"/>
        <v/>
      </c>
    </row>
    <row r="738" spans="1:98" s="1" customFormat="1" ht="13.5" customHeight="1" x14ac:dyDescent="0.2">
      <c r="A738" s="17">
        <v>723</v>
      </c>
      <c r="B738" s="370"/>
      <c r="C738" s="370"/>
      <c r="D738" s="370"/>
      <c r="E738" s="370"/>
      <c r="F738" s="370"/>
      <c r="G738" s="370"/>
      <c r="H738" s="370"/>
      <c r="I738" s="370"/>
      <c r="J738" s="370"/>
      <c r="K738" s="370"/>
      <c r="L738" s="371"/>
      <c r="M738" s="370"/>
      <c r="N738" s="69"/>
      <c r="O738" s="70"/>
      <c r="P738" s="62"/>
      <c r="Q738" s="62"/>
      <c r="R738" s="103"/>
      <c r="S738" s="103"/>
      <c r="T738" s="104"/>
      <c r="U738" s="105"/>
      <c r="V738" s="106"/>
      <c r="W738" s="106"/>
      <c r="X738" s="107"/>
      <c r="Y738" s="25"/>
      <c r="Z738" s="21" t="str">
        <f t="shared" si="204"/>
        <v/>
      </c>
      <c r="AA738" s="6" t="e">
        <f t="shared" si="205"/>
        <v>#N/A</v>
      </c>
      <c r="AB738" s="6" t="e">
        <f t="shared" si="206"/>
        <v>#N/A</v>
      </c>
      <c r="AC738" s="6" t="e">
        <f t="shared" si="207"/>
        <v>#N/A</v>
      </c>
      <c r="AD738" s="6" t="str">
        <f t="shared" si="208"/>
        <v/>
      </c>
      <c r="AE738" s="6">
        <f t="shared" si="209"/>
        <v>1</v>
      </c>
      <c r="AF738" s="6" t="e">
        <f t="shared" si="214"/>
        <v>#N/A</v>
      </c>
      <c r="AG738" s="6" t="e">
        <f t="shared" si="215"/>
        <v>#N/A</v>
      </c>
      <c r="AH738" s="6" t="e">
        <f t="shared" si="216"/>
        <v>#N/A</v>
      </c>
      <c r="AI738" s="6" t="e">
        <f t="shared" si="217"/>
        <v>#N/A</v>
      </c>
      <c r="AJ738" s="7" t="str">
        <f t="shared" si="218"/>
        <v xml:space="preserve"> </v>
      </c>
      <c r="AK738" s="6" t="e">
        <f t="shared" si="219"/>
        <v>#N/A</v>
      </c>
      <c r="AL738" s="6"/>
      <c r="AM738" s="6"/>
      <c r="AN738" s="6"/>
      <c r="AO738" s="6"/>
      <c r="AP738" s="6"/>
      <c r="AQ738" s="6"/>
      <c r="AR738" s="6"/>
      <c r="AS738" s="6"/>
      <c r="AT738" s="6">
        <f t="shared" si="220"/>
        <v>0</v>
      </c>
      <c r="AU738" s="6"/>
      <c r="AV738" s="6" t="str">
        <f t="shared" si="210"/>
        <v/>
      </c>
      <c r="AW738" s="6" t="str">
        <f t="shared" si="211"/>
        <v/>
      </c>
      <c r="AX738" s="6" t="str">
        <f t="shared" si="212"/>
        <v/>
      </c>
      <c r="AY738" s="58"/>
      <c r="BE738" t="s">
        <v>281</v>
      </c>
      <c r="CS738" s="284" t="str">
        <f t="shared" si="213"/>
        <v/>
      </c>
      <c r="CT738" s="365" t="str">
        <f t="shared" si="221"/>
        <v/>
      </c>
    </row>
    <row r="739" spans="1:98" s="1" customFormat="1" ht="13.5" customHeight="1" x14ac:dyDescent="0.2">
      <c r="A739" s="17">
        <v>724</v>
      </c>
      <c r="B739" s="370"/>
      <c r="C739" s="370"/>
      <c r="D739" s="370"/>
      <c r="E739" s="370"/>
      <c r="F739" s="370"/>
      <c r="G739" s="370"/>
      <c r="H739" s="370"/>
      <c r="I739" s="370"/>
      <c r="J739" s="370"/>
      <c r="K739" s="370"/>
      <c r="L739" s="371"/>
      <c r="M739" s="370"/>
      <c r="N739" s="69"/>
      <c r="O739" s="70"/>
      <c r="P739" s="62"/>
      <c r="Q739" s="62"/>
      <c r="R739" s="103"/>
      <c r="S739" s="103"/>
      <c r="T739" s="104"/>
      <c r="U739" s="105"/>
      <c r="V739" s="106"/>
      <c r="W739" s="106"/>
      <c r="X739" s="107"/>
      <c r="Y739" s="25"/>
      <c r="Z739" s="21" t="str">
        <f t="shared" si="204"/>
        <v/>
      </c>
      <c r="AA739" s="6" t="e">
        <f t="shared" si="205"/>
        <v>#N/A</v>
      </c>
      <c r="AB739" s="6" t="e">
        <f t="shared" si="206"/>
        <v>#N/A</v>
      </c>
      <c r="AC739" s="6" t="e">
        <f t="shared" si="207"/>
        <v>#N/A</v>
      </c>
      <c r="AD739" s="6" t="str">
        <f t="shared" si="208"/>
        <v/>
      </c>
      <c r="AE739" s="6">
        <f t="shared" si="209"/>
        <v>1</v>
      </c>
      <c r="AF739" s="6" t="e">
        <f t="shared" si="214"/>
        <v>#N/A</v>
      </c>
      <c r="AG739" s="6" t="e">
        <f t="shared" si="215"/>
        <v>#N/A</v>
      </c>
      <c r="AH739" s="6" t="e">
        <f t="shared" si="216"/>
        <v>#N/A</v>
      </c>
      <c r="AI739" s="6" t="e">
        <f t="shared" si="217"/>
        <v>#N/A</v>
      </c>
      <c r="AJ739" s="7" t="str">
        <f t="shared" si="218"/>
        <v xml:space="preserve"> </v>
      </c>
      <c r="AK739" s="6" t="e">
        <f t="shared" si="219"/>
        <v>#N/A</v>
      </c>
      <c r="AL739" s="6"/>
      <c r="AM739" s="6"/>
      <c r="AN739" s="6"/>
      <c r="AO739" s="6"/>
      <c r="AP739" s="6"/>
      <c r="AQ739" s="6"/>
      <c r="AR739" s="6"/>
      <c r="AS739" s="6"/>
      <c r="AT739" s="6">
        <f t="shared" si="220"/>
        <v>0</v>
      </c>
      <c r="AU739" s="6"/>
      <c r="AV739" s="6" t="str">
        <f t="shared" si="210"/>
        <v/>
      </c>
      <c r="AW739" s="6" t="str">
        <f t="shared" si="211"/>
        <v/>
      </c>
      <c r="AX739" s="6" t="str">
        <f t="shared" si="212"/>
        <v/>
      </c>
      <c r="AY739" s="58"/>
      <c r="BE739" t="s">
        <v>277</v>
      </c>
      <c r="CS739" s="284" t="str">
        <f t="shared" si="213"/>
        <v/>
      </c>
      <c r="CT739" s="365" t="str">
        <f t="shared" si="221"/>
        <v/>
      </c>
    </row>
    <row r="740" spans="1:98" s="1" customFormat="1" ht="13.5" customHeight="1" x14ac:dyDescent="0.2">
      <c r="A740" s="17">
        <v>725</v>
      </c>
      <c r="B740" s="370"/>
      <c r="C740" s="370"/>
      <c r="D740" s="370"/>
      <c r="E740" s="370"/>
      <c r="F740" s="370"/>
      <c r="G740" s="370"/>
      <c r="H740" s="370"/>
      <c r="I740" s="370"/>
      <c r="J740" s="370"/>
      <c r="K740" s="370"/>
      <c r="L740" s="371"/>
      <c r="M740" s="370"/>
      <c r="N740" s="69"/>
      <c r="O740" s="70"/>
      <c r="P740" s="62"/>
      <c r="Q740" s="62"/>
      <c r="R740" s="103"/>
      <c r="S740" s="103"/>
      <c r="T740" s="104"/>
      <c r="U740" s="105"/>
      <c r="V740" s="106"/>
      <c r="W740" s="106"/>
      <c r="X740" s="107"/>
      <c r="Y740" s="25"/>
      <c r="Z740" s="21" t="str">
        <f t="shared" si="204"/>
        <v/>
      </c>
      <c r="AA740" s="6" t="e">
        <f t="shared" si="205"/>
        <v>#N/A</v>
      </c>
      <c r="AB740" s="6" t="e">
        <f t="shared" si="206"/>
        <v>#N/A</v>
      </c>
      <c r="AC740" s="6" t="e">
        <f t="shared" si="207"/>
        <v>#N/A</v>
      </c>
      <c r="AD740" s="6" t="str">
        <f t="shared" si="208"/>
        <v/>
      </c>
      <c r="AE740" s="6">
        <f t="shared" si="209"/>
        <v>1</v>
      </c>
      <c r="AF740" s="6" t="e">
        <f t="shared" si="214"/>
        <v>#N/A</v>
      </c>
      <c r="AG740" s="6" t="e">
        <f t="shared" si="215"/>
        <v>#N/A</v>
      </c>
      <c r="AH740" s="6" t="e">
        <f t="shared" si="216"/>
        <v>#N/A</v>
      </c>
      <c r="AI740" s="6" t="e">
        <f t="shared" si="217"/>
        <v>#N/A</v>
      </c>
      <c r="AJ740" s="7" t="str">
        <f t="shared" si="218"/>
        <v xml:space="preserve"> </v>
      </c>
      <c r="AK740" s="6" t="e">
        <f t="shared" si="219"/>
        <v>#N/A</v>
      </c>
      <c r="AL740" s="6"/>
      <c r="AM740" s="6"/>
      <c r="AN740" s="6"/>
      <c r="AO740" s="6"/>
      <c r="AP740" s="6"/>
      <c r="AQ740" s="6"/>
      <c r="AR740" s="6"/>
      <c r="AS740" s="6"/>
      <c r="AT740" s="6">
        <f t="shared" si="220"/>
        <v>0</v>
      </c>
      <c r="AU740" s="6"/>
      <c r="AV740" s="6" t="str">
        <f t="shared" si="210"/>
        <v/>
      </c>
      <c r="AW740" s="6" t="str">
        <f t="shared" si="211"/>
        <v/>
      </c>
      <c r="AX740" s="6" t="str">
        <f t="shared" si="212"/>
        <v/>
      </c>
      <c r="AY740" s="58"/>
      <c r="BE740" t="s">
        <v>972</v>
      </c>
      <c r="CS740" s="284" t="str">
        <f t="shared" si="213"/>
        <v/>
      </c>
      <c r="CT740" s="365" t="str">
        <f t="shared" si="221"/>
        <v/>
      </c>
    </row>
    <row r="741" spans="1:98" s="1" customFormat="1" ht="13.5" customHeight="1" x14ac:dyDescent="0.2">
      <c r="A741" s="17">
        <v>726</v>
      </c>
      <c r="B741" s="370"/>
      <c r="C741" s="370"/>
      <c r="D741" s="370"/>
      <c r="E741" s="370"/>
      <c r="F741" s="370"/>
      <c r="G741" s="370"/>
      <c r="H741" s="370"/>
      <c r="I741" s="370"/>
      <c r="J741" s="370"/>
      <c r="K741" s="370"/>
      <c r="L741" s="371"/>
      <c r="M741" s="370"/>
      <c r="N741" s="69"/>
      <c r="O741" s="70"/>
      <c r="P741" s="62"/>
      <c r="Q741" s="62"/>
      <c r="R741" s="103"/>
      <c r="S741" s="103"/>
      <c r="T741" s="104"/>
      <c r="U741" s="105"/>
      <c r="V741" s="106"/>
      <c r="W741" s="106"/>
      <c r="X741" s="107"/>
      <c r="Y741" s="25"/>
      <c r="Z741" s="21" t="str">
        <f t="shared" si="204"/>
        <v/>
      </c>
      <c r="AA741" s="6" t="e">
        <f t="shared" si="205"/>
        <v>#N/A</v>
      </c>
      <c r="AB741" s="6" t="e">
        <f t="shared" si="206"/>
        <v>#N/A</v>
      </c>
      <c r="AC741" s="6" t="e">
        <f t="shared" si="207"/>
        <v>#N/A</v>
      </c>
      <c r="AD741" s="6" t="str">
        <f t="shared" si="208"/>
        <v/>
      </c>
      <c r="AE741" s="6">
        <f t="shared" si="209"/>
        <v>1</v>
      </c>
      <c r="AF741" s="6" t="e">
        <f t="shared" si="214"/>
        <v>#N/A</v>
      </c>
      <c r="AG741" s="6" t="e">
        <f t="shared" si="215"/>
        <v>#N/A</v>
      </c>
      <c r="AH741" s="6" t="e">
        <f t="shared" si="216"/>
        <v>#N/A</v>
      </c>
      <c r="AI741" s="6" t="e">
        <f t="shared" si="217"/>
        <v>#N/A</v>
      </c>
      <c r="AJ741" s="7" t="str">
        <f t="shared" si="218"/>
        <v xml:space="preserve"> </v>
      </c>
      <c r="AK741" s="6" t="e">
        <f t="shared" si="219"/>
        <v>#N/A</v>
      </c>
      <c r="AL741" s="6"/>
      <c r="AM741" s="6"/>
      <c r="AN741" s="6"/>
      <c r="AO741" s="6"/>
      <c r="AP741" s="6"/>
      <c r="AQ741" s="6"/>
      <c r="AR741" s="6"/>
      <c r="AS741" s="6"/>
      <c r="AT741" s="6">
        <f t="shared" si="220"/>
        <v>0</v>
      </c>
      <c r="AU741" s="6"/>
      <c r="AV741" s="6" t="str">
        <f t="shared" si="210"/>
        <v/>
      </c>
      <c r="AW741" s="6" t="str">
        <f t="shared" si="211"/>
        <v/>
      </c>
      <c r="AX741" s="6" t="str">
        <f t="shared" si="212"/>
        <v/>
      </c>
      <c r="AY741" s="58"/>
      <c r="BE741" t="s">
        <v>1084</v>
      </c>
      <c r="CS741" s="284" t="str">
        <f t="shared" si="213"/>
        <v/>
      </c>
      <c r="CT741" s="365" t="str">
        <f t="shared" si="221"/>
        <v/>
      </c>
    </row>
    <row r="742" spans="1:98" s="1" customFormat="1" ht="13.5" customHeight="1" x14ac:dyDescent="0.2">
      <c r="A742" s="17">
        <v>727</v>
      </c>
      <c r="B742" s="370"/>
      <c r="C742" s="370"/>
      <c r="D742" s="370"/>
      <c r="E742" s="370"/>
      <c r="F742" s="370"/>
      <c r="G742" s="370"/>
      <c r="H742" s="370"/>
      <c r="I742" s="370"/>
      <c r="J742" s="370"/>
      <c r="K742" s="370"/>
      <c r="L742" s="371"/>
      <c r="M742" s="370"/>
      <c r="N742" s="69"/>
      <c r="O742" s="70"/>
      <c r="P742" s="62"/>
      <c r="Q742" s="62"/>
      <c r="R742" s="103"/>
      <c r="S742" s="103"/>
      <c r="T742" s="104"/>
      <c r="U742" s="105"/>
      <c r="V742" s="106"/>
      <c r="W742" s="106"/>
      <c r="X742" s="107"/>
      <c r="Y742" s="25"/>
      <c r="Z742" s="21" t="str">
        <f t="shared" si="204"/>
        <v/>
      </c>
      <c r="AA742" s="6" t="e">
        <f t="shared" si="205"/>
        <v>#N/A</v>
      </c>
      <c r="AB742" s="6" t="e">
        <f t="shared" si="206"/>
        <v>#N/A</v>
      </c>
      <c r="AC742" s="6" t="e">
        <f t="shared" si="207"/>
        <v>#N/A</v>
      </c>
      <c r="AD742" s="6" t="str">
        <f t="shared" si="208"/>
        <v/>
      </c>
      <c r="AE742" s="6">
        <f t="shared" si="209"/>
        <v>1</v>
      </c>
      <c r="AF742" s="6" t="e">
        <f t="shared" si="214"/>
        <v>#N/A</v>
      </c>
      <c r="AG742" s="6" t="e">
        <f t="shared" si="215"/>
        <v>#N/A</v>
      </c>
      <c r="AH742" s="6" t="e">
        <f t="shared" si="216"/>
        <v>#N/A</v>
      </c>
      <c r="AI742" s="6" t="e">
        <f t="shared" si="217"/>
        <v>#N/A</v>
      </c>
      <c r="AJ742" s="7" t="str">
        <f t="shared" si="218"/>
        <v xml:space="preserve"> </v>
      </c>
      <c r="AK742" s="6" t="e">
        <f t="shared" si="219"/>
        <v>#N/A</v>
      </c>
      <c r="AL742" s="6"/>
      <c r="AM742" s="6"/>
      <c r="AN742" s="6"/>
      <c r="AO742" s="6"/>
      <c r="AP742" s="6"/>
      <c r="AQ742" s="6"/>
      <c r="AR742" s="6"/>
      <c r="AS742" s="6"/>
      <c r="AT742" s="6">
        <f t="shared" si="220"/>
        <v>0</v>
      </c>
      <c r="AU742" s="6"/>
      <c r="AV742" s="6" t="str">
        <f t="shared" si="210"/>
        <v/>
      </c>
      <c r="AW742" s="6" t="str">
        <f t="shared" si="211"/>
        <v/>
      </c>
      <c r="AX742" s="6" t="str">
        <f t="shared" si="212"/>
        <v/>
      </c>
      <c r="AY742" s="58"/>
      <c r="BE742" t="s">
        <v>282</v>
      </c>
      <c r="CS742" s="284" t="str">
        <f t="shared" si="213"/>
        <v/>
      </c>
      <c r="CT742" s="365" t="str">
        <f t="shared" si="221"/>
        <v/>
      </c>
    </row>
    <row r="743" spans="1:98" s="1" customFormat="1" ht="13.5" customHeight="1" x14ac:dyDescent="0.2">
      <c r="A743" s="17">
        <v>728</v>
      </c>
      <c r="B743" s="370"/>
      <c r="C743" s="370"/>
      <c r="D743" s="370"/>
      <c r="E743" s="370"/>
      <c r="F743" s="370"/>
      <c r="G743" s="370"/>
      <c r="H743" s="370"/>
      <c r="I743" s="370"/>
      <c r="J743" s="370"/>
      <c r="K743" s="370"/>
      <c r="L743" s="371"/>
      <c r="M743" s="370"/>
      <c r="N743" s="69"/>
      <c r="O743" s="70"/>
      <c r="P743" s="62"/>
      <c r="Q743" s="62"/>
      <c r="R743" s="103"/>
      <c r="S743" s="103"/>
      <c r="T743" s="104"/>
      <c r="U743" s="105"/>
      <c r="V743" s="106"/>
      <c r="W743" s="106"/>
      <c r="X743" s="107"/>
      <c r="Y743" s="25"/>
      <c r="Z743" s="21" t="str">
        <f t="shared" si="204"/>
        <v/>
      </c>
      <c r="AA743" s="6" t="e">
        <f t="shared" si="205"/>
        <v>#N/A</v>
      </c>
      <c r="AB743" s="6" t="e">
        <f t="shared" si="206"/>
        <v>#N/A</v>
      </c>
      <c r="AC743" s="6" t="e">
        <f t="shared" si="207"/>
        <v>#N/A</v>
      </c>
      <c r="AD743" s="6" t="str">
        <f t="shared" si="208"/>
        <v/>
      </c>
      <c r="AE743" s="6">
        <f t="shared" si="209"/>
        <v>1</v>
      </c>
      <c r="AF743" s="6" t="e">
        <f t="shared" si="214"/>
        <v>#N/A</v>
      </c>
      <c r="AG743" s="6" t="e">
        <f t="shared" si="215"/>
        <v>#N/A</v>
      </c>
      <c r="AH743" s="6" t="e">
        <f t="shared" si="216"/>
        <v>#N/A</v>
      </c>
      <c r="AI743" s="6" t="e">
        <f t="shared" si="217"/>
        <v>#N/A</v>
      </c>
      <c r="AJ743" s="7" t="str">
        <f t="shared" si="218"/>
        <v xml:space="preserve"> </v>
      </c>
      <c r="AK743" s="6" t="e">
        <f t="shared" si="219"/>
        <v>#N/A</v>
      </c>
      <c r="AL743" s="6"/>
      <c r="AM743" s="6"/>
      <c r="AN743" s="6"/>
      <c r="AO743" s="6"/>
      <c r="AP743" s="6"/>
      <c r="AQ743" s="6"/>
      <c r="AR743" s="6"/>
      <c r="AS743" s="6"/>
      <c r="AT743" s="6">
        <f t="shared" si="220"/>
        <v>0</v>
      </c>
      <c r="AU743" s="6"/>
      <c r="AV743" s="6" t="str">
        <f t="shared" si="210"/>
        <v/>
      </c>
      <c r="AW743" s="6" t="str">
        <f t="shared" si="211"/>
        <v/>
      </c>
      <c r="AX743" s="6" t="str">
        <f t="shared" si="212"/>
        <v/>
      </c>
      <c r="AY743" s="58"/>
      <c r="BE743" t="s">
        <v>278</v>
      </c>
      <c r="CS743" s="284" t="str">
        <f t="shared" si="213"/>
        <v/>
      </c>
      <c r="CT743" s="365" t="str">
        <f t="shared" si="221"/>
        <v/>
      </c>
    </row>
    <row r="744" spans="1:98" s="1" customFormat="1" ht="13.5" customHeight="1" x14ac:dyDescent="0.2">
      <c r="A744" s="17">
        <v>729</v>
      </c>
      <c r="B744" s="370"/>
      <c r="C744" s="370"/>
      <c r="D744" s="370"/>
      <c r="E744" s="370"/>
      <c r="F744" s="370"/>
      <c r="G744" s="370"/>
      <c r="H744" s="370"/>
      <c r="I744" s="370"/>
      <c r="J744" s="370"/>
      <c r="K744" s="370"/>
      <c r="L744" s="371"/>
      <c r="M744" s="370"/>
      <c r="N744" s="69"/>
      <c r="O744" s="70"/>
      <c r="P744" s="62"/>
      <c r="Q744" s="62"/>
      <c r="R744" s="103"/>
      <c r="S744" s="103"/>
      <c r="T744" s="104"/>
      <c r="U744" s="105"/>
      <c r="V744" s="106"/>
      <c r="W744" s="106"/>
      <c r="X744" s="107"/>
      <c r="Y744" s="25"/>
      <c r="Z744" s="21" t="str">
        <f t="shared" si="204"/>
        <v/>
      </c>
      <c r="AA744" s="6" t="e">
        <f t="shared" si="205"/>
        <v>#N/A</v>
      </c>
      <c r="AB744" s="6" t="e">
        <f t="shared" si="206"/>
        <v>#N/A</v>
      </c>
      <c r="AC744" s="6" t="e">
        <f t="shared" si="207"/>
        <v>#N/A</v>
      </c>
      <c r="AD744" s="6" t="str">
        <f t="shared" si="208"/>
        <v/>
      </c>
      <c r="AE744" s="6">
        <f t="shared" si="209"/>
        <v>1</v>
      </c>
      <c r="AF744" s="6" t="e">
        <f t="shared" si="214"/>
        <v>#N/A</v>
      </c>
      <c r="AG744" s="6" t="e">
        <f t="shared" si="215"/>
        <v>#N/A</v>
      </c>
      <c r="AH744" s="6" t="e">
        <f t="shared" si="216"/>
        <v>#N/A</v>
      </c>
      <c r="AI744" s="6" t="e">
        <f t="shared" si="217"/>
        <v>#N/A</v>
      </c>
      <c r="AJ744" s="7" t="str">
        <f t="shared" si="218"/>
        <v xml:space="preserve"> </v>
      </c>
      <c r="AK744" s="6" t="e">
        <f t="shared" si="219"/>
        <v>#N/A</v>
      </c>
      <c r="AL744" s="6"/>
      <c r="AM744" s="6"/>
      <c r="AN744" s="6"/>
      <c r="AO744" s="6"/>
      <c r="AP744" s="6"/>
      <c r="AQ744" s="6"/>
      <c r="AR744" s="6"/>
      <c r="AS744" s="6"/>
      <c r="AT744" s="6">
        <f t="shared" si="220"/>
        <v>0</v>
      </c>
      <c r="AU744" s="6"/>
      <c r="AV744" s="6" t="str">
        <f t="shared" si="210"/>
        <v/>
      </c>
      <c r="AW744" s="6" t="str">
        <f t="shared" si="211"/>
        <v/>
      </c>
      <c r="AX744" s="6" t="str">
        <f t="shared" si="212"/>
        <v/>
      </c>
      <c r="AY744" s="58"/>
      <c r="BE744" t="s">
        <v>283</v>
      </c>
      <c r="CS744" s="284" t="str">
        <f t="shared" si="213"/>
        <v/>
      </c>
      <c r="CT744" s="365" t="str">
        <f t="shared" si="221"/>
        <v/>
      </c>
    </row>
    <row r="745" spans="1:98" s="1" customFormat="1" ht="13.5" customHeight="1" x14ac:dyDescent="0.2">
      <c r="A745" s="17">
        <v>730</v>
      </c>
      <c r="B745" s="370"/>
      <c r="C745" s="370"/>
      <c r="D745" s="370"/>
      <c r="E745" s="370"/>
      <c r="F745" s="370"/>
      <c r="G745" s="370"/>
      <c r="H745" s="370"/>
      <c r="I745" s="370"/>
      <c r="J745" s="370"/>
      <c r="K745" s="370"/>
      <c r="L745" s="371"/>
      <c r="M745" s="370"/>
      <c r="N745" s="69"/>
      <c r="O745" s="70"/>
      <c r="P745" s="62"/>
      <c r="Q745" s="62"/>
      <c r="R745" s="103"/>
      <c r="S745" s="103"/>
      <c r="T745" s="104"/>
      <c r="U745" s="105"/>
      <c r="V745" s="106"/>
      <c r="W745" s="106"/>
      <c r="X745" s="107"/>
      <c r="Y745" s="25"/>
      <c r="Z745" s="21" t="str">
        <f t="shared" si="204"/>
        <v/>
      </c>
      <c r="AA745" s="6" t="e">
        <f t="shared" si="205"/>
        <v>#N/A</v>
      </c>
      <c r="AB745" s="6" t="e">
        <f t="shared" si="206"/>
        <v>#N/A</v>
      </c>
      <c r="AC745" s="6" t="e">
        <f t="shared" si="207"/>
        <v>#N/A</v>
      </c>
      <c r="AD745" s="6" t="str">
        <f t="shared" si="208"/>
        <v/>
      </c>
      <c r="AE745" s="6">
        <f t="shared" si="209"/>
        <v>1</v>
      </c>
      <c r="AF745" s="6" t="e">
        <f t="shared" si="214"/>
        <v>#N/A</v>
      </c>
      <c r="AG745" s="6" t="e">
        <f t="shared" si="215"/>
        <v>#N/A</v>
      </c>
      <c r="AH745" s="6" t="e">
        <f t="shared" si="216"/>
        <v>#N/A</v>
      </c>
      <c r="AI745" s="6" t="e">
        <f t="shared" si="217"/>
        <v>#N/A</v>
      </c>
      <c r="AJ745" s="7" t="str">
        <f t="shared" si="218"/>
        <v xml:space="preserve"> </v>
      </c>
      <c r="AK745" s="6" t="e">
        <f t="shared" si="219"/>
        <v>#N/A</v>
      </c>
      <c r="AL745" s="6"/>
      <c r="AM745" s="6"/>
      <c r="AN745" s="6"/>
      <c r="AO745" s="6"/>
      <c r="AP745" s="6"/>
      <c r="AQ745" s="6"/>
      <c r="AR745" s="6"/>
      <c r="AS745" s="6"/>
      <c r="AT745" s="6">
        <f t="shared" si="220"/>
        <v>0</v>
      </c>
      <c r="AU745" s="6"/>
      <c r="AV745" s="6" t="str">
        <f t="shared" si="210"/>
        <v/>
      </c>
      <c r="AW745" s="6" t="str">
        <f t="shared" si="211"/>
        <v/>
      </c>
      <c r="AX745" s="6" t="str">
        <f t="shared" si="212"/>
        <v/>
      </c>
      <c r="AY745" s="58"/>
      <c r="BE745" t="s">
        <v>279</v>
      </c>
      <c r="CS745" s="284" t="str">
        <f t="shared" si="213"/>
        <v/>
      </c>
      <c r="CT745" s="365" t="str">
        <f t="shared" si="221"/>
        <v/>
      </c>
    </row>
    <row r="746" spans="1:98" s="1" customFormat="1" ht="13.5" customHeight="1" x14ac:dyDescent="0.2">
      <c r="A746" s="17">
        <v>731</v>
      </c>
      <c r="B746" s="370"/>
      <c r="C746" s="370"/>
      <c r="D746" s="370"/>
      <c r="E746" s="370"/>
      <c r="F746" s="370"/>
      <c r="G746" s="370"/>
      <c r="H746" s="370"/>
      <c r="I746" s="370"/>
      <c r="J746" s="370"/>
      <c r="K746" s="370"/>
      <c r="L746" s="371"/>
      <c r="M746" s="370"/>
      <c r="N746" s="69"/>
      <c r="O746" s="70"/>
      <c r="P746" s="62"/>
      <c r="Q746" s="62"/>
      <c r="R746" s="103"/>
      <c r="S746" s="103"/>
      <c r="T746" s="104"/>
      <c r="U746" s="105"/>
      <c r="V746" s="106"/>
      <c r="W746" s="106"/>
      <c r="X746" s="107"/>
      <c r="Y746" s="25"/>
      <c r="Z746" s="21" t="str">
        <f t="shared" si="204"/>
        <v/>
      </c>
      <c r="AA746" s="6" t="e">
        <f t="shared" si="205"/>
        <v>#N/A</v>
      </c>
      <c r="AB746" s="6" t="e">
        <f t="shared" si="206"/>
        <v>#N/A</v>
      </c>
      <c r="AC746" s="6" t="e">
        <f t="shared" si="207"/>
        <v>#N/A</v>
      </c>
      <c r="AD746" s="6" t="str">
        <f t="shared" si="208"/>
        <v/>
      </c>
      <c r="AE746" s="6">
        <f t="shared" si="209"/>
        <v>1</v>
      </c>
      <c r="AF746" s="6" t="e">
        <f t="shared" si="214"/>
        <v>#N/A</v>
      </c>
      <c r="AG746" s="6" t="e">
        <f t="shared" si="215"/>
        <v>#N/A</v>
      </c>
      <c r="AH746" s="6" t="e">
        <f t="shared" si="216"/>
        <v>#N/A</v>
      </c>
      <c r="AI746" s="6" t="e">
        <f t="shared" si="217"/>
        <v>#N/A</v>
      </c>
      <c r="AJ746" s="7" t="str">
        <f t="shared" si="218"/>
        <v xml:space="preserve"> </v>
      </c>
      <c r="AK746" s="6" t="e">
        <f t="shared" si="219"/>
        <v>#N/A</v>
      </c>
      <c r="AL746" s="6"/>
      <c r="AM746" s="6"/>
      <c r="AN746" s="6"/>
      <c r="AO746" s="6"/>
      <c r="AP746" s="6"/>
      <c r="AQ746" s="6"/>
      <c r="AR746" s="6"/>
      <c r="AS746" s="6"/>
      <c r="AT746" s="6">
        <f t="shared" si="220"/>
        <v>0</v>
      </c>
      <c r="AU746" s="6"/>
      <c r="AV746" s="6" t="str">
        <f t="shared" si="210"/>
        <v/>
      </c>
      <c r="AW746" s="6" t="str">
        <f t="shared" si="211"/>
        <v/>
      </c>
      <c r="AX746" s="6" t="str">
        <f t="shared" si="212"/>
        <v/>
      </c>
      <c r="AY746" s="58"/>
      <c r="BE746" t="s">
        <v>815</v>
      </c>
      <c r="CS746" s="284" t="str">
        <f t="shared" si="213"/>
        <v/>
      </c>
      <c r="CT746" s="365" t="str">
        <f t="shared" si="221"/>
        <v/>
      </c>
    </row>
    <row r="747" spans="1:98" s="1" customFormat="1" ht="13.5" customHeight="1" x14ac:dyDescent="0.2">
      <c r="A747" s="17">
        <v>732</v>
      </c>
      <c r="B747" s="370"/>
      <c r="C747" s="370"/>
      <c r="D747" s="370"/>
      <c r="E747" s="370"/>
      <c r="F747" s="370"/>
      <c r="G747" s="370"/>
      <c r="H747" s="370"/>
      <c r="I747" s="370"/>
      <c r="J747" s="370"/>
      <c r="K747" s="370"/>
      <c r="L747" s="371"/>
      <c r="M747" s="370"/>
      <c r="N747" s="69"/>
      <c r="O747" s="70"/>
      <c r="P747" s="62"/>
      <c r="Q747" s="62"/>
      <c r="R747" s="103"/>
      <c r="S747" s="103"/>
      <c r="T747" s="104"/>
      <c r="U747" s="105"/>
      <c r="V747" s="106"/>
      <c r="W747" s="106"/>
      <c r="X747" s="107"/>
      <c r="Y747" s="25"/>
      <c r="Z747" s="21" t="str">
        <f t="shared" si="204"/>
        <v/>
      </c>
      <c r="AA747" s="6" t="e">
        <f t="shared" si="205"/>
        <v>#N/A</v>
      </c>
      <c r="AB747" s="6" t="e">
        <f t="shared" si="206"/>
        <v>#N/A</v>
      </c>
      <c r="AC747" s="6" t="e">
        <f t="shared" si="207"/>
        <v>#N/A</v>
      </c>
      <c r="AD747" s="6" t="str">
        <f t="shared" si="208"/>
        <v/>
      </c>
      <c r="AE747" s="6">
        <f t="shared" si="209"/>
        <v>1</v>
      </c>
      <c r="AF747" s="6" t="e">
        <f t="shared" si="214"/>
        <v>#N/A</v>
      </c>
      <c r="AG747" s="6" t="e">
        <f t="shared" si="215"/>
        <v>#N/A</v>
      </c>
      <c r="AH747" s="6" t="e">
        <f t="shared" si="216"/>
        <v>#N/A</v>
      </c>
      <c r="AI747" s="6" t="e">
        <f t="shared" si="217"/>
        <v>#N/A</v>
      </c>
      <c r="AJ747" s="7" t="str">
        <f t="shared" si="218"/>
        <v xml:space="preserve"> </v>
      </c>
      <c r="AK747" s="6" t="e">
        <f t="shared" si="219"/>
        <v>#N/A</v>
      </c>
      <c r="AL747" s="6"/>
      <c r="AM747" s="6"/>
      <c r="AN747" s="6"/>
      <c r="AO747" s="6"/>
      <c r="AP747" s="6"/>
      <c r="AQ747" s="6"/>
      <c r="AR747" s="6"/>
      <c r="AS747" s="6"/>
      <c r="AT747" s="6">
        <f t="shared" si="220"/>
        <v>0</v>
      </c>
      <c r="AU747" s="6"/>
      <c r="AV747" s="6" t="str">
        <f t="shared" si="210"/>
        <v/>
      </c>
      <c r="AW747" s="6" t="str">
        <f t="shared" si="211"/>
        <v/>
      </c>
      <c r="AX747" s="6" t="str">
        <f t="shared" si="212"/>
        <v/>
      </c>
      <c r="AY747" s="58"/>
      <c r="BE747" t="s">
        <v>1083</v>
      </c>
      <c r="CS747" s="284" t="str">
        <f t="shared" si="213"/>
        <v/>
      </c>
      <c r="CT747" s="365" t="str">
        <f t="shared" si="221"/>
        <v/>
      </c>
    </row>
    <row r="748" spans="1:98" s="1" customFormat="1" ht="13.5" customHeight="1" x14ac:dyDescent="0.2">
      <c r="A748" s="17">
        <v>733</v>
      </c>
      <c r="B748" s="370"/>
      <c r="C748" s="370"/>
      <c r="D748" s="370"/>
      <c r="E748" s="370"/>
      <c r="F748" s="370"/>
      <c r="G748" s="370"/>
      <c r="H748" s="370"/>
      <c r="I748" s="370"/>
      <c r="J748" s="370"/>
      <c r="K748" s="370"/>
      <c r="L748" s="371"/>
      <c r="M748" s="370"/>
      <c r="N748" s="69"/>
      <c r="O748" s="70"/>
      <c r="P748" s="62"/>
      <c r="Q748" s="62"/>
      <c r="R748" s="103"/>
      <c r="S748" s="103"/>
      <c r="T748" s="104"/>
      <c r="U748" s="105"/>
      <c r="V748" s="106"/>
      <c r="W748" s="106"/>
      <c r="X748" s="107"/>
      <c r="Y748" s="25"/>
      <c r="Z748" s="21" t="str">
        <f t="shared" si="204"/>
        <v/>
      </c>
      <c r="AA748" s="6" t="e">
        <f t="shared" si="205"/>
        <v>#N/A</v>
      </c>
      <c r="AB748" s="6" t="e">
        <f t="shared" si="206"/>
        <v>#N/A</v>
      </c>
      <c r="AC748" s="6" t="e">
        <f t="shared" si="207"/>
        <v>#N/A</v>
      </c>
      <c r="AD748" s="6" t="str">
        <f t="shared" si="208"/>
        <v/>
      </c>
      <c r="AE748" s="6">
        <f t="shared" si="209"/>
        <v>1</v>
      </c>
      <c r="AF748" s="6" t="e">
        <f t="shared" si="214"/>
        <v>#N/A</v>
      </c>
      <c r="AG748" s="6" t="e">
        <f t="shared" si="215"/>
        <v>#N/A</v>
      </c>
      <c r="AH748" s="6" t="e">
        <f t="shared" si="216"/>
        <v>#N/A</v>
      </c>
      <c r="AI748" s="6" t="e">
        <f t="shared" si="217"/>
        <v>#N/A</v>
      </c>
      <c r="AJ748" s="7" t="str">
        <f t="shared" si="218"/>
        <v xml:space="preserve"> </v>
      </c>
      <c r="AK748" s="6" t="e">
        <f t="shared" si="219"/>
        <v>#N/A</v>
      </c>
      <c r="AL748" s="6"/>
      <c r="AM748" s="6"/>
      <c r="AN748" s="6"/>
      <c r="AO748" s="6"/>
      <c r="AP748" s="6"/>
      <c r="AQ748" s="6"/>
      <c r="AR748" s="6"/>
      <c r="AS748" s="6"/>
      <c r="AT748" s="6">
        <f t="shared" si="220"/>
        <v>0</v>
      </c>
      <c r="AU748" s="6"/>
      <c r="AV748" s="6" t="str">
        <f t="shared" si="210"/>
        <v/>
      </c>
      <c r="AW748" s="6" t="str">
        <f t="shared" si="211"/>
        <v/>
      </c>
      <c r="AX748" s="6" t="str">
        <f t="shared" si="212"/>
        <v/>
      </c>
      <c r="AY748" s="58"/>
      <c r="BE748" t="s">
        <v>157</v>
      </c>
      <c r="CS748" s="284" t="str">
        <f t="shared" si="213"/>
        <v/>
      </c>
      <c r="CT748" s="365" t="str">
        <f t="shared" si="221"/>
        <v/>
      </c>
    </row>
    <row r="749" spans="1:98" s="1" customFormat="1" ht="13.5" customHeight="1" x14ac:dyDescent="0.2">
      <c r="A749" s="17">
        <v>734</v>
      </c>
      <c r="B749" s="370"/>
      <c r="C749" s="370"/>
      <c r="D749" s="370"/>
      <c r="E749" s="370"/>
      <c r="F749" s="370"/>
      <c r="G749" s="370"/>
      <c r="H749" s="370"/>
      <c r="I749" s="370"/>
      <c r="J749" s="370"/>
      <c r="K749" s="370"/>
      <c r="L749" s="371"/>
      <c r="M749" s="370"/>
      <c r="N749" s="69"/>
      <c r="O749" s="70"/>
      <c r="P749" s="62"/>
      <c r="Q749" s="62"/>
      <c r="R749" s="103"/>
      <c r="S749" s="103"/>
      <c r="T749" s="104"/>
      <c r="U749" s="105"/>
      <c r="V749" s="106"/>
      <c r="W749" s="106"/>
      <c r="X749" s="107"/>
      <c r="Y749" s="25"/>
      <c r="Z749" s="21" t="str">
        <f t="shared" si="204"/>
        <v/>
      </c>
      <c r="AA749" s="6" t="e">
        <f t="shared" si="205"/>
        <v>#N/A</v>
      </c>
      <c r="AB749" s="6" t="e">
        <f t="shared" si="206"/>
        <v>#N/A</v>
      </c>
      <c r="AC749" s="6" t="e">
        <f t="shared" si="207"/>
        <v>#N/A</v>
      </c>
      <c r="AD749" s="6" t="str">
        <f t="shared" si="208"/>
        <v/>
      </c>
      <c r="AE749" s="6">
        <f t="shared" si="209"/>
        <v>1</v>
      </c>
      <c r="AF749" s="6" t="e">
        <f t="shared" si="214"/>
        <v>#N/A</v>
      </c>
      <c r="AG749" s="6" t="e">
        <f t="shared" si="215"/>
        <v>#N/A</v>
      </c>
      <c r="AH749" s="6" t="e">
        <f t="shared" si="216"/>
        <v>#N/A</v>
      </c>
      <c r="AI749" s="6" t="e">
        <f t="shared" si="217"/>
        <v>#N/A</v>
      </c>
      <c r="AJ749" s="7" t="str">
        <f t="shared" si="218"/>
        <v xml:space="preserve"> </v>
      </c>
      <c r="AK749" s="6" t="e">
        <f t="shared" si="219"/>
        <v>#N/A</v>
      </c>
      <c r="AL749" s="6"/>
      <c r="AM749" s="6"/>
      <c r="AN749" s="6"/>
      <c r="AO749" s="6"/>
      <c r="AP749" s="6"/>
      <c r="AQ749" s="6"/>
      <c r="AR749" s="6"/>
      <c r="AS749" s="6"/>
      <c r="AT749" s="6">
        <f t="shared" si="220"/>
        <v>0</v>
      </c>
      <c r="AU749" s="6"/>
      <c r="AV749" s="6" t="str">
        <f t="shared" si="210"/>
        <v/>
      </c>
      <c r="AW749" s="6" t="str">
        <f t="shared" si="211"/>
        <v/>
      </c>
      <c r="AX749" s="6" t="str">
        <f t="shared" si="212"/>
        <v/>
      </c>
      <c r="AY749" s="58"/>
      <c r="BE749" t="s">
        <v>385</v>
      </c>
      <c r="CS749" s="284" t="str">
        <f t="shared" si="213"/>
        <v/>
      </c>
      <c r="CT749" s="365" t="str">
        <f t="shared" si="221"/>
        <v/>
      </c>
    </row>
    <row r="750" spans="1:98" s="1" customFormat="1" ht="13.5" customHeight="1" x14ac:dyDescent="0.2">
      <c r="A750" s="17">
        <v>735</v>
      </c>
      <c r="B750" s="370"/>
      <c r="C750" s="370"/>
      <c r="D750" s="370"/>
      <c r="E750" s="370"/>
      <c r="F750" s="370"/>
      <c r="G750" s="370"/>
      <c r="H750" s="370"/>
      <c r="I750" s="370"/>
      <c r="J750" s="370"/>
      <c r="K750" s="370"/>
      <c r="L750" s="371"/>
      <c r="M750" s="370"/>
      <c r="N750" s="69"/>
      <c r="O750" s="70"/>
      <c r="P750" s="62"/>
      <c r="Q750" s="62"/>
      <c r="R750" s="103"/>
      <c r="S750" s="103"/>
      <c r="T750" s="104"/>
      <c r="U750" s="105"/>
      <c r="V750" s="106"/>
      <c r="W750" s="106"/>
      <c r="X750" s="107"/>
      <c r="Y750" s="25"/>
      <c r="Z750" s="21" t="str">
        <f t="shared" si="204"/>
        <v/>
      </c>
      <c r="AA750" s="6" t="e">
        <f t="shared" si="205"/>
        <v>#N/A</v>
      </c>
      <c r="AB750" s="6" t="e">
        <f t="shared" si="206"/>
        <v>#N/A</v>
      </c>
      <c r="AC750" s="6" t="e">
        <f t="shared" si="207"/>
        <v>#N/A</v>
      </c>
      <c r="AD750" s="6" t="str">
        <f t="shared" si="208"/>
        <v/>
      </c>
      <c r="AE750" s="6">
        <f t="shared" si="209"/>
        <v>1</v>
      </c>
      <c r="AF750" s="6" t="e">
        <f t="shared" si="214"/>
        <v>#N/A</v>
      </c>
      <c r="AG750" s="6" t="e">
        <f t="shared" si="215"/>
        <v>#N/A</v>
      </c>
      <c r="AH750" s="6" t="e">
        <f t="shared" si="216"/>
        <v>#N/A</v>
      </c>
      <c r="AI750" s="6" t="e">
        <f t="shared" si="217"/>
        <v>#N/A</v>
      </c>
      <c r="AJ750" s="7" t="str">
        <f t="shared" si="218"/>
        <v xml:space="preserve"> </v>
      </c>
      <c r="AK750" s="6" t="e">
        <f t="shared" si="219"/>
        <v>#N/A</v>
      </c>
      <c r="AL750" s="6"/>
      <c r="AM750" s="6"/>
      <c r="AN750" s="6"/>
      <c r="AO750" s="6"/>
      <c r="AP750" s="6"/>
      <c r="AQ750" s="6"/>
      <c r="AR750" s="6"/>
      <c r="AS750" s="6"/>
      <c r="AT750" s="6">
        <f t="shared" si="220"/>
        <v>0</v>
      </c>
      <c r="AU750" s="6"/>
      <c r="AV750" s="6" t="str">
        <f t="shared" si="210"/>
        <v/>
      </c>
      <c r="AW750" s="6" t="str">
        <f t="shared" si="211"/>
        <v/>
      </c>
      <c r="AX750" s="6" t="str">
        <f t="shared" si="212"/>
        <v/>
      </c>
      <c r="AY750" s="58"/>
      <c r="BE750" t="s">
        <v>386</v>
      </c>
      <c r="CS750" s="284" t="str">
        <f t="shared" si="213"/>
        <v/>
      </c>
      <c r="CT750" s="365" t="str">
        <f t="shared" si="221"/>
        <v/>
      </c>
    </row>
    <row r="751" spans="1:98" s="1" customFormat="1" ht="13.5" customHeight="1" x14ac:dyDescent="0.2">
      <c r="A751" s="17">
        <v>736</v>
      </c>
      <c r="B751" s="370"/>
      <c r="C751" s="370"/>
      <c r="D751" s="370"/>
      <c r="E751" s="370"/>
      <c r="F751" s="370"/>
      <c r="G751" s="370"/>
      <c r="H751" s="370"/>
      <c r="I751" s="370"/>
      <c r="J751" s="370"/>
      <c r="K751" s="370"/>
      <c r="L751" s="371"/>
      <c r="M751" s="370"/>
      <c r="N751" s="69"/>
      <c r="O751" s="70"/>
      <c r="P751" s="62"/>
      <c r="Q751" s="62"/>
      <c r="R751" s="103"/>
      <c r="S751" s="103"/>
      <c r="T751" s="104"/>
      <c r="U751" s="105"/>
      <c r="V751" s="106"/>
      <c r="W751" s="106"/>
      <c r="X751" s="107"/>
      <c r="Y751" s="25"/>
      <c r="Z751" s="21" t="str">
        <f t="shared" si="204"/>
        <v/>
      </c>
      <c r="AA751" s="6" t="e">
        <f t="shared" si="205"/>
        <v>#N/A</v>
      </c>
      <c r="AB751" s="6" t="e">
        <f t="shared" si="206"/>
        <v>#N/A</v>
      </c>
      <c r="AC751" s="6" t="e">
        <f t="shared" si="207"/>
        <v>#N/A</v>
      </c>
      <c r="AD751" s="6" t="str">
        <f t="shared" si="208"/>
        <v/>
      </c>
      <c r="AE751" s="6">
        <f t="shared" si="209"/>
        <v>1</v>
      </c>
      <c r="AF751" s="6" t="e">
        <f t="shared" si="214"/>
        <v>#N/A</v>
      </c>
      <c r="AG751" s="6" t="e">
        <f t="shared" si="215"/>
        <v>#N/A</v>
      </c>
      <c r="AH751" s="6" t="e">
        <f t="shared" si="216"/>
        <v>#N/A</v>
      </c>
      <c r="AI751" s="6" t="e">
        <f t="shared" si="217"/>
        <v>#N/A</v>
      </c>
      <c r="AJ751" s="7" t="str">
        <f t="shared" si="218"/>
        <v xml:space="preserve"> </v>
      </c>
      <c r="AK751" s="6" t="e">
        <f t="shared" si="219"/>
        <v>#N/A</v>
      </c>
      <c r="AL751" s="6"/>
      <c r="AM751" s="6"/>
      <c r="AN751" s="6"/>
      <c r="AO751" s="6"/>
      <c r="AP751" s="6"/>
      <c r="AQ751" s="6"/>
      <c r="AR751" s="6"/>
      <c r="AS751" s="6"/>
      <c r="AT751" s="6">
        <f t="shared" si="220"/>
        <v>0</v>
      </c>
      <c r="AU751" s="6"/>
      <c r="AV751" s="6" t="str">
        <f t="shared" si="210"/>
        <v/>
      </c>
      <c r="AW751" s="6" t="str">
        <f t="shared" si="211"/>
        <v/>
      </c>
      <c r="AX751" s="6" t="str">
        <f t="shared" si="212"/>
        <v/>
      </c>
      <c r="AY751" s="58"/>
      <c r="BE751" t="s">
        <v>387</v>
      </c>
      <c r="CS751" s="284" t="str">
        <f t="shared" si="213"/>
        <v/>
      </c>
      <c r="CT751" s="365" t="str">
        <f t="shared" si="221"/>
        <v/>
      </c>
    </row>
    <row r="752" spans="1:98" s="1" customFormat="1" ht="13.5" customHeight="1" x14ac:dyDescent="0.2">
      <c r="A752" s="17">
        <v>737</v>
      </c>
      <c r="B752" s="370"/>
      <c r="C752" s="370"/>
      <c r="D752" s="370"/>
      <c r="E752" s="370"/>
      <c r="F752" s="370"/>
      <c r="G752" s="370"/>
      <c r="H752" s="370"/>
      <c r="I752" s="370"/>
      <c r="J752" s="370"/>
      <c r="K752" s="370"/>
      <c r="L752" s="371"/>
      <c r="M752" s="370"/>
      <c r="N752" s="69"/>
      <c r="O752" s="70"/>
      <c r="P752" s="62"/>
      <c r="Q752" s="62"/>
      <c r="R752" s="103"/>
      <c r="S752" s="103"/>
      <c r="T752" s="104"/>
      <c r="U752" s="105"/>
      <c r="V752" s="106"/>
      <c r="W752" s="106"/>
      <c r="X752" s="107"/>
      <c r="Y752" s="25"/>
      <c r="Z752" s="21" t="str">
        <f t="shared" si="204"/>
        <v/>
      </c>
      <c r="AA752" s="6" t="e">
        <f t="shared" si="205"/>
        <v>#N/A</v>
      </c>
      <c r="AB752" s="6" t="e">
        <f t="shared" si="206"/>
        <v>#N/A</v>
      </c>
      <c r="AC752" s="6" t="e">
        <f t="shared" si="207"/>
        <v>#N/A</v>
      </c>
      <c r="AD752" s="6" t="str">
        <f t="shared" si="208"/>
        <v/>
      </c>
      <c r="AE752" s="6">
        <f t="shared" si="209"/>
        <v>1</v>
      </c>
      <c r="AF752" s="6" t="e">
        <f t="shared" si="214"/>
        <v>#N/A</v>
      </c>
      <c r="AG752" s="6" t="e">
        <f t="shared" si="215"/>
        <v>#N/A</v>
      </c>
      <c r="AH752" s="6" t="e">
        <f t="shared" si="216"/>
        <v>#N/A</v>
      </c>
      <c r="AI752" s="6" t="e">
        <f t="shared" si="217"/>
        <v>#N/A</v>
      </c>
      <c r="AJ752" s="7" t="str">
        <f t="shared" si="218"/>
        <v xml:space="preserve"> </v>
      </c>
      <c r="AK752" s="6" t="e">
        <f t="shared" si="219"/>
        <v>#N/A</v>
      </c>
      <c r="AL752" s="6"/>
      <c r="AM752" s="6"/>
      <c r="AN752" s="6"/>
      <c r="AO752" s="6"/>
      <c r="AP752" s="6"/>
      <c r="AQ752" s="6"/>
      <c r="AR752" s="6"/>
      <c r="AS752" s="6"/>
      <c r="AT752" s="6">
        <f t="shared" si="220"/>
        <v>0</v>
      </c>
      <c r="AU752" s="6"/>
      <c r="AV752" s="6" t="str">
        <f t="shared" si="210"/>
        <v/>
      </c>
      <c r="AW752" s="6" t="str">
        <f t="shared" si="211"/>
        <v/>
      </c>
      <c r="AX752" s="6" t="str">
        <f t="shared" si="212"/>
        <v/>
      </c>
      <c r="AY752" s="58"/>
      <c r="BE752" t="s">
        <v>388</v>
      </c>
      <c r="CS752" s="284" t="str">
        <f t="shared" si="213"/>
        <v/>
      </c>
      <c r="CT752" s="365" t="str">
        <f t="shared" si="221"/>
        <v/>
      </c>
    </row>
    <row r="753" spans="1:98" s="1" customFormat="1" ht="13.5" customHeight="1" x14ac:dyDescent="0.2">
      <c r="A753" s="17">
        <v>738</v>
      </c>
      <c r="B753" s="370"/>
      <c r="C753" s="370"/>
      <c r="D753" s="370"/>
      <c r="E753" s="370"/>
      <c r="F753" s="370"/>
      <c r="G753" s="370"/>
      <c r="H753" s="370"/>
      <c r="I753" s="370"/>
      <c r="J753" s="370"/>
      <c r="K753" s="370"/>
      <c r="L753" s="371"/>
      <c r="M753" s="370"/>
      <c r="N753" s="69"/>
      <c r="O753" s="70"/>
      <c r="P753" s="62"/>
      <c r="Q753" s="62"/>
      <c r="R753" s="103"/>
      <c r="S753" s="103"/>
      <c r="T753" s="104"/>
      <c r="U753" s="105"/>
      <c r="V753" s="106"/>
      <c r="W753" s="106"/>
      <c r="X753" s="107"/>
      <c r="Y753" s="25"/>
      <c r="Z753" s="21" t="str">
        <f t="shared" si="204"/>
        <v/>
      </c>
      <c r="AA753" s="6" t="e">
        <f t="shared" si="205"/>
        <v>#N/A</v>
      </c>
      <c r="AB753" s="6" t="e">
        <f t="shared" si="206"/>
        <v>#N/A</v>
      </c>
      <c r="AC753" s="6" t="e">
        <f t="shared" si="207"/>
        <v>#N/A</v>
      </c>
      <c r="AD753" s="6" t="str">
        <f t="shared" si="208"/>
        <v/>
      </c>
      <c r="AE753" s="6">
        <f t="shared" si="209"/>
        <v>1</v>
      </c>
      <c r="AF753" s="6" t="e">
        <f t="shared" si="214"/>
        <v>#N/A</v>
      </c>
      <c r="AG753" s="6" t="e">
        <f t="shared" si="215"/>
        <v>#N/A</v>
      </c>
      <c r="AH753" s="6" t="e">
        <f t="shared" si="216"/>
        <v>#N/A</v>
      </c>
      <c r="AI753" s="6" t="e">
        <f t="shared" si="217"/>
        <v>#N/A</v>
      </c>
      <c r="AJ753" s="7" t="str">
        <f t="shared" si="218"/>
        <v xml:space="preserve"> </v>
      </c>
      <c r="AK753" s="6" t="e">
        <f t="shared" si="219"/>
        <v>#N/A</v>
      </c>
      <c r="AL753" s="6"/>
      <c r="AM753" s="6"/>
      <c r="AN753" s="6"/>
      <c r="AO753" s="6"/>
      <c r="AP753" s="6"/>
      <c r="AQ753" s="6"/>
      <c r="AR753" s="6"/>
      <c r="AS753" s="6"/>
      <c r="AT753" s="6">
        <f t="shared" si="220"/>
        <v>0</v>
      </c>
      <c r="AU753" s="6"/>
      <c r="AV753" s="6" t="str">
        <f t="shared" si="210"/>
        <v/>
      </c>
      <c r="AW753" s="6" t="str">
        <f t="shared" si="211"/>
        <v/>
      </c>
      <c r="AX753" s="6" t="str">
        <f t="shared" si="212"/>
        <v/>
      </c>
      <c r="AY753" s="58"/>
      <c r="BE753" t="s">
        <v>389</v>
      </c>
      <c r="CS753" s="284" t="str">
        <f t="shared" si="213"/>
        <v/>
      </c>
      <c r="CT753" s="365" t="str">
        <f t="shared" si="221"/>
        <v/>
      </c>
    </row>
    <row r="754" spans="1:98" s="1" customFormat="1" ht="13.5" customHeight="1" x14ac:dyDescent="0.2">
      <c r="A754" s="17">
        <v>739</v>
      </c>
      <c r="B754" s="370"/>
      <c r="C754" s="370"/>
      <c r="D754" s="370"/>
      <c r="E754" s="370"/>
      <c r="F754" s="370"/>
      <c r="G754" s="370"/>
      <c r="H754" s="370"/>
      <c r="I754" s="370"/>
      <c r="J754" s="370"/>
      <c r="K754" s="370"/>
      <c r="L754" s="371"/>
      <c r="M754" s="370"/>
      <c r="N754" s="69"/>
      <c r="O754" s="70"/>
      <c r="P754" s="62"/>
      <c r="Q754" s="62"/>
      <c r="R754" s="103"/>
      <c r="S754" s="103"/>
      <c r="T754" s="104"/>
      <c r="U754" s="105"/>
      <c r="V754" s="106"/>
      <c r="W754" s="106"/>
      <c r="X754" s="107"/>
      <c r="Y754" s="25"/>
      <c r="Z754" s="21" t="str">
        <f t="shared" si="204"/>
        <v/>
      </c>
      <c r="AA754" s="6" t="e">
        <f t="shared" si="205"/>
        <v>#N/A</v>
      </c>
      <c r="AB754" s="6" t="e">
        <f t="shared" si="206"/>
        <v>#N/A</v>
      </c>
      <c r="AC754" s="6" t="e">
        <f t="shared" si="207"/>
        <v>#N/A</v>
      </c>
      <c r="AD754" s="6" t="str">
        <f t="shared" si="208"/>
        <v/>
      </c>
      <c r="AE754" s="6">
        <f t="shared" si="209"/>
        <v>1</v>
      </c>
      <c r="AF754" s="6" t="e">
        <f t="shared" si="214"/>
        <v>#N/A</v>
      </c>
      <c r="AG754" s="6" t="e">
        <f t="shared" si="215"/>
        <v>#N/A</v>
      </c>
      <c r="AH754" s="6" t="e">
        <f t="shared" si="216"/>
        <v>#N/A</v>
      </c>
      <c r="AI754" s="6" t="e">
        <f t="shared" si="217"/>
        <v>#N/A</v>
      </c>
      <c r="AJ754" s="7" t="str">
        <f t="shared" si="218"/>
        <v xml:space="preserve"> </v>
      </c>
      <c r="AK754" s="6" t="e">
        <f t="shared" si="219"/>
        <v>#N/A</v>
      </c>
      <c r="AL754" s="6"/>
      <c r="AM754" s="6"/>
      <c r="AN754" s="6"/>
      <c r="AO754" s="6"/>
      <c r="AP754" s="6"/>
      <c r="AQ754" s="6"/>
      <c r="AR754" s="6"/>
      <c r="AS754" s="6"/>
      <c r="AT754" s="6">
        <f t="shared" si="220"/>
        <v>0</v>
      </c>
      <c r="AU754" s="6"/>
      <c r="AV754" s="6" t="str">
        <f t="shared" si="210"/>
        <v/>
      </c>
      <c r="AW754" s="6" t="str">
        <f t="shared" si="211"/>
        <v/>
      </c>
      <c r="AX754" s="6" t="str">
        <f t="shared" si="212"/>
        <v/>
      </c>
      <c r="AY754" s="58"/>
      <c r="BE754"/>
      <c r="CS754" s="284" t="str">
        <f t="shared" si="213"/>
        <v/>
      </c>
      <c r="CT754" s="365" t="str">
        <f t="shared" si="221"/>
        <v/>
      </c>
    </row>
    <row r="755" spans="1:98" s="1" customFormat="1" ht="13.5" customHeight="1" x14ac:dyDescent="0.2">
      <c r="A755" s="17">
        <v>740</v>
      </c>
      <c r="B755" s="370"/>
      <c r="C755" s="370"/>
      <c r="D755" s="370"/>
      <c r="E755" s="370"/>
      <c r="F755" s="370"/>
      <c r="G755" s="370"/>
      <c r="H755" s="370"/>
      <c r="I755" s="370"/>
      <c r="J755" s="370"/>
      <c r="K755" s="370"/>
      <c r="L755" s="371"/>
      <c r="M755" s="370"/>
      <c r="N755" s="69"/>
      <c r="O755" s="70"/>
      <c r="P755" s="62"/>
      <c r="Q755" s="62"/>
      <c r="R755" s="103"/>
      <c r="S755" s="103"/>
      <c r="T755" s="104"/>
      <c r="U755" s="105"/>
      <c r="V755" s="106"/>
      <c r="W755" s="106"/>
      <c r="X755" s="107"/>
      <c r="Y755" s="25"/>
      <c r="Z755" s="21" t="str">
        <f t="shared" si="204"/>
        <v/>
      </c>
      <c r="AA755" s="6" t="e">
        <f t="shared" si="205"/>
        <v>#N/A</v>
      </c>
      <c r="AB755" s="6" t="e">
        <f t="shared" si="206"/>
        <v>#N/A</v>
      </c>
      <c r="AC755" s="6" t="e">
        <f t="shared" si="207"/>
        <v>#N/A</v>
      </c>
      <c r="AD755" s="6" t="str">
        <f t="shared" si="208"/>
        <v/>
      </c>
      <c r="AE755" s="6">
        <f t="shared" si="209"/>
        <v>1</v>
      </c>
      <c r="AF755" s="6" t="e">
        <f t="shared" si="214"/>
        <v>#N/A</v>
      </c>
      <c r="AG755" s="6" t="e">
        <f t="shared" si="215"/>
        <v>#N/A</v>
      </c>
      <c r="AH755" s="6" t="e">
        <f t="shared" si="216"/>
        <v>#N/A</v>
      </c>
      <c r="AI755" s="6" t="e">
        <f t="shared" si="217"/>
        <v>#N/A</v>
      </c>
      <c r="AJ755" s="7" t="str">
        <f t="shared" si="218"/>
        <v xml:space="preserve"> </v>
      </c>
      <c r="AK755" s="6" t="e">
        <f t="shared" si="219"/>
        <v>#N/A</v>
      </c>
      <c r="AL755" s="6"/>
      <c r="AM755" s="6"/>
      <c r="AN755" s="6"/>
      <c r="AO755" s="6"/>
      <c r="AP755" s="6"/>
      <c r="AQ755" s="6"/>
      <c r="AR755" s="6"/>
      <c r="AS755" s="6"/>
      <c r="AT755" s="6">
        <f t="shared" si="220"/>
        <v>0</v>
      </c>
      <c r="AU755" s="6"/>
      <c r="AV755" s="6" t="str">
        <f t="shared" si="210"/>
        <v/>
      </c>
      <c r="AW755" s="6" t="str">
        <f t="shared" si="211"/>
        <v/>
      </c>
      <c r="AX755" s="6" t="str">
        <f t="shared" si="212"/>
        <v/>
      </c>
      <c r="AY755" s="58"/>
      <c r="BE755"/>
      <c r="CS755" s="284" t="str">
        <f t="shared" si="213"/>
        <v/>
      </c>
      <c r="CT755" s="365" t="str">
        <f t="shared" si="221"/>
        <v/>
      </c>
    </row>
    <row r="756" spans="1:98" s="1" customFormat="1" ht="13.5" customHeight="1" x14ac:dyDescent="0.2">
      <c r="A756" s="17">
        <v>741</v>
      </c>
      <c r="B756" s="370"/>
      <c r="C756" s="370"/>
      <c r="D756" s="370"/>
      <c r="E756" s="370"/>
      <c r="F756" s="370"/>
      <c r="G756" s="370"/>
      <c r="H756" s="370"/>
      <c r="I756" s="370"/>
      <c r="J756" s="370"/>
      <c r="K756" s="370"/>
      <c r="L756" s="371"/>
      <c r="M756" s="370"/>
      <c r="N756" s="69"/>
      <c r="O756" s="70"/>
      <c r="P756" s="62"/>
      <c r="Q756" s="62"/>
      <c r="R756" s="103"/>
      <c r="S756" s="103"/>
      <c r="T756" s="104"/>
      <c r="U756" s="105"/>
      <c r="V756" s="106"/>
      <c r="W756" s="106"/>
      <c r="X756" s="107"/>
      <c r="Y756" s="25"/>
      <c r="Z756" s="21" t="str">
        <f t="shared" si="204"/>
        <v/>
      </c>
      <c r="AA756" s="6" t="e">
        <f t="shared" si="205"/>
        <v>#N/A</v>
      </c>
      <c r="AB756" s="6" t="e">
        <f t="shared" si="206"/>
        <v>#N/A</v>
      </c>
      <c r="AC756" s="6" t="e">
        <f t="shared" si="207"/>
        <v>#N/A</v>
      </c>
      <c r="AD756" s="6" t="str">
        <f t="shared" si="208"/>
        <v/>
      </c>
      <c r="AE756" s="6">
        <f t="shared" si="209"/>
        <v>1</v>
      </c>
      <c r="AF756" s="6" t="e">
        <f t="shared" si="214"/>
        <v>#N/A</v>
      </c>
      <c r="AG756" s="6" t="e">
        <f t="shared" si="215"/>
        <v>#N/A</v>
      </c>
      <c r="AH756" s="6" t="e">
        <f t="shared" si="216"/>
        <v>#N/A</v>
      </c>
      <c r="AI756" s="6" t="e">
        <f t="shared" si="217"/>
        <v>#N/A</v>
      </c>
      <c r="AJ756" s="7" t="str">
        <f t="shared" si="218"/>
        <v xml:space="preserve"> </v>
      </c>
      <c r="AK756" s="6" t="e">
        <f t="shared" si="219"/>
        <v>#N/A</v>
      </c>
      <c r="AL756" s="6"/>
      <c r="AM756" s="6"/>
      <c r="AN756" s="6"/>
      <c r="AO756" s="6"/>
      <c r="AP756" s="6"/>
      <c r="AQ756" s="6"/>
      <c r="AR756" s="6"/>
      <c r="AS756" s="6"/>
      <c r="AT756" s="6">
        <f t="shared" si="220"/>
        <v>0</v>
      </c>
      <c r="AU756" s="6"/>
      <c r="AV756" s="6" t="str">
        <f t="shared" si="210"/>
        <v/>
      </c>
      <c r="AW756" s="6" t="str">
        <f t="shared" si="211"/>
        <v/>
      </c>
      <c r="AX756" s="6" t="str">
        <f t="shared" si="212"/>
        <v/>
      </c>
      <c r="AY756" s="58"/>
      <c r="BE756"/>
      <c r="CS756" s="284" t="str">
        <f t="shared" si="213"/>
        <v/>
      </c>
      <c r="CT756" s="365" t="str">
        <f t="shared" si="221"/>
        <v/>
      </c>
    </row>
    <row r="757" spans="1:98" s="1" customFormat="1" ht="13.5" customHeight="1" x14ac:dyDescent="0.2">
      <c r="A757" s="17">
        <v>742</v>
      </c>
      <c r="B757" s="370"/>
      <c r="C757" s="370"/>
      <c r="D757" s="370"/>
      <c r="E757" s="370"/>
      <c r="F757" s="370"/>
      <c r="G757" s="370"/>
      <c r="H757" s="370"/>
      <c r="I757" s="370"/>
      <c r="J757" s="370"/>
      <c r="K757" s="370"/>
      <c r="L757" s="371"/>
      <c r="M757" s="370"/>
      <c r="N757" s="69"/>
      <c r="O757" s="70"/>
      <c r="P757" s="62"/>
      <c r="Q757" s="62"/>
      <c r="R757" s="103"/>
      <c r="S757" s="103"/>
      <c r="T757" s="104"/>
      <c r="U757" s="105"/>
      <c r="V757" s="106"/>
      <c r="W757" s="106"/>
      <c r="X757" s="107"/>
      <c r="Y757" s="25"/>
      <c r="Z757" s="21" t="str">
        <f t="shared" si="204"/>
        <v/>
      </c>
      <c r="AA757" s="6" t="e">
        <f t="shared" si="205"/>
        <v>#N/A</v>
      </c>
      <c r="AB757" s="6" t="e">
        <f t="shared" si="206"/>
        <v>#N/A</v>
      </c>
      <c r="AC757" s="6" t="e">
        <f t="shared" si="207"/>
        <v>#N/A</v>
      </c>
      <c r="AD757" s="6" t="str">
        <f t="shared" si="208"/>
        <v/>
      </c>
      <c r="AE757" s="6">
        <f t="shared" si="209"/>
        <v>1</v>
      </c>
      <c r="AF757" s="6" t="e">
        <f t="shared" si="214"/>
        <v>#N/A</v>
      </c>
      <c r="AG757" s="6" t="e">
        <f t="shared" si="215"/>
        <v>#N/A</v>
      </c>
      <c r="AH757" s="6" t="e">
        <f t="shared" si="216"/>
        <v>#N/A</v>
      </c>
      <c r="AI757" s="6" t="e">
        <f t="shared" si="217"/>
        <v>#N/A</v>
      </c>
      <c r="AJ757" s="7" t="str">
        <f t="shared" si="218"/>
        <v xml:space="preserve"> </v>
      </c>
      <c r="AK757" s="6" t="e">
        <f t="shared" si="219"/>
        <v>#N/A</v>
      </c>
      <c r="AL757" s="6"/>
      <c r="AM757" s="6"/>
      <c r="AN757" s="6"/>
      <c r="AO757" s="6"/>
      <c r="AP757" s="6"/>
      <c r="AQ757" s="6"/>
      <c r="AR757" s="6"/>
      <c r="AS757" s="6"/>
      <c r="AT757" s="6">
        <f t="shared" si="220"/>
        <v>0</v>
      </c>
      <c r="AU757" s="6"/>
      <c r="AV757" s="6" t="str">
        <f t="shared" si="210"/>
        <v/>
      </c>
      <c r="AW757" s="6" t="str">
        <f t="shared" si="211"/>
        <v/>
      </c>
      <c r="AX757" s="6" t="str">
        <f t="shared" si="212"/>
        <v/>
      </c>
      <c r="AY757" s="58"/>
      <c r="BE757"/>
      <c r="CS757" s="284" t="str">
        <f t="shared" si="213"/>
        <v/>
      </c>
      <c r="CT757" s="365" t="str">
        <f t="shared" si="221"/>
        <v/>
      </c>
    </row>
    <row r="758" spans="1:98" s="1" customFormat="1" ht="13.5" customHeight="1" x14ac:dyDescent="0.2">
      <c r="A758" s="17">
        <v>743</v>
      </c>
      <c r="B758" s="370"/>
      <c r="C758" s="370"/>
      <c r="D758" s="370"/>
      <c r="E758" s="370"/>
      <c r="F758" s="370"/>
      <c r="G758" s="370"/>
      <c r="H758" s="370"/>
      <c r="I758" s="370"/>
      <c r="J758" s="370"/>
      <c r="K758" s="370"/>
      <c r="L758" s="371"/>
      <c r="M758" s="370"/>
      <c r="N758" s="69"/>
      <c r="O758" s="70"/>
      <c r="P758" s="62"/>
      <c r="Q758" s="62"/>
      <c r="R758" s="103"/>
      <c r="S758" s="103"/>
      <c r="T758" s="104"/>
      <c r="U758" s="105"/>
      <c r="V758" s="106"/>
      <c r="W758" s="106"/>
      <c r="X758" s="107"/>
      <c r="Y758" s="25"/>
      <c r="Z758" s="21" t="str">
        <f t="shared" si="204"/>
        <v/>
      </c>
      <c r="AA758" s="6" t="e">
        <f t="shared" si="205"/>
        <v>#N/A</v>
      </c>
      <c r="AB758" s="6" t="e">
        <f t="shared" si="206"/>
        <v>#N/A</v>
      </c>
      <c r="AC758" s="6" t="e">
        <f t="shared" si="207"/>
        <v>#N/A</v>
      </c>
      <c r="AD758" s="6" t="str">
        <f t="shared" si="208"/>
        <v/>
      </c>
      <c r="AE758" s="6">
        <f t="shared" si="209"/>
        <v>1</v>
      </c>
      <c r="AF758" s="6" t="e">
        <f t="shared" si="214"/>
        <v>#N/A</v>
      </c>
      <c r="AG758" s="6" t="e">
        <f t="shared" si="215"/>
        <v>#N/A</v>
      </c>
      <c r="AH758" s="6" t="e">
        <f t="shared" si="216"/>
        <v>#N/A</v>
      </c>
      <c r="AI758" s="6" t="e">
        <f t="shared" si="217"/>
        <v>#N/A</v>
      </c>
      <c r="AJ758" s="7" t="str">
        <f t="shared" si="218"/>
        <v xml:space="preserve"> </v>
      </c>
      <c r="AK758" s="6" t="e">
        <f t="shared" si="219"/>
        <v>#N/A</v>
      </c>
      <c r="AL758" s="6"/>
      <c r="AM758" s="6"/>
      <c r="AN758" s="6"/>
      <c r="AO758" s="6"/>
      <c r="AP758" s="6"/>
      <c r="AQ758" s="6"/>
      <c r="AR758" s="6"/>
      <c r="AS758" s="6"/>
      <c r="AT758" s="6">
        <f t="shared" si="220"/>
        <v>0</v>
      </c>
      <c r="AU758" s="6"/>
      <c r="AV758" s="6" t="str">
        <f t="shared" si="210"/>
        <v/>
      </c>
      <c r="AW758" s="6" t="str">
        <f t="shared" si="211"/>
        <v/>
      </c>
      <c r="AX758" s="6" t="str">
        <f t="shared" si="212"/>
        <v/>
      </c>
      <c r="AY758" s="58"/>
      <c r="BE758"/>
      <c r="CS758" s="284" t="str">
        <f t="shared" si="213"/>
        <v/>
      </c>
      <c r="CT758" s="365" t="str">
        <f t="shared" si="221"/>
        <v/>
      </c>
    </row>
    <row r="759" spans="1:98" s="1" customFormat="1" ht="13.5" customHeight="1" x14ac:dyDescent="0.2">
      <c r="A759" s="17">
        <v>744</v>
      </c>
      <c r="B759" s="370"/>
      <c r="C759" s="370"/>
      <c r="D759" s="370"/>
      <c r="E759" s="370"/>
      <c r="F759" s="370"/>
      <c r="G759" s="370"/>
      <c r="H759" s="370"/>
      <c r="I759" s="370"/>
      <c r="J759" s="370"/>
      <c r="K759" s="370"/>
      <c r="L759" s="371"/>
      <c r="M759" s="370"/>
      <c r="N759" s="69"/>
      <c r="O759" s="70"/>
      <c r="P759" s="62"/>
      <c r="Q759" s="62"/>
      <c r="R759" s="103"/>
      <c r="S759" s="103"/>
      <c r="T759" s="104"/>
      <c r="U759" s="105"/>
      <c r="V759" s="106"/>
      <c r="W759" s="106"/>
      <c r="X759" s="107"/>
      <c r="Y759" s="25"/>
      <c r="Z759" s="21" t="str">
        <f t="shared" si="204"/>
        <v/>
      </c>
      <c r="AA759" s="6" t="e">
        <f t="shared" si="205"/>
        <v>#N/A</v>
      </c>
      <c r="AB759" s="6" t="e">
        <f t="shared" si="206"/>
        <v>#N/A</v>
      </c>
      <c r="AC759" s="6" t="e">
        <f t="shared" si="207"/>
        <v>#N/A</v>
      </c>
      <c r="AD759" s="6" t="str">
        <f t="shared" si="208"/>
        <v/>
      </c>
      <c r="AE759" s="6">
        <f t="shared" si="209"/>
        <v>1</v>
      </c>
      <c r="AF759" s="6" t="e">
        <f t="shared" si="214"/>
        <v>#N/A</v>
      </c>
      <c r="AG759" s="6" t="e">
        <f t="shared" si="215"/>
        <v>#N/A</v>
      </c>
      <c r="AH759" s="6" t="e">
        <f t="shared" si="216"/>
        <v>#N/A</v>
      </c>
      <c r="AI759" s="6" t="e">
        <f t="shared" si="217"/>
        <v>#N/A</v>
      </c>
      <c r="AJ759" s="7" t="str">
        <f t="shared" si="218"/>
        <v xml:space="preserve"> </v>
      </c>
      <c r="AK759" s="6" t="e">
        <f t="shared" si="219"/>
        <v>#N/A</v>
      </c>
      <c r="AL759" s="6"/>
      <c r="AM759" s="6"/>
      <c r="AN759" s="6"/>
      <c r="AO759" s="6"/>
      <c r="AP759" s="6"/>
      <c r="AQ759" s="6"/>
      <c r="AR759" s="6"/>
      <c r="AS759" s="6"/>
      <c r="AT759" s="6">
        <f t="shared" si="220"/>
        <v>0</v>
      </c>
      <c r="AU759" s="6"/>
      <c r="AV759" s="6" t="str">
        <f t="shared" si="210"/>
        <v/>
      </c>
      <c r="AW759" s="6" t="str">
        <f t="shared" si="211"/>
        <v/>
      </c>
      <c r="AX759" s="6" t="str">
        <f t="shared" si="212"/>
        <v/>
      </c>
      <c r="AY759" s="58"/>
      <c r="BE759"/>
      <c r="CS759" s="284" t="str">
        <f t="shared" si="213"/>
        <v/>
      </c>
      <c r="CT759" s="365" t="str">
        <f t="shared" si="221"/>
        <v/>
      </c>
    </row>
    <row r="760" spans="1:98" s="1" customFormat="1" ht="13.5" customHeight="1" x14ac:dyDescent="0.2">
      <c r="A760" s="17">
        <v>745</v>
      </c>
      <c r="B760" s="370"/>
      <c r="C760" s="370"/>
      <c r="D760" s="370"/>
      <c r="E760" s="370"/>
      <c r="F760" s="370"/>
      <c r="G760" s="370"/>
      <c r="H760" s="370"/>
      <c r="I760" s="370"/>
      <c r="J760" s="370"/>
      <c r="K760" s="370"/>
      <c r="L760" s="371"/>
      <c r="M760" s="370"/>
      <c r="N760" s="69"/>
      <c r="O760" s="70"/>
      <c r="P760" s="62"/>
      <c r="Q760" s="62"/>
      <c r="R760" s="103"/>
      <c r="S760" s="103"/>
      <c r="T760" s="104"/>
      <c r="U760" s="105"/>
      <c r="V760" s="106"/>
      <c r="W760" s="106"/>
      <c r="X760" s="107"/>
      <c r="Y760" s="25"/>
      <c r="Z760" s="21" t="str">
        <f t="shared" si="204"/>
        <v/>
      </c>
      <c r="AA760" s="6" t="e">
        <f t="shared" si="205"/>
        <v>#N/A</v>
      </c>
      <c r="AB760" s="6" t="e">
        <f t="shared" si="206"/>
        <v>#N/A</v>
      </c>
      <c r="AC760" s="6" t="e">
        <f t="shared" si="207"/>
        <v>#N/A</v>
      </c>
      <c r="AD760" s="6" t="str">
        <f t="shared" si="208"/>
        <v/>
      </c>
      <c r="AE760" s="6">
        <f t="shared" si="209"/>
        <v>1</v>
      </c>
      <c r="AF760" s="6" t="e">
        <f t="shared" si="214"/>
        <v>#N/A</v>
      </c>
      <c r="AG760" s="6" t="e">
        <f t="shared" si="215"/>
        <v>#N/A</v>
      </c>
      <c r="AH760" s="6" t="e">
        <f t="shared" si="216"/>
        <v>#N/A</v>
      </c>
      <c r="AI760" s="6" t="e">
        <f t="shared" si="217"/>
        <v>#N/A</v>
      </c>
      <c r="AJ760" s="7" t="str">
        <f t="shared" si="218"/>
        <v xml:space="preserve"> </v>
      </c>
      <c r="AK760" s="6" t="e">
        <f t="shared" si="219"/>
        <v>#N/A</v>
      </c>
      <c r="AL760" s="6"/>
      <c r="AM760" s="6"/>
      <c r="AN760" s="6"/>
      <c r="AO760" s="6"/>
      <c r="AP760" s="6"/>
      <c r="AQ760" s="6"/>
      <c r="AR760" s="6"/>
      <c r="AS760" s="6"/>
      <c r="AT760" s="6">
        <f t="shared" si="220"/>
        <v>0</v>
      </c>
      <c r="AU760" s="6"/>
      <c r="AV760" s="6" t="str">
        <f t="shared" si="210"/>
        <v/>
      </c>
      <c r="AW760" s="6" t="str">
        <f t="shared" si="211"/>
        <v/>
      </c>
      <c r="AX760" s="6" t="str">
        <f t="shared" si="212"/>
        <v/>
      </c>
      <c r="AY760" s="58"/>
      <c r="BE760"/>
      <c r="CS760" s="284" t="str">
        <f t="shared" si="213"/>
        <v/>
      </c>
      <c r="CT760" s="365" t="str">
        <f t="shared" si="221"/>
        <v/>
      </c>
    </row>
    <row r="761" spans="1:98" s="1" customFormat="1" ht="13.5" customHeight="1" x14ac:dyDescent="0.2">
      <c r="A761" s="17">
        <v>746</v>
      </c>
      <c r="B761" s="370"/>
      <c r="C761" s="370"/>
      <c r="D761" s="370"/>
      <c r="E761" s="370"/>
      <c r="F761" s="370"/>
      <c r="G761" s="370"/>
      <c r="H761" s="370"/>
      <c r="I761" s="370"/>
      <c r="J761" s="370"/>
      <c r="K761" s="370"/>
      <c r="L761" s="371"/>
      <c r="M761" s="370"/>
      <c r="N761" s="69"/>
      <c r="O761" s="70"/>
      <c r="P761" s="62"/>
      <c r="Q761" s="62"/>
      <c r="R761" s="103"/>
      <c r="S761" s="103"/>
      <c r="T761" s="104"/>
      <c r="U761" s="105"/>
      <c r="V761" s="106"/>
      <c r="W761" s="106"/>
      <c r="X761" s="107"/>
      <c r="Y761" s="25"/>
      <c r="Z761" s="21" t="str">
        <f t="shared" si="204"/>
        <v/>
      </c>
      <c r="AA761" s="6" t="e">
        <f t="shared" si="205"/>
        <v>#N/A</v>
      </c>
      <c r="AB761" s="6" t="e">
        <f t="shared" si="206"/>
        <v>#N/A</v>
      </c>
      <c r="AC761" s="6" t="e">
        <f t="shared" si="207"/>
        <v>#N/A</v>
      </c>
      <c r="AD761" s="6" t="str">
        <f t="shared" si="208"/>
        <v/>
      </c>
      <c r="AE761" s="6">
        <f t="shared" si="209"/>
        <v>1</v>
      </c>
      <c r="AF761" s="6" t="e">
        <f t="shared" si="214"/>
        <v>#N/A</v>
      </c>
      <c r="AG761" s="6" t="e">
        <f t="shared" si="215"/>
        <v>#N/A</v>
      </c>
      <c r="AH761" s="6" t="e">
        <f t="shared" si="216"/>
        <v>#N/A</v>
      </c>
      <c r="AI761" s="6" t="e">
        <f t="shared" si="217"/>
        <v>#N/A</v>
      </c>
      <c r="AJ761" s="7" t="str">
        <f t="shared" si="218"/>
        <v xml:space="preserve"> </v>
      </c>
      <c r="AK761" s="6" t="e">
        <f t="shared" si="219"/>
        <v>#N/A</v>
      </c>
      <c r="AL761" s="6"/>
      <c r="AM761" s="6"/>
      <c r="AN761" s="6"/>
      <c r="AO761" s="6"/>
      <c r="AP761" s="6"/>
      <c r="AQ761" s="6"/>
      <c r="AR761" s="6"/>
      <c r="AS761" s="6"/>
      <c r="AT761" s="6">
        <f t="shared" si="220"/>
        <v>0</v>
      </c>
      <c r="AU761" s="6"/>
      <c r="AV761" s="6" t="str">
        <f t="shared" si="210"/>
        <v/>
      </c>
      <c r="AW761" s="6" t="str">
        <f t="shared" si="211"/>
        <v/>
      </c>
      <c r="AX761" s="6" t="str">
        <f t="shared" si="212"/>
        <v/>
      </c>
      <c r="AY761" s="58"/>
      <c r="BE761"/>
      <c r="CS761" s="284" t="str">
        <f t="shared" si="213"/>
        <v/>
      </c>
      <c r="CT761" s="365" t="str">
        <f t="shared" si="221"/>
        <v/>
      </c>
    </row>
    <row r="762" spans="1:98" s="1" customFormat="1" ht="13.5" customHeight="1" x14ac:dyDescent="0.2">
      <c r="A762" s="17">
        <v>747</v>
      </c>
      <c r="B762" s="370"/>
      <c r="C762" s="370"/>
      <c r="D762" s="370"/>
      <c r="E762" s="370"/>
      <c r="F762" s="370"/>
      <c r="G762" s="370"/>
      <c r="H762" s="370"/>
      <c r="I762" s="370"/>
      <c r="J762" s="370"/>
      <c r="K762" s="370"/>
      <c r="L762" s="371"/>
      <c r="M762" s="370"/>
      <c r="N762" s="69"/>
      <c r="O762" s="70"/>
      <c r="P762" s="62"/>
      <c r="Q762" s="62"/>
      <c r="R762" s="103"/>
      <c r="S762" s="103"/>
      <c r="T762" s="104"/>
      <c r="U762" s="105"/>
      <c r="V762" s="106"/>
      <c r="W762" s="106"/>
      <c r="X762" s="107"/>
      <c r="Y762" s="25"/>
      <c r="Z762" s="21" t="str">
        <f t="shared" si="204"/>
        <v/>
      </c>
      <c r="AA762" s="6" t="e">
        <f t="shared" si="205"/>
        <v>#N/A</v>
      </c>
      <c r="AB762" s="6" t="e">
        <f t="shared" si="206"/>
        <v>#N/A</v>
      </c>
      <c r="AC762" s="6" t="e">
        <f t="shared" si="207"/>
        <v>#N/A</v>
      </c>
      <c r="AD762" s="6" t="str">
        <f t="shared" si="208"/>
        <v/>
      </c>
      <c r="AE762" s="6">
        <f t="shared" si="209"/>
        <v>1</v>
      </c>
      <c r="AF762" s="6" t="e">
        <f t="shared" si="214"/>
        <v>#N/A</v>
      </c>
      <c r="AG762" s="6" t="e">
        <f t="shared" si="215"/>
        <v>#N/A</v>
      </c>
      <c r="AH762" s="6" t="e">
        <f t="shared" si="216"/>
        <v>#N/A</v>
      </c>
      <c r="AI762" s="6" t="e">
        <f t="shared" si="217"/>
        <v>#N/A</v>
      </c>
      <c r="AJ762" s="7" t="str">
        <f t="shared" si="218"/>
        <v xml:space="preserve"> </v>
      </c>
      <c r="AK762" s="6" t="e">
        <f t="shared" si="219"/>
        <v>#N/A</v>
      </c>
      <c r="AL762" s="6"/>
      <c r="AM762" s="6"/>
      <c r="AN762" s="6"/>
      <c r="AO762" s="6"/>
      <c r="AP762" s="6"/>
      <c r="AQ762" s="6"/>
      <c r="AR762" s="6"/>
      <c r="AS762" s="6"/>
      <c r="AT762" s="6">
        <f t="shared" si="220"/>
        <v>0</v>
      </c>
      <c r="AU762" s="6"/>
      <c r="AV762" s="6" t="str">
        <f t="shared" si="210"/>
        <v/>
      </c>
      <c r="AW762" s="6" t="str">
        <f t="shared" si="211"/>
        <v/>
      </c>
      <c r="AX762" s="6" t="str">
        <f t="shared" si="212"/>
        <v/>
      </c>
      <c r="AY762" s="58"/>
      <c r="BE762"/>
      <c r="CS762" s="284" t="str">
        <f t="shared" si="213"/>
        <v/>
      </c>
      <c r="CT762" s="365" t="str">
        <f t="shared" si="221"/>
        <v/>
      </c>
    </row>
    <row r="763" spans="1:98" s="1" customFormat="1" ht="13.5" customHeight="1" x14ac:dyDescent="0.2">
      <c r="A763" s="17">
        <v>748</v>
      </c>
      <c r="B763" s="370"/>
      <c r="C763" s="370"/>
      <c r="D763" s="370"/>
      <c r="E763" s="370"/>
      <c r="F763" s="370"/>
      <c r="G763" s="370"/>
      <c r="H763" s="370"/>
      <c r="I763" s="370"/>
      <c r="J763" s="370"/>
      <c r="K763" s="370"/>
      <c r="L763" s="371"/>
      <c r="M763" s="370"/>
      <c r="N763" s="69"/>
      <c r="O763" s="70"/>
      <c r="P763" s="62"/>
      <c r="Q763" s="62"/>
      <c r="R763" s="103"/>
      <c r="S763" s="103"/>
      <c r="T763" s="104"/>
      <c r="U763" s="105"/>
      <c r="V763" s="106"/>
      <c r="W763" s="106"/>
      <c r="X763" s="107"/>
      <c r="Y763" s="25"/>
      <c r="Z763" s="21" t="str">
        <f t="shared" si="204"/>
        <v/>
      </c>
      <c r="AA763" s="6" t="e">
        <f t="shared" si="205"/>
        <v>#N/A</v>
      </c>
      <c r="AB763" s="6" t="e">
        <f t="shared" si="206"/>
        <v>#N/A</v>
      </c>
      <c r="AC763" s="6" t="e">
        <f t="shared" si="207"/>
        <v>#N/A</v>
      </c>
      <c r="AD763" s="6" t="str">
        <f t="shared" si="208"/>
        <v/>
      </c>
      <c r="AE763" s="6">
        <f t="shared" si="209"/>
        <v>1</v>
      </c>
      <c r="AF763" s="6" t="e">
        <f t="shared" si="214"/>
        <v>#N/A</v>
      </c>
      <c r="AG763" s="6" t="e">
        <f t="shared" si="215"/>
        <v>#N/A</v>
      </c>
      <c r="AH763" s="6" t="e">
        <f t="shared" si="216"/>
        <v>#N/A</v>
      </c>
      <c r="AI763" s="6" t="e">
        <f t="shared" si="217"/>
        <v>#N/A</v>
      </c>
      <c r="AJ763" s="7" t="str">
        <f t="shared" si="218"/>
        <v xml:space="preserve"> </v>
      </c>
      <c r="AK763" s="6" t="e">
        <f t="shared" si="219"/>
        <v>#N/A</v>
      </c>
      <c r="AL763" s="6"/>
      <c r="AM763" s="6"/>
      <c r="AN763" s="6"/>
      <c r="AO763" s="6"/>
      <c r="AP763" s="6"/>
      <c r="AQ763" s="6"/>
      <c r="AR763" s="6"/>
      <c r="AS763" s="6"/>
      <c r="AT763" s="6">
        <f t="shared" si="220"/>
        <v>0</v>
      </c>
      <c r="AU763" s="6"/>
      <c r="AV763" s="6" t="str">
        <f t="shared" si="210"/>
        <v/>
      </c>
      <c r="AW763" s="6" t="str">
        <f t="shared" si="211"/>
        <v/>
      </c>
      <c r="AX763" s="6" t="str">
        <f t="shared" si="212"/>
        <v/>
      </c>
      <c r="AY763" s="58"/>
      <c r="BE763"/>
      <c r="CS763" s="284" t="str">
        <f t="shared" si="213"/>
        <v/>
      </c>
      <c r="CT763" s="365" t="str">
        <f t="shared" si="221"/>
        <v/>
      </c>
    </row>
    <row r="764" spans="1:98" s="1" customFormat="1" ht="13.5" customHeight="1" x14ac:dyDescent="0.2">
      <c r="A764" s="17">
        <v>749</v>
      </c>
      <c r="B764" s="370"/>
      <c r="C764" s="370"/>
      <c r="D764" s="370"/>
      <c r="E764" s="370"/>
      <c r="F764" s="370"/>
      <c r="G764" s="370"/>
      <c r="H764" s="370"/>
      <c r="I764" s="370"/>
      <c r="J764" s="370"/>
      <c r="K764" s="370"/>
      <c r="L764" s="371"/>
      <c r="M764" s="370"/>
      <c r="N764" s="69"/>
      <c r="O764" s="70"/>
      <c r="P764" s="62"/>
      <c r="Q764" s="62"/>
      <c r="R764" s="103"/>
      <c r="S764" s="103"/>
      <c r="T764" s="104"/>
      <c r="U764" s="105"/>
      <c r="V764" s="106"/>
      <c r="W764" s="106"/>
      <c r="X764" s="107"/>
      <c r="Y764" s="25"/>
      <c r="Z764" s="21" t="str">
        <f t="shared" si="204"/>
        <v/>
      </c>
      <c r="AA764" s="6" t="e">
        <f t="shared" si="205"/>
        <v>#N/A</v>
      </c>
      <c r="AB764" s="6" t="e">
        <f t="shared" si="206"/>
        <v>#N/A</v>
      </c>
      <c r="AC764" s="6" t="e">
        <f t="shared" si="207"/>
        <v>#N/A</v>
      </c>
      <c r="AD764" s="6" t="str">
        <f t="shared" si="208"/>
        <v/>
      </c>
      <c r="AE764" s="6">
        <f t="shared" si="209"/>
        <v>1</v>
      </c>
      <c r="AF764" s="6" t="e">
        <f t="shared" si="214"/>
        <v>#N/A</v>
      </c>
      <c r="AG764" s="6" t="e">
        <f t="shared" si="215"/>
        <v>#N/A</v>
      </c>
      <c r="AH764" s="6" t="e">
        <f t="shared" si="216"/>
        <v>#N/A</v>
      </c>
      <c r="AI764" s="6" t="e">
        <f t="shared" si="217"/>
        <v>#N/A</v>
      </c>
      <c r="AJ764" s="7" t="str">
        <f t="shared" si="218"/>
        <v xml:space="preserve"> </v>
      </c>
      <c r="AK764" s="6" t="e">
        <f t="shared" si="219"/>
        <v>#N/A</v>
      </c>
      <c r="AL764" s="6"/>
      <c r="AM764" s="6"/>
      <c r="AN764" s="6"/>
      <c r="AO764" s="6"/>
      <c r="AP764" s="6"/>
      <c r="AQ764" s="6"/>
      <c r="AR764" s="6"/>
      <c r="AS764" s="6"/>
      <c r="AT764" s="6">
        <f t="shared" si="220"/>
        <v>0</v>
      </c>
      <c r="AU764" s="6"/>
      <c r="AV764" s="6" t="str">
        <f t="shared" si="210"/>
        <v/>
      </c>
      <c r="AW764" s="6" t="str">
        <f t="shared" si="211"/>
        <v/>
      </c>
      <c r="AX764" s="6" t="str">
        <f t="shared" si="212"/>
        <v/>
      </c>
      <c r="AY764" s="58"/>
      <c r="BE764"/>
      <c r="CS764" s="284" t="str">
        <f t="shared" si="213"/>
        <v/>
      </c>
      <c r="CT764" s="365" t="str">
        <f t="shared" si="221"/>
        <v/>
      </c>
    </row>
    <row r="765" spans="1:98" s="1" customFormat="1" ht="13.5" customHeight="1" x14ac:dyDescent="0.2">
      <c r="A765" s="17">
        <v>750</v>
      </c>
      <c r="B765" s="370"/>
      <c r="C765" s="370"/>
      <c r="D765" s="370"/>
      <c r="E765" s="370"/>
      <c r="F765" s="370"/>
      <c r="G765" s="370"/>
      <c r="H765" s="370"/>
      <c r="I765" s="370"/>
      <c r="J765" s="370"/>
      <c r="K765" s="370"/>
      <c r="L765" s="371"/>
      <c r="M765" s="370"/>
      <c r="N765" s="69"/>
      <c r="O765" s="70"/>
      <c r="P765" s="62"/>
      <c r="Q765" s="62"/>
      <c r="R765" s="103"/>
      <c r="S765" s="103"/>
      <c r="T765" s="104"/>
      <c r="U765" s="105"/>
      <c r="V765" s="106"/>
      <c r="W765" s="106"/>
      <c r="X765" s="107"/>
      <c r="Y765" s="25"/>
      <c r="Z765" s="21" t="str">
        <f t="shared" si="204"/>
        <v/>
      </c>
      <c r="AA765" s="6" t="e">
        <f t="shared" si="205"/>
        <v>#N/A</v>
      </c>
      <c r="AB765" s="6" t="e">
        <f t="shared" si="206"/>
        <v>#N/A</v>
      </c>
      <c r="AC765" s="6" t="e">
        <f t="shared" si="207"/>
        <v>#N/A</v>
      </c>
      <c r="AD765" s="6" t="str">
        <f t="shared" si="208"/>
        <v/>
      </c>
      <c r="AE765" s="6">
        <f t="shared" si="209"/>
        <v>1</v>
      </c>
      <c r="AF765" s="6" t="e">
        <f t="shared" si="214"/>
        <v>#N/A</v>
      </c>
      <c r="AG765" s="6" t="e">
        <f t="shared" si="215"/>
        <v>#N/A</v>
      </c>
      <c r="AH765" s="6" t="e">
        <f t="shared" si="216"/>
        <v>#N/A</v>
      </c>
      <c r="AI765" s="6" t="e">
        <f t="shared" si="217"/>
        <v>#N/A</v>
      </c>
      <c r="AJ765" s="7" t="str">
        <f t="shared" si="218"/>
        <v xml:space="preserve"> </v>
      </c>
      <c r="AK765" s="6" t="e">
        <f t="shared" si="219"/>
        <v>#N/A</v>
      </c>
      <c r="AL765" s="6"/>
      <c r="AM765" s="6"/>
      <c r="AN765" s="6"/>
      <c r="AO765" s="6"/>
      <c r="AP765" s="6"/>
      <c r="AQ765" s="6"/>
      <c r="AR765" s="6"/>
      <c r="AS765" s="6"/>
      <c r="AT765" s="6">
        <f t="shared" si="220"/>
        <v>0</v>
      </c>
      <c r="AU765" s="6"/>
      <c r="AV765" s="6" t="str">
        <f t="shared" si="210"/>
        <v/>
      </c>
      <c r="AW765" s="6" t="str">
        <f t="shared" si="211"/>
        <v/>
      </c>
      <c r="AX765" s="6" t="str">
        <f t="shared" si="212"/>
        <v/>
      </c>
      <c r="AY765" s="58"/>
      <c r="BE765"/>
      <c r="CS765" s="284" t="str">
        <f t="shared" si="213"/>
        <v/>
      </c>
      <c r="CT765" s="365" t="str">
        <f t="shared" si="221"/>
        <v/>
      </c>
    </row>
    <row r="766" spans="1:98" s="1" customFormat="1" ht="13.5" customHeight="1" x14ac:dyDescent="0.2">
      <c r="A766" s="17">
        <v>751</v>
      </c>
      <c r="B766" s="370"/>
      <c r="C766" s="370"/>
      <c r="D766" s="370"/>
      <c r="E766" s="370"/>
      <c r="F766" s="370"/>
      <c r="G766" s="370"/>
      <c r="H766" s="370"/>
      <c r="I766" s="370"/>
      <c r="J766" s="370"/>
      <c r="K766" s="370"/>
      <c r="L766" s="371"/>
      <c r="M766" s="370"/>
      <c r="N766" s="69"/>
      <c r="O766" s="70"/>
      <c r="P766" s="62"/>
      <c r="Q766" s="62"/>
      <c r="R766" s="103"/>
      <c r="S766" s="103"/>
      <c r="T766" s="104"/>
      <c r="U766" s="105"/>
      <c r="V766" s="106"/>
      <c r="W766" s="106"/>
      <c r="X766" s="107"/>
      <c r="Y766" s="25"/>
      <c r="Z766" s="21" t="str">
        <f t="shared" si="204"/>
        <v/>
      </c>
      <c r="AA766" s="6" t="e">
        <f t="shared" si="205"/>
        <v>#N/A</v>
      </c>
      <c r="AB766" s="6" t="e">
        <f t="shared" si="206"/>
        <v>#N/A</v>
      </c>
      <c r="AC766" s="6" t="e">
        <f t="shared" si="207"/>
        <v>#N/A</v>
      </c>
      <c r="AD766" s="6" t="str">
        <f t="shared" si="208"/>
        <v/>
      </c>
      <c r="AE766" s="6">
        <f t="shared" si="209"/>
        <v>1</v>
      </c>
      <c r="AF766" s="6" t="e">
        <f t="shared" si="214"/>
        <v>#N/A</v>
      </c>
      <c r="AG766" s="6" t="e">
        <f t="shared" si="215"/>
        <v>#N/A</v>
      </c>
      <c r="AH766" s="6" t="e">
        <f t="shared" si="216"/>
        <v>#N/A</v>
      </c>
      <c r="AI766" s="6" t="e">
        <f t="shared" si="217"/>
        <v>#N/A</v>
      </c>
      <c r="AJ766" s="7" t="str">
        <f t="shared" si="218"/>
        <v xml:space="preserve"> </v>
      </c>
      <c r="AK766" s="6" t="e">
        <f t="shared" si="219"/>
        <v>#N/A</v>
      </c>
      <c r="AL766" s="6"/>
      <c r="AM766" s="6"/>
      <c r="AN766" s="6"/>
      <c r="AO766" s="6"/>
      <c r="AP766" s="6"/>
      <c r="AQ766" s="6"/>
      <c r="AR766" s="6"/>
      <c r="AS766" s="6"/>
      <c r="AT766" s="6">
        <f t="shared" si="220"/>
        <v>0</v>
      </c>
      <c r="AU766" s="6"/>
      <c r="AV766" s="6" t="str">
        <f t="shared" si="210"/>
        <v/>
      </c>
      <c r="AW766" s="6" t="str">
        <f t="shared" si="211"/>
        <v/>
      </c>
      <c r="AX766" s="6" t="str">
        <f t="shared" si="212"/>
        <v/>
      </c>
      <c r="AY766" s="58"/>
      <c r="BE766"/>
      <c r="CS766" s="284" t="str">
        <f t="shared" si="213"/>
        <v/>
      </c>
      <c r="CT766" s="365" t="str">
        <f t="shared" si="221"/>
        <v/>
      </c>
    </row>
    <row r="767" spans="1:98" s="1" customFormat="1" ht="13.5" customHeight="1" x14ac:dyDescent="0.2">
      <c r="A767" s="17">
        <v>752</v>
      </c>
      <c r="B767" s="370"/>
      <c r="C767" s="370"/>
      <c r="D767" s="370"/>
      <c r="E767" s="370"/>
      <c r="F767" s="370"/>
      <c r="G767" s="370"/>
      <c r="H767" s="370"/>
      <c r="I767" s="370"/>
      <c r="J767" s="370"/>
      <c r="K767" s="370"/>
      <c r="L767" s="371"/>
      <c r="M767" s="370"/>
      <c r="N767" s="69"/>
      <c r="O767" s="70"/>
      <c r="P767" s="62"/>
      <c r="Q767" s="62"/>
      <c r="R767" s="103"/>
      <c r="S767" s="103"/>
      <c r="T767" s="104"/>
      <c r="U767" s="105"/>
      <c r="V767" s="106"/>
      <c r="W767" s="106"/>
      <c r="X767" s="107"/>
      <c r="Y767" s="25"/>
      <c r="Z767" s="21" t="str">
        <f t="shared" si="204"/>
        <v/>
      </c>
      <c r="AA767" s="6" t="e">
        <f t="shared" si="205"/>
        <v>#N/A</v>
      </c>
      <c r="AB767" s="6" t="e">
        <f t="shared" si="206"/>
        <v>#N/A</v>
      </c>
      <c r="AC767" s="6" t="e">
        <f t="shared" si="207"/>
        <v>#N/A</v>
      </c>
      <c r="AD767" s="6" t="str">
        <f t="shared" si="208"/>
        <v/>
      </c>
      <c r="AE767" s="6">
        <f t="shared" si="209"/>
        <v>1</v>
      </c>
      <c r="AF767" s="6" t="e">
        <f t="shared" si="214"/>
        <v>#N/A</v>
      </c>
      <c r="AG767" s="6" t="e">
        <f t="shared" si="215"/>
        <v>#N/A</v>
      </c>
      <c r="AH767" s="6" t="e">
        <f t="shared" si="216"/>
        <v>#N/A</v>
      </c>
      <c r="AI767" s="6" t="e">
        <f t="shared" si="217"/>
        <v>#N/A</v>
      </c>
      <c r="AJ767" s="7" t="str">
        <f t="shared" si="218"/>
        <v xml:space="preserve"> </v>
      </c>
      <c r="AK767" s="6" t="e">
        <f t="shared" si="219"/>
        <v>#N/A</v>
      </c>
      <c r="AL767" s="6"/>
      <c r="AM767" s="6"/>
      <c r="AN767" s="6"/>
      <c r="AO767" s="6"/>
      <c r="AP767" s="6"/>
      <c r="AQ767" s="6"/>
      <c r="AR767" s="6"/>
      <c r="AS767" s="6"/>
      <c r="AT767" s="6">
        <f t="shared" si="220"/>
        <v>0</v>
      </c>
      <c r="AU767" s="6"/>
      <c r="AV767" s="6" t="str">
        <f t="shared" si="210"/>
        <v/>
      </c>
      <c r="AW767" s="6" t="str">
        <f t="shared" si="211"/>
        <v/>
      </c>
      <c r="AX767" s="6" t="str">
        <f t="shared" si="212"/>
        <v/>
      </c>
      <c r="AY767" s="58"/>
      <c r="BE767"/>
      <c r="CS767" s="284" t="str">
        <f t="shared" si="213"/>
        <v/>
      </c>
      <c r="CT767" s="365" t="str">
        <f t="shared" si="221"/>
        <v/>
      </c>
    </row>
    <row r="768" spans="1:98" s="1" customFormat="1" ht="13.5" customHeight="1" x14ac:dyDescent="0.2">
      <c r="A768" s="17">
        <v>753</v>
      </c>
      <c r="B768" s="370"/>
      <c r="C768" s="370"/>
      <c r="D768" s="370"/>
      <c r="E768" s="370"/>
      <c r="F768" s="370"/>
      <c r="G768" s="370"/>
      <c r="H768" s="370"/>
      <c r="I768" s="370"/>
      <c r="J768" s="370"/>
      <c r="K768" s="370"/>
      <c r="L768" s="371"/>
      <c r="M768" s="370"/>
      <c r="N768" s="69"/>
      <c r="O768" s="70"/>
      <c r="P768" s="62"/>
      <c r="Q768" s="62"/>
      <c r="R768" s="103"/>
      <c r="S768" s="103"/>
      <c r="T768" s="104"/>
      <c r="U768" s="105"/>
      <c r="V768" s="106"/>
      <c r="W768" s="106"/>
      <c r="X768" s="107"/>
      <c r="Y768" s="25"/>
      <c r="Z768" s="21" t="str">
        <f t="shared" si="204"/>
        <v/>
      </c>
      <c r="AA768" s="6" t="e">
        <f t="shared" si="205"/>
        <v>#N/A</v>
      </c>
      <c r="AB768" s="6" t="e">
        <f t="shared" si="206"/>
        <v>#N/A</v>
      </c>
      <c r="AC768" s="6" t="e">
        <f t="shared" si="207"/>
        <v>#N/A</v>
      </c>
      <c r="AD768" s="6" t="str">
        <f t="shared" si="208"/>
        <v/>
      </c>
      <c r="AE768" s="6">
        <f t="shared" si="209"/>
        <v>1</v>
      </c>
      <c r="AF768" s="6" t="e">
        <f t="shared" si="214"/>
        <v>#N/A</v>
      </c>
      <c r="AG768" s="6" t="e">
        <f t="shared" si="215"/>
        <v>#N/A</v>
      </c>
      <c r="AH768" s="6" t="e">
        <f t="shared" si="216"/>
        <v>#N/A</v>
      </c>
      <c r="AI768" s="6" t="e">
        <f t="shared" si="217"/>
        <v>#N/A</v>
      </c>
      <c r="AJ768" s="7" t="str">
        <f t="shared" si="218"/>
        <v xml:space="preserve"> </v>
      </c>
      <c r="AK768" s="6" t="e">
        <f t="shared" si="219"/>
        <v>#N/A</v>
      </c>
      <c r="AL768" s="6"/>
      <c r="AM768" s="6"/>
      <c r="AN768" s="6"/>
      <c r="AO768" s="6"/>
      <c r="AP768" s="6"/>
      <c r="AQ768" s="6"/>
      <c r="AR768" s="6"/>
      <c r="AS768" s="6"/>
      <c r="AT768" s="6">
        <f t="shared" si="220"/>
        <v>0</v>
      </c>
      <c r="AU768" s="6"/>
      <c r="AV768" s="6" t="str">
        <f t="shared" si="210"/>
        <v/>
      </c>
      <c r="AW768" s="6" t="str">
        <f t="shared" si="211"/>
        <v/>
      </c>
      <c r="AX768" s="6" t="str">
        <f t="shared" si="212"/>
        <v/>
      </c>
      <c r="AY768" s="58"/>
      <c r="BE768"/>
      <c r="CS768" s="284" t="str">
        <f t="shared" si="213"/>
        <v/>
      </c>
      <c r="CT768" s="365" t="str">
        <f t="shared" si="221"/>
        <v/>
      </c>
    </row>
    <row r="769" spans="1:98" s="1" customFormat="1" ht="13.5" customHeight="1" x14ac:dyDescent="0.2">
      <c r="A769" s="17">
        <v>754</v>
      </c>
      <c r="B769" s="370"/>
      <c r="C769" s="370"/>
      <c r="D769" s="370"/>
      <c r="E769" s="370"/>
      <c r="F769" s="370"/>
      <c r="G769" s="370"/>
      <c r="H769" s="370"/>
      <c r="I769" s="370"/>
      <c r="J769" s="370"/>
      <c r="K769" s="370"/>
      <c r="L769" s="371"/>
      <c r="M769" s="370"/>
      <c r="N769" s="69"/>
      <c r="O769" s="70"/>
      <c r="P769" s="62"/>
      <c r="Q769" s="62"/>
      <c r="R769" s="103"/>
      <c r="S769" s="103"/>
      <c r="T769" s="104"/>
      <c r="U769" s="105"/>
      <c r="V769" s="106"/>
      <c r="W769" s="106"/>
      <c r="X769" s="107"/>
      <c r="Y769" s="25"/>
      <c r="Z769" s="21" t="str">
        <f t="shared" ref="Z769:Z832" si="222">IF(ISBLANK(J769)=TRUE,"",IF(OR(ISBLANK(B769)=TRUE),1,""))</f>
        <v/>
      </c>
      <c r="AA769" s="6" t="e">
        <f t="shared" ref="AA769:AA832" si="223">VLOOKUP(J769,$AZ$17:$BC$23,2,FALSE)</f>
        <v>#N/A</v>
      </c>
      <c r="AB769" s="6" t="e">
        <f t="shared" ref="AB769:AB832" si="224">VLOOKUP(J769,$AZ$17:$BC$23,3,FALSE)</f>
        <v>#N/A</v>
      </c>
      <c r="AC769" s="6" t="e">
        <f t="shared" ref="AC769:AC832" si="225">VLOOKUP(J769,$AZ$17:$BC$23,4,FALSE)</f>
        <v>#N/A</v>
      </c>
      <c r="AD769" s="6" t="str">
        <f t="shared" ref="AD769:AD832" si="226">IF(ISERROR(SEARCH("-",K769,1))=TRUE,ASC(UPPER(K769)),ASC(UPPER(LEFT(K769,SEARCH("-",K769,1)-1))))</f>
        <v/>
      </c>
      <c r="AE769" s="6">
        <f t="shared" ref="AE769:AE832" si="227">IF(L769&gt;3500,L769/1000,1)</f>
        <v>1</v>
      </c>
      <c r="AF769" s="6" t="e">
        <f t="shared" si="214"/>
        <v>#N/A</v>
      </c>
      <c r="AG769" s="6" t="e">
        <f t="shared" si="215"/>
        <v>#N/A</v>
      </c>
      <c r="AH769" s="6" t="e">
        <f t="shared" si="216"/>
        <v>#N/A</v>
      </c>
      <c r="AI769" s="6" t="e">
        <f t="shared" si="217"/>
        <v>#N/A</v>
      </c>
      <c r="AJ769" s="7" t="str">
        <f t="shared" si="218"/>
        <v xml:space="preserve"> </v>
      </c>
      <c r="AK769" s="6" t="e">
        <f t="shared" si="219"/>
        <v>#N/A</v>
      </c>
      <c r="AL769" s="6"/>
      <c r="AM769" s="6"/>
      <c r="AN769" s="6"/>
      <c r="AO769" s="6"/>
      <c r="AP769" s="6"/>
      <c r="AQ769" s="6"/>
      <c r="AR769" s="6"/>
      <c r="AS769" s="6"/>
      <c r="AT769" s="6">
        <f t="shared" si="220"/>
        <v>0</v>
      </c>
      <c r="AU769" s="6"/>
      <c r="AV769" s="6" t="str">
        <f t="shared" ref="AV769:AV832" si="228">IF(J769="","",VLOOKUP(J769,$AZ$17:$BD$25,5,FALSE))</f>
        <v/>
      </c>
      <c r="AW769" s="6" t="str">
        <f t="shared" ref="AW769:AW832" si="229">IF(D769="","",VLOOKUP(CONCATENATE("A",LEFT(D769)),$BS$17:$BT$26,2,FALSE))</f>
        <v/>
      </c>
      <c r="AX769" s="6" t="str">
        <f t="shared" ref="AX769:AX832" si="230">IF(AV769=AW769,"",1)</f>
        <v/>
      </c>
      <c r="AY769" s="58"/>
      <c r="BE769"/>
      <c r="CS769" s="284" t="str">
        <f t="shared" si="213"/>
        <v/>
      </c>
      <c r="CT769" s="365" t="str">
        <f t="shared" si="221"/>
        <v/>
      </c>
    </row>
    <row r="770" spans="1:98" s="1" customFormat="1" ht="13.5" customHeight="1" x14ac:dyDescent="0.2">
      <c r="A770" s="17">
        <v>755</v>
      </c>
      <c r="B770" s="370"/>
      <c r="C770" s="370"/>
      <c r="D770" s="370"/>
      <c r="E770" s="370"/>
      <c r="F770" s="370"/>
      <c r="G770" s="370"/>
      <c r="H770" s="370"/>
      <c r="I770" s="370"/>
      <c r="J770" s="370"/>
      <c r="K770" s="370"/>
      <c r="L770" s="371"/>
      <c r="M770" s="370"/>
      <c r="N770" s="69"/>
      <c r="O770" s="70"/>
      <c r="P770" s="62"/>
      <c r="Q770" s="62"/>
      <c r="R770" s="103"/>
      <c r="S770" s="103"/>
      <c r="T770" s="104"/>
      <c r="U770" s="105"/>
      <c r="V770" s="106"/>
      <c r="W770" s="106"/>
      <c r="X770" s="107"/>
      <c r="Y770" s="25"/>
      <c r="Z770" s="21" t="str">
        <f t="shared" si="222"/>
        <v/>
      </c>
      <c r="AA770" s="6" t="e">
        <f t="shared" si="223"/>
        <v>#N/A</v>
      </c>
      <c r="AB770" s="6" t="e">
        <f t="shared" si="224"/>
        <v>#N/A</v>
      </c>
      <c r="AC770" s="6" t="e">
        <f t="shared" si="225"/>
        <v>#N/A</v>
      </c>
      <c r="AD770" s="6" t="str">
        <f t="shared" si="226"/>
        <v/>
      </c>
      <c r="AE770" s="6">
        <f t="shared" si="227"/>
        <v>1</v>
      </c>
      <c r="AF770" s="6" t="e">
        <f t="shared" si="214"/>
        <v>#N/A</v>
      </c>
      <c r="AG770" s="6" t="e">
        <f t="shared" si="215"/>
        <v>#N/A</v>
      </c>
      <c r="AH770" s="6" t="e">
        <f t="shared" si="216"/>
        <v>#N/A</v>
      </c>
      <c r="AI770" s="6" t="e">
        <f t="shared" si="217"/>
        <v>#N/A</v>
      </c>
      <c r="AJ770" s="7" t="str">
        <f t="shared" si="218"/>
        <v xml:space="preserve"> </v>
      </c>
      <c r="AK770" s="6" t="e">
        <f t="shared" si="219"/>
        <v>#N/A</v>
      </c>
      <c r="AL770" s="6"/>
      <c r="AM770" s="6"/>
      <c r="AN770" s="6"/>
      <c r="AO770" s="6"/>
      <c r="AP770" s="6"/>
      <c r="AQ770" s="6"/>
      <c r="AR770" s="6"/>
      <c r="AS770" s="6"/>
      <c r="AT770" s="6">
        <f t="shared" si="220"/>
        <v>0</v>
      </c>
      <c r="AU770" s="6"/>
      <c r="AV770" s="6" t="str">
        <f t="shared" si="228"/>
        <v/>
      </c>
      <c r="AW770" s="6" t="str">
        <f t="shared" si="229"/>
        <v/>
      </c>
      <c r="AX770" s="6" t="str">
        <f t="shared" si="230"/>
        <v/>
      </c>
      <c r="AY770" s="58"/>
      <c r="BE770"/>
      <c r="CS770" s="284" t="str">
        <f t="shared" si="213"/>
        <v/>
      </c>
      <c r="CT770" s="365" t="str">
        <f t="shared" si="221"/>
        <v/>
      </c>
    </row>
    <row r="771" spans="1:98" s="1" customFormat="1" ht="13.5" customHeight="1" x14ac:dyDescent="0.2">
      <c r="A771" s="17">
        <v>756</v>
      </c>
      <c r="B771" s="370"/>
      <c r="C771" s="370"/>
      <c r="D771" s="370"/>
      <c r="E771" s="370"/>
      <c r="F771" s="370"/>
      <c r="G771" s="370"/>
      <c r="H771" s="370"/>
      <c r="I771" s="370"/>
      <c r="J771" s="370"/>
      <c r="K771" s="370"/>
      <c r="L771" s="371"/>
      <c r="M771" s="370"/>
      <c r="N771" s="69"/>
      <c r="O771" s="70"/>
      <c r="P771" s="62"/>
      <c r="Q771" s="62"/>
      <c r="R771" s="103"/>
      <c r="S771" s="103"/>
      <c r="T771" s="104"/>
      <c r="U771" s="105"/>
      <c r="V771" s="106"/>
      <c r="W771" s="106"/>
      <c r="X771" s="107"/>
      <c r="Y771" s="25"/>
      <c r="Z771" s="21" t="str">
        <f t="shared" si="222"/>
        <v/>
      </c>
      <c r="AA771" s="6" t="e">
        <f t="shared" si="223"/>
        <v>#N/A</v>
      </c>
      <c r="AB771" s="6" t="e">
        <f t="shared" si="224"/>
        <v>#N/A</v>
      </c>
      <c r="AC771" s="6" t="e">
        <f t="shared" si="225"/>
        <v>#N/A</v>
      </c>
      <c r="AD771" s="6" t="str">
        <f t="shared" si="226"/>
        <v/>
      </c>
      <c r="AE771" s="6">
        <f t="shared" si="227"/>
        <v>1</v>
      </c>
      <c r="AF771" s="6" t="e">
        <f t="shared" si="214"/>
        <v>#N/A</v>
      </c>
      <c r="AG771" s="6" t="e">
        <f t="shared" si="215"/>
        <v>#N/A</v>
      </c>
      <c r="AH771" s="6" t="e">
        <f t="shared" si="216"/>
        <v>#N/A</v>
      </c>
      <c r="AI771" s="6" t="e">
        <f t="shared" si="217"/>
        <v>#N/A</v>
      </c>
      <c r="AJ771" s="7" t="str">
        <f t="shared" si="218"/>
        <v xml:space="preserve"> </v>
      </c>
      <c r="AK771" s="6" t="e">
        <f t="shared" si="219"/>
        <v>#N/A</v>
      </c>
      <c r="AL771" s="6"/>
      <c r="AM771" s="6"/>
      <c r="AN771" s="6"/>
      <c r="AO771" s="6"/>
      <c r="AP771" s="6"/>
      <c r="AQ771" s="6"/>
      <c r="AR771" s="6"/>
      <c r="AS771" s="6"/>
      <c r="AT771" s="6">
        <f t="shared" si="220"/>
        <v>0</v>
      </c>
      <c r="AU771" s="6"/>
      <c r="AV771" s="6" t="str">
        <f t="shared" si="228"/>
        <v/>
      </c>
      <c r="AW771" s="6" t="str">
        <f t="shared" si="229"/>
        <v/>
      </c>
      <c r="AX771" s="6" t="str">
        <f t="shared" si="230"/>
        <v/>
      </c>
      <c r="AY771" s="58"/>
      <c r="BE771"/>
      <c r="CS771" s="284" t="str">
        <f t="shared" si="213"/>
        <v/>
      </c>
      <c r="CT771" s="365" t="str">
        <f t="shared" si="221"/>
        <v/>
      </c>
    </row>
    <row r="772" spans="1:98" s="1" customFormat="1" ht="13.5" customHeight="1" x14ac:dyDescent="0.2">
      <c r="A772" s="17">
        <v>757</v>
      </c>
      <c r="B772" s="370"/>
      <c r="C772" s="370"/>
      <c r="D772" s="370"/>
      <c r="E772" s="370"/>
      <c r="F772" s="370"/>
      <c r="G772" s="370"/>
      <c r="H772" s="370"/>
      <c r="I772" s="370"/>
      <c r="J772" s="370"/>
      <c r="K772" s="370"/>
      <c r="L772" s="371"/>
      <c r="M772" s="370"/>
      <c r="N772" s="69"/>
      <c r="O772" s="70"/>
      <c r="P772" s="62"/>
      <c r="Q772" s="62"/>
      <c r="R772" s="103"/>
      <c r="S772" s="103"/>
      <c r="T772" s="104"/>
      <c r="U772" s="105"/>
      <c r="V772" s="106"/>
      <c r="W772" s="106"/>
      <c r="X772" s="107"/>
      <c r="Y772" s="25"/>
      <c r="Z772" s="21" t="str">
        <f t="shared" si="222"/>
        <v/>
      </c>
      <c r="AA772" s="6" t="e">
        <f t="shared" si="223"/>
        <v>#N/A</v>
      </c>
      <c r="AB772" s="6" t="e">
        <f t="shared" si="224"/>
        <v>#N/A</v>
      </c>
      <c r="AC772" s="6" t="e">
        <f t="shared" si="225"/>
        <v>#N/A</v>
      </c>
      <c r="AD772" s="6" t="str">
        <f t="shared" si="226"/>
        <v/>
      </c>
      <c r="AE772" s="6">
        <f t="shared" si="227"/>
        <v>1</v>
      </c>
      <c r="AF772" s="6" t="e">
        <f t="shared" si="214"/>
        <v>#N/A</v>
      </c>
      <c r="AG772" s="6" t="e">
        <f t="shared" si="215"/>
        <v>#N/A</v>
      </c>
      <c r="AH772" s="6" t="e">
        <f t="shared" si="216"/>
        <v>#N/A</v>
      </c>
      <c r="AI772" s="6" t="e">
        <f t="shared" si="217"/>
        <v>#N/A</v>
      </c>
      <c r="AJ772" s="7" t="str">
        <f t="shared" si="218"/>
        <v xml:space="preserve"> </v>
      </c>
      <c r="AK772" s="6" t="e">
        <f t="shared" si="219"/>
        <v>#N/A</v>
      </c>
      <c r="AL772" s="6"/>
      <c r="AM772" s="6"/>
      <c r="AN772" s="6"/>
      <c r="AO772" s="6"/>
      <c r="AP772" s="6"/>
      <c r="AQ772" s="6"/>
      <c r="AR772" s="6"/>
      <c r="AS772" s="6"/>
      <c r="AT772" s="6">
        <f t="shared" si="220"/>
        <v>0</v>
      </c>
      <c r="AU772" s="6"/>
      <c r="AV772" s="6" t="str">
        <f t="shared" si="228"/>
        <v/>
      </c>
      <c r="AW772" s="6" t="str">
        <f t="shared" si="229"/>
        <v/>
      </c>
      <c r="AX772" s="6" t="str">
        <f t="shared" si="230"/>
        <v/>
      </c>
      <c r="AY772" s="58"/>
      <c r="BE772"/>
      <c r="CS772" s="284" t="str">
        <f t="shared" si="213"/>
        <v/>
      </c>
      <c r="CT772" s="365" t="str">
        <f t="shared" si="221"/>
        <v/>
      </c>
    </row>
    <row r="773" spans="1:98" s="1" customFormat="1" ht="13.5" customHeight="1" x14ac:dyDescent="0.2">
      <c r="A773" s="17">
        <v>758</v>
      </c>
      <c r="B773" s="370"/>
      <c r="C773" s="370"/>
      <c r="D773" s="370"/>
      <c r="E773" s="370"/>
      <c r="F773" s="370"/>
      <c r="G773" s="370"/>
      <c r="H773" s="370"/>
      <c r="I773" s="370"/>
      <c r="J773" s="370"/>
      <c r="K773" s="370"/>
      <c r="L773" s="371"/>
      <c r="M773" s="370"/>
      <c r="N773" s="69"/>
      <c r="O773" s="70"/>
      <c r="P773" s="62"/>
      <c r="Q773" s="62"/>
      <c r="R773" s="103"/>
      <c r="S773" s="103"/>
      <c r="T773" s="104"/>
      <c r="U773" s="105"/>
      <c r="V773" s="106"/>
      <c r="W773" s="106"/>
      <c r="X773" s="107"/>
      <c r="Y773" s="25"/>
      <c r="Z773" s="21" t="str">
        <f t="shared" si="222"/>
        <v/>
      </c>
      <c r="AA773" s="6" t="e">
        <f t="shared" si="223"/>
        <v>#N/A</v>
      </c>
      <c r="AB773" s="6" t="e">
        <f t="shared" si="224"/>
        <v>#N/A</v>
      </c>
      <c r="AC773" s="6" t="e">
        <f t="shared" si="225"/>
        <v>#N/A</v>
      </c>
      <c r="AD773" s="6" t="str">
        <f t="shared" si="226"/>
        <v/>
      </c>
      <c r="AE773" s="6">
        <f t="shared" si="227"/>
        <v>1</v>
      </c>
      <c r="AF773" s="6" t="e">
        <f t="shared" si="214"/>
        <v>#N/A</v>
      </c>
      <c r="AG773" s="6" t="e">
        <f t="shared" si="215"/>
        <v>#N/A</v>
      </c>
      <c r="AH773" s="6" t="e">
        <f t="shared" si="216"/>
        <v>#N/A</v>
      </c>
      <c r="AI773" s="6" t="e">
        <f t="shared" si="217"/>
        <v>#N/A</v>
      </c>
      <c r="AJ773" s="7" t="str">
        <f t="shared" si="218"/>
        <v xml:space="preserve"> </v>
      </c>
      <c r="AK773" s="6" t="e">
        <f t="shared" si="219"/>
        <v>#N/A</v>
      </c>
      <c r="AL773" s="6"/>
      <c r="AM773" s="6"/>
      <c r="AN773" s="6"/>
      <c r="AO773" s="6"/>
      <c r="AP773" s="6"/>
      <c r="AQ773" s="6"/>
      <c r="AR773" s="6"/>
      <c r="AS773" s="6"/>
      <c r="AT773" s="6">
        <f t="shared" si="220"/>
        <v>0</v>
      </c>
      <c r="AU773" s="6"/>
      <c r="AV773" s="6" t="str">
        <f t="shared" si="228"/>
        <v/>
      </c>
      <c r="AW773" s="6" t="str">
        <f t="shared" si="229"/>
        <v/>
      </c>
      <c r="AX773" s="6" t="str">
        <f t="shared" si="230"/>
        <v/>
      </c>
      <c r="AY773" s="58"/>
      <c r="BE773"/>
      <c r="CS773" s="284" t="str">
        <f t="shared" si="213"/>
        <v/>
      </c>
      <c r="CT773" s="365" t="str">
        <f t="shared" si="221"/>
        <v/>
      </c>
    </row>
    <row r="774" spans="1:98" s="1" customFormat="1" ht="13.5" customHeight="1" x14ac:dyDescent="0.2">
      <c r="A774" s="17">
        <v>759</v>
      </c>
      <c r="B774" s="370"/>
      <c r="C774" s="370"/>
      <c r="D774" s="370"/>
      <c r="E774" s="370"/>
      <c r="F774" s="370"/>
      <c r="G774" s="370"/>
      <c r="H774" s="370"/>
      <c r="I774" s="370"/>
      <c r="J774" s="370"/>
      <c r="K774" s="370"/>
      <c r="L774" s="371"/>
      <c r="M774" s="370"/>
      <c r="N774" s="69"/>
      <c r="O774" s="70"/>
      <c r="P774" s="62"/>
      <c r="Q774" s="62"/>
      <c r="R774" s="103"/>
      <c r="S774" s="103"/>
      <c r="T774" s="104"/>
      <c r="U774" s="105"/>
      <c r="V774" s="106"/>
      <c r="W774" s="106"/>
      <c r="X774" s="107"/>
      <c r="Y774" s="25"/>
      <c r="Z774" s="21" t="str">
        <f t="shared" si="222"/>
        <v/>
      </c>
      <c r="AA774" s="6" t="e">
        <f t="shared" si="223"/>
        <v>#N/A</v>
      </c>
      <c r="AB774" s="6" t="e">
        <f t="shared" si="224"/>
        <v>#N/A</v>
      </c>
      <c r="AC774" s="6" t="e">
        <f t="shared" si="225"/>
        <v>#N/A</v>
      </c>
      <c r="AD774" s="6" t="str">
        <f t="shared" si="226"/>
        <v/>
      </c>
      <c r="AE774" s="6">
        <f t="shared" si="227"/>
        <v>1</v>
      </c>
      <c r="AF774" s="6" t="e">
        <f t="shared" si="214"/>
        <v>#N/A</v>
      </c>
      <c r="AG774" s="6" t="e">
        <f t="shared" si="215"/>
        <v>#N/A</v>
      </c>
      <c r="AH774" s="6" t="e">
        <f t="shared" si="216"/>
        <v>#N/A</v>
      </c>
      <c r="AI774" s="6" t="e">
        <f t="shared" si="217"/>
        <v>#N/A</v>
      </c>
      <c r="AJ774" s="7" t="str">
        <f t="shared" si="218"/>
        <v xml:space="preserve"> </v>
      </c>
      <c r="AK774" s="6" t="e">
        <f t="shared" si="219"/>
        <v>#N/A</v>
      </c>
      <c r="AL774" s="6"/>
      <c r="AM774" s="6"/>
      <c r="AN774" s="6"/>
      <c r="AO774" s="6"/>
      <c r="AP774" s="6"/>
      <c r="AQ774" s="6"/>
      <c r="AR774" s="6"/>
      <c r="AS774" s="6"/>
      <c r="AT774" s="6">
        <f t="shared" si="220"/>
        <v>0</v>
      </c>
      <c r="AU774" s="6"/>
      <c r="AV774" s="6" t="str">
        <f t="shared" si="228"/>
        <v/>
      </c>
      <c r="AW774" s="6" t="str">
        <f t="shared" si="229"/>
        <v/>
      </c>
      <c r="AX774" s="6" t="str">
        <f t="shared" si="230"/>
        <v/>
      </c>
      <c r="AY774" s="58"/>
      <c r="BE774"/>
      <c r="CS774" s="284" t="str">
        <f t="shared" si="213"/>
        <v/>
      </c>
      <c r="CT774" s="365" t="str">
        <f t="shared" si="221"/>
        <v/>
      </c>
    </row>
    <row r="775" spans="1:98" s="1" customFormat="1" ht="13.5" customHeight="1" x14ac:dyDescent="0.2">
      <c r="A775" s="17">
        <v>760</v>
      </c>
      <c r="B775" s="370"/>
      <c r="C775" s="370"/>
      <c r="D775" s="370"/>
      <c r="E775" s="370"/>
      <c r="F775" s="370"/>
      <c r="G775" s="370"/>
      <c r="H775" s="370"/>
      <c r="I775" s="370"/>
      <c r="J775" s="370"/>
      <c r="K775" s="370"/>
      <c r="L775" s="371"/>
      <c r="M775" s="370"/>
      <c r="N775" s="69"/>
      <c r="O775" s="70"/>
      <c r="P775" s="62"/>
      <c r="Q775" s="62"/>
      <c r="R775" s="103"/>
      <c r="S775" s="103"/>
      <c r="T775" s="104"/>
      <c r="U775" s="105"/>
      <c r="V775" s="106"/>
      <c r="W775" s="106"/>
      <c r="X775" s="107"/>
      <c r="Y775" s="25"/>
      <c r="Z775" s="21" t="str">
        <f t="shared" si="222"/>
        <v/>
      </c>
      <c r="AA775" s="6" t="e">
        <f t="shared" si="223"/>
        <v>#N/A</v>
      </c>
      <c r="AB775" s="6" t="e">
        <f t="shared" si="224"/>
        <v>#N/A</v>
      </c>
      <c r="AC775" s="6" t="e">
        <f t="shared" si="225"/>
        <v>#N/A</v>
      </c>
      <c r="AD775" s="6" t="str">
        <f t="shared" si="226"/>
        <v/>
      </c>
      <c r="AE775" s="6">
        <f t="shared" si="227"/>
        <v>1</v>
      </c>
      <c r="AF775" s="6" t="e">
        <f t="shared" si="214"/>
        <v>#N/A</v>
      </c>
      <c r="AG775" s="6" t="e">
        <f t="shared" si="215"/>
        <v>#N/A</v>
      </c>
      <c r="AH775" s="6" t="e">
        <f t="shared" si="216"/>
        <v>#N/A</v>
      </c>
      <c r="AI775" s="6" t="e">
        <f t="shared" si="217"/>
        <v>#N/A</v>
      </c>
      <c r="AJ775" s="7" t="str">
        <f t="shared" si="218"/>
        <v xml:space="preserve"> </v>
      </c>
      <c r="AK775" s="6" t="e">
        <f t="shared" si="219"/>
        <v>#N/A</v>
      </c>
      <c r="AL775" s="6"/>
      <c r="AM775" s="6"/>
      <c r="AN775" s="6"/>
      <c r="AO775" s="6"/>
      <c r="AP775" s="6"/>
      <c r="AQ775" s="6"/>
      <c r="AR775" s="6"/>
      <c r="AS775" s="6"/>
      <c r="AT775" s="6">
        <f t="shared" si="220"/>
        <v>0</v>
      </c>
      <c r="AU775" s="6"/>
      <c r="AV775" s="6" t="str">
        <f t="shared" si="228"/>
        <v/>
      </c>
      <c r="AW775" s="6" t="str">
        <f t="shared" si="229"/>
        <v/>
      </c>
      <c r="AX775" s="6" t="str">
        <f t="shared" si="230"/>
        <v/>
      </c>
      <c r="AY775" s="58"/>
      <c r="BE775"/>
      <c r="CS775" s="284" t="str">
        <f t="shared" si="213"/>
        <v/>
      </c>
      <c r="CT775" s="365" t="str">
        <f t="shared" si="221"/>
        <v/>
      </c>
    </row>
    <row r="776" spans="1:98" s="1" customFormat="1" ht="13.5" customHeight="1" x14ac:dyDescent="0.2">
      <c r="A776" s="17">
        <v>761</v>
      </c>
      <c r="B776" s="370"/>
      <c r="C776" s="370"/>
      <c r="D776" s="370"/>
      <c r="E776" s="370"/>
      <c r="F776" s="370"/>
      <c r="G776" s="370"/>
      <c r="H776" s="370"/>
      <c r="I776" s="370"/>
      <c r="J776" s="370"/>
      <c r="K776" s="370"/>
      <c r="L776" s="371"/>
      <c r="M776" s="370"/>
      <c r="N776" s="69"/>
      <c r="O776" s="70"/>
      <c r="P776" s="62"/>
      <c r="Q776" s="62"/>
      <c r="R776" s="103"/>
      <c r="S776" s="103"/>
      <c r="T776" s="104"/>
      <c r="U776" s="105"/>
      <c r="V776" s="106"/>
      <c r="W776" s="106"/>
      <c r="X776" s="107"/>
      <c r="Y776" s="25"/>
      <c r="Z776" s="21" t="str">
        <f t="shared" si="222"/>
        <v/>
      </c>
      <c r="AA776" s="6" t="e">
        <f t="shared" si="223"/>
        <v>#N/A</v>
      </c>
      <c r="AB776" s="6" t="e">
        <f t="shared" si="224"/>
        <v>#N/A</v>
      </c>
      <c r="AC776" s="6" t="e">
        <f t="shared" si="225"/>
        <v>#N/A</v>
      </c>
      <c r="AD776" s="6" t="str">
        <f t="shared" si="226"/>
        <v/>
      </c>
      <c r="AE776" s="6">
        <f t="shared" si="227"/>
        <v>1</v>
      </c>
      <c r="AF776" s="6" t="e">
        <f t="shared" si="214"/>
        <v>#N/A</v>
      </c>
      <c r="AG776" s="6" t="e">
        <f t="shared" si="215"/>
        <v>#N/A</v>
      </c>
      <c r="AH776" s="6" t="e">
        <f t="shared" si="216"/>
        <v>#N/A</v>
      </c>
      <c r="AI776" s="6" t="e">
        <f t="shared" si="217"/>
        <v>#N/A</v>
      </c>
      <c r="AJ776" s="7" t="str">
        <f t="shared" si="218"/>
        <v xml:space="preserve"> </v>
      </c>
      <c r="AK776" s="6" t="e">
        <f t="shared" si="219"/>
        <v>#N/A</v>
      </c>
      <c r="AL776" s="6"/>
      <c r="AM776" s="6"/>
      <c r="AN776" s="6"/>
      <c r="AO776" s="6"/>
      <c r="AP776" s="6"/>
      <c r="AQ776" s="6"/>
      <c r="AR776" s="6"/>
      <c r="AS776" s="6"/>
      <c r="AT776" s="6">
        <f t="shared" si="220"/>
        <v>0</v>
      </c>
      <c r="AU776" s="6"/>
      <c r="AV776" s="6" t="str">
        <f t="shared" si="228"/>
        <v/>
      </c>
      <c r="AW776" s="6" t="str">
        <f t="shared" si="229"/>
        <v/>
      </c>
      <c r="AX776" s="6" t="str">
        <f t="shared" si="230"/>
        <v/>
      </c>
      <c r="AY776" s="58"/>
      <c r="BE776"/>
      <c r="CS776" s="284" t="str">
        <f t="shared" si="213"/>
        <v/>
      </c>
      <c r="CT776" s="365" t="str">
        <f t="shared" si="221"/>
        <v/>
      </c>
    </row>
    <row r="777" spans="1:98" s="1" customFormat="1" ht="13.5" customHeight="1" x14ac:dyDescent="0.2">
      <c r="A777" s="17">
        <v>762</v>
      </c>
      <c r="B777" s="370"/>
      <c r="C777" s="370"/>
      <c r="D777" s="370"/>
      <c r="E777" s="370"/>
      <c r="F777" s="370"/>
      <c r="G777" s="370"/>
      <c r="H777" s="370"/>
      <c r="I777" s="370"/>
      <c r="J777" s="370"/>
      <c r="K777" s="370"/>
      <c r="L777" s="371"/>
      <c r="M777" s="370"/>
      <c r="N777" s="69"/>
      <c r="O777" s="70"/>
      <c r="P777" s="62"/>
      <c r="Q777" s="62"/>
      <c r="R777" s="103"/>
      <c r="S777" s="103"/>
      <c r="T777" s="104"/>
      <c r="U777" s="105"/>
      <c r="V777" s="106"/>
      <c r="W777" s="106"/>
      <c r="X777" s="107"/>
      <c r="Y777" s="25"/>
      <c r="Z777" s="21" t="str">
        <f t="shared" si="222"/>
        <v/>
      </c>
      <c r="AA777" s="6" t="e">
        <f t="shared" si="223"/>
        <v>#N/A</v>
      </c>
      <c r="AB777" s="6" t="e">
        <f t="shared" si="224"/>
        <v>#N/A</v>
      </c>
      <c r="AC777" s="6" t="e">
        <f t="shared" si="225"/>
        <v>#N/A</v>
      </c>
      <c r="AD777" s="6" t="str">
        <f t="shared" si="226"/>
        <v/>
      </c>
      <c r="AE777" s="6">
        <f t="shared" si="227"/>
        <v>1</v>
      </c>
      <c r="AF777" s="6" t="e">
        <f t="shared" si="214"/>
        <v>#N/A</v>
      </c>
      <c r="AG777" s="6" t="e">
        <f t="shared" si="215"/>
        <v>#N/A</v>
      </c>
      <c r="AH777" s="6" t="e">
        <f t="shared" si="216"/>
        <v>#N/A</v>
      </c>
      <c r="AI777" s="6" t="e">
        <f t="shared" si="217"/>
        <v>#N/A</v>
      </c>
      <c r="AJ777" s="7" t="str">
        <f t="shared" si="218"/>
        <v xml:space="preserve"> </v>
      </c>
      <c r="AK777" s="6" t="e">
        <f t="shared" si="219"/>
        <v>#N/A</v>
      </c>
      <c r="AL777" s="6"/>
      <c r="AM777" s="6"/>
      <c r="AN777" s="6"/>
      <c r="AO777" s="6"/>
      <c r="AP777" s="6"/>
      <c r="AQ777" s="6"/>
      <c r="AR777" s="6"/>
      <c r="AS777" s="6"/>
      <c r="AT777" s="6">
        <f t="shared" si="220"/>
        <v>0</v>
      </c>
      <c r="AU777" s="6"/>
      <c r="AV777" s="6" t="str">
        <f t="shared" si="228"/>
        <v/>
      </c>
      <c r="AW777" s="6" t="str">
        <f t="shared" si="229"/>
        <v/>
      </c>
      <c r="AX777" s="6" t="str">
        <f t="shared" si="230"/>
        <v/>
      </c>
      <c r="AY777" s="58"/>
      <c r="BE777"/>
      <c r="CS777" s="284" t="str">
        <f t="shared" si="213"/>
        <v/>
      </c>
      <c r="CT777" s="365" t="str">
        <f t="shared" si="221"/>
        <v/>
      </c>
    </row>
    <row r="778" spans="1:98" s="1" customFormat="1" ht="13.5" customHeight="1" x14ac:dyDescent="0.2">
      <c r="A778" s="17">
        <v>763</v>
      </c>
      <c r="B778" s="370"/>
      <c r="C778" s="370"/>
      <c r="D778" s="370"/>
      <c r="E778" s="370"/>
      <c r="F778" s="370"/>
      <c r="G778" s="370"/>
      <c r="H778" s="370"/>
      <c r="I778" s="370"/>
      <c r="J778" s="370"/>
      <c r="K778" s="370"/>
      <c r="L778" s="371"/>
      <c r="M778" s="370"/>
      <c r="N778" s="69"/>
      <c r="O778" s="70"/>
      <c r="P778" s="62"/>
      <c r="Q778" s="62"/>
      <c r="R778" s="103"/>
      <c r="S778" s="103"/>
      <c r="T778" s="104"/>
      <c r="U778" s="105"/>
      <c r="V778" s="106"/>
      <c r="W778" s="106"/>
      <c r="X778" s="107"/>
      <c r="Y778" s="25"/>
      <c r="Z778" s="21" t="str">
        <f t="shared" si="222"/>
        <v/>
      </c>
      <c r="AA778" s="6" t="e">
        <f t="shared" si="223"/>
        <v>#N/A</v>
      </c>
      <c r="AB778" s="6" t="e">
        <f t="shared" si="224"/>
        <v>#N/A</v>
      </c>
      <c r="AC778" s="6" t="e">
        <f t="shared" si="225"/>
        <v>#N/A</v>
      </c>
      <c r="AD778" s="6" t="str">
        <f t="shared" si="226"/>
        <v/>
      </c>
      <c r="AE778" s="6">
        <f t="shared" si="227"/>
        <v>1</v>
      </c>
      <c r="AF778" s="6" t="e">
        <f t="shared" si="214"/>
        <v>#N/A</v>
      </c>
      <c r="AG778" s="6" t="e">
        <f t="shared" si="215"/>
        <v>#N/A</v>
      </c>
      <c r="AH778" s="6" t="e">
        <f t="shared" si="216"/>
        <v>#N/A</v>
      </c>
      <c r="AI778" s="6" t="e">
        <f t="shared" si="217"/>
        <v>#N/A</v>
      </c>
      <c r="AJ778" s="7" t="str">
        <f t="shared" si="218"/>
        <v xml:space="preserve"> </v>
      </c>
      <c r="AK778" s="6" t="e">
        <f t="shared" si="219"/>
        <v>#N/A</v>
      </c>
      <c r="AL778" s="6"/>
      <c r="AM778" s="6"/>
      <c r="AN778" s="6"/>
      <c r="AO778" s="6"/>
      <c r="AP778" s="6"/>
      <c r="AQ778" s="6"/>
      <c r="AR778" s="6"/>
      <c r="AS778" s="6"/>
      <c r="AT778" s="6">
        <f t="shared" si="220"/>
        <v>0</v>
      </c>
      <c r="AU778" s="6"/>
      <c r="AV778" s="6" t="str">
        <f t="shared" si="228"/>
        <v/>
      </c>
      <c r="AW778" s="6" t="str">
        <f t="shared" si="229"/>
        <v/>
      </c>
      <c r="AX778" s="6" t="str">
        <f t="shared" si="230"/>
        <v/>
      </c>
      <c r="AY778" s="58"/>
      <c r="BE778"/>
      <c r="CS778" s="284" t="str">
        <f t="shared" si="213"/>
        <v/>
      </c>
      <c r="CT778" s="365" t="str">
        <f t="shared" si="221"/>
        <v/>
      </c>
    </row>
    <row r="779" spans="1:98" s="1" customFormat="1" ht="13.5" customHeight="1" x14ac:dyDescent="0.2">
      <c r="A779" s="17">
        <v>764</v>
      </c>
      <c r="B779" s="370"/>
      <c r="C779" s="370"/>
      <c r="D779" s="370"/>
      <c r="E779" s="370"/>
      <c r="F779" s="370"/>
      <c r="G779" s="370"/>
      <c r="H779" s="370"/>
      <c r="I779" s="370"/>
      <c r="J779" s="370"/>
      <c r="K779" s="370"/>
      <c r="L779" s="371"/>
      <c r="M779" s="370"/>
      <c r="N779" s="69"/>
      <c r="O779" s="70"/>
      <c r="P779" s="62"/>
      <c r="Q779" s="62"/>
      <c r="R779" s="103"/>
      <c r="S779" s="103"/>
      <c r="T779" s="104"/>
      <c r="U779" s="105"/>
      <c r="V779" s="106"/>
      <c r="W779" s="106"/>
      <c r="X779" s="107"/>
      <c r="Y779" s="25"/>
      <c r="Z779" s="21" t="str">
        <f t="shared" si="222"/>
        <v/>
      </c>
      <c r="AA779" s="6" t="e">
        <f t="shared" si="223"/>
        <v>#N/A</v>
      </c>
      <c r="AB779" s="6" t="e">
        <f t="shared" si="224"/>
        <v>#N/A</v>
      </c>
      <c r="AC779" s="6" t="e">
        <f t="shared" si="225"/>
        <v>#N/A</v>
      </c>
      <c r="AD779" s="6" t="str">
        <f t="shared" si="226"/>
        <v/>
      </c>
      <c r="AE779" s="6">
        <f t="shared" si="227"/>
        <v>1</v>
      </c>
      <c r="AF779" s="6" t="e">
        <f t="shared" si="214"/>
        <v>#N/A</v>
      </c>
      <c r="AG779" s="6" t="e">
        <f t="shared" si="215"/>
        <v>#N/A</v>
      </c>
      <c r="AH779" s="6" t="e">
        <f t="shared" si="216"/>
        <v>#N/A</v>
      </c>
      <c r="AI779" s="6" t="e">
        <f t="shared" si="217"/>
        <v>#N/A</v>
      </c>
      <c r="AJ779" s="7" t="str">
        <f t="shared" si="218"/>
        <v xml:space="preserve"> </v>
      </c>
      <c r="AK779" s="6" t="e">
        <f t="shared" si="219"/>
        <v>#N/A</v>
      </c>
      <c r="AL779" s="6"/>
      <c r="AM779" s="6"/>
      <c r="AN779" s="6"/>
      <c r="AO779" s="6"/>
      <c r="AP779" s="6"/>
      <c r="AQ779" s="6"/>
      <c r="AR779" s="6"/>
      <c r="AS779" s="6"/>
      <c r="AT779" s="6">
        <f t="shared" si="220"/>
        <v>0</v>
      </c>
      <c r="AU779" s="6"/>
      <c r="AV779" s="6" t="str">
        <f t="shared" si="228"/>
        <v/>
      </c>
      <c r="AW779" s="6" t="str">
        <f t="shared" si="229"/>
        <v/>
      </c>
      <c r="AX779" s="6" t="str">
        <f t="shared" si="230"/>
        <v/>
      </c>
      <c r="AY779" s="58"/>
      <c r="BE779"/>
      <c r="CS779" s="284" t="str">
        <f t="shared" si="213"/>
        <v/>
      </c>
      <c r="CT779" s="365" t="str">
        <f t="shared" si="221"/>
        <v/>
      </c>
    </row>
    <row r="780" spans="1:98" s="1" customFormat="1" ht="13.5" customHeight="1" x14ac:dyDescent="0.2">
      <c r="A780" s="17">
        <v>765</v>
      </c>
      <c r="B780" s="370"/>
      <c r="C780" s="370"/>
      <c r="D780" s="370"/>
      <c r="E780" s="370"/>
      <c r="F780" s="370"/>
      <c r="G780" s="370"/>
      <c r="H780" s="370"/>
      <c r="I780" s="370"/>
      <c r="J780" s="370"/>
      <c r="K780" s="370"/>
      <c r="L780" s="371"/>
      <c r="M780" s="370"/>
      <c r="N780" s="69"/>
      <c r="O780" s="70"/>
      <c r="P780" s="62"/>
      <c r="Q780" s="62"/>
      <c r="R780" s="103"/>
      <c r="S780" s="103"/>
      <c r="T780" s="104"/>
      <c r="U780" s="105"/>
      <c r="V780" s="106"/>
      <c r="W780" s="106"/>
      <c r="X780" s="107"/>
      <c r="Y780" s="25"/>
      <c r="Z780" s="21" t="str">
        <f t="shared" si="222"/>
        <v/>
      </c>
      <c r="AA780" s="6" t="e">
        <f t="shared" si="223"/>
        <v>#N/A</v>
      </c>
      <c r="AB780" s="6" t="e">
        <f t="shared" si="224"/>
        <v>#N/A</v>
      </c>
      <c r="AC780" s="6" t="e">
        <f t="shared" si="225"/>
        <v>#N/A</v>
      </c>
      <c r="AD780" s="6" t="str">
        <f t="shared" si="226"/>
        <v/>
      </c>
      <c r="AE780" s="6">
        <f t="shared" si="227"/>
        <v>1</v>
      </c>
      <c r="AF780" s="6" t="e">
        <f t="shared" si="214"/>
        <v>#N/A</v>
      </c>
      <c r="AG780" s="6" t="e">
        <f t="shared" si="215"/>
        <v>#N/A</v>
      </c>
      <c r="AH780" s="6" t="e">
        <f t="shared" si="216"/>
        <v>#N/A</v>
      </c>
      <c r="AI780" s="6" t="e">
        <f t="shared" si="217"/>
        <v>#N/A</v>
      </c>
      <c r="AJ780" s="7" t="str">
        <f t="shared" si="218"/>
        <v xml:space="preserve"> </v>
      </c>
      <c r="AK780" s="6" t="e">
        <f t="shared" si="219"/>
        <v>#N/A</v>
      </c>
      <c r="AL780" s="6"/>
      <c r="AM780" s="6"/>
      <c r="AN780" s="6"/>
      <c r="AO780" s="6"/>
      <c r="AP780" s="6"/>
      <c r="AQ780" s="6"/>
      <c r="AR780" s="6"/>
      <c r="AS780" s="6"/>
      <c r="AT780" s="6">
        <f t="shared" si="220"/>
        <v>0</v>
      </c>
      <c r="AU780" s="6"/>
      <c r="AV780" s="6" t="str">
        <f t="shared" si="228"/>
        <v/>
      </c>
      <c r="AW780" s="6" t="str">
        <f t="shared" si="229"/>
        <v/>
      </c>
      <c r="AX780" s="6" t="str">
        <f t="shared" si="230"/>
        <v/>
      </c>
      <c r="AY780" s="58"/>
      <c r="BE780"/>
      <c r="CS780" s="284" t="str">
        <f t="shared" si="213"/>
        <v/>
      </c>
      <c r="CT780" s="365" t="str">
        <f t="shared" si="221"/>
        <v/>
      </c>
    </row>
    <row r="781" spans="1:98" s="1" customFormat="1" ht="13.5" customHeight="1" x14ac:dyDescent="0.2">
      <c r="A781" s="17">
        <v>766</v>
      </c>
      <c r="B781" s="370"/>
      <c r="C781" s="370"/>
      <c r="D781" s="370"/>
      <c r="E781" s="370"/>
      <c r="F781" s="370"/>
      <c r="G781" s="370"/>
      <c r="H781" s="370"/>
      <c r="I781" s="370"/>
      <c r="J781" s="370"/>
      <c r="K781" s="370"/>
      <c r="L781" s="371"/>
      <c r="M781" s="370"/>
      <c r="N781" s="69"/>
      <c r="O781" s="70"/>
      <c r="P781" s="62"/>
      <c r="Q781" s="62"/>
      <c r="R781" s="103"/>
      <c r="S781" s="103"/>
      <c r="T781" s="104"/>
      <c r="U781" s="105"/>
      <c r="V781" s="106"/>
      <c r="W781" s="106"/>
      <c r="X781" s="107"/>
      <c r="Y781" s="25"/>
      <c r="Z781" s="21" t="str">
        <f t="shared" si="222"/>
        <v/>
      </c>
      <c r="AA781" s="6" t="e">
        <f t="shared" si="223"/>
        <v>#N/A</v>
      </c>
      <c r="AB781" s="6" t="e">
        <f t="shared" si="224"/>
        <v>#N/A</v>
      </c>
      <c r="AC781" s="6" t="e">
        <f t="shared" si="225"/>
        <v>#N/A</v>
      </c>
      <c r="AD781" s="6" t="str">
        <f t="shared" si="226"/>
        <v/>
      </c>
      <c r="AE781" s="6">
        <f t="shared" si="227"/>
        <v>1</v>
      </c>
      <c r="AF781" s="6" t="e">
        <f t="shared" si="214"/>
        <v>#N/A</v>
      </c>
      <c r="AG781" s="6" t="e">
        <f t="shared" si="215"/>
        <v>#N/A</v>
      </c>
      <c r="AH781" s="6" t="e">
        <f t="shared" si="216"/>
        <v>#N/A</v>
      </c>
      <c r="AI781" s="6" t="e">
        <f t="shared" si="217"/>
        <v>#N/A</v>
      </c>
      <c r="AJ781" s="7" t="str">
        <f t="shared" si="218"/>
        <v xml:space="preserve"> </v>
      </c>
      <c r="AK781" s="6" t="e">
        <f t="shared" si="219"/>
        <v>#N/A</v>
      </c>
      <c r="AL781" s="6"/>
      <c r="AM781" s="6"/>
      <c r="AN781" s="6"/>
      <c r="AO781" s="6"/>
      <c r="AP781" s="6"/>
      <c r="AQ781" s="6"/>
      <c r="AR781" s="6"/>
      <c r="AS781" s="6"/>
      <c r="AT781" s="6">
        <f t="shared" si="220"/>
        <v>0</v>
      </c>
      <c r="AU781" s="6"/>
      <c r="AV781" s="6" t="str">
        <f t="shared" si="228"/>
        <v/>
      </c>
      <c r="AW781" s="6" t="str">
        <f t="shared" si="229"/>
        <v/>
      </c>
      <c r="AX781" s="6" t="str">
        <f t="shared" si="230"/>
        <v/>
      </c>
      <c r="AY781" s="58"/>
      <c r="BE781"/>
      <c r="CS781" s="284" t="str">
        <f t="shared" si="213"/>
        <v/>
      </c>
      <c r="CT781" s="365" t="str">
        <f t="shared" si="221"/>
        <v/>
      </c>
    </row>
    <row r="782" spans="1:98" s="1" customFormat="1" ht="13.5" customHeight="1" x14ac:dyDescent="0.2">
      <c r="A782" s="17">
        <v>767</v>
      </c>
      <c r="B782" s="370"/>
      <c r="C782" s="370"/>
      <c r="D782" s="370"/>
      <c r="E782" s="370"/>
      <c r="F782" s="370"/>
      <c r="G782" s="370"/>
      <c r="H782" s="370"/>
      <c r="I782" s="370"/>
      <c r="J782" s="370"/>
      <c r="K782" s="370"/>
      <c r="L782" s="371"/>
      <c r="M782" s="370"/>
      <c r="N782" s="69"/>
      <c r="O782" s="70"/>
      <c r="P782" s="62"/>
      <c r="Q782" s="62"/>
      <c r="R782" s="103"/>
      <c r="S782" s="103"/>
      <c r="T782" s="104"/>
      <c r="U782" s="105"/>
      <c r="V782" s="106"/>
      <c r="W782" s="106"/>
      <c r="X782" s="107"/>
      <c r="Y782" s="25"/>
      <c r="Z782" s="21" t="str">
        <f t="shared" si="222"/>
        <v/>
      </c>
      <c r="AA782" s="6" t="e">
        <f t="shared" si="223"/>
        <v>#N/A</v>
      </c>
      <c r="AB782" s="6" t="e">
        <f t="shared" si="224"/>
        <v>#N/A</v>
      </c>
      <c r="AC782" s="6" t="e">
        <f t="shared" si="225"/>
        <v>#N/A</v>
      </c>
      <c r="AD782" s="6" t="str">
        <f t="shared" si="226"/>
        <v/>
      </c>
      <c r="AE782" s="6">
        <f t="shared" si="227"/>
        <v>1</v>
      </c>
      <c r="AF782" s="6" t="e">
        <f t="shared" si="214"/>
        <v>#N/A</v>
      </c>
      <c r="AG782" s="6" t="e">
        <f t="shared" si="215"/>
        <v>#N/A</v>
      </c>
      <c r="AH782" s="6" t="e">
        <f t="shared" si="216"/>
        <v>#N/A</v>
      </c>
      <c r="AI782" s="6" t="e">
        <f t="shared" si="217"/>
        <v>#N/A</v>
      </c>
      <c r="AJ782" s="7" t="str">
        <f t="shared" si="218"/>
        <v xml:space="preserve"> </v>
      </c>
      <c r="AK782" s="6" t="e">
        <f t="shared" si="219"/>
        <v>#N/A</v>
      </c>
      <c r="AL782" s="6"/>
      <c r="AM782" s="6"/>
      <c r="AN782" s="6"/>
      <c r="AO782" s="6"/>
      <c r="AP782" s="6"/>
      <c r="AQ782" s="6"/>
      <c r="AR782" s="6"/>
      <c r="AS782" s="6"/>
      <c r="AT782" s="6">
        <f t="shared" si="220"/>
        <v>0</v>
      </c>
      <c r="AU782" s="6"/>
      <c r="AV782" s="6" t="str">
        <f t="shared" si="228"/>
        <v/>
      </c>
      <c r="AW782" s="6" t="str">
        <f t="shared" si="229"/>
        <v/>
      </c>
      <c r="AX782" s="6" t="str">
        <f t="shared" si="230"/>
        <v/>
      </c>
      <c r="AY782" s="58"/>
      <c r="BE782"/>
      <c r="CS782" s="284" t="str">
        <f t="shared" si="213"/>
        <v/>
      </c>
      <c r="CT782" s="365" t="str">
        <f t="shared" si="221"/>
        <v/>
      </c>
    </row>
    <row r="783" spans="1:98" s="1" customFormat="1" ht="13.5" customHeight="1" x14ac:dyDescent="0.2">
      <c r="A783" s="17">
        <v>768</v>
      </c>
      <c r="B783" s="370"/>
      <c r="C783" s="370"/>
      <c r="D783" s="370"/>
      <c r="E783" s="370"/>
      <c r="F783" s="370"/>
      <c r="G783" s="370"/>
      <c r="H783" s="370"/>
      <c r="I783" s="370"/>
      <c r="J783" s="370"/>
      <c r="K783" s="370"/>
      <c r="L783" s="371"/>
      <c r="M783" s="370"/>
      <c r="N783" s="69"/>
      <c r="O783" s="70"/>
      <c r="P783" s="62"/>
      <c r="Q783" s="62"/>
      <c r="R783" s="103"/>
      <c r="S783" s="103"/>
      <c r="T783" s="104"/>
      <c r="U783" s="105"/>
      <c r="V783" s="106"/>
      <c r="W783" s="106"/>
      <c r="X783" s="107"/>
      <c r="Y783" s="25"/>
      <c r="Z783" s="21" t="str">
        <f t="shared" si="222"/>
        <v/>
      </c>
      <c r="AA783" s="6" t="e">
        <f t="shared" si="223"/>
        <v>#N/A</v>
      </c>
      <c r="AB783" s="6" t="e">
        <f t="shared" si="224"/>
        <v>#N/A</v>
      </c>
      <c r="AC783" s="6" t="e">
        <f t="shared" si="225"/>
        <v>#N/A</v>
      </c>
      <c r="AD783" s="6" t="str">
        <f t="shared" si="226"/>
        <v/>
      </c>
      <c r="AE783" s="6">
        <f t="shared" si="227"/>
        <v>1</v>
      </c>
      <c r="AF783" s="6" t="e">
        <f t="shared" si="214"/>
        <v>#N/A</v>
      </c>
      <c r="AG783" s="6" t="e">
        <f t="shared" si="215"/>
        <v>#N/A</v>
      </c>
      <c r="AH783" s="6" t="e">
        <f t="shared" si="216"/>
        <v>#N/A</v>
      </c>
      <c r="AI783" s="6" t="e">
        <f t="shared" si="217"/>
        <v>#N/A</v>
      </c>
      <c r="AJ783" s="7" t="str">
        <f t="shared" si="218"/>
        <v xml:space="preserve"> </v>
      </c>
      <c r="AK783" s="6" t="e">
        <f t="shared" si="219"/>
        <v>#N/A</v>
      </c>
      <c r="AL783" s="6"/>
      <c r="AM783" s="6"/>
      <c r="AN783" s="6"/>
      <c r="AO783" s="6"/>
      <c r="AP783" s="6"/>
      <c r="AQ783" s="6"/>
      <c r="AR783" s="6"/>
      <c r="AS783" s="6"/>
      <c r="AT783" s="6">
        <f t="shared" si="220"/>
        <v>0</v>
      </c>
      <c r="AU783" s="6"/>
      <c r="AV783" s="6" t="str">
        <f t="shared" si="228"/>
        <v/>
      </c>
      <c r="AW783" s="6" t="str">
        <f t="shared" si="229"/>
        <v/>
      </c>
      <c r="AX783" s="6" t="str">
        <f t="shared" si="230"/>
        <v/>
      </c>
      <c r="AY783" s="58"/>
      <c r="BE783"/>
      <c r="CS783" s="284" t="str">
        <f t="shared" si="213"/>
        <v/>
      </c>
      <c r="CT783" s="365" t="str">
        <f t="shared" si="221"/>
        <v/>
      </c>
    </row>
    <row r="784" spans="1:98" s="1" customFormat="1" ht="13.5" customHeight="1" x14ac:dyDescent="0.2">
      <c r="A784" s="17">
        <v>769</v>
      </c>
      <c r="B784" s="370"/>
      <c r="C784" s="370"/>
      <c r="D784" s="370"/>
      <c r="E784" s="370"/>
      <c r="F784" s="370"/>
      <c r="G784" s="370"/>
      <c r="H784" s="370"/>
      <c r="I784" s="370"/>
      <c r="J784" s="370"/>
      <c r="K784" s="370"/>
      <c r="L784" s="371"/>
      <c r="M784" s="370"/>
      <c r="N784" s="69"/>
      <c r="O784" s="70"/>
      <c r="P784" s="62"/>
      <c r="Q784" s="62"/>
      <c r="R784" s="103"/>
      <c r="S784" s="103"/>
      <c r="T784" s="104"/>
      <c r="U784" s="105"/>
      <c r="V784" s="106"/>
      <c r="W784" s="106"/>
      <c r="X784" s="107"/>
      <c r="Y784" s="25"/>
      <c r="Z784" s="21" t="str">
        <f t="shared" si="222"/>
        <v/>
      </c>
      <c r="AA784" s="6" t="e">
        <f t="shared" si="223"/>
        <v>#N/A</v>
      </c>
      <c r="AB784" s="6" t="e">
        <f t="shared" si="224"/>
        <v>#N/A</v>
      </c>
      <c r="AC784" s="6" t="e">
        <f t="shared" si="225"/>
        <v>#N/A</v>
      </c>
      <c r="AD784" s="6" t="str">
        <f t="shared" si="226"/>
        <v/>
      </c>
      <c r="AE784" s="6">
        <f t="shared" si="227"/>
        <v>1</v>
      </c>
      <c r="AF784" s="6" t="e">
        <f t="shared" si="214"/>
        <v>#N/A</v>
      </c>
      <c r="AG784" s="6" t="e">
        <f t="shared" si="215"/>
        <v>#N/A</v>
      </c>
      <c r="AH784" s="6" t="e">
        <f t="shared" si="216"/>
        <v>#N/A</v>
      </c>
      <c r="AI784" s="6" t="e">
        <f t="shared" si="217"/>
        <v>#N/A</v>
      </c>
      <c r="AJ784" s="7" t="str">
        <f t="shared" si="218"/>
        <v xml:space="preserve"> </v>
      </c>
      <c r="AK784" s="6" t="e">
        <f t="shared" si="219"/>
        <v>#N/A</v>
      </c>
      <c r="AL784" s="6"/>
      <c r="AM784" s="6"/>
      <c r="AN784" s="6"/>
      <c r="AO784" s="6"/>
      <c r="AP784" s="6"/>
      <c r="AQ784" s="6"/>
      <c r="AR784" s="6"/>
      <c r="AS784" s="6"/>
      <c r="AT784" s="6">
        <f t="shared" si="220"/>
        <v>0</v>
      </c>
      <c r="AU784" s="6"/>
      <c r="AV784" s="6" t="str">
        <f t="shared" si="228"/>
        <v/>
      </c>
      <c r="AW784" s="6" t="str">
        <f t="shared" si="229"/>
        <v/>
      </c>
      <c r="AX784" s="6" t="str">
        <f t="shared" si="230"/>
        <v/>
      </c>
      <c r="AY784" s="58"/>
      <c r="BE784"/>
      <c r="CS784" s="284" t="str">
        <f t="shared" ref="CS784:CS847" si="231">IFERROR(VLOOKUP(AI784,$CQ$17:$CR$33,2,0),"")</f>
        <v/>
      </c>
      <c r="CT784" s="365" t="str">
        <f t="shared" si="221"/>
        <v/>
      </c>
    </row>
    <row r="785" spans="1:98" s="1" customFormat="1" ht="13.5" customHeight="1" x14ac:dyDescent="0.2">
      <c r="A785" s="17">
        <v>770</v>
      </c>
      <c r="B785" s="370"/>
      <c r="C785" s="370"/>
      <c r="D785" s="370"/>
      <c r="E785" s="370"/>
      <c r="F785" s="370"/>
      <c r="G785" s="370"/>
      <c r="H785" s="370"/>
      <c r="I785" s="370"/>
      <c r="J785" s="370"/>
      <c r="K785" s="370"/>
      <c r="L785" s="371"/>
      <c r="M785" s="370"/>
      <c r="N785" s="69"/>
      <c r="O785" s="70"/>
      <c r="P785" s="62"/>
      <c r="Q785" s="62"/>
      <c r="R785" s="103"/>
      <c r="S785" s="103"/>
      <c r="T785" s="104"/>
      <c r="U785" s="105"/>
      <c r="V785" s="106"/>
      <c r="W785" s="106"/>
      <c r="X785" s="107"/>
      <c r="Y785" s="25"/>
      <c r="Z785" s="21" t="str">
        <f t="shared" si="222"/>
        <v/>
      </c>
      <c r="AA785" s="6" t="e">
        <f t="shared" si="223"/>
        <v>#N/A</v>
      </c>
      <c r="AB785" s="6" t="e">
        <f t="shared" si="224"/>
        <v>#N/A</v>
      </c>
      <c r="AC785" s="6" t="e">
        <f t="shared" si="225"/>
        <v>#N/A</v>
      </c>
      <c r="AD785" s="6" t="str">
        <f t="shared" si="226"/>
        <v/>
      </c>
      <c r="AE785" s="6">
        <f t="shared" si="227"/>
        <v>1</v>
      </c>
      <c r="AF785" s="6" t="e">
        <f t="shared" ref="AF785:AF848" si="232">IF(AC785=9,0,IF(L785&lt;=1700,1,IF(L785&lt;=2500,2,IF(L785&lt;=3500,3,4))))</f>
        <v>#N/A</v>
      </c>
      <c r="AG785" s="6" t="e">
        <f t="shared" ref="AG785:AG848" si="233">IF(AC785=5,0,IF(AC785=9,0,IF(L785&lt;=1700,1,IF(L785&lt;=2500,2,IF(L785&lt;=3500,3,4)))))</f>
        <v>#N/A</v>
      </c>
      <c r="AH785" s="6" t="e">
        <f t="shared" ref="AH785:AH848" si="234">VLOOKUP(M785,$BH$17:$BI$27,2,FALSE)</f>
        <v>#N/A</v>
      </c>
      <c r="AI785" s="6" t="e">
        <f t="shared" ref="AI785:AI848" si="235">VLOOKUP(AK785,排出係数表,9,FALSE)</f>
        <v>#N/A</v>
      </c>
      <c r="AJ785" s="7" t="str">
        <f t="shared" ref="AJ785:AJ848" si="236">IF(OR(ISBLANK(M785)=TRUE,ISBLANK(B785)=TRUE)," ",CONCATENATE(B785,AC785,AF785))</f>
        <v xml:space="preserve"> </v>
      </c>
      <c r="AK785" s="6" t="e">
        <f t="shared" ref="AK785:AK848" si="237">CONCATENATE(AA785,AG785,AH785,AD785)</f>
        <v>#N/A</v>
      </c>
      <c r="AL785" s="6"/>
      <c r="AM785" s="6"/>
      <c r="AN785" s="6"/>
      <c r="AO785" s="6"/>
      <c r="AP785" s="6"/>
      <c r="AQ785" s="6"/>
      <c r="AR785" s="6"/>
      <c r="AS785" s="6"/>
      <c r="AT785" s="6">
        <f t="shared" ref="AT785:AT848" si="238">IF(AND(N785="なし",O785="なし"),0,IF(AND(N785="",O785=""),0,IF(AND(N785="",O785="なし"),0,IF(AND(N785="なし",O785=""),0,1))))</f>
        <v>0</v>
      </c>
      <c r="AU785" s="6"/>
      <c r="AV785" s="6" t="str">
        <f t="shared" si="228"/>
        <v/>
      </c>
      <c r="AW785" s="6" t="str">
        <f t="shared" si="229"/>
        <v/>
      </c>
      <c r="AX785" s="6" t="str">
        <f t="shared" si="230"/>
        <v/>
      </c>
      <c r="AY785" s="58"/>
      <c r="BE785"/>
      <c r="CS785" s="284" t="str">
        <f t="shared" si="231"/>
        <v/>
      </c>
      <c r="CT785" s="365" t="str">
        <f t="shared" ref="CT785:CT848" si="239">IF(
  OR(
    AND(D785&gt;=480, D785&lt;=498),
    AND(D785&gt;=580, D785&lt;=598),
    AND(D785&gt;=680, D785&lt;=698),
    AND(D785&gt;=780, D785&lt;=798)
  ),
  "※軽自動車は報告の対象外です。",
  ""
)</f>
        <v/>
      </c>
    </row>
    <row r="786" spans="1:98" s="1" customFormat="1" ht="13.5" customHeight="1" x14ac:dyDescent="0.2">
      <c r="A786" s="17">
        <v>771</v>
      </c>
      <c r="B786" s="370"/>
      <c r="C786" s="370"/>
      <c r="D786" s="370"/>
      <c r="E786" s="370"/>
      <c r="F786" s="370"/>
      <c r="G786" s="370"/>
      <c r="H786" s="370"/>
      <c r="I786" s="370"/>
      <c r="J786" s="370"/>
      <c r="K786" s="370"/>
      <c r="L786" s="371"/>
      <c r="M786" s="370"/>
      <c r="N786" s="69"/>
      <c r="O786" s="70"/>
      <c r="P786" s="62"/>
      <c r="Q786" s="62"/>
      <c r="R786" s="103"/>
      <c r="S786" s="103"/>
      <c r="T786" s="104"/>
      <c r="U786" s="105"/>
      <c r="V786" s="106"/>
      <c r="W786" s="106"/>
      <c r="X786" s="107"/>
      <c r="Y786" s="25"/>
      <c r="Z786" s="21" t="str">
        <f t="shared" si="222"/>
        <v/>
      </c>
      <c r="AA786" s="6" t="e">
        <f t="shared" si="223"/>
        <v>#N/A</v>
      </c>
      <c r="AB786" s="6" t="e">
        <f t="shared" si="224"/>
        <v>#N/A</v>
      </c>
      <c r="AC786" s="6" t="e">
        <f t="shared" si="225"/>
        <v>#N/A</v>
      </c>
      <c r="AD786" s="6" t="str">
        <f t="shared" si="226"/>
        <v/>
      </c>
      <c r="AE786" s="6">
        <f t="shared" si="227"/>
        <v>1</v>
      </c>
      <c r="AF786" s="6" t="e">
        <f t="shared" si="232"/>
        <v>#N/A</v>
      </c>
      <c r="AG786" s="6" t="e">
        <f t="shared" si="233"/>
        <v>#N/A</v>
      </c>
      <c r="AH786" s="6" t="e">
        <f t="shared" si="234"/>
        <v>#N/A</v>
      </c>
      <c r="AI786" s="6" t="e">
        <f t="shared" si="235"/>
        <v>#N/A</v>
      </c>
      <c r="AJ786" s="7" t="str">
        <f t="shared" si="236"/>
        <v xml:space="preserve"> </v>
      </c>
      <c r="AK786" s="6" t="e">
        <f t="shared" si="237"/>
        <v>#N/A</v>
      </c>
      <c r="AL786" s="6"/>
      <c r="AM786" s="6"/>
      <c r="AN786" s="6"/>
      <c r="AO786" s="6"/>
      <c r="AP786" s="6"/>
      <c r="AQ786" s="6"/>
      <c r="AR786" s="6"/>
      <c r="AS786" s="6"/>
      <c r="AT786" s="6">
        <f t="shared" si="238"/>
        <v>0</v>
      </c>
      <c r="AU786" s="6"/>
      <c r="AV786" s="6" t="str">
        <f t="shared" si="228"/>
        <v/>
      </c>
      <c r="AW786" s="6" t="str">
        <f t="shared" si="229"/>
        <v/>
      </c>
      <c r="AX786" s="6" t="str">
        <f t="shared" si="230"/>
        <v/>
      </c>
      <c r="AY786" s="58"/>
      <c r="BE786"/>
      <c r="CS786" s="284" t="str">
        <f t="shared" si="231"/>
        <v/>
      </c>
      <c r="CT786" s="365" t="str">
        <f t="shared" si="239"/>
        <v/>
      </c>
    </row>
    <row r="787" spans="1:98" s="1" customFormat="1" ht="13.5" customHeight="1" x14ac:dyDescent="0.2">
      <c r="A787" s="17">
        <v>772</v>
      </c>
      <c r="B787" s="370"/>
      <c r="C787" s="370"/>
      <c r="D787" s="370"/>
      <c r="E787" s="370"/>
      <c r="F787" s="370"/>
      <c r="G787" s="370"/>
      <c r="H787" s="370"/>
      <c r="I787" s="370"/>
      <c r="J787" s="370"/>
      <c r="K787" s="370"/>
      <c r="L787" s="371"/>
      <c r="M787" s="370"/>
      <c r="N787" s="69"/>
      <c r="O787" s="70"/>
      <c r="P787" s="62"/>
      <c r="Q787" s="62"/>
      <c r="R787" s="103"/>
      <c r="S787" s="103"/>
      <c r="T787" s="104"/>
      <c r="U787" s="105"/>
      <c r="V787" s="106"/>
      <c r="W787" s="106"/>
      <c r="X787" s="107"/>
      <c r="Y787" s="25"/>
      <c r="Z787" s="21" t="str">
        <f t="shared" si="222"/>
        <v/>
      </c>
      <c r="AA787" s="6" t="e">
        <f t="shared" si="223"/>
        <v>#N/A</v>
      </c>
      <c r="AB787" s="6" t="e">
        <f t="shared" si="224"/>
        <v>#N/A</v>
      </c>
      <c r="AC787" s="6" t="e">
        <f t="shared" si="225"/>
        <v>#N/A</v>
      </c>
      <c r="AD787" s="6" t="str">
        <f t="shared" si="226"/>
        <v/>
      </c>
      <c r="AE787" s="6">
        <f t="shared" si="227"/>
        <v>1</v>
      </c>
      <c r="AF787" s="6" t="e">
        <f t="shared" si="232"/>
        <v>#N/A</v>
      </c>
      <c r="AG787" s="6" t="e">
        <f t="shared" si="233"/>
        <v>#N/A</v>
      </c>
      <c r="AH787" s="6" t="e">
        <f t="shared" si="234"/>
        <v>#N/A</v>
      </c>
      <c r="AI787" s="6" t="e">
        <f t="shared" si="235"/>
        <v>#N/A</v>
      </c>
      <c r="AJ787" s="7" t="str">
        <f t="shared" si="236"/>
        <v xml:space="preserve"> </v>
      </c>
      <c r="AK787" s="6" t="e">
        <f t="shared" si="237"/>
        <v>#N/A</v>
      </c>
      <c r="AL787" s="6"/>
      <c r="AM787" s="6"/>
      <c r="AN787" s="6"/>
      <c r="AO787" s="6"/>
      <c r="AP787" s="6"/>
      <c r="AQ787" s="6"/>
      <c r="AR787" s="6"/>
      <c r="AS787" s="6"/>
      <c r="AT787" s="6">
        <f t="shared" si="238"/>
        <v>0</v>
      </c>
      <c r="AU787" s="6"/>
      <c r="AV787" s="6" t="str">
        <f t="shared" si="228"/>
        <v/>
      </c>
      <c r="AW787" s="6" t="str">
        <f t="shared" si="229"/>
        <v/>
      </c>
      <c r="AX787" s="6" t="str">
        <f t="shared" si="230"/>
        <v/>
      </c>
      <c r="AY787" s="58"/>
      <c r="BE787"/>
      <c r="CS787" s="284" t="str">
        <f t="shared" si="231"/>
        <v/>
      </c>
      <c r="CT787" s="365" t="str">
        <f t="shared" si="239"/>
        <v/>
      </c>
    </row>
    <row r="788" spans="1:98" s="1" customFormat="1" ht="13.5" customHeight="1" x14ac:dyDescent="0.2">
      <c r="A788" s="17">
        <v>773</v>
      </c>
      <c r="B788" s="370"/>
      <c r="C788" s="370"/>
      <c r="D788" s="370"/>
      <c r="E788" s="370"/>
      <c r="F788" s="370"/>
      <c r="G788" s="370"/>
      <c r="H788" s="370"/>
      <c r="I788" s="370"/>
      <c r="J788" s="370"/>
      <c r="K788" s="370"/>
      <c r="L788" s="371"/>
      <c r="M788" s="370"/>
      <c r="N788" s="69"/>
      <c r="O788" s="70"/>
      <c r="P788" s="62"/>
      <c r="Q788" s="62"/>
      <c r="R788" s="103"/>
      <c r="S788" s="103"/>
      <c r="T788" s="104"/>
      <c r="U788" s="105"/>
      <c r="V788" s="106"/>
      <c r="W788" s="106"/>
      <c r="X788" s="107"/>
      <c r="Y788" s="25"/>
      <c r="Z788" s="21" t="str">
        <f t="shared" si="222"/>
        <v/>
      </c>
      <c r="AA788" s="6" t="e">
        <f t="shared" si="223"/>
        <v>#N/A</v>
      </c>
      <c r="AB788" s="6" t="e">
        <f t="shared" si="224"/>
        <v>#N/A</v>
      </c>
      <c r="AC788" s="6" t="e">
        <f t="shared" si="225"/>
        <v>#N/A</v>
      </c>
      <c r="AD788" s="6" t="str">
        <f t="shared" si="226"/>
        <v/>
      </c>
      <c r="AE788" s="6">
        <f t="shared" si="227"/>
        <v>1</v>
      </c>
      <c r="AF788" s="6" t="e">
        <f t="shared" si="232"/>
        <v>#N/A</v>
      </c>
      <c r="AG788" s="6" t="e">
        <f t="shared" si="233"/>
        <v>#N/A</v>
      </c>
      <c r="AH788" s="6" t="e">
        <f t="shared" si="234"/>
        <v>#N/A</v>
      </c>
      <c r="AI788" s="6" t="e">
        <f t="shared" si="235"/>
        <v>#N/A</v>
      </c>
      <c r="AJ788" s="7" t="str">
        <f t="shared" si="236"/>
        <v xml:space="preserve"> </v>
      </c>
      <c r="AK788" s="6" t="e">
        <f t="shared" si="237"/>
        <v>#N/A</v>
      </c>
      <c r="AL788" s="6"/>
      <c r="AM788" s="6"/>
      <c r="AN788" s="6"/>
      <c r="AO788" s="6"/>
      <c r="AP788" s="6"/>
      <c r="AQ788" s="6"/>
      <c r="AR788" s="6"/>
      <c r="AS788" s="6"/>
      <c r="AT788" s="6">
        <f t="shared" si="238"/>
        <v>0</v>
      </c>
      <c r="AU788" s="6"/>
      <c r="AV788" s="6" t="str">
        <f t="shared" si="228"/>
        <v/>
      </c>
      <c r="AW788" s="6" t="str">
        <f t="shared" si="229"/>
        <v/>
      </c>
      <c r="AX788" s="6" t="str">
        <f t="shared" si="230"/>
        <v/>
      </c>
      <c r="AY788" s="58"/>
      <c r="BE788"/>
      <c r="CS788" s="284" t="str">
        <f t="shared" si="231"/>
        <v/>
      </c>
      <c r="CT788" s="365" t="str">
        <f t="shared" si="239"/>
        <v/>
      </c>
    </row>
    <row r="789" spans="1:98" s="1" customFormat="1" ht="13.5" customHeight="1" x14ac:dyDescent="0.2">
      <c r="A789" s="17">
        <v>774</v>
      </c>
      <c r="B789" s="370"/>
      <c r="C789" s="370"/>
      <c r="D789" s="370"/>
      <c r="E789" s="370"/>
      <c r="F789" s="370"/>
      <c r="G789" s="370"/>
      <c r="H789" s="370"/>
      <c r="I789" s="370"/>
      <c r="J789" s="370"/>
      <c r="K789" s="370"/>
      <c r="L789" s="371"/>
      <c r="M789" s="370"/>
      <c r="N789" s="69"/>
      <c r="O789" s="70"/>
      <c r="P789" s="62"/>
      <c r="Q789" s="62"/>
      <c r="R789" s="103"/>
      <c r="S789" s="103"/>
      <c r="T789" s="104"/>
      <c r="U789" s="105"/>
      <c r="V789" s="106"/>
      <c r="W789" s="106"/>
      <c r="X789" s="107"/>
      <c r="Y789" s="25"/>
      <c r="Z789" s="21" t="str">
        <f t="shared" si="222"/>
        <v/>
      </c>
      <c r="AA789" s="6" t="e">
        <f t="shared" si="223"/>
        <v>#N/A</v>
      </c>
      <c r="AB789" s="6" t="e">
        <f t="shared" si="224"/>
        <v>#N/A</v>
      </c>
      <c r="AC789" s="6" t="e">
        <f t="shared" si="225"/>
        <v>#N/A</v>
      </c>
      <c r="AD789" s="6" t="str">
        <f t="shared" si="226"/>
        <v/>
      </c>
      <c r="AE789" s="6">
        <f t="shared" si="227"/>
        <v>1</v>
      </c>
      <c r="AF789" s="6" t="e">
        <f t="shared" si="232"/>
        <v>#N/A</v>
      </c>
      <c r="AG789" s="6" t="e">
        <f t="shared" si="233"/>
        <v>#N/A</v>
      </c>
      <c r="AH789" s="6" t="e">
        <f t="shared" si="234"/>
        <v>#N/A</v>
      </c>
      <c r="AI789" s="6" t="e">
        <f t="shared" si="235"/>
        <v>#N/A</v>
      </c>
      <c r="AJ789" s="7" t="str">
        <f t="shared" si="236"/>
        <v xml:space="preserve"> </v>
      </c>
      <c r="AK789" s="6" t="e">
        <f t="shared" si="237"/>
        <v>#N/A</v>
      </c>
      <c r="AL789" s="6"/>
      <c r="AM789" s="6"/>
      <c r="AN789" s="6"/>
      <c r="AO789" s="6"/>
      <c r="AP789" s="6"/>
      <c r="AQ789" s="6"/>
      <c r="AR789" s="6"/>
      <c r="AS789" s="6"/>
      <c r="AT789" s="6">
        <f t="shared" si="238"/>
        <v>0</v>
      </c>
      <c r="AU789" s="6"/>
      <c r="AV789" s="6" t="str">
        <f t="shared" si="228"/>
        <v/>
      </c>
      <c r="AW789" s="6" t="str">
        <f t="shared" si="229"/>
        <v/>
      </c>
      <c r="AX789" s="6" t="str">
        <f t="shared" si="230"/>
        <v/>
      </c>
      <c r="AY789" s="58"/>
      <c r="BE789"/>
      <c r="CS789" s="284" t="str">
        <f t="shared" si="231"/>
        <v/>
      </c>
      <c r="CT789" s="365" t="str">
        <f t="shared" si="239"/>
        <v/>
      </c>
    </row>
    <row r="790" spans="1:98" s="1" customFormat="1" ht="13.5" customHeight="1" x14ac:dyDescent="0.2">
      <c r="A790" s="17">
        <v>775</v>
      </c>
      <c r="B790" s="370"/>
      <c r="C790" s="370"/>
      <c r="D790" s="370"/>
      <c r="E790" s="370"/>
      <c r="F790" s="370"/>
      <c r="G790" s="370"/>
      <c r="H790" s="370"/>
      <c r="I790" s="370"/>
      <c r="J790" s="370"/>
      <c r="K790" s="370"/>
      <c r="L790" s="371"/>
      <c r="M790" s="370"/>
      <c r="N790" s="69"/>
      <c r="O790" s="70"/>
      <c r="P790" s="62"/>
      <c r="Q790" s="62"/>
      <c r="R790" s="103"/>
      <c r="S790" s="103"/>
      <c r="T790" s="104"/>
      <c r="U790" s="105"/>
      <c r="V790" s="106"/>
      <c r="W790" s="106"/>
      <c r="X790" s="107"/>
      <c r="Y790" s="25"/>
      <c r="Z790" s="21" t="str">
        <f t="shared" si="222"/>
        <v/>
      </c>
      <c r="AA790" s="6" t="e">
        <f t="shared" si="223"/>
        <v>#N/A</v>
      </c>
      <c r="AB790" s="6" t="e">
        <f t="shared" si="224"/>
        <v>#N/A</v>
      </c>
      <c r="AC790" s="6" t="e">
        <f t="shared" si="225"/>
        <v>#N/A</v>
      </c>
      <c r="AD790" s="6" t="str">
        <f t="shared" si="226"/>
        <v/>
      </c>
      <c r="AE790" s="6">
        <f t="shared" si="227"/>
        <v>1</v>
      </c>
      <c r="AF790" s="6" t="e">
        <f t="shared" si="232"/>
        <v>#N/A</v>
      </c>
      <c r="AG790" s="6" t="e">
        <f t="shared" si="233"/>
        <v>#N/A</v>
      </c>
      <c r="AH790" s="6" t="e">
        <f t="shared" si="234"/>
        <v>#N/A</v>
      </c>
      <c r="AI790" s="6" t="e">
        <f t="shared" si="235"/>
        <v>#N/A</v>
      </c>
      <c r="AJ790" s="7" t="str">
        <f t="shared" si="236"/>
        <v xml:space="preserve"> </v>
      </c>
      <c r="AK790" s="6" t="e">
        <f t="shared" si="237"/>
        <v>#N/A</v>
      </c>
      <c r="AL790" s="6"/>
      <c r="AM790" s="6"/>
      <c r="AN790" s="6"/>
      <c r="AO790" s="6"/>
      <c r="AP790" s="6"/>
      <c r="AQ790" s="6"/>
      <c r="AR790" s="6"/>
      <c r="AS790" s="6"/>
      <c r="AT790" s="6">
        <f t="shared" si="238"/>
        <v>0</v>
      </c>
      <c r="AU790" s="6"/>
      <c r="AV790" s="6" t="str">
        <f t="shared" si="228"/>
        <v/>
      </c>
      <c r="AW790" s="6" t="str">
        <f t="shared" si="229"/>
        <v/>
      </c>
      <c r="AX790" s="6" t="str">
        <f t="shared" si="230"/>
        <v/>
      </c>
      <c r="AY790" s="58"/>
      <c r="BE790"/>
      <c r="CS790" s="284" t="str">
        <f t="shared" si="231"/>
        <v/>
      </c>
      <c r="CT790" s="365" t="str">
        <f t="shared" si="239"/>
        <v/>
      </c>
    </row>
    <row r="791" spans="1:98" s="1" customFormat="1" ht="13.5" customHeight="1" x14ac:dyDescent="0.2">
      <c r="A791" s="17">
        <v>776</v>
      </c>
      <c r="B791" s="370"/>
      <c r="C791" s="370"/>
      <c r="D791" s="370"/>
      <c r="E791" s="370"/>
      <c r="F791" s="370"/>
      <c r="G791" s="370"/>
      <c r="H791" s="370"/>
      <c r="I791" s="370"/>
      <c r="J791" s="370"/>
      <c r="K791" s="370"/>
      <c r="L791" s="371"/>
      <c r="M791" s="370"/>
      <c r="N791" s="69"/>
      <c r="O791" s="70"/>
      <c r="P791" s="62"/>
      <c r="Q791" s="62"/>
      <c r="R791" s="103"/>
      <c r="S791" s="103"/>
      <c r="T791" s="104"/>
      <c r="U791" s="105"/>
      <c r="V791" s="106"/>
      <c r="W791" s="106"/>
      <c r="X791" s="107"/>
      <c r="Y791" s="25"/>
      <c r="Z791" s="21" t="str">
        <f t="shared" si="222"/>
        <v/>
      </c>
      <c r="AA791" s="6" t="e">
        <f t="shared" si="223"/>
        <v>#N/A</v>
      </c>
      <c r="AB791" s="6" t="e">
        <f t="shared" si="224"/>
        <v>#N/A</v>
      </c>
      <c r="AC791" s="6" t="e">
        <f t="shared" si="225"/>
        <v>#N/A</v>
      </c>
      <c r="AD791" s="6" t="str">
        <f t="shared" si="226"/>
        <v/>
      </c>
      <c r="AE791" s="6">
        <f t="shared" si="227"/>
        <v>1</v>
      </c>
      <c r="AF791" s="6" t="e">
        <f t="shared" si="232"/>
        <v>#N/A</v>
      </c>
      <c r="AG791" s="6" t="e">
        <f t="shared" si="233"/>
        <v>#N/A</v>
      </c>
      <c r="AH791" s="6" t="e">
        <f t="shared" si="234"/>
        <v>#N/A</v>
      </c>
      <c r="AI791" s="6" t="e">
        <f t="shared" si="235"/>
        <v>#N/A</v>
      </c>
      <c r="AJ791" s="7" t="str">
        <f t="shared" si="236"/>
        <v xml:space="preserve"> </v>
      </c>
      <c r="AK791" s="6" t="e">
        <f t="shared" si="237"/>
        <v>#N/A</v>
      </c>
      <c r="AL791" s="6"/>
      <c r="AM791" s="6"/>
      <c r="AN791" s="6"/>
      <c r="AO791" s="6"/>
      <c r="AP791" s="6"/>
      <c r="AQ791" s="6"/>
      <c r="AR791" s="6"/>
      <c r="AS791" s="6"/>
      <c r="AT791" s="6">
        <f t="shared" si="238"/>
        <v>0</v>
      </c>
      <c r="AU791" s="6"/>
      <c r="AV791" s="6" t="str">
        <f t="shared" si="228"/>
        <v/>
      </c>
      <c r="AW791" s="6" t="str">
        <f t="shared" si="229"/>
        <v/>
      </c>
      <c r="AX791" s="6" t="str">
        <f t="shared" si="230"/>
        <v/>
      </c>
      <c r="AY791" s="58"/>
      <c r="BE791"/>
      <c r="CS791" s="284" t="str">
        <f t="shared" si="231"/>
        <v/>
      </c>
      <c r="CT791" s="365" t="str">
        <f t="shared" si="239"/>
        <v/>
      </c>
    </row>
    <row r="792" spans="1:98" s="1" customFormat="1" ht="13.5" customHeight="1" x14ac:dyDescent="0.2">
      <c r="A792" s="17">
        <v>777</v>
      </c>
      <c r="B792" s="370"/>
      <c r="C792" s="370"/>
      <c r="D792" s="370"/>
      <c r="E792" s="370"/>
      <c r="F792" s="370"/>
      <c r="G792" s="370"/>
      <c r="H792" s="370"/>
      <c r="I792" s="370"/>
      <c r="J792" s="370"/>
      <c r="K792" s="370"/>
      <c r="L792" s="371"/>
      <c r="M792" s="370"/>
      <c r="N792" s="69"/>
      <c r="O792" s="70"/>
      <c r="P792" s="62"/>
      <c r="Q792" s="62"/>
      <c r="R792" s="103"/>
      <c r="S792" s="103"/>
      <c r="T792" s="104"/>
      <c r="U792" s="105"/>
      <c r="V792" s="106"/>
      <c r="W792" s="106"/>
      <c r="X792" s="107"/>
      <c r="Y792" s="25"/>
      <c r="Z792" s="21" t="str">
        <f t="shared" si="222"/>
        <v/>
      </c>
      <c r="AA792" s="6" t="e">
        <f t="shared" si="223"/>
        <v>#N/A</v>
      </c>
      <c r="AB792" s="6" t="e">
        <f t="shared" si="224"/>
        <v>#N/A</v>
      </c>
      <c r="AC792" s="6" t="e">
        <f t="shared" si="225"/>
        <v>#N/A</v>
      </c>
      <c r="AD792" s="6" t="str">
        <f t="shared" si="226"/>
        <v/>
      </c>
      <c r="AE792" s="6">
        <f t="shared" si="227"/>
        <v>1</v>
      </c>
      <c r="AF792" s="6" t="e">
        <f t="shared" si="232"/>
        <v>#N/A</v>
      </c>
      <c r="AG792" s="6" t="e">
        <f t="shared" si="233"/>
        <v>#N/A</v>
      </c>
      <c r="AH792" s="6" t="e">
        <f t="shared" si="234"/>
        <v>#N/A</v>
      </c>
      <c r="AI792" s="6" t="e">
        <f t="shared" si="235"/>
        <v>#N/A</v>
      </c>
      <c r="AJ792" s="7" t="str">
        <f t="shared" si="236"/>
        <v xml:space="preserve"> </v>
      </c>
      <c r="AK792" s="6" t="e">
        <f t="shared" si="237"/>
        <v>#N/A</v>
      </c>
      <c r="AL792" s="6"/>
      <c r="AM792" s="6"/>
      <c r="AN792" s="6"/>
      <c r="AO792" s="6"/>
      <c r="AP792" s="6"/>
      <c r="AQ792" s="6"/>
      <c r="AR792" s="6"/>
      <c r="AS792" s="6"/>
      <c r="AT792" s="6">
        <f t="shared" si="238"/>
        <v>0</v>
      </c>
      <c r="AU792" s="6"/>
      <c r="AV792" s="6" t="str">
        <f t="shared" si="228"/>
        <v/>
      </c>
      <c r="AW792" s="6" t="str">
        <f t="shared" si="229"/>
        <v/>
      </c>
      <c r="AX792" s="6" t="str">
        <f t="shared" si="230"/>
        <v/>
      </c>
      <c r="AY792" s="58"/>
      <c r="BE792"/>
      <c r="CS792" s="284" t="str">
        <f t="shared" si="231"/>
        <v/>
      </c>
      <c r="CT792" s="365" t="str">
        <f t="shared" si="239"/>
        <v/>
      </c>
    </row>
    <row r="793" spans="1:98" s="1" customFormat="1" ht="13.5" customHeight="1" x14ac:dyDescent="0.2">
      <c r="A793" s="17">
        <v>778</v>
      </c>
      <c r="B793" s="370"/>
      <c r="C793" s="370"/>
      <c r="D793" s="370"/>
      <c r="E793" s="370"/>
      <c r="F793" s="370"/>
      <c r="G793" s="370"/>
      <c r="H793" s="370"/>
      <c r="I793" s="370"/>
      <c r="J793" s="370"/>
      <c r="K793" s="370"/>
      <c r="L793" s="371"/>
      <c r="M793" s="370"/>
      <c r="N793" s="69"/>
      <c r="O793" s="70"/>
      <c r="P793" s="62"/>
      <c r="Q793" s="62"/>
      <c r="R793" s="103"/>
      <c r="S793" s="103"/>
      <c r="T793" s="104"/>
      <c r="U793" s="105"/>
      <c r="V793" s="106"/>
      <c r="W793" s="106"/>
      <c r="X793" s="107"/>
      <c r="Y793" s="25"/>
      <c r="Z793" s="21" t="str">
        <f t="shared" si="222"/>
        <v/>
      </c>
      <c r="AA793" s="6" t="e">
        <f t="shared" si="223"/>
        <v>#N/A</v>
      </c>
      <c r="AB793" s="6" t="e">
        <f t="shared" si="224"/>
        <v>#N/A</v>
      </c>
      <c r="AC793" s="6" t="e">
        <f t="shared" si="225"/>
        <v>#N/A</v>
      </c>
      <c r="AD793" s="6" t="str">
        <f t="shared" si="226"/>
        <v/>
      </c>
      <c r="AE793" s="6">
        <f t="shared" si="227"/>
        <v>1</v>
      </c>
      <c r="AF793" s="6" t="e">
        <f t="shared" si="232"/>
        <v>#N/A</v>
      </c>
      <c r="AG793" s="6" t="e">
        <f t="shared" si="233"/>
        <v>#N/A</v>
      </c>
      <c r="AH793" s="6" t="e">
        <f t="shared" si="234"/>
        <v>#N/A</v>
      </c>
      <c r="AI793" s="6" t="e">
        <f t="shared" si="235"/>
        <v>#N/A</v>
      </c>
      <c r="AJ793" s="7" t="str">
        <f t="shared" si="236"/>
        <v xml:space="preserve"> </v>
      </c>
      <c r="AK793" s="6" t="e">
        <f t="shared" si="237"/>
        <v>#N/A</v>
      </c>
      <c r="AL793" s="6"/>
      <c r="AM793" s="6"/>
      <c r="AN793" s="6"/>
      <c r="AO793" s="6"/>
      <c r="AP793" s="6"/>
      <c r="AQ793" s="6"/>
      <c r="AR793" s="6"/>
      <c r="AS793" s="6"/>
      <c r="AT793" s="6">
        <f t="shared" si="238"/>
        <v>0</v>
      </c>
      <c r="AU793" s="6"/>
      <c r="AV793" s="6" t="str">
        <f t="shared" si="228"/>
        <v/>
      </c>
      <c r="AW793" s="6" t="str">
        <f t="shared" si="229"/>
        <v/>
      </c>
      <c r="AX793" s="6" t="str">
        <f t="shared" si="230"/>
        <v/>
      </c>
      <c r="AY793" s="58"/>
      <c r="BE793"/>
      <c r="CS793" s="284" t="str">
        <f t="shared" si="231"/>
        <v/>
      </c>
      <c r="CT793" s="365" t="str">
        <f t="shared" si="239"/>
        <v/>
      </c>
    </row>
    <row r="794" spans="1:98" s="1" customFormat="1" ht="13.5" customHeight="1" x14ac:dyDescent="0.2">
      <c r="A794" s="17">
        <v>779</v>
      </c>
      <c r="B794" s="370"/>
      <c r="C794" s="370"/>
      <c r="D794" s="370"/>
      <c r="E794" s="370"/>
      <c r="F794" s="370"/>
      <c r="G794" s="370"/>
      <c r="H794" s="370"/>
      <c r="I794" s="370"/>
      <c r="J794" s="370"/>
      <c r="K794" s="370"/>
      <c r="L794" s="371"/>
      <c r="M794" s="370"/>
      <c r="N794" s="69"/>
      <c r="O794" s="70"/>
      <c r="P794" s="62"/>
      <c r="Q794" s="62"/>
      <c r="R794" s="103"/>
      <c r="S794" s="103"/>
      <c r="T794" s="104"/>
      <c r="U794" s="105"/>
      <c r="V794" s="106"/>
      <c r="W794" s="106"/>
      <c r="X794" s="107"/>
      <c r="Y794" s="25"/>
      <c r="Z794" s="21" t="str">
        <f t="shared" si="222"/>
        <v/>
      </c>
      <c r="AA794" s="6" t="e">
        <f t="shared" si="223"/>
        <v>#N/A</v>
      </c>
      <c r="AB794" s="6" t="e">
        <f t="shared" si="224"/>
        <v>#N/A</v>
      </c>
      <c r="AC794" s="6" t="e">
        <f t="shared" si="225"/>
        <v>#N/A</v>
      </c>
      <c r="AD794" s="6" t="str">
        <f t="shared" si="226"/>
        <v/>
      </c>
      <c r="AE794" s="6">
        <f t="shared" si="227"/>
        <v>1</v>
      </c>
      <c r="AF794" s="6" t="e">
        <f t="shared" si="232"/>
        <v>#N/A</v>
      </c>
      <c r="AG794" s="6" t="e">
        <f t="shared" si="233"/>
        <v>#N/A</v>
      </c>
      <c r="AH794" s="6" t="e">
        <f t="shared" si="234"/>
        <v>#N/A</v>
      </c>
      <c r="AI794" s="6" t="e">
        <f t="shared" si="235"/>
        <v>#N/A</v>
      </c>
      <c r="AJ794" s="7" t="str">
        <f t="shared" si="236"/>
        <v xml:space="preserve"> </v>
      </c>
      <c r="AK794" s="6" t="e">
        <f t="shared" si="237"/>
        <v>#N/A</v>
      </c>
      <c r="AL794" s="6"/>
      <c r="AM794" s="6"/>
      <c r="AN794" s="6"/>
      <c r="AO794" s="6"/>
      <c r="AP794" s="6"/>
      <c r="AQ794" s="6"/>
      <c r="AR794" s="6"/>
      <c r="AS794" s="6"/>
      <c r="AT794" s="6">
        <f t="shared" si="238"/>
        <v>0</v>
      </c>
      <c r="AU794" s="6"/>
      <c r="AV794" s="6" t="str">
        <f t="shared" si="228"/>
        <v/>
      </c>
      <c r="AW794" s="6" t="str">
        <f t="shared" si="229"/>
        <v/>
      </c>
      <c r="AX794" s="6" t="str">
        <f t="shared" si="230"/>
        <v/>
      </c>
      <c r="AY794" s="58"/>
      <c r="BE794"/>
      <c r="CS794" s="284" t="str">
        <f t="shared" si="231"/>
        <v/>
      </c>
      <c r="CT794" s="365" t="str">
        <f t="shared" si="239"/>
        <v/>
      </c>
    </row>
    <row r="795" spans="1:98" s="1" customFormat="1" ht="13.5" customHeight="1" x14ac:dyDescent="0.2">
      <c r="A795" s="17">
        <v>780</v>
      </c>
      <c r="B795" s="370"/>
      <c r="C795" s="370"/>
      <c r="D795" s="370"/>
      <c r="E795" s="370"/>
      <c r="F795" s="370"/>
      <c r="G795" s="370"/>
      <c r="H795" s="370"/>
      <c r="I795" s="370"/>
      <c r="J795" s="370"/>
      <c r="K795" s="370"/>
      <c r="L795" s="371"/>
      <c r="M795" s="370"/>
      <c r="N795" s="69"/>
      <c r="O795" s="70"/>
      <c r="P795" s="62"/>
      <c r="Q795" s="62"/>
      <c r="R795" s="103"/>
      <c r="S795" s="103"/>
      <c r="T795" s="104"/>
      <c r="U795" s="105"/>
      <c r="V795" s="106"/>
      <c r="W795" s="106"/>
      <c r="X795" s="107"/>
      <c r="Y795" s="25"/>
      <c r="Z795" s="21" t="str">
        <f t="shared" si="222"/>
        <v/>
      </c>
      <c r="AA795" s="6" t="e">
        <f t="shared" si="223"/>
        <v>#N/A</v>
      </c>
      <c r="AB795" s="6" t="e">
        <f t="shared" si="224"/>
        <v>#N/A</v>
      </c>
      <c r="AC795" s="6" t="e">
        <f t="shared" si="225"/>
        <v>#N/A</v>
      </c>
      <c r="AD795" s="6" t="str">
        <f t="shared" si="226"/>
        <v/>
      </c>
      <c r="AE795" s="6">
        <f t="shared" si="227"/>
        <v>1</v>
      </c>
      <c r="AF795" s="6" t="e">
        <f t="shared" si="232"/>
        <v>#N/A</v>
      </c>
      <c r="AG795" s="6" t="e">
        <f t="shared" si="233"/>
        <v>#N/A</v>
      </c>
      <c r="AH795" s="6" t="e">
        <f t="shared" si="234"/>
        <v>#N/A</v>
      </c>
      <c r="AI795" s="6" t="e">
        <f t="shared" si="235"/>
        <v>#N/A</v>
      </c>
      <c r="AJ795" s="7" t="str">
        <f t="shared" si="236"/>
        <v xml:space="preserve"> </v>
      </c>
      <c r="AK795" s="6" t="e">
        <f t="shared" si="237"/>
        <v>#N/A</v>
      </c>
      <c r="AL795" s="6"/>
      <c r="AM795" s="6"/>
      <c r="AN795" s="6"/>
      <c r="AO795" s="6"/>
      <c r="AP795" s="6"/>
      <c r="AQ795" s="6"/>
      <c r="AR795" s="6"/>
      <c r="AS795" s="6"/>
      <c r="AT795" s="6">
        <f t="shared" si="238"/>
        <v>0</v>
      </c>
      <c r="AU795" s="6"/>
      <c r="AV795" s="6" t="str">
        <f t="shared" si="228"/>
        <v/>
      </c>
      <c r="AW795" s="6" t="str">
        <f t="shared" si="229"/>
        <v/>
      </c>
      <c r="AX795" s="6" t="str">
        <f t="shared" si="230"/>
        <v/>
      </c>
      <c r="AY795" s="58"/>
      <c r="BE795"/>
      <c r="CS795" s="284" t="str">
        <f t="shared" si="231"/>
        <v/>
      </c>
      <c r="CT795" s="365" t="str">
        <f t="shared" si="239"/>
        <v/>
      </c>
    </row>
    <row r="796" spans="1:98" s="1" customFormat="1" ht="13.5" customHeight="1" x14ac:dyDescent="0.2">
      <c r="A796" s="17">
        <v>781</v>
      </c>
      <c r="B796" s="370"/>
      <c r="C796" s="370"/>
      <c r="D796" s="370"/>
      <c r="E796" s="370"/>
      <c r="F796" s="370"/>
      <c r="G796" s="370"/>
      <c r="H796" s="370"/>
      <c r="I796" s="370"/>
      <c r="J796" s="370"/>
      <c r="K796" s="370"/>
      <c r="L796" s="371"/>
      <c r="M796" s="370"/>
      <c r="N796" s="69"/>
      <c r="O796" s="70"/>
      <c r="P796" s="62"/>
      <c r="Q796" s="62"/>
      <c r="R796" s="103"/>
      <c r="S796" s="103"/>
      <c r="T796" s="104"/>
      <c r="U796" s="105"/>
      <c r="V796" s="106"/>
      <c r="W796" s="106"/>
      <c r="X796" s="107"/>
      <c r="Y796" s="25"/>
      <c r="Z796" s="21" t="str">
        <f t="shared" si="222"/>
        <v/>
      </c>
      <c r="AA796" s="6" t="e">
        <f t="shared" si="223"/>
        <v>#N/A</v>
      </c>
      <c r="AB796" s="6" t="e">
        <f t="shared" si="224"/>
        <v>#N/A</v>
      </c>
      <c r="AC796" s="6" t="e">
        <f t="shared" si="225"/>
        <v>#N/A</v>
      </c>
      <c r="AD796" s="6" t="str">
        <f t="shared" si="226"/>
        <v/>
      </c>
      <c r="AE796" s="6">
        <f t="shared" si="227"/>
        <v>1</v>
      </c>
      <c r="AF796" s="6" t="e">
        <f t="shared" si="232"/>
        <v>#N/A</v>
      </c>
      <c r="AG796" s="6" t="e">
        <f t="shared" si="233"/>
        <v>#N/A</v>
      </c>
      <c r="AH796" s="6" t="e">
        <f t="shared" si="234"/>
        <v>#N/A</v>
      </c>
      <c r="AI796" s="6" t="e">
        <f t="shared" si="235"/>
        <v>#N/A</v>
      </c>
      <c r="AJ796" s="7" t="str">
        <f t="shared" si="236"/>
        <v xml:space="preserve"> </v>
      </c>
      <c r="AK796" s="6" t="e">
        <f t="shared" si="237"/>
        <v>#N/A</v>
      </c>
      <c r="AL796" s="6"/>
      <c r="AM796" s="6"/>
      <c r="AN796" s="6"/>
      <c r="AO796" s="6"/>
      <c r="AP796" s="6"/>
      <c r="AQ796" s="6"/>
      <c r="AR796" s="6"/>
      <c r="AS796" s="6"/>
      <c r="AT796" s="6">
        <f t="shared" si="238"/>
        <v>0</v>
      </c>
      <c r="AU796" s="6"/>
      <c r="AV796" s="6" t="str">
        <f t="shared" si="228"/>
        <v/>
      </c>
      <c r="AW796" s="6" t="str">
        <f t="shared" si="229"/>
        <v/>
      </c>
      <c r="AX796" s="6" t="str">
        <f t="shared" si="230"/>
        <v/>
      </c>
      <c r="AY796" s="58"/>
      <c r="BE796"/>
      <c r="CS796" s="284" t="str">
        <f t="shared" si="231"/>
        <v/>
      </c>
      <c r="CT796" s="365" t="str">
        <f t="shared" si="239"/>
        <v/>
      </c>
    </row>
    <row r="797" spans="1:98" s="1" customFormat="1" ht="13.5" customHeight="1" x14ac:dyDescent="0.2">
      <c r="A797" s="17">
        <v>782</v>
      </c>
      <c r="B797" s="370"/>
      <c r="C797" s="370"/>
      <c r="D797" s="370"/>
      <c r="E797" s="370"/>
      <c r="F797" s="370"/>
      <c r="G797" s="370"/>
      <c r="H797" s="370"/>
      <c r="I797" s="370"/>
      <c r="J797" s="370"/>
      <c r="K797" s="370"/>
      <c r="L797" s="371"/>
      <c r="M797" s="370"/>
      <c r="N797" s="69"/>
      <c r="O797" s="70"/>
      <c r="P797" s="62"/>
      <c r="Q797" s="62"/>
      <c r="R797" s="103"/>
      <c r="S797" s="103"/>
      <c r="T797" s="104"/>
      <c r="U797" s="105"/>
      <c r="V797" s="106"/>
      <c r="W797" s="106"/>
      <c r="X797" s="107"/>
      <c r="Y797" s="25"/>
      <c r="Z797" s="21" t="str">
        <f t="shared" si="222"/>
        <v/>
      </c>
      <c r="AA797" s="6" t="e">
        <f t="shared" si="223"/>
        <v>#N/A</v>
      </c>
      <c r="AB797" s="6" t="e">
        <f t="shared" si="224"/>
        <v>#N/A</v>
      </c>
      <c r="AC797" s="6" t="e">
        <f t="shared" si="225"/>
        <v>#N/A</v>
      </c>
      <c r="AD797" s="6" t="str">
        <f t="shared" si="226"/>
        <v/>
      </c>
      <c r="AE797" s="6">
        <f t="shared" si="227"/>
        <v>1</v>
      </c>
      <c r="AF797" s="6" t="e">
        <f t="shared" si="232"/>
        <v>#N/A</v>
      </c>
      <c r="AG797" s="6" t="e">
        <f t="shared" si="233"/>
        <v>#N/A</v>
      </c>
      <c r="AH797" s="6" t="e">
        <f t="shared" si="234"/>
        <v>#N/A</v>
      </c>
      <c r="AI797" s="6" t="e">
        <f t="shared" si="235"/>
        <v>#N/A</v>
      </c>
      <c r="AJ797" s="7" t="str">
        <f t="shared" si="236"/>
        <v xml:space="preserve"> </v>
      </c>
      <c r="AK797" s="6" t="e">
        <f t="shared" si="237"/>
        <v>#N/A</v>
      </c>
      <c r="AL797" s="6"/>
      <c r="AM797" s="6"/>
      <c r="AN797" s="6"/>
      <c r="AO797" s="6"/>
      <c r="AP797" s="6"/>
      <c r="AQ797" s="6"/>
      <c r="AR797" s="6"/>
      <c r="AS797" s="6"/>
      <c r="AT797" s="6">
        <f t="shared" si="238"/>
        <v>0</v>
      </c>
      <c r="AU797" s="6"/>
      <c r="AV797" s="6" t="str">
        <f t="shared" si="228"/>
        <v/>
      </c>
      <c r="AW797" s="6" t="str">
        <f t="shared" si="229"/>
        <v/>
      </c>
      <c r="AX797" s="6" t="str">
        <f t="shared" si="230"/>
        <v/>
      </c>
      <c r="AY797" s="58"/>
      <c r="BE797"/>
      <c r="CS797" s="284" t="str">
        <f t="shared" si="231"/>
        <v/>
      </c>
      <c r="CT797" s="365" t="str">
        <f t="shared" si="239"/>
        <v/>
      </c>
    </row>
    <row r="798" spans="1:98" s="1" customFormat="1" ht="13.5" customHeight="1" x14ac:dyDescent="0.2">
      <c r="A798" s="17">
        <v>783</v>
      </c>
      <c r="B798" s="370"/>
      <c r="C798" s="370"/>
      <c r="D798" s="370"/>
      <c r="E798" s="370"/>
      <c r="F798" s="370"/>
      <c r="G798" s="370"/>
      <c r="H798" s="370"/>
      <c r="I798" s="370"/>
      <c r="J798" s="370"/>
      <c r="K798" s="370"/>
      <c r="L798" s="371"/>
      <c r="M798" s="370"/>
      <c r="N798" s="69"/>
      <c r="O798" s="70"/>
      <c r="P798" s="62"/>
      <c r="Q798" s="62"/>
      <c r="R798" s="103"/>
      <c r="S798" s="103"/>
      <c r="T798" s="104"/>
      <c r="U798" s="105"/>
      <c r="V798" s="106"/>
      <c r="W798" s="106"/>
      <c r="X798" s="107"/>
      <c r="Y798" s="25"/>
      <c r="Z798" s="21" t="str">
        <f t="shared" si="222"/>
        <v/>
      </c>
      <c r="AA798" s="6" t="e">
        <f t="shared" si="223"/>
        <v>#N/A</v>
      </c>
      <c r="AB798" s="6" t="e">
        <f t="shared" si="224"/>
        <v>#N/A</v>
      </c>
      <c r="AC798" s="6" t="e">
        <f t="shared" si="225"/>
        <v>#N/A</v>
      </c>
      <c r="AD798" s="6" t="str">
        <f t="shared" si="226"/>
        <v/>
      </c>
      <c r="AE798" s="6">
        <f t="shared" si="227"/>
        <v>1</v>
      </c>
      <c r="AF798" s="6" t="e">
        <f t="shared" si="232"/>
        <v>#N/A</v>
      </c>
      <c r="AG798" s="6" t="e">
        <f t="shared" si="233"/>
        <v>#N/A</v>
      </c>
      <c r="AH798" s="6" t="e">
        <f t="shared" si="234"/>
        <v>#N/A</v>
      </c>
      <c r="AI798" s="6" t="e">
        <f t="shared" si="235"/>
        <v>#N/A</v>
      </c>
      <c r="AJ798" s="7" t="str">
        <f t="shared" si="236"/>
        <v xml:space="preserve"> </v>
      </c>
      <c r="AK798" s="6" t="e">
        <f t="shared" si="237"/>
        <v>#N/A</v>
      </c>
      <c r="AL798" s="6"/>
      <c r="AM798" s="6"/>
      <c r="AN798" s="6"/>
      <c r="AO798" s="6"/>
      <c r="AP798" s="6"/>
      <c r="AQ798" s="6"/>
      <c r="AR798" s="6"/>
      <c r="AS798" s="6"/>
      <c r="AT798" s="6">
        <f t="shared" si="238"/>
        <v>0</v>
      </c>
      <c r="AU798" s="6"/>
      <c r="AV798" s="6" t="str">
        <f t="shared" si="228"/>
        <v/>
      </c>
      <c r="AW798" s="6" t="str">
        <f t="shared" si="229"/>
        <v/>
      </c>
      <c r="AX798" s="6" t="str">
        <f t="shared" si="230"/>
        <v/>
      </c>
      <c r="AY798" s="58"/>
      <c r="BE798"/>
      <c r="CS798" s="284" t="str">
        <f t="shared" si="231"/>
        <v/>
      </c>
      <c r="CT798" s="365" t="str">
        <f t="shared" si="239"/>
        <v/>
      </c>
    </row>
    <row r="799" spans="1:98" s="1" customFormat="1" ht="13.5" customHeight="1" x14ac:dyDescent="0.2">
      <c r="A799" s="17">
        <v>784</v>
      </c>
      <c r="B799" s="370"/>
      <c r="C799" s="370"/>
      <c r="D799" s="370"/>
      <c r="E799" s="370"/>
      <c r="F799" s="370"/>
      <c r="G799" s="370"/>
      <c r="H799" s="370"/>
      <c r="I799" s="370"/>
      <c r="J799" s="370"/>
      <c r="K799" s="370"/>
      <c r="L799" s="371"/>
      <c r="M799" s="370"/>
      <c r="N799" s="69"/>
      <c r="O799" s="70"/>
      <c r="P799" s="62"/>
      <c r="Q799" s="62"/>
      <c r="R799" s="103"/>
      <c r="S799" s="103"/>
      <c r="T799" s="104"/>
      <c r="U799" s="105"/>
      <c r="V799" s="106"/>
      <c r="W799" s="106"/>
      <c r="X799" s="107"/>
      <c r="Y799" s="25"/>
      <c r="Z799" s="21" t="str">
        <f t="shared" si="222"/>
        <v/>
      </c>
      <c r="AA799" s="6" t="e">
        <f t="shared" si="223"/>
        <v>#N/A</v>
      </c>
      <c r="AB799" s="6" t="e">
        <f t="shared" si="224"/>
        <v>#N/A</v>
      </c>
      <c r="AC799" s="6" t="e">
        <f t="shared" si="225"/>
        <v>#N/A</v>
      </c>
      <c r="AD799" s="6" t="str">
        <f t="shared" si="226"/>
        <v/>
      </c>
      <c r="AE799" s="6">
        <f t="shared" si="227"/>
        <v>1</v>
      </c>
      <c r="AF799" s="6" t="e">
        <f t="shared" si="232"/>
        <v>#N/A</v>
      </c>
      <c r="AG799" s="6" t="e">
        <f t="shared" si="233"/>
        <v>#N/A</v>
      </c>
      <c r="AH799" s="6" t="e">
        <f t="shared" si="234"/>
        <v>#N/A</v>
      </c>
      <c r="AI799" s="6" t="e">
        <f t="shared" si="235"/>
        <v>#N/A</v>
      </c>
      <c r="AJ799" s="7" t="str">
        <f t="shared" si="236"/>
        <v xml:space="preserve"> </v>
      </c>
      <c r="AK799" s="6" t="e">
        <f t="shared" si="237"/>
        <v>#N/A</v>
      </c>
      <c r="AL799" s="6"/>
      <c r="AM799" s="6"/>
      <c r="AN799" s="6"/>
      <c r="AO799" s="6"/>
      <c r="AP799" s="6"/>
      <c r="AQ799" s="6"/>
      <c r="AR799" s="6"/>
      <c r="AS799" s="6"/>
      <c r="AT799" s="6">
        <f t="shared" si="238"/>
        <v>0</v>
      </c>
      <c r="AU799" s="6"/>
      <c r="AV799" s="6" t="str">
        <f t="shared" si="228"/>
        <v/>
      </c>
      <c r="AW799" s="6" t="str">
        <f t="shared" si="229"/>
        <v/>
      </c>
      <c r="AX799" s="6" t="str">
        <f t="shared" si="230"/>
        <v/>
      </c>
      <c r="AY799" s="58"/>
      <c r="BE799"/>
      <c r="CS799" s="284" t="str">
        <f t="shared" si="231"/>
        <v/>
      </c>
      <c r="CT799" s="365" t="str">
        <f t="shared" si="239"/>
        <v/>
      </c>
    </row>
    <row r="800" spans="1:98" s="1" customFormat="1" ht="13.5" customHeight="1" x14ac:dyDescent="0.2">
      <c r="A800" s="17">
        <v>785</v>
      </c>
      <c r="B800" s="370"/>
      <c r="C800" s="370"/>
      <c r="D800" s="370"/>
      <c r="E800" s="370"/>
      <c r="F800" s="370"/>
      <c r="G800" s="370"/>
      <c r="H800" s="370"/>
      <c r="I800" s="370"/>
      <c r="J800" s="370"/>
      <c r="K800" s="370"/>
      <c r="L800" s="371"/>
      <c r="M800" s="370"/>
      <c r="N800" s="69"/>
      <c r="O800" s="70"/>
      <c r="P800" s="62"/>
      <c r="Q800" s="62"/>
      <c r="R800" s="103"/>
      <c r="S800" s="103"/>
      <c r="T800" s="104"/>
      <c r="U800" s="105"/>
      <c r="V800" s="106"/>
      <c r="W800" s="106"/>
      <c r="X800" s="107"/>
      <c r="Y800" s="25"/>
      <c r="Z800" s="21" t="str">
        <f t="shared" si="222"/>
        <v/>
      </c>
      <c r="AA800" s="6" t="e">
        <f t="shared" si="223"/>
        <v>#N/A</v>
      </c>
      <c r="AB800" s="6" t="e">
        <f t="shared" si="224"/>
        <v>#N/A</v>
      </c>
      <c r="AC800" s="6" t="e">
        <f t="shared" si="225"/>
        <v>#N/A</v>
      </c>
      <c r="AD800" s="6" t="str">
        <f t="shared" si="226"/>
        <v/>
      </c>
      <c r="AE800" s="6">
        <f t="shared" si="227"/>
        <v>1</v>
      </c>
      <c r="AF800" s="6" t="e">
        <f t="shared" si="232"/>
        <v>#N/A</v>
      </c>
      <c r="AG800" s="6" t="e">
        <f t="shared" si="233"/>
        <v>#N/A</v>
      </c>
      <c r="AH800" s="6" t="e">
        <f t="shared" si="234"/>
        <v>#N/A</v>
      </c>
      <c r="AI800" s="6" t="e">
        <f t="shared" si="235"/>
        <v>#N/A</v>
      </c>
      <c r="AJ800" s="7" t="str">
        <f t="shared" si="236"/>
        <v xml:space="preserve"> </v>
      </c>
      <c r="AK800" s="6" t="e">
        <f t="shared" si="237"/>
        <v>#N/A</v>
      </c>
      <c r="AL800" s="6"/>
      <c r="AM800" s="6"/>
      <c r="AN800" s="6"/>
      <c r="AO800" s="6"/>
      <c r="AP800" s="6"/>
      <c r="AQ800" s="6"/>
      <c r="AR800" s="6"/>
      <c r="AS800" s="6"/>
      <c r="AT800" s="6">
        <f t="shared" si="238"/>
        <v>0</v>
      </c>
      <c r="AU800" s="6"/>
      <c r="AV800" s="6" t="str">
        <f t="shared" si="228"/>
        <v/>
      </c>
      <c r="AW800" s="6" t="str">
        <f t="shared" si="229"/>
        <v/>
      </c>
      <c r="AX800" s="6" t="str">
        <f t="shared" si="230"/>
        <v/>
      </c>
      <c r="AY800" s="58"/>
      <c r="BE800"/>
      <c r="CS800" s="284" t="str">
        <f t="shared" si="231"/>
        <v/>
      </c>
      <c r="CT800" s="365" t="str">
        <f t="shared" si="239"/>
        <v/>
      </c>
    </row>
    <row r="801" spans="1:98" s="1" customFormat="1" ht="13.5" customHeight="1" x14ac:dyDescent="0.2">
      <c r="A801" s="17">
        <v>786</v>
      </c>
      <c r="B801" s="370"/>
      <c r="C801" s="370"/>
      <c r="D801" s="370"/>
      <c r="E801" s="370"/>
      <c r="F801" s="370"/>
      <c r="G801" s="370"/>
      <c r="H801" s="370"/>
      <c r="I801" s="370"/>
      <c r="J801" s="370"/>
      <c r="K801" s="370"/>
      <c r="L801" s="371"/>
      <c r="M801" s="370"/>
      <c r="N801" s="69"/>
      <c r="O801" s="70"/>
      <c r="P801" s="62"/>
      <c r="Q801" s="62"/>
      <c r="R801" s="103"/>
      <c r="S801" s="103"/>
      <c r="T801" s="104"/>
      <c r="U801" s="105"/>
      <c r="V801" s="106"/>
      <c r="W801" s="106"/>
      <c r="X801" s="107"/>
      <c r="Y801" s="25"/>
      <c r="Z801" s="21" t="str">
        <f t="shared" si="222"/>
        <v/>
      </c>
      <c r="AA801" s="6" t="e">
        <f t="shared" si="223"/>
        <v>#N/A</v>
      </c>
      <c r="AB801" s="6" t="e">
        <f t="shared" si="224"/>
        <v>#N/A</v>
      </c>
      <c r="AC801" s="6" t="e">
        <f t="shared" si="225"/>
        <v>#N/A</v>
      </c>
      <c r="AD801" s="6" t="str">
        <f t="shared" si="226"/>
        <v/>
      </c>
      <c r="AE801" s="6">
        <f t="shared" si="227"/>
        <v>1</v>
      </c>
      <c r="AF801" s="6" t="e">
        <f t="shared" si="232"/>
        <v>#N/A</v>
      </c>
      <c r="AG801" s="6" t="e">
        <f t="shared" si="233"/>
        <v>#N/A</v>
      </c>
      <c r="AH801" s="6" t="e">
        <f t="shared" si="234"/>
        <v>#N/A</v>
      </c>
      <c r="AI801" s="6" t="e">
        <f t="shared" si="235"/>
        <v>#N/A</v>
      </c>
      <c r="AJ801" s="7" t="str">
        <f t="shared" si="236"/>
        <v xml:space="preserve"> </v>
      </c>
      <c r="AK801" s="6" t="e">
        <f t="shared" si="237"/>
        <v>#N/A</v>
      </c>
      <c r="AL801" s="6"/>
      <c r="AM801" s="6"/>
      <c r="AN801" s="6"/>
      <c r="AO801" s="6"/>
      <c r="AP801" s="6"/>
      <c r="AQ801" s="6"/>
      <c r="AR801" s="6"/>
      <c r="AS801" s="6"/>
      <c r="AT801" s="6">
        <f t="shared" si="238"/>
        <v>0</v>
      </c>
      <c r="AU801" s="6"/>
      <c r="AV801" s="6" t="str">
        <f t="shared" si="228"/>
        <v/>
      </c>
      <c r="AW801" s="6" t="str">
        <f t="shared" si="229"/>
        <v/>
      </c>
      <c r="AX801" s="6" t="str">
        <f t="shared" si="230"/>
        <v/>
      </c>
      <c r="AY801" s="58"/>
      <c r="BE801"/>
      <c r="CS801" s="284" t="str">
        <f t="shared" si="231"/>
        <v/>
      </c>
      <c r="CT801" s="365" t="str">
        <f t="shared" si="239"/>
        <v/>
      </c>
    </row>
    <row r="802" spans="1:98" s="1" customFormat="1" ht="13.5" customHeight="1" x14ac:dyDescent="0.2">
      <c r="A802" s="17">
        <v>787</v>
      </c>
      <c r="B802" s="370"/>
      <c r="C802" s="370"/>
      <c r="D802" s="370"/>
      <c r="E802" s="370"/>
      <c r="F802" s="370"/>
      <c r="G802" s="370"/>
      <c r="H802" s="370"/>
      <c r="I802" s="370"/>
      <c r="J802" s="370"/>
      <c r="K802" s="370"/>
      <c r="L802" s="371"/>
      <c r="M802" s="370"/>
      <c r="N802" s="69"/>
      <c r="O802" s="70"/>
      <c r="P802" s="62"/>
      <c r="Q802" s="62"/>
      <c r="R802" s="103"/>
      <c r="S802" s="103"/>
      <c r="T802" s="104"/>
      <c r="U802" s="105"/>
      <c r="V802" s="106"/>
      <c r="W802" s="106"/>
      <c r="X802" s="107"/>
      <c r="Y802" s="25"/>
      <c r="Z802" s="21" t="str">
        <f t="shared" si="222"/>
        <v/>
      </c>
      <c r="AA802" s="6" t="e">
        <f t="shared" si="223"/>
        <v>#N/A</v>
      </c>
      <c r="AB802" s="6" t="e">
        <f t="shared" si="224"/>
        <v>#N/A</v>
      </c>
      <c r="AC802" s="6" t="e">
        <f t="shared" si="225"/>
        <v>#N/A</v>
      </c>
      <c r="AD802" s="6" t="str">
        <f t="shared" si="226"/>
        <v/>
      </c>
      <c r="AE802" s="6">
        <f t="shared" si="227"/>
        <v>1</v>
      </c>
      <c r="AF802" s="6" t="e">
        <f t="shared" si="232"/>
        <v>#N/A</v>
      </c>
      <c r="AG802" s="6" t="e">
        <f t="shared" si="233"/>
        <v>#N/A</v>
      </c>
      <c r="AH802" s="6" t="e">
        <f t="shared" si="234"/>
        <v>#N/A</v>
      </c>
      <c r="AI802" s="6" t="e">
        <f t="shared" si="235"/>
        <v>#N/A</v>
      </c>
      <c r="AJ802" s="7" t="str">
        <f t="shared" si="236"/>
        <v xml:space="preserve"> </v>
      </c>
      <c r="AK802" s="6" t="e">
        <f t="shared" si="237"/>
        <v>#N/A</v>
      </c>
      <c r="AL802" s="6"/>
      <c r="AM802" s="6"/>
      <c r="AN802" s="6"/>
      <c r="AO802" s="6"/>
      <c r="AP802" s="6"/>
      <c r="AQ802" s="6"/>
      <c r="AR802" s="6"/>
      <c r="AS802" s="6"/>
      <c r="AT802" s="6">
        <f t="shared" si="238"/>
        <v>0</v>
      </c>
      <c r="AU802" s="6"/>
      <c r="AV802" s="6" t="str">
        <f t="shared" si="228"/>
        <v/>
      </c>
      <c r="AW802" s="6" t="str">
        <f t="shared" si="229"/>
        <v/>
      </c>
      <c r="AX802" s="6" t="str">
        <f t="shared" si="230"/>
        <v/>
      </c>
      <c r="AY802" s="58"/>
      <c r="BE802"/>
      <c r="CS802" s="284" t="str">
        <f t="shared" si="231"/>
        <v/>
      </c>
      <c r="CT802" s="365" t="str">
        <f t="shared" si="239"/>
        <v/>
      </c>
    </row>
    <row r="803" spans="1:98" s="1" customFormat="1" ht="13.5" customHeight="1" x14ac:dyDescent="0.2">
      <c r="A803" s="17">
        <v>788</v>
      </c>
      <c r="B803" s="370"/>
      <c r="C803" s="370"/>
      <c r="D803" s="370"/>
      <c r="E803" s="370"/>
      <c r="F803" s="370"/>
      <c r="G803" s="370"/>
      <c r="H803" s="370"/>
      <c r="I803" s="370"/>
      <c r="J803" s="370"/>
      <c r="K803" s="370"/>
      <c r="L803" s="371"/>
      <c r="M803" s="370"/>
      <c r="N803" s="69"/>
      <c r="O803" s="70"/>
      <c r="P803" s="62"/>
      <c r="Q803" s="62"/>
      <c r="R803" s="103"/>
      <c r="S803" s="103"/>
      <c r="T803" s="104"/>
      <c r="U803" s="105"/>
      <c r="V803" s="106"/>
      <c r="W803" s="106"/>
      <c r="X803" s="107"/>
      <c r="Y803" s="25"/>
      <c r="Z803" s="21" t="str">
        <f t="shared" si="222"/>
        <v/>
      </c>
      <c r="AA803" s="6" t="e">
        <f t="shared" si="223"/>
        <v>#N/A</v>
      </c>
      <c r="AB803" s="6" t="e">
        <f t="shared" si="224"/>
        <v>#N/A</v>
      </c>
      <c r="AC803" s="6" t="e">
        <f t="shared" si="225"/>
        <v>#N/A</v>
      </c>
      <c r="AD803" s="6" t="str">
        <f t="shared" si="226"/>
        <v/>
      </c>
      <c r="AE803" s="6">
        <f t="shared" si="227"/>
        <v>1</v>
      </c>
      <c r="AF803" s="6" t="e">
        <f t="shared" si="232"/>
        <v>#N/A</v>
      </c>
      <c r="AG803" s="6" t="e">
        <f t="shared" si="233"/>
        <v>#N/A</v>
      </c>
      <c r="AH803" s="6" t="e">
        <f t="shared" si="234"/>
        <v>#N/A</v>
      </c>
      <c r="AI803" s="6" t="e">
        <f t="shared" si="235"/>
        <v>#N/A</v>
      </c>
      <c r="AJ803" s="7" t="str">
        <f t="shared" si="236"/>
        <v xml:space="preserve"> </v>
      </c>
      <c r="AK803" s="6" t="e">
        <f t="shared" si="237"/>
        <v>#N/A</v>
      </c>
      <c r="AL803" s="6"/>
      <c r="AM803" s="6"/>
      <c r="AN803" s="6"/>
      <c r="AO803" s="6"/>
      <c r="AP803" s="6"/>
      <c r="AQ803" s="6"/>
      <c r="AR803" s="6"/>
      <c r="AS803" s="6"/>
      <c r="AT803" s="6">
        <f t="shared" si="238"/>
        <v>0</v>
      </c>
      <c r="AU803" s="6"/>
      <c r="AV803" s="6" t="str">
        <f t="shared" si="228"/>
        <v/>
      </c>
      <c r="AW803" s="6" t="str">
        <f t="shared" si="229"/>
        <v/>
      </c>
      <c r="AX803" s="6" t="str">
        <f t="shared" si="230"/>
        <v/>
      </c>
      <c r="AY803" s="58"/>
      <c r="BE803"/>
      <c r="CS803" s="284" t="str">
        <f t="shared" si="231"/>
        <v/>
      </c>
      <c r="CT803" s="365" t="str">
        <f t="shared" si="239"/>
        <v/>
      </c>
    </row>
    <row r="804" spans="1:98" s="1" customFormat="1" ht="13.5" customHeight="1" x14ac:dyDescent="0.2">
      <c r="A804" s="17">
        <v>789</v>
      </c>
      <c r="B804" s="370"/>
      <c r="C804" s="370"/>
      <c r="D804" s="370"/>
      <c r="E804" s="370"/>
      <c r="F804" s="370"/>
      <c r="G804" s="370"/>
      <c r="H804" s="370"/>
      <c r="I804" s="370"/>
      <c r="J804" s="370"/>
      <c r="K804" s="370"/>
      <c r="L804" s="371"/>
      <c r="M804" s="370"/>
      <c r="N804" s="69"/>
      <c r="O804" s="70"/>
      <c r="P804" s="62"/>
      <c r="Q804" s="62"/>
      <c r="R804" s="103"/>
      <c r="S804" s="103"/>
      <c r="T804" s="104"/>
      <c r="U804" s="105"/>
      <c r="V804" s="106"/>
      <c r="W804" s="106"/>
      <c r="X804" s="107"/>
      <c r="Y804" s="25"/>
      <c r="Z804" s="21" t="str">
        <f t="shared" si="222"/>
        <v/>
      </c>
      <c r="AA804" s="6" t="e">
        <f t="shared" si="223"/>
        <v>#N/A</v>
      </c>
      <c r="AB804" s="6" t="e">
        <f t="shared" si="224"/>
        <v>#N/A</v>
      </c>
      <c r="AC804" s="6" t="e">
        <f t="shared" si="225"/>
        <v>#N/A</v>
      </c>
      <c r="AD804" s="6" t="str">
        <f t="shared" si="226"/>
        <v/>
      </c>
      <c r="AE804" s="6">
        <f t="shared" si="227"/>
        <v>1</v>
      </c>
      <c r="AF804" s="6" t="e">
        <f t="shared" si="232"/>
        <v>#N/A</v>
      </c>
      <c r="AG804" s="6" t="e">
        <f t="shared" si="233"/>
        <v>#N/A</v>
      </c>
      <c r="AH804" s="6" t="e">
        <f t="shared" si="234"/>
        <v>#N/A</v>
      </c>
      <c r="AI804" s="6" t="e">
        <f t="shared" si="235"/>
        <v>#N/A</v>
      </c>
      <c r="AJ804" s="7" t="str">
        <f t="shared" si="236"/>
        <v xml:space="preserve"> </v>
      </c>
      <c r="AK804" s="6" t="e">
        <f t="shared" si="237"/>
        <v>#N/A</v>
      </c>
      <c r="AL804" s="6"/>
      <c r="AM804" s="6"/>
      <c r="AN804" s="6"/>
      <c r="AO804" s="6"/>
      <c r="AP804" s="6"/>
      <c r="AQ804" s="6"/>
      <c r="AR804" s="6"/>
      <c r="AS804" s="6"/>
      <c r="AT804" s="6">
        <f t="shared" si="238"/>
        <v>0</v>
      </c>
      <c r="AU804" s="6"/>
      <c r="AV804" s="6" t="str">
        <f t="shared" si="228"/>
        <v/>
      </c>
      <c r="AW804" s="6" t="str">
        <f t="shared" si="229"/>
        <v/>
      </c>
      <c r="AX804" s="6" t="str">
        <f t="shared" si="230"/>
        <v/>
      </c>
      <c r="AY804" s="58"/>
      <c r="BE804"/>
      <c r="CS804" s="284" t="str">
        <f t="shared" si="231"/>
        <v/>
      </c>
      <c r="CT804" s="365" t="str">
        <f t="shared" si="239"/>
        <v/>
      </c>
    </row>
    <row r="805" spans="1:98" s="1" customFormat="1" ht="13.5" customHeight="1" x14ac:dyDescent="0.2">
      <c r="A805" s="17">
        <v>790</v>
      </c>
      <c r="B805" s="370"/>
      <c r="C805" s="370"/>
      <c r="D805" s="370"/>
      <c r="E805" s="370"/>
      <c r="F805" s="370"/>
      <c r="G805" s="370"/>
      <c r="H805" s="370"/>
      <c r="I805" s="370"/>
      <c r="J805" s="370"/>
      <c r="K805" s="370"/>
      <c r="L805" s="371"/>
      <c r="M805" s="370"/>
      <c r="N805" s="69"/>
      <c r="O805" s="70"/>
      <c r="P805" s="62"/>
      <c r="Q805" s="62"/>
      <c r="R805" s="103"/>
      <c r="S805" s="103"/>
      <c r="T805" s="104"/>
      <c r="U805" s="105"/>
      <c r="V805" s="106"/>
      <c r="W805" s="106"/>
      <c r="X805" s="107"/>
      <c r="Y805" s="25"/>
      <c r="Z805" s="21" t="str">
        <f t="shared" si="222"/>
        <v/>
      </c>
      <c r="AA805" s="6" t="e">
        <f t="shared" si="223"/>
        <v>#N/A</v>
      </c>
      <c r="AB805" s="6" t="e">
        <f t="shared" si="224"/>
        <v>#N/A</v>
      </c>
      <c r="AC805" s="6" t="e">
        <f t="shared" si="225"/>
        <v>#N/A</v>
      </c>
      <c r="AD805" s="6" t="str">
        <f t="shared" si="226"/>
        <v/>
      </c>
      <c r="AE805" s="6">
        <f t="shared" si="227"/>
        <v>1</v>
      </c>
      <c r="AF805" s="6" t="e">
        <f t="shared" si="232"/>
        <v>#N/A</v>
      </c>
      <c r="AG805" s="6" t="e">
        <f t="shared" si="233"/>
        <v>#N/A</v>
      </c>
      <c r="AH805" s="6" t="e">
        <f t="shared" si="234"/>
        <v>#N/A</v>
      </c>
      <c r="AI805" s="6" t="e">
        <f t="shared" si="235"/>
        <v>#N/A</v>
      </c>
      <c r="AJ805" s="7" t="str">
        <f t="shared" si="236"/>
        <v xml:space="preserve"> </v>
      </c>
      <c r="AK805" s="6" t="e">
        <f t="shared" si="237"/>
        <v>#N/A</v>
      </c>
      <c r="AL805" s="6"/>
      <c r="AM805" s="6"/>
      <c r="AN805" s="6"/>
      <c r="AO805" s="6"/>
      <c r="AP805" s="6"/>
      <c r="AQ805" s="6"/>
      <c r="AR805" s="6"/>
      <c r="AS805" s="6"/>
      <c r="AT805" s="6">
        <f t="shared" si="238"/>
        <v>0</v>
      </c>
      <c r="AU805" s="6"/>
      <c r="AV805" s="6" t="str">
        <f t="shared" si="228"/>
        <v/>
      </c>
      <c r="AW805" s="6" t="str">
        <f t="shared" si="229"/>
        <v/>
      </c>
      <c r="AX805" s="6" t="str">
        <f t="shared" si="230"/>
        <v/>
      </c>
      <c r="AY805" s="58"/>
      <c r="BE805"/>
      <c r="CS805" s="284" t="str">
        <f t="shared" si="231"/>
        <v/>
      </c>
      <c r="CT805" s="365" t="str">
        <f t="shared" si="239"/>
        <v/>
      </c>
    </row>
    <row r="806" spans="1:98" s="1" customFormat="1" ht="13.5" customHeight="1" x14ac:dyDescent="0.2">
      <c r="A806" s="17">
        <v>791</v>
      </c>
      <c r="B806" s="370"/>
      <c r="C806" s="370"/>
      <c r="D806" s="370"/>
      <c r="E806" s="370"/>
      <c r="F806" s="370"/>
      <c r="G806" s="370"/>
      <c r="H806" s="370"/>
      <c r="I806" s="370"/>
      <c r="J806" s="370"/>
      <c r="K806" s="370"/>
      <c r="L806" s="371"/>
      <c r="M806" s="370"/>
      <c r="N806" s="69"/>
      <c r="O806" s="70"/>
      <c r="P806" s="62"/>
      <c r="Q806" s="62"/>
      <c r="R806" s="103"/>
      <c r="S806" s="103"/>
      <c r="T806" s="104"/>
      <c r="U806" s="105"/>
      <c r="V806" s="106"/>
      <c r="W806" s="106"/>
      <c r="X806" s="107"/>
      <c r="Y806" s="25"/>
      <c r="Z806" s="21" t="str">
        <f t="shared" si="222"/>
        <v/>
      </c>
      <c r="AA806" s="6" t="e">
        <f t="shared" si="223"/>
        <v>#N/A</v>
      </c>
      <c r="AB806" s="6" t="e">
        <f t="shared" si="224"/>
        <v>#N/A</v>
      </c>
      <c r="AC806" s="6" t="e">
        <f t="shared" si="225"/>
        <v>#N/A</v>
      </c>
      <c r="AD806" s="6" t="str">
        <f t="shared" si="226"/>
        <v/>
      </c>
      <c r="AE806" s="6">
        <f t="shared" si="227"/>
        <v>1</v>
      </c>
      <c r="AF806" s="6" t="e">
        <f t="shared" si="232"/>
        <v>#N/A</v>
      </c>
      <c r="AG806" s="6" t="e">
        <f t="shared" si="233"/>
        <v>#N/A</v>
      </c>
      <c r="AH806" s="6" t="e">
        <f t="shared" si="234"/>
        <v>#N/A</v>
      </c>
      <c r="AI806" s="6" t="e">
        <f t="shared" si="235"/>
        <v>#N/A</v>
      </c>
      <c r="AJ806" s="7" t="str">
        <f t="shared" si="236"/>
        <v xml:space="preserve"> </v>
      </c>
      <c r="AK806" s="6" t="e">
        <f t="shared" si="237"/>
        <v>#N/A</v>
      </c>
      <c r="AL806" s="6"/>
      <c r="AM806" s="6"/>
      <c r="AN806" s="6"/>
      <c r="AO806" s="6"/>
      <c r="AP806" s="6"/>
      <c r="AQ806" s="6"/>
      <c r="AR806" s="6"/>
      <c r="AS806" s="6"/>
      <c r="AT806" s="6">
        <f t="shared" si="238"/>
        <v>0</v>
      </c>
      <c r="AU806" s="6"/>
      <c r="AV806" s="6" t="str">
        <f t="shared" si="228"/>
        <v/>
      </c>
      <c r="AW806" s="6" t="str">
        <f t="shared" si="229"/>
        <v/>
      </c>
      <c r="AX806" s="6" t="str">
        <f t="shared" si="230"/>
        <v/>
      </c>
      <c r="AY806" s="58"/>
      <c r="BE806"/>
      <c r="CS806" s="284" t="str">
        <f t="shared" si="231"/>
        <v/>
      </c>
      <c r="CT806" s="365" t="str">
        <f t="shared" si="239"/>
        <v/>
      </c>
    </row>
    <row r="807" spans="1:98" s="1" customFormat="1" ht="13.5" customHeight="1" x14ac:dyDescent="0.2">
      <c r="A807" s="17">
        <v>792</v>
      </c>
      <c r="B807" s="370"/>
      <c r="C807" s="370"/>
      <c r="D807" s="370"/>
      <c r="E807" s="370"/>
      <c r="F807" s="370"/>
      <c r="G807" s="370"/>
      <c r="H807" s="370"/>
      <c r="I807" s="370"/>
      <c r="J807" s="370"/>
      <c r="K807" s="370"/>
      <c r="L807" s="371"/>
      <c r="M807" s="370"/>
      <c r="N807" s="69"/>
      <c r="O807" s="70"/>
      <c r="P807" s="62"/>
      <c r="Q807" s="62"/>
      <c r="R807" s="103"/>
      <c r="S807" s="103"/>
      <c r="T807" s="104"/>
      <c r="U807" s="105"/>
      <c r="V807" s="106"/>
      <c r="W807" s="106"/>
      <c r="X807" s="107"/>
      <c r="Y807" s="25"/>
      <c r="Z807" s="21" t="str">
        <f t="shared" si="222"/>
        <v/>
      </c>
      <c r="AA807" s="6" t="e">
        <f t="shared" si="223"/>
        <v>#N/A</v>
      </c>
      <c r="AB807" s="6" t="e">
        <f t="shared" si="224"/>
        <v>#N/A</v>
      </c>
      <c r="AC807" s="6" t="e">
        <f t="shared" si="225"/>
        <v>#N/A</v>
      </c>
      <c r="AD807" s="6" t="str">
        <f t="shared" si="226"/>
        <v/>
      </c>
      <c r="AE807" s="6">
        <f t="shared" si="227"/>
        <v>1</v>
      </c>
      <c r="AF807" s="6" t="e">
        <f t="shared" si="232"/>
        <v>#N/A</v>
      </c>
      <c r="AG807" s="6" t="e">
        <f t="shared" si="233"/>
        <v>#N/A</v>
      </c>
      <c r="AH807" s="6" t="e">
        <f t="shared" si="234"/>
        <v>#N/A</v>
      </c>
      <c r="AI807" s="6" t="e">
        <f t="shared" si="235"/>
        <v>#N/A</v>
      </c>
      <c r="AJ807" s="7" t="str">
        <f t="shared" si="236"/>
        <v xml:space="preserve"> </v>
      </c>
      <c r="AK807" s="6" t="e">
        <f t="shared" si="237"/>
        <v>#N/A</v>
      </c>
      <c r="AL807" s="6"/>
      <c r="AM807" s="6"/>
      <c r="AN807" s="6"/>
      <c r="AO807" s="6"/>
      <c r="AP807" s="6"/>
      <c r="AQ807" s="6"/>
      <c r="AR807" s="6"/>
      <c r="AS807" s="6"/>
      <c r="AT807" s="6">
        <f t="shared" si="238"/>
        <v>0</v>
      </c>
      <c r="AU807" s="6"/>
      <c r="AV807" s="6" t="str">
        <f t="shared" si="228"/>
        <v/>
      </c>
      <c r="AW807" s="6" t="str">
        <f t="shared" si="229"/>
        <v/>
      </c>
      <c r="AX807" s="6" t="str">
        <f t="shared" si="230"/>
        <v/>
      </c>
      <c r="AY807" s="58"/>
      <c r="BE807"/>
      <c r="CS807" s="284" t="str">
        <f t="shared" si="231"/>
        <v/>
      </c>
      <c r="CT807" s="365" t="str">
        <f t="shared" si="239"/>
        <v/>
      </c>
    </row>
    <row r="808" spans="1:98" s="1" customFormat="1" ht="13.5" customHeight="1" x14ac:dyDescent="0.2">
      <c r="A808" s="17">
        <v>793</v>
      </c>
      <c r="B808" s="370"/>
      <c r="C808" s="370"/>
      <c r="D808" s="370"/>
      <c r="E808" s="370"/>
      <c r="F808" s="370"/>
      <c r="G808" s="370"/>
      <c r="H808" s="370"/>
      <c r="I808" s="370"/>
      <c r="J808" s="370"/>
      <c r="K808" s="370"/>
      <c r="L808" s="371"/>
      <c r="M808" s="370"/>
      <c r="N808" s="69"/>
      <c r="O808" s="70"/>
      <c r="P808" s="62"/>
      <c r="Q808" s="62"/>
      <c r="R808" s="103"/>
      <c r="S808" s="103"/>
      <c r="T808" s="104"/>
      <c r="U808" s="105"/>
      <c r="V808" s="106"/>
      <c r="W808" s="106"/>
      <c r="X808" s="107"/>
      <c r="Y808" s="25"/>
      <c r="Z808" s="21" t="str">
        <f t="shared" si="222"/>
        <v/>
      </c>
      <c r="AA808" s="6" t="e">
        <f t="shared" si="223"/>
        <v>#N/A</v>
      </c>
      <c r="AB808" s="6" t="e">
        <f t="shared" si="224"/>
        <v>#N/A</v>
      </c>
      <c r="AC808" s="6" t="e">
        <f t="shared" si="225"/>
        <v>#N/A</v>
      </c>
      <c r="AD808" s="6" t="str">
        <f t="shared" si="226"/>
        <v/>
      </c>
      <c r="AE808" s="6">
        <f t="shared" si="227"/>
        <v>1</v>
      </c>
      <c r="AF808" s="6" t="e">
        <f t="shared" si="232"/>
        <v>#N/A</v>
      </c>
      <c r="AG808" s="6" t="e">
        <f t="shared" si="233"/>
        <v>#N/A</v>
      </c>
      <c r="AH808" s="6" t="e">
        <f t="shared" si="234"/>
        <v>#N/A</v>
      </c>
      <c r="AI808" s="6" t="e">
        <f t="shared" si="235"/>
        <v>#N/A</v>
      </c>
      <c r="AJ808" s="7" t="str">
        <f t="shared" si="236"/>
        <v xml:space="preserve"> </v>
      </c>
      <c r="AK808" s="6" t="e">
        <f t="shared" si="237"/>
        <v>#N/A</v>
      </c>
      <c r="AL808" s="6"/>
      <c r="AM808" s="6"/>
      <c r="AN808" s="6"/>
      <c r="AO808" s="6"/>
      <c r="AP808" s="6"/>
      <c r="AQ808" s="6"/>
      <c r="AR808" s="6"/>
      <c r="AS808" s="6"/>
      <c r="AT808" s="6">
        <f t="shared" si="238"/>
        <v>0</v>
      </c>
      <c r="AU808" s="6"/>
      <c r="AV808" s="6" t="str">
        <f t="shared" si="228"/>
        <v/>
      </c>
      <c r="AW808" s="6" t="str">
        <f t="shared" si="229"/>
        <v/>
      </c>
      <c r="AX808" s="6" t="str">
        <f t="shared" si="230"/>
        <v/>
      </c>
      <c r="AY808" s="58"/>
      <c r="BE808"/>
      <c r="CS808" s="284" t="str">
        <f t="shared" si="231"/>
        <v/>
      </c>
      <c r="CT808" s="365" t="str">
        <f t="shared" si="239"/>
        <v/>
      </c>
    </row>
    <row r="809" spans="1:98" s="1" customFormat="1" ht="13.5" customHeight="1" x14ac:dyDescent="0.2">
      <c r="A809" s="17">
        <v>794</v>
      </c>
      <c r="B809" s="370"/>
      <c r="C809" s="370"/>
      <c r="D809" s="370"/>
      <c r="E809" s="370"/>
      <c r="F809" s="370"/>
      <c r="G809" s="370"/>
      <c r="H809" s="370"/>
      <c r="I809" s="370"/>
      <c r="J809" s="370"/>
      <c r="K809" s="370"/>
      <c r="L809" s="371"/>
      <c r="M809" s="370"/>
      <c r="N809" s="69"/>
      <c r="O809" s="70"/>
      <c r="P809" s="62"/>
      <c r="Q809" s="62"/>
      <c r="R809" s="103"/>
      <c r="S809" s="103"/>
      <c r="T809" s="104"/>
      <c r="U809" s="105"/>
      <c r="V809" s="106"/>
      <c r="W809" s="106"/>
      <c r="X809" s="107"/>
      <c r="Y809" s="25"/>
      <c r="Z809" s="21" t="str">
        <f t="shared" si="222"/>
        <v/>
      </c>
      <c r="AA809" s="6" t="e">
        <f t="shared" si="223"/>
        <v>#N/A</v>
      </c>
      <c r="AB809" s="6" t="e">
        <f t="shared" si="224"/>
        <v>#N/A</v>
      </c>
      <c r="AC809" s="6" t="e">
        <f t="shared" si="225"/>
        <v>#N/A</v>
      </c>
      <c r="AD809" s="6" t="str">
        <f t="shared" si="226"/>
        <v/>
      </c>
      <c r="AE809" s="6">
        <f t="shared" si="227"/>
        <v>1</v>
      </c>
      <c r="AF809" s="6" t="e">
        <f t="shared" si="232"/>
        <v>#N/A</v>
      </c>
      <c r="AG809" s="6" t="e">
        <f t="shared" si="233"/>
        <v>#N/A</v>
      </c>
      <c r="AH809" s="6" t="e">
        <f t="shared" si="234"/>
        <v>#N/A</v>
      </c>
      <c r="AI809" s="6" t="e">
        <f t="shared" si="235"/>
        <v>#N/A</v>
      </c>
      <c r="AJ809" s="7" t="str">
        <f t="shared" si="236"/>
        <v xml:space="preserve"> </v>
      </c>
      <c r="AK809" s="6" t="e">
        <f t="shared" si="237"/>
        <v>#N/A</v>
      </c>
      <c r="AL809" s="6"/>
      <c r="AM809" s="6"/>
      <c r="AN809" s="6"/>
      <c r="AO809" s="6"/>
      <c r="AP809" s="6"/>
      <c r="AQ809" s="6"/>
      <c r="AR809" s="6"/>
      <c r="AS809" s="6"/>
      <c r="AT809" s="6">
        <f t="shared" si="238"/>
        <v>0</v>
      </c>
      <c r="AU809" s="6"/>
      <c r="AV809" s="6" t="str">
        <f t="shared" si="228"/>
        <v/>
      </c>
      <c r="AW809" s="6" t="str">
        <f t="shared" si="229"/>
        <v/>
      </c>
      <c r="AX809" s="6" t="str">
        <f t="shared" si="230"/>
        <v/>
      </c>
      <c r="AY809" s="58"/>
      <c r="BE809"/>
      <c r="CS809" s="284" t="str">
        <f t="shared" si="231"/>
        <v/>
      </c>
      <c r="CT809" s="365" t="str">
        <f t="shared" si="239"/>
        <v/>
      </c>
    </row>
    <row r="810" spans="1:98" s="1" customFormat="1" ht="13.5" customHeight="1" x14ac:dyDescent="0.2">
      <c r="A810" s="17">
        <v>795</v>
      </c>
      <c r="B810" s="370"/>
      <c r="C810" s="370"/>
      <c r="D810" s="370"/>
      <c r="E810" s="370"/>
      <c r="F810" s="370"/>
      <c r="G810" s="370"/>
      <c r="H810" s="370"/>
      <c r="I810" s="370"/>
      <c r="J810" s="370"/>
      <c r="K810" s="370"/>
      <c r="L810" s="371"/>
      <c r="M810" s="370"/>
      <c r="N810" s="69"/>
      <c r="O810" s="70"/>
      <c r="P810" s="62"/>
      <c r="Q810" s="62"/>
      <c r="R810" s="103"/>
      <c r="S810" s="103"/>
      <c r="T810" s="104"/>
      <c r="U810" s="105"/>
      <c r="V810" s="106"/>
      <c r="W810" s="106"/>
      <c r="X810" s="107"/>
      <c r="Y810" s="25"/>
      <c r="Z810" s="21" t="str">
        <f t="shared" si="222"/>
        <v/>
      </c>
      <c r="AA810" s="6" t="e">
        <f t="shared" si="223"/>
        <v>#N/A</v>
      </c>
      <c r="AB810" s="6" t="e">
        <f t="shared" si="224"/>
        <v>#N/A</v>
      </c>
      <c r="AC810" s="6" t="e">
        <f t="shared" si="225"/>
        <v>#N/A</v>
      </c>
      <c r="AD810" s="6" t="str">
        <f t="shared" si="226"/>
        <v/>
      </c>
      <c r="AE810" s="6">
        <f t="shared" si="227"/>
        <v>1</v>
      </c>
      <c r="AF810" s="6" t="e">
        <f t="shared" si="232"/>
        <v>#N/A</v>
      </c>
      <c r="AG810" s="6" t="e">
        <f t="shared" si="233"/>
        <v>#N/A</v>
      </c>
      <c r="AH810" s="6" t="e">
        <f t="shared" si="234"/>
        <v>#N/A</v>
      </c>
      <c r="AI810" s="6" t="e">
        <f t="shared" si="235"/>
        <v>#N/A</v>
      </c>
      <c r="AJ810" s="7" t="str">
        <f t="shared" si="236"/>
        <v xml:space="preserve"> </v>
      </c>
      <c r="AK810" s="6" t="e">
        <f t="shared" si="237"/>
        <v>#N/A</v>
      </c>
      <c r="AL810" s="6"/>
      <c r="AM810" s="6"/>
      <c r="AN810" s="6"/>
      <c r="AO810" s="6"/>
      <c r="AP810" s="6"/>
      <c r="AQ810" s="6"/>
      <c r="AR810" s="6"/>
      <c r="AS810" s="6"/>
      <c r="AT810" s="6">
        <f t="shared" si="238"/>
        <v>0</v>
      </c>
      <c r="AU810" s="6"/>
      <c r="AV810" s="6" t="str">
        <f t="shared" si="228"/>
        <v/>
      </c>
      <c r="AW810" s="6" t="str">
        <f t="shared" si="229"/>
        <v/>
      </c>
      <c r="AX810" s="6" t="str">
        <f t="shared" si="230"/>
        <v/>
      </c>
      <c r="AY810" s="58"/>
      <c r="BE810"/>
      <c r="CS810" s="284" t="str">
        <f t="shared" si="231"/>
        <v/>
      </c>
      <c r="CT810" s="365" t="str">
        <f t="shared" si="239"/>
        <v/>
      </c>
    </row>
    <row r="811" spans="1:98" s="1" customFormat="1" ht="13.5" customHeight="1" x14ac:dyDescent="0.2">
      <c r="A811" s="17">
        <v>796</v>
      </c>
      <c r="B811" s="370"/>
      <c r="C811" s="370"/>
      <c r="D811" s="370"/>
      <c r="E811" s="370"/>
      <c r="F811" s="370"/>
      <c r="G811" s="370"/>
      <c r="H811" s="370"/>
      <c r="I811" s="370"/>
      <c r="J811" s="370"/>
      <c r="K811" s="370"/>
      <c r="L811" s="371"/>
      <c r="M811" s="370"/>
      <c r="N811" s="69"/>
      <c r="O811" s="70"/>
      <c r="P811" s="62"/>
      <c r="Q811" s="62"/>
      <c r="R811" s="103"/>
      <c r="S811" s="103"/>
      <c r="T811" s="104"/>
      <c r="U811" s="105"/>
      <c r="V811" s="106"/>
      <c r="W811" s="106"/>
      <c r="X811" s="107"/>
      <c r="Y811" s="25"/>
      <c r="Z811" s="21" t="str">
        <f t="shared" si="222"/>
        <v/>
      </c>
      <c r="AA811" s="6" t="e">
        <f t="shared" si="223"/>
        <v>#N/A</v>
      </c>
      <c r="AB811" s="6" t="e">
        <f t="shared" si="224"/>
        <v>#N/A</v>
      </c>
      <c r="AC811" s="6" t="e">
        <f t="shared" si="225"/>
        <v>#N/A</v>
      </c>
      <c r="AD811" s="6" t="str">
        <f t="shared" si="226"/>
        <v/>
      </c>
      <c r="AE811" s="6">
        <f t="shared" si="227"/>
        <v>1</v>
      </c>
      <c r="AF811" s="6" t="e">
        <f t="shared" si="232"/>
        <v>#N/A</v>
      </c>
      <c r="AG811" s="6" t="e">
        <f t="shared" si="233"/>
        <v>#N/A</v>
      </c>
      <c r="AH811" s="6" t="e">
        <f t="shared" si="234"/>
        <v>#N/A</v>
      </c>
      <c r="AI811" s="6" t="e">
        <f t="shared" si="235"/>
        <v>#N/A</v>
      </c>
      <c r="AJ811" s="7" t="str">
        <f t="shared" si="236"/>
        <v xml:space="preserve"> </v>
      </c>
      <c r="AK811" s="6" t="e">
        <f t="shared" si="237"/>
        <v>#N/A</v>
      </c>
      <c r="AL811" s="6"/>
      <c r="AM811" s="6"/>
      <c r="AN811" s="6"/>
      <c r="AO811" s="6"/>
      <c r="AP811" s="6"/>
      <c r="AQ811" s="6"/>
      <c r="AR811" s="6"/>
      <c r="AS811" s="6"/>
      <c r="AT811" s="6">
        <f t="shared" si="238"/>
        <v>0</v>
      </c>
      <c r="AU811" s="6"/>
      <c r="AV811" s="6" t="str">
        <f t="shared" si="228"/>
        <v/>
      </c>
      <c r="AW811" s="6" t="str">
        <f t="shared" si="229"/>
        <v/>
      </c>
      <c r="AX811" s="6" t="str">
        <f t="shared" si="230"/>
        <v/>
      </c>
      <c r="AY811" s="58"/>
      <c r="BE811"/>
      <c r="CS811" s="284" t="str">
        <f t="shared" si="231"/>
        <v/>
      </c>
      <c r="CT811" s="365" t="str">
        <f t="shared" si="239"/>
        <v/>
      </c>
    </row>
    <row r="812" spans="1:98" s="1" customFormat="1" ht="13.5" customHeight="1" x14ac:dyDescent="0.2">
      <c r="A812" s="17">
        <v>797</v>
      </c>
      <c r="B812" s="370"/>
      <c r="C812" s="370"/>
      <c r="D812" s="370"/>
      <c r="E812" s="370"/>
      <c r="F812" s="370"/>
      <c r="G812" s="370"/>
      <c r="H812" s="370"/>
      <c r="I812" s="370"/>
      <c r="J812" s="370"/>
      <c r="K812" s="370"/>
      <c r="L812" s="371"/>
      <c r="M812" s="370"/>
      <c r="N812" s="69"/>
      <c r="O812" s="70"/>
      <c r="P812" s="62"/>
      <c r="Q812" s="62"/>
      <c r="R812" s="103"/>
      <c r="S812" s="103"/>
      <c r="T812" s="104"/>
      <c r="U812" s="105"/>
      <c r="V812" s="106"/>
      <c r="W812" s="106"/>
      <c r="X812" s="107"/>
      <c r="Y812" s="25"/>
      <c r="Z812" s="21" t="str">
        <f t="shared" si="222"/>
        <v/>
      </c>
      <c r="AA812" s="6" t="e">
        <f t="shared" si="223"/>
        <v>#N/A</v>
      </c>
      <c r="AB812" s="6" t="e">
        <f t="shared" si="224"/>
        <v>#N/A</v>
      </c>
      <c r="AC812" s="6" t="e">
        <f t="shared" si="225"/>
        <v>#N/A</v>
      </c>
      <c r="AD812" s="6" t="str">
        <f t="shared" si="226"/>
        <v/>
      </c>
      <c r="AE812" s="6">
        <f t="shared" si="227"/>
        <v>1</v>
      </c>
      <c r="AF812" s="6" t="e">
        <f t="shared" si="232"/>
        <v>#N/A</v>
      </c>
      <c r="AG812" s="6" t="e">
        <f t="shared" si="233"/>
        <v>#N/A</v>
      </c>
      <c r="AH812" s="6" t="e">
        <f t="shared" si="234"/>
        <v>#N/A</v>
      </c>
      <c r="AI812" s="6" t="e">
        <f t="shared" si="235"/>
        <v>#N/A</v>
      </c>
      <c r="AJ812" s="7" t="str">
        <f t="shared" si="236"/>
        <v xml:space="preserve"> </v>
      </c>
      <c r="AK812" s="6" t="e">
        <f t="shared" si="237"/>
        <v>#N/A</v>
      </c>
      <c r="AL812" s="6"/>
      <c r="AM812" s="6"/>
      <c r="AN812" s="6"/>
      <c r="AO812" s="6"/>
      <c r="AP812" s="6"/>
      <c r="AQ812" s="6"/>
      <c r="AR812" s="6"/>
      <c r="AS812" s="6"/>
      <c r="AT812" s="6">
        <f t="shared" si="238"/>
        <v>0</v>
      </c>
      <c r="AU812" s="6"/>
      <c r="AV812" s="6" t="str">
        <f t="shared" si="228"/>
        <v/>
      </c>
      <c r="AW812" s="6" t="str">
        <f t="shared" si="229"/>
        <v/>
      </c>
      <c r="AX812" s="6" t="str">
        <f t="shared" si="230"/>
        <v/>
      </c>
      <c r="AY812" s="58"/>
      <c r="BE812"/>
      <c r="CS812" s="284" t="str">
        <f t="shared" si="231"/>
        <v/>
      </c>
      <c r="CT812" s="365" t="str">
        <f t="shared" si="239"/>
        <v/>
      </c>
    </row>
    <row r="813" spans="1:98" s="1" customFormat="1" ht="13.5" customHeight="1" x14ac:dyDescent="0.2">
      <c r="A813" s="17">
        <v>798</v>
      </c>
      <c r="B813" s="370"/>
      <c r="C813" s="370"/>
      <c r="D813" s="370"/>
      <c r="E813" s="370"/>
      <c r="F813" s="370"/>
      <c r="G813" s="370"/>
      <c r="H813" s="370"/>
      <c r="I813" s="370"/>
      <c r="J813" s="370"/>
      <c r="K813" s="370"/>
      <c r="L813" s="371"/>
      <c r="M813" s="370"/>
      <c r="N813" s="69"/>
      <c r="O813" s="70"/>
      <c r="P813" s="62"/>
      <c r="Q813" s="62"/>
      <c r="R813" s="103"/>
      <c r="S813" s="103"/>
      <c r="T813" s="104"/>
      <c r="U813" s="105"/>
      <c r="V813" s="106"/>
      <c r="W813" s="106"/>
      <c r="X813" s="107"/>
      <c r="Y813" s="25"/>
      <c r="Z813" s="21" t="str">
        <f t="shared" si="222"/>
        <v/>
      </c>
      <c r="AA813" s="6" t="e">
        <f t="shared" si="223"/>
        <v>#N/A</v>
      </c>
      <c r="AB813" s="6" t="e">
        <f t="shared" si="224"/>
        <v>#N/A</v>
      </c>
      <c r="AC813" s="6" t="e">
        <f t="shared" si="225"/>
        <v>#N/A</v>
      </c>
      <c r="AD813" s="6" t="str">
        <f t="shared" si="226"/>
        <v/>
      </c>
      <c r="AE813" s="6">
        <f t="shared" si="227"/>
        <v>1</v>
      </c>
      <c r="AF813" s="6" t="e">
        <f t="shared" si="232"/>
        <v>#N/A</v>
      </c>
      <c r="AG813" s="6" t="e">
        <f t="shared" si="233"/>
        <v>#N/A</v>
      </c>
      <c r="AH813" s="6" t="e">
        <f t="shared" si="234"/>
        <v>#N/A</v>
      </c>
      <c r="AI813" s="6" t="e">
        <f t="shared" si="235"/>
        <v>#N/A</v>
      </c>
      <c r="AJ813" s="7" t="str">
        <f t="shared" si="236"/>
        <v xml:space="preserve"> </v>
      </c>
      <c r="AK813" s="6" t="e">
        <f t="shared" si="237"/>
        <v>#N/A</v>
      </c>
      <c r="AL813" s="6"/>
      <c r="AM813" s="6"/>
      <c r="AN813" s="6"/>
      <c r="AO813" s="6"/>
      <c r="AP813" s="6"/>
      <c r="AQ813" s="6"/>
      <c r="AR813" s="6"/>
      <c r="AS813" s="6"/>
      <c r="AT813" s="6">
        <f t="shared" si="238"/>
        <v>0</v>
      </c>
      <c r="AU813" s="6"/>
      <c r="AV813" s="6" t="str">
        <f t="shared" si="228"/>
        <v/>
      </c>
      <c r="AW813" s="6" t="str">
        <f t="shared" si="229"/>
        <v/>
      </c>
      <c r="AX813" s="6" t="str">
        <f t="shared" si="230"/>
        <v/>
      </c>
      <c r="AY813" s="58"/>
      <c r="BE813"/>
      <c r="CS813" s="284" t="str">
        <f t="shared" si="231"/>
        <v/>
      </c>
      <c r="CT813" s="365" t="str">
        <f t="shared" si="239"/>
        <v/>
      </c>
    </row>
    <row r="814" spans="1:98" s="1" customFormat="1" ht="13.5" customHeight="1" x14ac:dyDescent="0.2">
      <c r="A814" s="17">
        <v>799</v>
      </c>
      <c r="B814" s="370"/>
      <c r="C814" s="370"/>
      <c r="D814" s="370"/>
      <c r="E814" s="370"/>
      <c r="F814" s="370"/>
      <c r="G814" s="370"/>
      <c r="H814" s="370"/>
      <c r="I814" s="370"/>
      <c r="J814" s="370"/>
      <c r="K814" s="370"/>
      <c r="L814" s="371"/>
      <c r="M814" s="370"/>
      <c r="N814" s="69"/>
      <c r="O814" s="70"/>
      <c r="P814" s="62"/>
      <c r="Q814" s="62"/>
      <c r="R814" s="103"/>
      <c r="S814" s="103"/>
      <c r="T814" s="104"/>
      <c r="U814" s="105"/>
      <c r="V814" s="106"/>
      <c r="W814" s="106"/>
      <c r="X814" s="107"/>
      <c r="Y814" s="25"/>
      <c r="Z814" s="21" t="str">
        <f t="shared" si="222"/>
        <v/>
      </c>
      <c r="AA814" s="6" t="e">
        <f t="shared" si="223"/>
        <v>#N/A</v>
      </c>
      <c r="AB814" s="6" t="e">
        <f t="shared" si="224"/>
        <v>#N/A</v>
      </c>
      <c r="AC814" s="6" t="e">
        <f t="shared" si="225"/>
        <v>#N/A</v>
      </c>
      <c r="AD814" s="6" t="str">
        <f t="shared" si="226"/>
        <v/>
      </c>
      <c r="AE814" s="6">
        <f t="shared" si="227"/>
        <v>1</v>
      </c>
      <c r="AF814" s="6" t="e">
        <f t="shared" si="232"/>
        <v>#N/A</v>
      </c>
      <c r="AG814" s="6" t="e">
        <f t="shared" si="233"/>
        <v>#N/A</v>
      </c>
      <c r="AH814" s="6" t="e">
        <f t="shared" si="234"/>
        <v>#N/A</v>
      </c>
      <c r="AI814" s="6" t="e">
        <f t="shared" si="235"/>
        <v>#N/A</v>
      </c>
      <c r="AJ814" s="7" t="str">
        <f t="shared" si="236"/>
        <v xml:space="preserve"> </v>
      </c>
      <c r="AK814" s="6" t="e">
        <f t="shared" si="237"/>
        <v>#N/A</v>
      </c>
      <c r="AL814" s="6"/>
      <c r="AM814" s="6"/>
      <c r="AN814" s="6"/>
      <c r="AO814" s="6"/>
      <c r="AP814" s="6"/>
      <c r="AQ814" s="6"/>
      <c r="AR814" s="6"/>
      <c r="AS814" s="6"/>
      <c r="AT814" s="6">
        <f t="shared" si="238"/>
        <v>0</v>
      </c>
      <c r="AU814" s="6"/>
      <c r="AV814" s="6" t="str">
        <f t="shared" si="228"/>
        <v/>
      </c>
      <c r="AW814" s="6" t="str">
        <f t="shared" si="229"/>
        <v/>
      </c>
      <c r="AX814" s="6" t="str">
        <f t="shared" si="230"/>
        <v/>
      </c>
      <c r="AY814" s="58"/>
      <c r="BE814"/>
      <c r="CS814" s="284" t="str">
        <f t="shared" si="231"/>
        <v/>
      </c>
      <c r="CT814" s="365" t="str">
        <f t="shared" si="239"/>
        <v/>
      </c>
    </row>
    <row r="815" spans="1:98" s="1" customFormat="1" ht="13.5" customHeight="1" x14ac:dyDescent="0.2">
      <c r="A815" s="17">
        <v>800</v>
      </c>
      <c r="B815" s="370"/>
      <c r="C815" s="370"/>
      <c r="D815" s="370"/>
      <c r="E815" s="370"/>
      <c r="F815" s="370"/>
      <c r="G815" s="370"/>
      <c r="H815" s="370"/>
      <c r="I815" s="370"/>
      <c r="J815" s="370"/>
      <c r="K815" s="370"/>
      <c r="L815" s="371"/>
      <c r="M815" s="370"/>
      <c r="N815" s="69"/>
      <c r="O815" s="70"/>
      <c r="P815" s="62"/>
      <c r="Q815" s="62"/>
      <c r="R815" s="103"/>
      <c r="S815" s="103"/>
      <c r="T815" s="104"/>
      <c r="U815" s="105"/>
      <c r="V815" s="106"/>
      <c r="W815" s="106"/>
      <c r="X815" s="107"/>
      <c r="Y815" s="25"/>
      <c r="Z815" s="21" t="str">
        <f t="shared" si="222"/>
        <v/>
      </c>
      <c r="AA815" s="6" t="e">
        <f t="shared" si="223"/>
        <v>#N/A</v>
      </c>
      <c r="AB815" s="6" t="e">
        <f t="shared" si="224"/>
        <v>#N/A</v>
      </c>
      <c r="AC815" s="6" t="e">
        <f t="shared" si="225"/>
        <v>#N/A</v>
      </c>
      <c r="AD815" s="6" t="str">
        <f t="shared" si="226"/>
        <v/>
      </c>
      <c r="AE815" s="6">
        <f t="shared" si="227"/>
        <v>1</v>
      </c>
      <c r="AF815" s="6" t="e">
        <f t="shared" si="232"/>
        <v>#N/A</v>
      </c>
      <c r="AG815" s="6" t="e">
        <f t="shared" si="233"/>
        <v>#N/A</v>
      </c>
      <c r="AH815" s="6" t="e">
        <f t="shared" si="234"/>
        <v>#N/A</v>
      </c>
      <c r="AI815" s="6" t="e">
        <f t="shared" si="235"/>
        <v>#N/A</v>
      </c>
      <c r="AJ815" s="7" t="str">
        <f t="shared" si="236"/>
        <v xml:space="preserve"> </v>
      </c>
      <c r="AK815" s="6" t="e">
        <f t="shared" si="237"/>
        <v>#N/A</v>
      </c>
      <c r="AL815" s="6"/>
      <c r="AM815" s="6"/>
      <c r="AN815" s="6"/>
      <c r="AO815" s="6"/>
      <c r="AP815" s="6"/>
      <c r="AQ815" s="6"/>
      <c r="AR815" s="6"/>
      <c r="AS815" s="6"/>
      <c r="AT815" s="6">
        <f t="shared" si="238"/>
        <v>0</v>
      </c>
      <c r="AU815" s="6"/>
      <c r="AV815" s="6" t="str">
        <f t="shared" si="228"/>
        <v/>
      </c>
      <c r="AW815" s="6" t="str">
        <f t="shared" si="229"/>
        <v/>
      </c>
      <c r="AX815" s="6" t="str">
        <f t="shared" si="230"/>
        <v/>
      </c>
      <c r="AY815" s="58"/>
      <c r="BE815"/>
      <c r="CS815" s="284" t="str">
        <f t="shared" si="231"/>
        <v/>
      </c>
      <c r="CT815" s="365" t="str">
        <f t="shared" si="239"/>
        <v/>
      </c>
    </row>
    <row r="816" spans="1:98" s="1" customFormat="1" ht="13.5" customHeight="1" x14ac:dyDescent="0.2">
      <c r="A816" s="17">
        <v>801</v>
      </c>
      <c r="B816" s="370"/>
      <c r="C816" s="370"/>
      <c r="D816" s="370"/>
      <c r="E816" s="370"/>
      <c r="F816" s="370"/>
      <c r="G816" s="370"/>
      <c r="H816" s="370"/>
      <c r="I816" s="370"/>
      <c r="J816" s="370"/>
      <c r="K816" s="370"/>
      <c r="L816" s="371"/>
      <c r="M816" s="370"/>
      <c r="N816" s="69"/>
      <c r="O816" s="70"/>
      <c r="P816" s="62"/>
      <c r="Q816" s="62"/>
      <c r="R816" s="103"/>
      <c r="S816" s="103"/>
      <c r="T816" s="104"/>
      <c r="U816" s="105"/>
      <c r="V816" s="106"/>
      <c r="W816" s="106"/>
      <c r="X816" s="107"/>
      <c r="Y816" s="25"/>
      <c r="Z816" s="21" t="str">
        <f t="shared" si="222"/>
        <v/>
      </c>
      <c r="AA816" s="6" t="e">
        <f t="shared" si="223"/>
        <v>#N/A</v>
      </c>
      <c r="AB816" s="6" t="e">
        <f t="shared" si="224"/>
        <v>#N/A</v>
      </c>
      <c r="AC816" s="6" t="e">
        <f t="shared" si="225"/>
        <v>#N/A</v>
      </c>
      <c r="AD816" s="6" t="str">
        <f t="shared" si="226"/>
        <v/>
      </c>
      <c r="AE816" s="6">
        <f t="shared" si="227"/>
        <v>1</v>
      </c>
      <c r="AF816" s="6" t="e">
        <f t="shared" si="232"/>
        <v>#N/A</v>
      </c>
      <c r="AG816" s="6" t="e">
        <f t="shared" si="233"/>
        <v>#N/A</v>
      </c>
      <c r="AH816" s="6" t="e">
        <f t="shared" si="234"/>
        <v>#N/A</v>
      </c>
      <c r="AI816" s="6" t="e">
        <f t="shared" si="235"/>
        <v>#N/A</v>
      </c>
      <c r="AJ816" s="7" t="str">
        <f t="shared" si="236"/>
        <v xml:space="preserve"> </v>
      </c>
      <c r="AK816" s="6" t="e">
        <f t="shared" si="237"/>
        <v>#N/A</v>
      </c>
      <c r="AL816" s="6"/>
      <c r="AM816" s="6"/>
      <c r="AN816" s="6"/>
      <c r="AO816" s="6"/>
      <c r="AP816" s="6"/>
      <c r="AQ816" s="6"/>
      <c r="AR816" s="6"/>
      <c r="AS816" s="6"/>
      <c r="AT816" s="6">
        <f t="shared" si="238"/>
        <v>0</v>
      </c>
      <c r="AU816" s="6"/>
      <c r="AV816" s="6" t="str">
        <f t="shared" si="228"/>
        <v/>
      </c>
      <c r="AW816" s="6" t="str">
        <f t="shared" si="229"/>
        <v/>
      </c>
      <c r="AX816" s="6" t="str">
        <f t="shared" si="230"/>
        <v/>
      </c>
      <c r="AY816" s="58"/>
      <c r="BE816"/>
      <c r="CS816" s="284" t="str">
        <f t="shared" si="231"/>
        <v/>
      </c>
      <c r="CT816" s="365" t="str">
        <f t="shared" si="239"/>
        <v/>
      </c>
    </row>
    <row r="817" spans="1:98" s="1" customFormat="1" ht="13.5" customHeight="1" x14ac:dyDescent="0.2">
      <c r="A817" s="17">
        <v>802</v>
      </c>
      <c r="B817" s="370"/>
      <c r="C817" s="370"/>
      <c r="D817" s="370"/>
      <c r="E817" s="370"/>
      <c r="F817" s="370"/>
      <c r="G817" s="370"/>
      <c r="H817" s="370"/>
      <c r="I817" s="370"/>
      <c r="J817" s="370"/>
      <c r="K817" s="370"/>
      <c r="L817" s="371"/>
      <c r="M817" s="370"/>
      <c r="N817" s="69"/>
      <c r="O817" s="70"/>
      <c r="P817" s="62"/>
      <c r="Q817" s="62"/>
      <c r="R817" s="103"/>
      <c r="S817" s="103"/>
      <c r="T817" s="104"/>
      <c r="U817" s="105"/>
      <c r="V817" s="106"/>
      <c r="W817" s="106"/>
      <c r="X817" s="107"/>
      <c r="Y817" s="25"/>
      <c r="Z817" s="21" t="str">
        <f t="shared" si="222"/>
        <v/>
      </c>
      <c r="AA817" s="6" t="e">
        <f t="shared" si="223"/>
        <v>#N/A</v>
      </c>
      <c r="AB817" s="6" t="e">
        <f t="shared" si="224"/>
        <v>#N/A</v>
      </c>
      <c r="AC817" s="6" t="e">
        <f t="shared" si="225"/>
        <v>#N/A</v>
      </c>
      <c r="AD817" s="6" t="str">
        <f t="shared" si="226"/>
        <v/>
      </c>
      <c r="AE817" s="6">
        <f t="shared" si="227"/>
        <v>1</v>
      </c>
      <c r="AF817" s="6" t="e">
        <f t="shared" si="232"/>
        <v>#N/A</v>
      </c>
      <c r="AG817" s="6" t="e">
        <f t="shared" si="233"/>
        <v>#N/A</v>
      </c>
      <c r="AH817" s="6" t="e">
        <f t="shared" si="234"/>
        <v>#N/A</v>
      </c>
      <c r="AI817" s="6" t="e">
        <f t="shared" si="235"/>
        <v>#N/A</v>
      </c>
      <c r="AJ817" s="7" t="str">
        <f t="shared" si="236"/>
        <v xml:space="preserve"> </v>
      </c>
      <c r="AK817" s="6" t="e">
        <f t="shared" si="237"/>
        <v>#N/A</v>
      </c>
      <c r="AL817" s="6"/>
      <c r="AM817" s="6"/>
      <c r="AN817" s="6"/>
      <c r="AO817" s="6"/>
      <c r="AP817" s="6"/>
      <c r="AQ817" s="6"/>
      <c r="AR817" s="6"/>
      <c r="AS817" s="6"/>
      <c r="AT817" s="6">
        <f t="shared" si="238"/>
        <v>0</v>
      </c>
      <c r="AU817" s="6"/>
      <c r="AV817" s="6" t="str">
        <f t="shared" si="228"/>
        <v/>
      </c>
      <c r="AW817" s="6" t="str">
        <f t="shared" si="229"/>
        <v/>
      </c>
      <c r="AX817" s="6" t="str">
        <f t="shared" si="230"/>
        <v/>
      </c>
      <c r="AY817" s="58"/>
      <c r="BE817"/>
      <c r="CS817" s="284" t="str">
        <f t="shared" si="231"/>
        <v/>
      </c>
      <c r="CT817" s="365" t="str">
        <f t="shared" si="239"/>
        <v/>
      </c>
    </row>
    <row r="818" spans="1:98" s="1" customFormat="1" ht="13.5" customHeight="1" x14ac:dyDescent="0.2">
      <c r="A818" s="17">
        <v>803</v>
      </c>
      <c r="B818" s="370"/>
      <c r="C818" s="370"/>
      <c r="D818" s="370"/>
      <c r="E818" s="370"/>
      <c r="F818" s="370"/>
      <c r="G818" s="370"/>
      <c r="H818" s="370"/>
      <c r="I818" s="370"/>
      <c r="J818" s="370"/>
      <c r="K818" s="370"/>
      <c r="L818" s="371"/>
      <c r="M818" s="370"/>
      <c r="N818" s="69"/>
      <c r="O818" s="70"/>
      <c r="P818" s="62"/>
      <c r="Q818" s="62"/>
      <c r="R818" s="103"/>
      <c r="S818" s="103"/>
      <c r="T818" s="104"/>
      <c r="U818" s="105"/>
      <c r="V818" s="106"/>
      <c r="W818" s="106"/>
      <c r="X818" s="107"/>
      <c r="Y818" s="25"/>
      <c r="Z818" s="21" t="str">
        <f t="shared" si="222"/>
        <v/>
      </c>
      <c r="AA818" s="6" t="e">
        <f t="shared" si="223"/>
        <v>#N/A</v>
      </c>
      <c r="AB818" s="6" t="e">
        <f t="shared" si="224"/>
        <v>#N/A</v>
      </c>
      <c r="AC818" s="6" t="e">
        <f t="shared" si="225"/>
        <v>#N/A</v>
      </c>
      <c r="AD818" s="6" t="str">
        <f t="shared" si="226"/>
        <v/>
      </c>
      <c r="AE818" s="6">
        <f t="shared" si="227"/>
        <v>1</v>
      </c>
      <c r="AF818" s="6" t="e">
        <f t="shared" si="232"/>
        <v>#N/A</v>
      </c>
      <c r="AG818" s="6" t="e">
        <f t="shared" si="233"/>
        <v>#N/A</v>
      </c>
      <c r="AH818" s="6" t="e">
        <f t="shared" si="234"/>
        <v>#N/A</v>
      </c>
      <c r="AI818" s="6" t="e">
        <f t="shared" si="235"/>
        <v>#N/A</v>
      </c>
      <c r="AJ818" s="7" t="str">
        <f t="shared" si="236"/>
        <v xml:space="preserve"> </v>
      </c>
      <c r="AK818" s="6" t="e">
        <f t="shared" si="237"/>
        <v>#N/A</v>
      </c>
      <c r="AL818" s="6"/>
      <c r="AM818" s="6"/>
      <c r="AN818" s="6"/>
      <c r="AO818" s="6"/>
      <c r="AP818" s="6"/>
      <c r="AQ818" s="6"/>
      <c r="AR818" s="6"/>
      <c r="AS818" s="6"/>
      <c r="AT818" s="6">
        <f t="shared" si="238"/>
        <v>0</v>
      </c>
      <c r="AU818" s="6"/>
      <c r="AV818" s="6" t="str">
        <f t="shared" si="228"/>
        <v/>
      </c>
      <c r="AW818" s="6" t="str">
        <f t="shared" si="229"/>
        <v/>
      </c>
      <c r="AX818" s="6" t="str">
        <f t="shared" si="230"/>
        <v/>
      </c>
      <c r="AY818" s="58"/>
      <c r="BE818"/>
      <c r="CS818" s="284" t="str">
        <f t="shared" si="231"/>
        <v/>
      </c>
      <c r="CT818" s="365" t="str">
        <f t="shared" si="239"/>
        <v/>
      </c>
    </row>
    <row r="819" spans="1:98" s="1" customFormat="1" ht="13.5" customHeight="1" x14ac:dyDescent="0.2">
      <c r="A819" s="17">
        <v>804</v>
      </c>
      <c r="B819" s="370"/>
      <c r="C819" s="370"/>
      <c r="D819" s="370"/>
      <c r="E819" s="370"/>
      <c r="F819" s="370"/>
      <c r="G819" s="370"/>
      <c r="H819" s="370"/>
      <c r="I819" s="370"/>
      <c r="J819" s="370"/>
      <c r="K819" s="370"/>
      <c r="L819" s="371"/>
      <c r="M819" s="370"/>
      <c r="N819" s="69"/>
      <c r="O819" s="70"/>
      <c r="P819" s="62"/>
      <c r="Q819" s="62"/>
      <c r="R819" s="103"/>
      <c r="S819" s="103"/>
      <c r="T819" s="104"/>
      <c r="U819" s="105"/>
      <c r="V819" s="106"/>
      <c r="W819" s="106"/>
      <c r="X819" s="107"/>
      <c r="Y819" s="25"/>
      <c r="Z819" s="21" t="str">
        <f t="shared" si="222"/>
        <v/>
      </c>
      <c r="AA819" s="6" t="e">
        <f t="shared" si="223"/>
        <v>#N/A</v>
      </c>
      <c r="AB819" s="6" t="e">
        <f t="shared" si="224"/>
        <v>#N/A</v>
      </c>
      <c r="AC819" s="6" t="e">
        <f t="shared" si="225"/>
        <v>#N/A</v>
      </c>
      <c r="AD819" s="6" t="str">
        <f t="shared" si="226"/>
        <v/>
      </c>
      <c r="AE819" s="6">
        <f t="shared" si="227"/>
        <v>1</v>
      </c>
      <c r="AF819" s="6" t="e">
        <f t="shared" si="232"/>
        <v>#N/A</v>
      </c>
      <c r="AG819" s="6" t="e">
        <f t="shared" si="233"/>
        <v>#N/A</v>
      </c>
      <c r="AH819" s="6" t="e">
        <f t="shared" si="234"/>
        <v>#N/A</v>
      </c>
      <c r="AI819" s="6" t="e">
        <f t="shared" si="235"/>
        <v>#N/A</v>
      </c>
      <c r="AJ819" s="7" t="str">
        <f t="shared" si="236"/>
        <v xml:space="preserve"> </v>
      </c>
      <c r="AK819" s="6" t="e">
        <f t="shared" si="237"/>
        <v>#N/A</v>
      </c>
      <c r="AL819" s="6"/>
      <c r="AM819" s="6"/>
      <c r="AN819" s="6"/>
      <c r="AO819" s="6"/>
      <c r="AP819" s="6"/>
      <c r="AQ819" s="6"/>
      <c r="AR819" s="6"/>
      <c r="AS819" s="6"/>
      <c r="AT819" s="6">
        <f t="shared" si="238"/>
        <v>0</v>
      </c>
      <c r="AU819" s="6"/>
      <c r="AV819" s="6" t="str">
        <f t="shared" si="228"/>
        <v/>
      </c>
      <c r="AW819" s="6" t="str">
        <f t="shared" si="229"/>
        <v/>
      </c>
      <c r="AX819" s="6" t="str">
        <f t="shared" si="230"/>
        <v/>
      </c>
      <c r="AY819" s="58"/>
      <c r="BE819"/>
      <c r="CS819" s="284" t="str">
        <f t="shared" si="231"/>
        <v/>
      </c>
      <c r="CT819" s="365" t="str">
        <f t="shared" si="239"/>
        <v/>
      </c>
    </row>
    <row r="820" spans="1:98" s="1" customFormat="1" ht="13.5" customHeight="1" x14ac:dyDescent="0.2">
      <c r="A820" s="17">
        <v>805</v>
      </c>
      <c r="B820" s="370"/>
      <c r="C820" s="370"/>
      <c r="D820" s="370"/>
      <c r="E820" s="370"/>
      <c r="F820" s="370"/>
      <c r="G820" s="370"/>
      <c r="H820" s="370"/>
      <c r="I820" s="370"/>
      <c r="J820" s="370"/>
      <c r="K820" s="370"/>
      <c r="L820" s="371"/>
      <c r="M820" s="370"/>
      <c r="N820" s="69"/>
      <c r="O820" s="70"/>
      <c r="P820" s="62"/>
      <c r="Q820" s="62"/>
      <c r="R820" s="103"/>
      <c r="S820" s="103"/>
      <c r="T820" s="104"/>
      <c r="U820" s="105"/>
      <c r="V820" s="106"/>
      <c r="W820" s="106"/>
      <c r="X820" s="107"/>
      <c r="Y820" s="25"/>
      <c r="Z820" s="21" t="str">
        <f t="shared" si="222"/>
        <v/>
      </c>
      <c r="AA820" s="6" t="e">
        <f t="shared" si="223"/>
        <v>#N/A</v>
      </c>
      <c r="AB820" s="6" t="e">
        <f t="shared" si="224"/>
        <v>#N/A</v>
      </c>
      <c r="AC820" s="6" t="e">
        <f t="shared" si="225"/>
        <v>#N/A</v>
      </c>
      <c r="AD820" s="6" t="str">
        <f t="shared" si="226"/>
        <v/>
      </c>
      <c r="AE820" s="6">
        <f t="shared" si="227"/>
        <v>1</v>
      </c>
      <c r="AF820" s="6" t="e">
        <f t="shared" si="232"/>
        <v>#N/A</v>
      </c>
      <c r="AG820" s="6" t="e">
        <f t="shared" si="233"/>
        <v>#N/A</v>
      </c>
      <c r="AH820" s="6" t="e">
        <f t="shared" si="234"/>
        <v>#N/A</v>
      </c>
      <c r="AI820" s="6" t="e">
        <f t="shared" si="235"/>
        <v>#N/A</v>
      </c>
      <c r="AJ820" s="7" t="str">
        <f t="shared" si="236"/>
        <v xml:space="preserve"> </v>
      </c>
      <c r="AK820" s="6" t="e">
        <f t="shared" si="237"/>
        <v>#N/A</v>
      </c>
      <c r="AL820" s="6"/>
      <c r="AM820" s="6"/>
      <c r="AN820" s="6"/>
      <c r="AO820" s="6"/>
      <c r="AP820" s="6"/>
      <c r="AQ820" s="6"/>
      <c r="AR820" s="6"/>
      <c r="AS820" s="6"/>
      <c r="AT820" s="6">
        <f t="shared" si="238"/>
        <v>0</v>
      </c>
      <c r="AU820" s="6"/>
      <c r="AV820" s="6" t="str">
        <f t="shared" si="228"/>
        <v/>
      </c>
      <c r="AW820" s="6" t="str">
        <f t="shared" si="229"/>
        <v/>
      </c>
      <c r="AX820" s="6" t="str">
        <f t="shared" si="230"/>
        <v/>
      </c>
      <c r="AY820" s="58"/>
      <c r="BE820"/>
      <c r="CS820" s="284" t="str">
        <f t="shared" si="231"/>
        <v/>
      </c>
      <c r="CT820" s="365" t="str">
        <f t="shared" si="239"/>
        <v/>
      </c>
    </row>
    <row r="821" spans="1:98" s="1" customFormat="1" ht="13.5" customHeight="1" x14ac:dyDescent="0.2">
      <c r="A821" s="17">
        <v>806</v>
      </c>
      <c r="B821" s="370"/>
      <c r="C821" s="370"/>
      <c r="D821" s="370"/>
      <c r="E821" s="370"/>
      <c r="F821" s="370"/>
      <c r="G821" s="370"/>
      <c r="H821" s="370"/>
      <c r="I821" s="370"/>
      <c r="J821" s="370"/>
      <c r="K821" s="370"/>
      <c r="L821" s="371"/>
      <c r="M821" s="370"/>
      <c r="N821" s="69"/>
      <c r="O821" s="70"/>
      <c r="P821" s="62"/>
      <c r="Q821" s="62"/>
      <c r="R821" s="103"/>
      <c r="S821" s="103"/>
      <c r="T821" s="104"/>
      <c r="U821" s="105"/>
      <c r="V821" s="106"/>
      <c r="W821" s="106"/>
      <c r="X821" s="107"/>
      <c r="Y821" s="25"/>
      <c r="Z821" s="21" t="str">
        <f t="shared" si="222"/>
        <v/>
      </c>
      <c r="AA821" s="6" t="e">
        <f t="shared" si="223"/>
        <v>#N/A</v>
      </c>
      <c r="AB821" s="6" t="e">
        <f t="shared" si="224"/>
        <v>#N/A</v>
      </c>
      <c r="AC821" s="6" t="e">
        <f t="shared" si="225"/>
        <v>#N/A</v>
      </c>
      <c r="AD821" s="6" t="str">
        <f t="shared" si="226"/>
        <v/>
      </c>
      <c r="AE821" s="6">
        <f t="shared" si="227"/>
        <v>1</v>
      </c>
      <c r="AF821" s="6" t="e">
        <f t="shared" si="232"/>
        <v>#N/A</v>
      </c>
      <c r="AG821" s="6" t="e">
        <f t="shared" si="233"/>
        <v>#N/A</v>
      </c>
      <c r="AH821" s="6" t="e">
        <f t="shared" si="234"/>
        <v>#N/A</v>
      </c>
      <c r="AI821" s="6" t="e">
        <f t="shared" si="235"/>
        <v>#N/A</v>
      </c>
      <c r="AJ821" s="7" t="str">
        <f t="shared" si="236"/>
        <v xml:space="preserve"> </v>
      </c>
      <c r="AK821" s="6" t="e">
        <f t="shared" si="237"/>
        <v>#N/A</v>
      </c>
      <c r="AL821" s="6"/>
      <c r="AM821" s="6"/>
      <c r="AN821" s="6"/>
      <c r="AO821" s="6"/>
      <c r="AP821" s="6"/>
      <c r="AQ821" s="6"/>
      <c r="AR821" s="6"/>
      <c r="AS821" s="6"/>
      <c r="AT821" s="6">
        <f t="shared" si="238"/>
        <v>0</v>
      </c>
      <c r="AU821" s="6"/>
      <c r="AV821" s="6" t="str">
        <f t="shared" si="228"/>
        <v/>
      </c>
      <c r="AW821" s="6" t="str">
        <f t="shared" si="229"/>
        <v/>
      </c>
      <c r="AX821" s="6" t="str">
        <f t="shared" si="230"/>
        <v/>
      </c>
      <c r="AY821" s="58"/>
      <c r="BE821"/>
      <c r="CS821" s="284" t="str">
        <f t="shared" si="231"/>
        <v/>
      </c>
      <c r="CT821" s="365" t="str">
        <f t="shared" si="239"/>
        <v/>
      </c>
    </row>
    <row r="822" spans="1:98" s="1" customFormat="1" ht="13.5" customHeight="1" x14ac:dyDescent="0.2">
      <c r="A822" s="17">
        <v>807</v>
      </c>
      <c r="B822" s="370"/>
      <c r="C822" s="370"/>
      <c r="D822" s="370"/>
      <c r="E822" s="370"/>
      <c r="F822" s="370"/>
      <c r="G822" s="370"/>
      <c r="H822" s="370"/>
      <c r="I822" s="370"/>
      <c r="J822" s="370"/>
      <c r="K822" s="370"/>
      <c r="L822" s="371"/>
      <c r="M822" s="370"/>
      <c r="N822" s="69"/>
      <c r="O822" s="70"/>
      <c r="P822" s="62"/>
      <c r="Q822" s="62"/>
      <c r="R822" s="103"/>
      <c r="S822" s="103"/>
      <c r="T822" s="104"/>
      <c r="U822" s="105"/>
      <c r="V822" s="106"/>
      <c r="W822" s="106"/>
      <c r="X822" s="107"/>
      <c r="Y822" s="25"/>
      <c r="Z822" s="21" t="str">
        <f t="shared" si="222"/>
        <v/>
      </c>
      <c r="AA822" s="6" t="e">
        <f t="shared" si="223"/>
        <v>#N/A</v>
      </c>
      <c r="AB822" s="6" t="e">
        <f t="shared" si="224"/>
        <v>#N/A</v>
      </c>
      <c r="AC822" s="6" t="e">
        <f t="shared" si="225"/>
        <v>#N/A</v>
      </c>
      <c r="AD822" s="6" t="str">
        <f t="shared" si="226"/>
        <v/>
      </c>
      <c r="AE822" s="6">
        <f t="shared" si="227"/>
        <v>1</v>
      </c>
      <c r="AF822" s="6" t="e">
        <f t="shared" si="232"/>
        <v>#N/A</v>
      </c>
      <c r="AG822" s="6" t="e">
        <f t="shared" si="233"/>
        <v>#N/A</v>
      </c>
      <c r="AH822" s="6" t="e">
        <f t="shared" si="234"/>
        <v>#N/A</v>
      </c>
      <c r="AI822" s="6" t="e">
        <f t="shared" si="235"/>
        <v>#N/A</v>
      </c>
      <c r="AJ822" s="7" t="str">
        <f t="shared" si="236"/>
        <v xml:space="preserve"> </v>
      </c>
      <c r="AK822" s="6" t="e">
        <f t="shared" si="237"/>
        <v>#N/A</v>
      </c>
      <c r="AL822" s="6"/>
      <c r="AM822" s="6"/>
      <c r="AN822" s="6"/>
      <c r="AO822" s="6"/>
      <c r="AP822" s="6"/>
      <c r="AQ822" s="6"/>
      <c r="AR822" s="6"/>
      <c r="AS822" s="6"/>
      <c r="AT822" s="6">
        <f t="shared" si="238"/>
        <v>0</v>
      </c>
      <c r="AU822" s="6"/>
      <c r="AV822" s="6" t="str">
        <f t="shared" si="228"/>
        <v/>
      </c>
      <c r="AW822" s="6" t="str">
        <f t="shared" si="229"/>
        <v/>
      </c>
      <c r="AX822" s="6" t="str">
        <f t="shared" si="230"/>
        <v/>
      </c>
      <c r="AY822" s="58"/>
      <c r="BE822"/>
      <c r="CS822" s="284" t="str">
        <f t="shared" si="231"/>
        <v/>
      </c>
      <c r="CT822" s="365" t="str">
        <f t="shared" si="239"/>
        <v/>
      </c>
    </row>
    <row r="823" spans="1:98" s="1" customFormat="1" ht="13.5" customHeight="1" x14ac:dyDescent="0.2">
      <c r="A823" s="17">
        <v>808</v>
      </c>
      <c r="B823" s="370"/>
      <c r="C823" s="370"/>
      <c r="D823" s="370"/>
      <c r="E823" s="370"/>
      <c r="F823" s="370"/>
      <c r="G823" s="370"/>
      <c r="H823" s="370"/>
      <c r="I823" s="370"/>
      <c r="J823" s="370"/>
      <c r="K823" s="370"/>
      <c r="L823" s="371"/>
      <c r="M823" s="370"/>
      <c r="N823" s="69"/>
      <c r="O823" s="70"/>
      <c r="P823" s="62"/>
      <c r="Q823" s="62"/>
      <c r="R823" s="103"/>
      <c r="S823" s="103"/>
      <c r="T823" s="104"/>
      <c r="U823" s="105"/>
      <c r="V823" s="106"/>
      <c r="W823" s="106"/>
      <c r="X823" s="107"/>
      <c r="Y823" s="25"/>
      <c r="Z823" s="21" t="str">
        <f t="shared" si="222"/>
        <v/>
      </c>
      <c r="AA823" s="6" t="e">
        <f t="shared" si="223"/>
        <v>#N/A</v>
      </c>
      <c r="AB823" s="6" t="e">
        <f t="shared" si="224"/>
        <v>#N/A</v>
      </c>
      <c r="AC823" s="6" t="e">
        <f t="shared" si="225"/>
        <v>#N/A</v>
      </c>
      <c r="AD823" s="6" t="str">
        <f t="shared" si="226"/>
        <v/>
      </c>
      <c r="AE823" s="6">
        <f t="shared" si="227"/>
        <v>1</v>
      </c>
      <c r="AF823" s="6" t="e">
        <f t="shared" si="232"/>
        <v>#N/A</v>
      </c>
      <c r="AG823" s="6" t="e">
        <f t="shared" si="233"/>
        <v>#N/A</v>
      </c>
      <c r="AH823" s="6" t="e">
        <f t="shared" si="234"/>
        <v>#N/A</v>
      </c>
      <c r="AI823" s="6" t="e">
        <f t="shared" si="235"/>
        <v>#N/A</v>
      </c>
      <c r="AJ823" s="7" t="str">
        <f t="shared" si="236"/>
        <v xml:space="preserve"> </v>
      </c>
      <c r="AK823" s="6" t="e">
        <f t="shared" si="237"/>
        <v>#N/A</v>
      </c>
      <c r="AL823" s="6"/>
      <c r="AM823" s="6"/>
      <c r="AN823" s="6"/>
      <c r="AO823" s="6"/>
      <c r="AP823" s="6"/>
      <c r="AQ823" s="6"/>
      <c r="AR823" s="6"/>
      <c r="AS823" s="6"/>
      <c r="AT823" s="6">
        <f t="shared" si="238"/>
        <v>0</v>
      </c>
      <c r="AU823" s="6"/>
      <c r="AV823" s="6" t="str">
        <f t="shared" si="228"/>
        <v/>
      </c>
      <c r="AW823" s="6" t="str">
        <f t="shared" si="229"/>
        <v/>
      </c>
      <c r="AX823" s="6" t="str">
        <f t="shared" si="230"/>
        <v/>
      </c>
      <c r="AY823" s="58"/>
      <c r="BE823"/>
      <c r="CS823" s="284" t="str">
        <f t="shared" si="231"/>
        <v/>
      </c>
      <c r="CT823" s="365" t="str">
        <f t="shared" si="239"/>
        <v/>
      </c>
    </row>
    <row r="824" spans="1:98" s="1" customFormat="1" ht="13.5" customHeight="1" x14ac:dyDescent="0.2">
      <c r="A824" s="17">
        <v>809</v>
      </c>
      <c r="B824" s="370"/>
      <c r="C824" s="370"/>
      <c r="D824" s="370"/>
      <c r="E824" s="370"/>
      <c r="F824" s="370"/>
      <c r="G824" s="370"/>
      <c r="H824" s="370"/>
      <c r="I824" s="370"/>
      <c r="J824" s="370"/>
      <c r="K824" s="370"/>
      <c r="L824" s="371"/>
      <c r="M824" s="370"/>
      <c r="N824" s="69"/>
      <c r="O824" s="70"/>
      <c r="P824" s="62"/>
      <c r="Q824" s="62"/>
      <c r="R824" s="103"/>
      <c r="S824" s="103"/>
      <c r="T824" s="104"/>
      <c r="U824" s="105"/>
      <c r="V824" s="106"/>
      <c r="W824" s="106"/>
      <c r="X824" s="107"/>
      <c r="Y824" s="25"/>
      <c r="Z824" s="21" t="str">
        <f t="shared" si="222"/>
        <v/>
      </c>
      <c r="AA824" s="6" t="e">
        <f t="shared" si="223"/>
        <v>#N/A</v>
      </c>
      <c r="AB824" s="6" t="e">
        <f t="shared" si="224"/>
        <v>#N/A</v>
      </c>
      <c r="AC824" s="6" t="e">
        <f t="shared" si="225"/>
        <v>#N/A</v>
      </c>
      <c r="AD824" s="6" t="str">
        <f t="shared" si="226"/>
        <v/>
      </c>
      <c r="AE824" s="6">
        <f t="shared" si="227"/>
        <v>1</v>
      </c>
      <c r="AF824" s="6" t="e">
        <f t="shared" si="232"/>
        <v>#N/A</v>
      </c>
      <c r="AG824" s="6" t="e">
        <f t="shared" si="233"/>
        <v>#N/A</v>
      </c>
      <c r="AH824" s="6" t="e">
        <f t="shared" si="234"/>
        <v>#N/A</v>
      </c>
      <c r="AI824" s="6" t="e">
        <f t="shared" si="235"/>
        <v>#N/A</v>
      </c>
      <c r="AJ824" s="7" t="str">
        <f t="shared" si="236"/>
        <v xml:space="preserve"> </v>
      </c>
      <c r="AK824" s="6" t="e">
        <f t="shared" si="237"/>
        <v>#N/A</v>
      </c>
      <c r="AL824" s="6"/>
      <c r="AM824" s="6"/>
      <c r="AN824" s="6"/>
      <c r="AO824" s="6"/>
      <c r="AP824" s="6"/>
      <c r="AQ824" s="6"/>
      <c r="AR824" s="6"/>
      <c r="AS824" s="6"/>
      <c r="AT824" s="6">
        <f t="shared" si="238"/>
        <v>0</v>
      </c>
      <c r="AU824" s="6"/>
      <c r="AV824" s="6" t="str">
        <f t="shared" si="228"/>
        <v/>
      </c>
      <c r="AW824" s="6" t="str">
        <f t="shared" si="229"/>
        <v/>
      </c>
      <c r="AX824" s="6" t="str">
        <f t="shared" si="230"/>
        <v/>
      </c>
      <c r="AY824" s="58"/>
      <c r="BE824"/>
      <c r="CS824" s="284" t="str">
        <f t="shared" si="231"/>
        <v/>
      </c>
      <c r="CT824" s="365" t="str">
        <f t="shared" si="239"/>
        <v/>
      </c>
    </row>
    <row r="825" spans="1:98" s="1" customFormat="1" ht="13.5" customHeight="1" x14ac:dyDescent="0.2">
      <c r="A825" s="17">
        <v>810</v>
      </c>
      <c r="B825" s="370"/>
      <c r="C825" s="370"/>
      <c r="D825" s="370"/>
      <c r="E825" s="370"/>
      <c r="F825" s="370"/>
      <c r="G825" s="370"/>
      <c r="H825" s="370"/>
      <c r="I825" s="370"/>
      <c r="J825" s="370"/>
      <c r="K825" s="370"/>
      <c r="L825" s="371"/>
      <c r="M825" s="370"/>
      <c r="N825" s="69"/>
      <c r="O825" s="70"/>
      <c r="P825" s="62"/>
      <c r="Q825" s="62"/>
      <c r="R825" s="103"/>
      <c r="S825" s="103"/>
      <c r="T825" s="104"/>
      <c r="U825" s="105"/>
      <c r="V825" s="106"/>
      <c r="W825" s="106"/>
      <c r="X825" s="107"/>
      <c r="Y825" s="25"/>
      <c r="Z825" s="21" t="str">
        <f t="shared" si="222"/>
        <v/>
      </c>
      <c r="AA825" s="6" t="e">
        <f t="shared" si="223"/>
        <v>#N/A</v>
      </c>
      <c r="AB825" s="6" t="e">
        <f t="shared" si="224"/>
        <v>#N/A</v>
      </c>
      <c r="AC825" s="6" t="e">
        <f t="shared" si="225"/>
        <v>#N/A</v>
      </c>
      <c r="AD825" s="6" t="str">
        <f t="shared" si="226"/>
        <v/>
      </c>
      <c r="AE825" s="6">
        <f t="shared" si="227"/>
        <v>1</v>
      </c>
      <c r="AF825" s="6" t="e">
        <f t="shared" si="232"/>
        <v>#N/A</v>
      </c>
      <c r="AG825" s="6" t="e">
        <f t="shared" si="233"/>
        <v>#N/A</v>
      </c>
      <c r="AH825" s="6" t="e">
        <f t="shared" si="234"/>
        <v>#N/A</v>
      </c>
      <c r="AI825" s="6" t="e">
        <f t="shared" si="235"/>
        <v>#N/A</v>
      </c>
      <c r="AJ825" s="7" t="str">
        <f t="shared" si="236"/>
        <v xml:space="preserve"> </v>
      </c>
      <c r="AK825" s="6" t="e">
        <f t="shared" si="237"/>
        <v>#N/A</v>
      </c>
      <c r="AL825" s="6"/>
      <c r="AM825" s="6"/>
      <c r="AN825" s="6"/>
      <c r="AO825" s="6"/>
      <c r="AP825" s="6"/>
      <c r="AQ825" s="6"/>
      <c r="AR825" s="6"/>
      <c r="AS825" s="6"/>
      <c r="AT825" s="6">
        <f t="shared" si="238"/>
        <v>0</v>
      </c>
      <c r="AU825" s="6"/>
      <c r="AV825" s="6" t="str">
        <f t="shared" si="228"/>
        <v/>
      </c>
      <c r="AW825" s="6" t="str">
        <f t="shared" si="229"/>
        <v/>
      </c>
      <c r="AX825" s="6" t="str">
        <f t="shared" si="230"/>
        <v/>
      </c>
      <c r="AY825" s="58"/>
      <c r="BE825"/>
      <c r="CS825" s="284" t="str">
        <f t="shared" si="231"/>
        <v/>
      </c>
      <c r="CT825" s="365" t="str">
        <f t="shared" si="239"/>
        <v/>
      </c>
    </row>
    <row r="826" spans="1:98" s="1" customFormat="1" ht="13.5" customHeight="1" x14ac:dyDescent="0.2">
      <c r="A826" s="17">
        <v>811</v>
      </c>
      <c r="B826" s="370"/>
      <c r="C826" s="370"/>
      <c r="D826" s="370"/>
      <c r="E826" s="370"/>
      <c r="F826" s="370"/>
      <c r="G826" s="370"/>
      <c r="H826" s="370"/>
      <c r="I826" s="370"/>
      <c r="J826" s="370"/>
      <c r="K826" s="370"/>
      <c r="L826" s="371"/>
      <c r="M826" s="370"/>
      <c r="N826" s="69"/>
      <c r="O826" s="70"/>
      <c r="P826" s="62"/>
      <c r="Q826" s="62"/>
      <c r="R826" s="103"/>
      <c r="S826" s="103"/>
      <c r="T826" s="104"/>
      <c r="U826" s="105"/>
      <c r="V826" s="106"/>
      <c r="W826" s="106"/>
      <c r="X826" s="107"/>
      <c r="Y826" s="25"/>
      <c r="Z826" s="21" t="str">
        <f t="shared" si="222"/>
        <v/>
      </c>
      <c r="AA826" s="6" t="e">
        <f t="shared" si="223"/>
        <v>#N/A</v>
      </c>
      <c r="AB826" s="6" t="e">
        <f t="shared" si="224"/>
        <v>#N/A</v>
      </c>
      <c r="AC826" s="6" t="e">
        <f t="shared" si="225"/>
        <v>#N/A</v>
      </c>
      <c r="AD826" s="6" t="str">
        <f t="shared" si="226"/>
        <v/>
      </c>
      <c r="AE826" s="6">
        <f t="shared" si="227"/>
        <v>1</v>
      </c>
      <c r="AF826" s="6" t="e">
        <f t="shared" si="232"/>
        <v>#N/A</v>
      </c>
      <c r="AG826" s="6" t="e">
        <f t="shared" si="233"/>
        <v>#N/A</v>
      </c>
      <c r="AH826" s="6" t="e">
        <f t="shared" si="234"/>
        <v>#N/A</v>
      </c>
      <c r="AI826" s="6" t="e">
        <f t="shared" si="235"/>
        <v>#N/A</v>
      </c>
      <c r="AJ826" s="7" t="str">
        <f t="shared" si="236"/>
        <v xml:space="preserve"> </v>
      </c>
      <c r="AK826" s="6" t="e">
        <f t="shared" si="237"/>
        <v>#N/A</v>
      </c>
      <c r="AL826" s="6"/>
      <c r="AM826" s="6"/>
      <c r="AN826" s="6"/>
      <c r="AO826" s="6"/>
      <c r="AP826" s="6"/>
      <c r="AQ826" s="6"/>
      <c r="AR826" s="6"/>
      <c r="AS826" s="6"/>
      <c r="AT826" s="6">
        <f t="shared" si="238"/>
        <v>0</v>
      </c>
      <c r="AU826" s="6"/>
      <c r="AV826" s="6" t="str">
        <f t="shared" si="228"/>
        <v/>
      </c>
      <c r="AW826" s="6" t="str">
        <f t="shared" si="229"/>
        <v/>
      </c>
      <c r="AX826" s="6" t="str">
        <f t="shared" si="230"/>
        <v/>
      </c>
      <c r="AY826" s="58"/>
      <c r="BE826"/>
      <c r="CS826" s="284" t="str">
        <f t="shared" si="231"/>
        <v/>
      </c>
      <c r="CT826" s="365" t="str">
        <f t="shared" si="239"/>
        <v/>
      </c>
    </row>
    <row r="827" spans="1:98" s="1" customFormat="1" ht="13.5" customHeight="1" x14ac:dyDescent="0.2">
      <c r="A827" s="17">
        <v>812</v>
      </c>
      <c r="B827" s="370"/>
      <c r="C827" s="370"/>
      <c r="D827" s="370"/>
      <c r="E827" s="370"/>
      <c r="F827" s="370"/>
      <c r="G827" s="370"/>
      <c r="H827" s="370"/>
      <c r="I827" s="370"/>
      <c r="J827" s="370"/>
      <c r="K827" s="370"/>
      <c r="L827" s="371"/>
      <c r="M827" s="370"/>
      <c r="N827" s="69"/>
      <c r="O827" s="70"/>
      <c r="P827" s="62"/>
      <c r="Q827" s="62"/>
      <c r="R827" s="103"/>
      <c r="S827" s="103"/>
      <c r="T827" s="104"/>
      <c r="U827" s="105"/>
      <c r="V827" s="106"/>
      <c r="W827" s="106"/>
      <c r="X827" s="107"/>
      <c r="Y827" s="25"/>
      <c r="Z827" s="21" t="str">
        <f t="shared" si="222"/>
        <v/>
      </c>
      <c r="AA827" s="6" t="e">
        <f t="shared" si="223"/>
        <v>#N/A</v>
      </c>
      <c r="AB827" s="6" t="e">
        <f t="shared" si="224"/>
        <v>#N/A</v>
      </c>
      <c r="AC827" s="6" t="e">
        <f t="shared" si="225"/>
        <v>#N/A</v>
      </c>
      <c r="AD827" s="6" t="str">
        <f t="shared" si="226"/>
        <v/>
      </c>
      <c r="AE827" s="6">
        <f t="shared" si="227"/>
        <v>1</v>
      </c>
      <c r="AF827" s="6" t="e">
        <f t="shared" si="232"/>
        <v>#N/A</v>
      </c>
      <c r="AG827" s="6" t="e">
        <f t="shared" si="233"/>
        <v>#N/A</v>
      </c>
      <c r="AH827" s="6" t="e">
        <f t="shared" si="234"/>
        <v>#N/A</v>
      </c>
      <c r="AI827" s="6" t="e">
        <f t="shared" si="235"/>
        <v>#N/A</v>
      </c>
      <c r="AJ827" s="7" t="str">
        <f t="shared" si="236"/>
        <v xml:space="preserve"> </v>
      </c>
      <c r="AK827" s="6" t="e">
        <f t="shared" si="237"/>
        <v>#N/A</v>
      </c>
      <c r="AL827" s="6"/>
      <c r="AM827" s="6"/>
      <c r="AN827" s="6"/>
      <c r="AO827" s="6"/>
      <c r="AP827" s="6"/>
      <c r="AQ827" s="6"/>
      <c r="AR827" s="6"/>
      <c r="AS827" s="6"/>
      <c r="AT827" s="6">
        <f t="shared" si="238"/>
        <v>0</v>
      </c>
      <c r="AU827" s="6"/>
      <c r="AV827" s="6" t="str">
        <f t="shared" si="228"/>
        <v/>
      </c>
      <c r="AW827" s="6" t="str">
        <f t="shared" si="229"/>
        <v/>
      </c>
      <c r="AX827" s="6" t="str">
        <f t="shared" si="230"/>
        <v/>
      </c>
      <c r="AY827" s="58"/>
      <c r="BE827"/>
      <c r="CS827" s="284" t="str">
        <f t="shared" si="231"/>
        <v/>
      </c>
      <c r="CT827" s="365" t="str">
        <f t="shared" si="239"/>
        <v/>
      </c>
    </row>
    <row r="828" spans="1:98" s="1" customFormat="1" ht="13.5" customHeight="1" x14ac:dyDescent="0.2">
      <c r="A828" s="17">
        <v>813</v>
      </c>
      <c r="B828" s="370"/>
      <c r="C828" s="370"/>
      <c r="D828" s="370"/>
      <c r="E828" s="370"/>
      <c r="F828" s="370"/>
      <c r="G828" s="370"/>
      <c r="H828" s="370"/>
      <c r="I828" s="370"/>
      <c r="J828" s="370"/>
      <c r="K828" s="370"/>
      <c r="L828" s="371"/>
      <c r="M828" s="370"/>
      <c r="N828" s="69"/>
      <c r="O828" s="70"/>
      <c r="P828" s="62"/>
      <c r="Q828" s="62"/>
      <c r="R828" s="103"/>
      <c r="S828" s="103"/>
      <c r="T828" s="104"/>
      <c r="U828" s="105"/>
      <c r="V828" s="106"/>
      <c r="W828" s="106"/>
      <c r="X828" s="107"/>
      <c r="Y828" s="25"/>
      <c r="Z828" s="21" t="str">
        <f t="shared" si="222"/>
        <v/>
      </c>
      <c r="AA828" s="6" t="e">
        <f t="shared" si="223"/>
        <v>#N/A</v>
      </c>
      <c r="AB828" s="6" t="e">
        <f t="shared" si="224"/>
        <v>#N/A</v>
      </c>
      <c r="AC828" s="6" t="e">
        <f t="shared" si="225"/>
        <v>#N/A</v>
      </c>
      <c r="AD828" s="6" t="str">
        <f t="shared" si="226"/>
        <v/>
      </c>
      <c r="AE828" s="6">
        <f t="shared" si="227"/>
        <v>1</v>
      </c>
      <c r="AF828" s="6" t="e">
        <f t="shared" si="232"/>
        <v>#N/A</v>
      </c>
      <c r="AG828" s="6" t="e">
        <f t="shared" si="233"/>
        <v>#N/A</v>
      </c>
      <c r="AH828" s="6" t="e">
        <f t="shared" si="234"/>
        <v>#N/A</v>
      </c>
      <c r="AI828" s="6" t="e">
        <f t="shared" si="235"/>
        <v>#N/A</v>
      </c>
      <c r="AJ828" s="7" t="str">
        <f t="shared" si="236"/>
        <v xml:space="preserve"> </v>
      </c>
      <c r="AK828" s="6" t="e">
        <f t="shared" si="237"/>
        <v>#N/A</v>
      </c>
      <c r="AL828" s="6"/>
      <c r="AM828" s="6"/>
      <c r="AN828" s="6"/>
      <c r="AO828" s="6"/>
      <c r="AP828" s="6"/>
      <c r="AQ828" s="6"/>
      <c r="AR828" s="6"/>
      <c r="AS828" s="6"/>
      <c r="AT828" s="6">
        <f t="shared" si="238"/>
        <v>0</v>
      </c>
      <c r="AU828" s="6"/>
      <c r="AV828" s="6" t="str">
        <f t="shared" si="228"/>
        <v/>
      </c>
      <c r="AW828" s="6" t="str">
        <f t="shared" si="229"/>
        <v/>
      </c>
      <c r="AX828" s="6" t="str">
        <f t="shared" si="230"/>
        <v/>
      </c>
      <c r="AY828" s="58"/>
      <c r="BE828"/>
      <c r="CS828" s="284" t="str">
        <f t="shared" si="231"/>
        <v/>
      </c>
      <c r="CT828" s="365" t="str">
        <f t="shared" si="239"/>
        <v/>
      </c>
    </row>
    <row r="829" spans="1:98" s="1" customFormat="1" ht="13.5" customHeight="1" x14ac:dyDescent="0.2">
      <c r="A829" s="17">
        <v>814</v>
      </c>
      <c r="B829" s="370"/>
      <c r="C829" s="370"/>
      <c r="D829" s="370"/>
      <c r="E829" s="370"/>
      <c r="F829" s="370"/>
      <c r="G829" s="370"/>
      <c r="H829" s="370"/>
      <c r="I829" s="370"/>
      <c r="J829" s="370"/>
      <c r="K829" s="370"/>
      <c r="L829" s="371"/>
      <c r="M829" s="370"/>
      <c r="N829" s="69"/>
      <c r="O829" s="70"/>
      <c r="P829" s="62"/>
      <c r="Q829" s="62"/>
      <c r="R829" s="103"/>
      <c r="S829" s="103"/>
      <c r="T829" s="104"/>
      <c r="U829" s="105"/>
      <c r="V829" s="106"/>
      <c r="W829" s="106"/>
      <c r="X829" s="107"/>
      <c r="Y829" s="25"/>
      <c r="Z829" s="21" t="str">
        <f t="shared" si="222"/>
        <v/>
      </c>
      <c r="AA829" s="6" t="e">
        <f t="shared" si="223"/>
        <v>#N/A</v>
      </c>
      <c r="AB829" s="6" t="e">
        <f t="shared" si="224"/>
        <v>#N/A</v>
      </c>
      <c r="AC829" s="6" t="e">
        <f t="shared" si="225"/>
        <v>#N/A</v>
      </c>
      <c r="AD829" s="6" t="str">
        <f t="shared" si="226"/>
        <v/>
      </c>
      <c r="AE829" s="6">
        <f t="shared" si="227"/>
        <v>1</v>
      </c>
      <c r="AF829" s="6" t="e">
        <f t="shared" si="232"/>
        <v>#N/A</v>
      </c>
      <c r="AG829" s="6" t="e">
        <f t="shared" si="233"/>
        <v>#N/A</v>
      </c>
      <c r="AH829" s="6" t="e">
        <f t="shared" si="234"/>
        <v>#N/A</v>
      </c>
      <c r="AI829" s="6" t="e">
        <f t="shared" si="235"/>
        <v>#N/A</v>
      </c>
      <c r="AJ829" s="7" t="str">
        <f t="shared" si="236"/>
        <v xml:space="preserve"> </v>
      </c>
      <c r="AK829" s="6" t="e">
        <f t="shared" si="237"/>
        <v>#N/A</v>
      </c>
      <c r="AL829" s="6"/>
      <c r="AM829" s="6"/>
      <c r="AN829" s="6"/>
      <c r="AO829" s="6"/>
      <c r="AP829" s="6"/>
      <c r="AQ829" s="6"/>
      <c r="AR829" s="6"/>
      <c r="AS829" s="6"/>
      <c r="AT829" s="6">
        <f t="shared" si="238"/>
        <v>0</v>
      </c>
      <c r="AU829" s="6"/>
      <c r="AV829" s="6" t="str">
        <f t="shared" si="228"/>
        <v/>
      </c>
      <c r="AW829" s="6" t="str">
        <f t="shared" si="229"/>
        <v/>
      </c>
      <c r="AX829" s="6" t="str">
        <f t="shared" si="230"/>
        <v/>
      </c>
      <c r="AY829" s="58"/>
      <c r="BE829"/>
      <c r="CS829" s="284" t="str">
        <f t="shared" si="231"/>
        <v/>
      </c>
      <c r="CT829" s="365" t="str">
        <f t="shared" si="239"/>
        <v/>
      </c>
    </row>
    <row r="830" spans="1:98" s="1" customFormat="1" ht="13.5" customHeight="1" x14ac:dyDescent="0.2">
      <c r="A830" s="17">
        <v>815</v>
      </c>
      <c r="B830" s="370"/>
      <c r="C830" s="370"/>
      <c r="D830" s="370"/>
      <c r="E830" s="370"/>
      <c r="F830" s="370"/>
      <c r="G830" s="370"/>
      <c r="H830" s="370"/>
      <c r="I830" s="370"/>
      <c r="J830" s="370"/>
      <c r="K830" s="370"/>
      <c r="L830" s="371"/>
      <c r="M830" s="370"/>
      <c r="N830" s="69"/>
      <c r="O830" s="70"/>
      <c r="P830" s="62"/>
      <c r="Q830" s="62"/>
      <c r="R830" s="103"/>
      <c r="S830" s="103"/>
      <c r="T830" s="104"/>
      <c r="U830" s="105"/>
      <c r="V830" s="106"/>
      <c r="W830" s="106"/>
      <c r="X830" s="107"/>
      <c r="Y830" s="25"/>
      <c r="Z830" s="21" t="str">
        <f t="shared" si="222"/>
        <v/>
      </c>
      <c r="AA830" s="6" t="e">
        <f t="shared" si="223"/>
        <v>#N/A</v>
      </c>
      <c r="AB830" s="6" t="e">
        <f t="shared" si="224"/>
        <v>#N/A</v>
      </c>
      <c r="AC830" s="6" t="e">
        <f t="shared" si="225"/>
        <v>#N/A</v>
      </c>
      <c r="AD830" s="6" t="str">
        <f t="shared" si="226"/>
        <v/>
      </c>
      <c r="AE830" s="6">
        <f t="shared" si="227"/>
        <v>1</v>
      </c>
      <c r="AF830" s="6" t="e">
        <f t="shared" si="232"/>
        <v>#N/A</v>
      </c>
      <c r="AG830" s="6" t="e">
        <f t="shared" si="233"/>
        <v>#N/A</v>
      </c>
      <c r="AH830" s="6" t="e">
        <f t="shared" si="234"/>
        <v>#N/A</v>
      </c>
      <c r="AI830" s="6" t="e">
        <f t="shared" si="235"/>
        <v>#N/A</v>
      </c>
      <c r="AJ830" s="7" t="str">
        <f t="shared" si="236"/>
        <v xml:space="preserve"> </v>
      </c>
      <c r="AK830" s="6" t="e">
        <f t="shared" si="237"/>
        <v>#N/A</v>
      </c>
      <c r="AL830" s="6"/>
      <c r="AM830" s="6"/>
      <c r="AN830" s="6"/>
      <c r="AO830" s="6"/>
      <c r="AP830" s="6"/>
      <c r="AQ830" s="6"/>
      <c r="AR830" s="6"/>
      <c r="AS830" s="6"/>
      <c r="AT830" s="6">
        <f t="shared" si="238"/>
        <v>0</v>
      </c>
      <c r="AU830" s="6"/>
      <c r="AV830" s="6" t="str">
        <f t="shared" si="228"/>
        <v/>
      </c>
      <c r="AW830" s="6" t="str">
        <f t="shared" si="229"/>
        <v/>
      </c>
      <c r="AX830" s="6" t="str">
        <f t="shared" si="230"/>
        <v/>
      </c>
      <c r="AY830" s="58"/>
      <c r="BE830"/>
      <c r="CS830" s="284" t="str">
        <f t="shared" si="231"/>
        <v/>
      </c>
      <c r="CT830" s="365" t="str">
        <f t="shared" si="239"/>
        <v/>
      </c>
    </row>
    <row r="831" spans="1:98" s="1" customFormat="1" ht="13.5" customHeight="1" x14ac:dyDescent="0.2">
      <c r="A831" s="17">
        <v>816</v>
      </c>
      <c r="B831" s="370"/>
      <c r="C831" s="370"/>
      <c r="D831" s="370"/>
      <c r="E831" s="370"/>
      <c r="F831" s="370"/>
      <c r="G831" s="370"/>
      <c r="H831" s="370"/>
      <c r="I831" s="370"/>
      <c r="J831" s="370"/>
      <c r="K831" s="370"/>
      <c r="L831" s="371"/>
      <c r="M831" s="370"/>
      <c r="N831" s="69"/>
      <c r="O831" s="70"/>
      <c r="P831" s="62"/>
      <c r="Q831" s="62"/>
      <c r="R831" s="103"/>
      <c r="S831" s="103"/>
      <c r="T831" s="104"/>
      <c r="U831" s="105"/>
      <c r="V831" s="106"/>
      <c r="W831" s="106"/>
      <c r="X831" s="107"/>
      <c r="Y831" s="25"/>
      <c r="Z831" s="21" t="str">
        <f t="shared" si="222"/>
        <v/>
      </c>
      <c r="AA831" s="6" t="e">
        <f t="shared" si="223"/>
        <v>#N/A</v>
      </c>
      <c r="AB831" s="6" t="e">
        <f t="shared" si="224"/>
        <v>#N/A</v>
      </c>
      <c r="AC831" s="6" t="e">
        <f t="shared" si="225"/>
        <v>#N/A</v>
      </c>
      <c r="AD831" s="6" t="str">
        <f t="shared" si="226"/>
        <v/>
      </c>
      <c r="AE831" s="6">
        <f t="shared" si="227"/>
        <v>1</v>
      </c>
      <c r="AF831" s="6" t="e">
        <f t="shared" si="232"/>
        <v>#N/A</v>
      </c>
      <c r="AG831" s="6" t="e">
        <f t="shared" si="233"/>
        <v>#N/A</v>
      </c>
      <c r="AH831" s="6" t="e">
        <f t="shared" si="234"/>
        <v>#N/A</v>
      </c>
      <c r="AI831" s="6" t="e">
        <f t="shared" si="235"/>
        <v>#N/A</v>
      </c>
      <c r="AJ831" s="7" t="str">
        <f t="shared" si="236"/>
        <v xml:space="preserve"> </v>
      </c>
      <c r="AK831" s="6" t="e">
        <f t="shared" si="237"/>
        <v>#N/A</v>
      </c>
      <c r="AL831" s="6"/>
      <c r="AM831" s="6"/>
      <c r="AN831" s="6"/>
      <c r="AO831" s="6"/>
      <c r="AP831" s="6"/>
      <c r="AQ831" s="6"/>
      <c r="AR831" s="6"/>
      <c r="AS831" s="6"/>
      <c r="AT831" s="6">
        <f t="shared" si="238"/>
        <v>0</v>
      </c>
      <c r="AU831" s="6"/>
      <c r="AV831" s="6" t="str">
        <f t="shared" si="228"/>
        <v/>
      </c>
      <c r="AW831" s="6" t="str">
        <f t="shared" si="229"/>
        <v/>
      </c>
      <c r="AX831" s="6" t="str">
        <f t="shared" si="230"/>
        <v/>
      </c>
      <c r="AY831" s="58"/>
      <c r="BE831"/>
      <c r="CS831" s="284" t="str">
        <f t="shared" si="231"/>
        <v/>
      </c>
      <c r="CT831" s="365" t="str">
        <f t="shared" si="239"/>
        <v/>
      </c>
    </row>
    <row r="832" spans="1:98" s="1" customFormat="1" ht="13.5" customHeight="1" x14ac:dyDescent="0.2">
      <c r="A832" s="17">
        <v>817</v>
      </c>
      <c r="B832" s="370"/>
      <c r="C832" s="370"/>
      <c r="D832" s="370"/>
      <c r="E832" s="370"/>
      <c r="F832" s="370"/>
      <c r="G832" s="370"/>
      <c r="H832" s="370"/>
      <c r="I832" s="370"/>
      <c r="J832" s="370"/>
      <c r="K832" s="370"/>
      <c r="L832" s="371"/>
      <c r="M832" s="370"/>
      <c r="N832" s="69"/>
      <c r="O832" s="70"/>
      <c r="P832" s="62"/>
      <c r="Q832" s="62"/>
      <c r="R832" s="103"/>
      <c r="S832" s="103"/>
      <c r="T832" s="104"/>
      <c r="U832" s="105"/>
      <c r="V832" s="106"/>
      <c r="W832" s="106"/>
      <c r="X832" s="107"/>
      <c r="Y832" s="25"/>
      <c r="Z832" s="21" t="str">
        <f t="shared" si="222"/>
        <v/>
      </c>
      <c r="AA832" s="6" t="e">
        <f t="shared" si="223"/>
        <v>#N/A</v>
      </c>
      <c r="AB832" s="6" t="e">
        <f t="shared" si="224"/>
        <v>#N/A</v>
      </c>
      <c r="AC832" s="6" t="e">
        <f t="shared" si="225"/>
        <v>#N/A</v>
      </c>
      <c r="AD832" s="6" t="str">
        <f t="shared" si="226"/>
        <v/>
      </c>
      <c r="AE832" s="6">
        <f t="shared" si="227"/>
        <v>1</v>
      </c>
      <c r="AF832" s="6" t="e">
        <f t="shared" si="232"/>
        <v>#N/A</v>
      </c>
      <c r="AG832" s="6" t="e">
        <f t="shared" si="233"/>
        <v>#N/A</v>
      </c>
      <c r="AH832" s="6" t="e">
        <f t="shared" si="234"/>
        <v>#N/A</v>
      </c>
      <c r="AI832" s="6" t="e">
        <f t="shared" si="235"/>
        <v>#N/A</v>
      </c>
      <c r="AJ832" s="7" t="str">
        <f t="shared" si="236"/>
        <v xml:space="preserve"> </v>
      </c>
      <c r="AK832" s="6" t="e">
        <f t="shared" si="237"/>
        <v>#N/A</v>
      </c>
      <c r="AL832" s="6"/>
      <c r="AM832" s="6"/>
      <c r="AN832" s="6"/>
      <c r="AO832" s="6"/>
      <c r="AP832" s="6"/>
      <c r="AQ832" s="6"/>
      <c r="AR832" s="6"/>
      <c r="AS832" s="6"/>
      <c r="AT832" s="6">
        <f t="shared" si="238"/>
        <v>0</v>
      </c>
      <c r="AU832" s="6"/>
      <c r="AV832" s="6" t="str">
        <f t="shared" si="228"/>
        <v/>
      </c>
      <c r="AW832" s="6" t="str">
        <f t="shared" si="229"/>
        <v/>
      </c>
      <c r="AX832" s="6" t="str">
        <f t="shared" si="230"/>
        <v/>
      </c>
      <c r="AY832" s="58"/>
      <c r="BE832"/>
      <c r="CS832" s="284" t="str">
        <f t="shared" si="231"/>
        <v/>
      </c>
      <c r="CT832" s="365" t="str">
        <f t="shared" si="239"/>
        <v/>
      </c>
    </row>
    <row r="833" spans="1:98" s="1" customFormat="1" ht="13.5" customHeight="1" x14ac:dyDescent="0.2">
      <c r="A833" s="17">
        <v>818</v>
      </c>
      <c r="B833" s="370"/>
      <c r="C833" s="370"/>
      <c r="D833" s="370"/>
      <c r="E833" s="370"/>
      <c r="F833" s="370"/>
      <c r="G833" s="370"/>
      <c r="H833" s="370"/>
      <c r="I833" s="370"/>
      <c r="J833" s="370"/>
      <c r="K833" s="370"/>
      <c r="L833" s="371"/>
      <c r="M833" s="370"/>
      <c r="N833" s="69"/>
      <c r="O833" s="70"/>
      <c r="P833" s="62"/>
      <c r="Q833" s="62"/>
      <c r="R833" s="103"/>
      <c r="S833" s="103"/>
      <c r="T833" s="104"/>
      <c r="U833" s="105"/>
      <c r="V833" s="106"/>
      <c r="W833" s="106"/>
      <c r="X833" s="107"/>
      <c r="Y833" s="25"/>
      <c r="Z833" s="21" t="str">
        <f t="shared" ref="Z833:Z896" si="240">IF(ISBLANK(J833)=TRUE,"",IF(OR(ISBLANK(B833)=TRUE),1,""))</f>
        <v/>
      </c>
      <c r="AA833" s="6" t="e">
        <f t="shared" ref="AA833:AA896" si="241">VLOOKUP(J833,$AZ$17:$BC$23,2,FALSE)</f>
        <v>#N/A</v>
      </c>
      <c r="AB833" s="6" t="e">
        <f t="shared" ref="AB833:AB896" si="242">VLOOKUP(J833,$AZ$17:$BC$23,3,FALSE)</f>
        <v>#N/A</v>
      </c>
      <c r="AC833" s="6" t="e">
        <f t="shared" ref="AC833:AC896" si="243">VLOOKUP(J833,$AZ$17:$BC$23,4,FALSE)</f>
        <v>#N/A</v>
      </c>
      <c r="AD833" s="6" t="str">
        <f t="shared" ref="AD833:AD896" si="244">IF(ISERROR(SEARCH("-",K833,1))=TRUE,ASC(UPPER(K833)),ASC(UPPER(LEFT(K833,SEARCH("-",K833,1)-1))))</f>
        <v/>
      </c>
      <c r="AE833" s="6">
        <f t="shared" ref="AE833:AE896" si="245">IF(L833&gt;3500,L833/1000,1)</f>
        <v>1</v>
      </c>
      <c r="AF833" s="6" t="e">
        <f t="shared" si="232"/>
        <v>#N/A</v>
      </c>
      <c r="AG833" s="6" t="e">
        <f t="shared" si="233"/>
        <v>#N/A</v>
      </c>
      <c r="AH833" s="6" t="e">
        <f t="shared" si="234"/>
        <v>#N/A</v>
      </c>
      <c r="AI833" s="6" t="e">
        <f t="shared" si="235"/>
        <v>#N/A</v>
      </c>
      <c r="AJ833" s="7" t="str">
        <f t="shared" si="236"/>
        <v xml:space="preserve"> </v>
      </c>
      <c r="AK833" s="6" t="e">
        <f t="shared" si="237"/>
        <v>#N/A</v>
      </c>
      <c r="AL833" s="6"/>
      <c r="AM833" s="6"/>
      <c r="AN833" s="6"/>
      <c r="AO833" s="6"/>
      <c r="AP833" s="6"/>
      <c r="AQ833" s="6"/>
      <c r="AR833" s="6"/>
      <c r="AS833" s="6"/>
      <c r="AT833" s="6">
        <f t="shared" si="238"/>
        <v>0</v>
      </c>
      <c r="AU833" s="6"/>
      <c r="AV833" s="6" t="str">
        <f t="shared" ref="AV833:AV896" si="246">IF(J833="","",VLOOKUP(J833,$AZ$17:$BD$25,5,FALSE))</f>
        <v/>
      </c>
      <c r="AW833" s="6" t="str">
        <f t="shared" ref="AW833:AW896" si="247">IF(D833="","",VLOOKUP(CONCATENATE("A",LEFT(D833)),$BS$17:$BT$26,2,FALSE))</f>
        <v/>
      </c>
      <c r="AX833" s="6" t="str">
        <f t="shared" ref="AX833:AX896" si="248">IF(AV833=AW833,"",1)</f>
        <v/>
      </c>
      <c r="AY833" s="58"/>
      <c r="BE833"/>
      <c r="CS833" s="284" t="str">
        <f t="shared" si="231"/>
        <v/>
      </c>
      <c r="CT833" s="365" t="str">
        <f t="shared" si="239"/>
        <v/>
      </c>
    </row>
    <row r="834" spans="1:98" s="1" customFormat="1" ht="13.5" customHeight="1" x14ac:dyDescent="0.2">
      <c r="A834" s="17">
        <v>819</v>
      </c>
      <c r="B834" s="370"/>
      <c r="C834" s="370"/>
      <c r="D834" s="370"/>
      <c r="E834" s="370"/>
      <c r="F834" s="370"/>
      <c r="G834" s="370"/>
      <c r="H834" s="370"/>
      <c r="I834" s="370"/>
      <c r="J834" s="370"/>
      <c r="K834" s="370"/>
      <c r="L834" s="371"/>
      <c r="M834" s="370"/>
      <c r="N834" s="69"/>
      <c r="O834" s="70"/>
      <c r="P834" s="62"/>
      <c r="Q834" s="62"/>
      <c r="R834" s="103"/>
      <c r="S834" s="103"/>
      <c r="T834" s="104"/>
      <c r="U834" s="105"/>
      <c r="V834" s="106"/>
      <c r="W834" s="106"/>
      <c r="X834" s="107"/>
      <c r="Y834" s="25"/>
      <c r="Z834" s="21" t="str">
        <f t="shared" si="240"/>
        <v/>
      </c>
      <c r="AA834" s="6" t="e">
        <f t="shared" si="241"/>
        <v>#N/A</v>
      </c>
      <c r="AB834" s="6" t="e">
        <f t="shared" si="242"/>
        <v>#N/A</v>
      </c>
      <c r="AC834" s="6" t="e">
        <f t="shared" si="243"/>
        <v>#N/A</v>
      </c>
      <c r="AD834" s="6" t="str">
        <f t="shared" si="244"/>
        <v/>
      </c>
      <c r="AE834" s="6">
        <f t="shared" si="245"/>
        <v>1</v>
      </c>
      <c r="AF834" s="6" t="e">
        <f t="shared" si="232"/>
        <v>#N/A</v>
      </c>
      <c r="AG834" s="6" t="e">
        <f t="shared" si="233"/>
        <v>#N/A</v>
      </c>
      <c r="AH834" s="6" t="e">
        <f t="shared" si="234"/>
        <v>#N/A</v>
      </c>
      <c r="AI834" s="6" t="e">
        <f t="shared" si="235"/>
        <v>#N/A</v>
      </c>
      <c r="AJ834" s="7" t="str">
        <f t="shared" si="236"/>
        <v xml:space="preserve"> </v>
      </c>
      <c r="AK834" s="6" t="e">
        <f t="shared" si="237"/>
        <v>#N/A</v>
      </c>
      <c r="AL834" s="6"/>
      <c r="AM834" s="6"/>
      <c r="AN834" s="6"/>
      <c r="AO834" s="6"/>
      <c r="AP834" s="6"/>
      <c r="AQ834" s="6"/>
      <c r="AR834" s="6"/>
      <c r="AS834" s="6"/>
      <c r="AT834" s="6">
        <f t="shared" si="238"/>
        <v>0</v>
      </c>
      <c r="AU834" s="6"/>
      <c r="AV834" s="6" t="str">
        <f t="shared" si="246"/>
        <v/>
      </c>
      <c r="AW834" s="6" t="str">
        <f t="shared" si="247"/>
        <v/>
      </c>
      <c r="AX834" s="6" t="str">
        <f t="shared" si="248"/>
        <v/>
      </c>
      <c r="AY834" s="58"/>
      <c r="BE834"/>
      <c r="CS834" s="284" t="str">
        <f t="shared" si="231"/>
        <v/>
      </c>
      <c r="CT834" s="365" t="str">
        <f t="shared" si="239"/>
        <v/>
      </c>
    </row>
    <row r="835" spans="1:98" s="1" customFormat="1" ht="13.5" customHeight="1" x14ac:dyDescent="0.2">
      <c r="A835" s="17">
        <v>820</v>
      </c>
      <c r="B835" s="370"/>
      <c r="C835" s="370"/>
      <c r="D835" s="370"/>
      <c r="E835" s="370"/>
      <c r="F835" s="370"/>
      <c r="G835" s="370"/>
      <c r="H835" s="370"/>
      <c r="I835" s="370"/>
      <c r="J835" s="370"/>
      <c r="K835" s="370"/>
      <c r="L835" s="371"/>
      <c r="M835" s="370"/>
      <c r="N835" s="69"/>
      <c r="O835" s="70"/>
      <c r="P835" s="62"/>
      <c r="Q835" s="62"/>
      <c r="R835" s="103"/>
      <c r="S835" s="103"/>
      <c r="T835" s="104"/>
      <c r="U835" s="105"/>
      <c r="V835" s="106"/>
      <c r="W835" s="106"/>
      <c r="X835" s="107"/>
      <c r="Y835" s="25"/>
      <c r="Z835" s="21" t="str">
        <f t="shared" si="240"/>
        <v/>
      </c>
      <c r="AA835" s="6" t="e">
        <f t="shared" si="241"/>
        <v>#N/A</v>
      </c>
      <c r="AB835" s="6" t="e">
        <f t="shared" si="242"/>
        <v>#N/A</v>
      </c>
      <c r="AC835" s="6" t="e">
        <f t="shared" si="243"/>
        <v>#N/A</v>
      </c>
      <c r="AD835" s="6" t="str">
        <f t="shared" si="244"/>
        <v/>
      </c>
      <c r="AE835" s="6">
        <f t="shared" si="245"/>
        <v>1</v>
      </c>
      <c r="AF835" s="6" t="e">
        <f t="shared" si="232"/>
        <v>#N/A</v>
      </c>
      <c r="AG835" s="6" t="e">
        <f t="shared" si="233"/>
        <v>#N/A</v>
      </c>
      <c r="AH835" s="6" t="e">
        <f t="shared" si="234"/>
        <v>#N/A</v>
      </c>
      <c r="AI835" s="6" t="e">
        <f t="shared" si="235"/>
        <v>#N/A</v>
      </c>
      <c r="AJ835" s="7" t="str">
        <f t="shared" si="236"/>
        <v xml:space="preserve"> </v>
      </c>
      <c r="AK835" s="6" t="e">
        <f t="shared" si="237"/>
        <v>#N/A</v>
      </c>
      <c r="AL835" s="6"/>
      <c r="AM835" s="6"/>
      <c r="AN835" s="6"/>
      <c r="AO835" s="6"/>
      <c r="AP835" s="6"/>
      <c r="AQ835" s="6"/>
      <c r="AR835" s="6"/>
      <c r="AS835" s="6"/>
      <c r="AT835" s="6">
        <f t="shared" si="238"/>
        <v>0</v>
      </c>
      <c r="AU835" s="6"/>
      <c r="AV835" s="6" t="str">
        <f t="shared" si="246"/>
        <v/>
      </c>
      <c r="AW835" s="6" t="str">
        <f t="shared" si="247"/>
        <v/>
      </c>
      <c r="AX835" s="6" t="str">
        <f t="shared" si="248"/>
        <v/>
      </c>
      <c r="AY835" s="58"/>
      <c r="BE835"/>
      <c r="CS835" s="284" t="str">
        <f t="shared" si="231"/>
        <v/>
      </c>
      <c r="CT835" s="365" t="str">
        <f t="shared" si="239"/>
        <v/>
      </c>
    </row>
    <row r="836" spans="1:98" s="1" customFormat="1" ht="13.5" customHeight="1" x14ac:dyDescent="0.2">
      <c r="A836" s="17">
        <v>821</v>
      </c>
      <c r="B836" s="370"/>
      <c r="C836" s="370"/>
      <c r="D836" s="370"/>
      <c r="E836" s="370"/>
      <c r="F836" s="370"/>
      <c r="G836" s="370"/>
      <c r="H836" s="370"/>
      <c r="I836" s="370"/>
      <c r="J836" s="370"/>
      <c r="K836" s="370"/>
      <c r="L836" s="371"/>
      <c r="M836" s="370"/>
      <c r="N836" s="69"/>
      <c r="O836" s="70"/>
      <c r="P836" s="62"/>
      <c r="Q836" s="62"/>
      <c r="R836" s="103"/>
      <c r="S836" s="103"/>
      <c r="T836" s="104"/>
      <c r="U836" s="105"/>
      <c r="V836" s="106"/>
      <c r="W836" s="106"/>
      <c r="X836" s="107"/>
      <c r="Y836" s="25"/>
      <c r="Z836" s="21" t="str">
        <f t="shared" si="240"/>
        <v/>
      </c>
      <c r="AA836" s="6" t="e">
        <f t="shared" si="241"/>
        <v>#N/A</v>
      </c>
      <c r="AB836" s="6" t="e">
        <f t="shared" si="242"/>
        <v>#N/A</v>
      </c>
      <c r="AC836" s="6" t="e">
        <f t="shared" si="243"/>
        <v>#N/A</v>
      </c>
      <c r="AD836" s="6" t="str">
        <f t="shared" si="244"/>
        <v/>
      </c>
      <c r="AE836" s="6">
        <f t="shared" si="245"/>
        <v>1</v>
      </c>
      <c r="AF836" s="6" t="e">
        <f t="shared" si="232"/>
        <v>#N/A</v>
      </c>
      <c r="AG836" s="6" t="e">
        <f t="shared" si="233"/>
        <v>#N/A</v>
      </c>
      <c r="AH836" s="6" t="e">
        <f t="shared" si="234"/>
        <v>#N/A</v>
      </c>
      <c r="AI836" s="6" t="e">
        <f t="shared" si="235"/>
        <v>#N/A</v>
      </c>
      <c r="AJ836" s="7" t="str">
        <f t="shared" si="236"/>
        <v xml:space="preserve"> </v>
      </c>
      <c r="AK836" s="6" t="e">
        <f t="shared" si="237"/>
        <v>#N/A</v>
      </c>
      <c r="AL836" s="6"/>
      <c r="AM836" s="6"/>
      <c r="AN836" s="6"/>
      <c r="AO836" s="6"/>
      <c r="AP836" s="6"/>
      <c r="AQ836" s="6"/>
      <c r="AR836" s="6"/>
      <c r="AS836" s="6"/>
      <c r="AT836" s="6">
        <f t="shared" si="238"/>
        <v>0</v>
      </c>
      <c r="AU836" s="6"/>
      <c r="AV836" s="6" t="str">
        <f t="shared" si="246"/>
        <v/>
      </c>
      <c r="AW836" s="6" t="str">
        <f t="shared" si="247"/>
        <v/>
      </c>
      <c r="AX836" s="6" t="str">
        <f t="shared" si="248"/>
        <v/>
      </c>
      <c r="AY836" s="58"/>
      <c r="BE836"/>
      <c r="CS836" s="284" t="str">
        <f t="shared" si="231"/>
        <v/>
      </c>
      <c r="CT836" s="365" t="str">
        <f t="shared" si="239"/>
        <v/>
      </c>
    </row>
    <row r="837" spans="1:98" s="1" customFormat="1" ht="13.5" customHeight="1" x14ac:dyDescent="0.2">
      <c r="A837" s="17">
        <v>822</v>
      </c>
      <c r="B837" s="370"/>
      <c r="C837" s="370"/>
      <c r="D837" s="370"/>
      <c r="E837" s="370"/>
      <c r="F837" s="370"/>
      <c r="G837" s="370"/>
      <c r="H837" s="370"/>
      <c r="I837" s="370"/>
      <c r="J837" s="370"/>
      <c r="K837" s="370"/>
      <c r="L837" s="371"/>
      <c r="M837" s="370"/>
      <c r="N837" s="69"/>
      <c r="O837" s="70"/>
      <c r="P837" s="62"/>
      <c r="Q837" s="62"/>
      <c r="R837" s="103"/>
      <c r="S837" s="103"/>
      <c r="T837" s="104"/>
      <c r="U837" s="105"/>
      <c r="V837" s="106"/>
      <c r="W837" s="106"/>
      <c r="X837" s="107"/>
      <c r="Y837" s="25"/>
      <c r="Z837" s="21" t="str">
        <f t="shared" si="240"/>
        <v/>
      </c>
      <c r="AA837" s="6" t="e">
        <f t="shared" si="241"/>
        <v>#N/A</v>
      </c>
      <c r="AB837" s="6" t="e">
        <f t="shared" si="242"/>
        <v>#N/A</v>
      </c>
      <c r="AC837" s="6" t="e">
        <f t="shared" si="243"/>
        <v>#N/A</v>
      </c>
      <c r="AD837" s="6" t="str">
        <f t="shared" si="244"/>
        <v/>
      </c>
      <c r="AE837" s="6">
        <f t="shared" si="245"/>
        <v>1</v>
      </c>
      <c r="AF837" s="6" t="e">
        <f t="shared" si="232"/>
        <v>#N/A</v>
      </c>
      <c r="AG837" s="6" t="e">
        <f t="shared" si="233"/>
        <v>#N/A</v>
      </c>
      <c r="AH837" s="6" t="e">
        <f t="shared" si="234"/>
        <v>#N/A</v>
      </c>
      <c r="AI837" s="6" t="e">
        <f t="shared" si="235"/>
        <v>#N/A</v>
      </c>
      <c r="AJ837" s="7" t="str">
        <f t="shared" si="236"/>
        <v xml:space="preserve"> </v>
      </c>
      <c r="AK837" s="6" t="e">
        <f t="shared" si="237"/>
        <v>#N/A</v>
      </c>
      <c r="AL837" s="6"/>
      <c r="AM837" s="6"/>
      <c r="AN837" s="6"/>
      <c r="AO837" s="6"/>
      <c r="AP837" s="6"/>
      <c r="AQ837" s="6"/>
      <c r="AR837" s="6"/>
      <c r="AS837" s="6"/>
      <c r="AT837" s="6">
        <f t="shared" si="238"/>
        <v>0</v>
      </c>
      <c r="AU837" s="6"/>
      <c r="AV837" s="6" t="str">
        <f t="shared" si="246"/>
        <v/>
      </c>
      <c r="AW837" s="6" t="str">
        <f t="shared" si="247"/>
        <v/>
      </c>
      <c r="AX837" s="6" t="str">
        <f t="shared" si="248"/>
        <v/>
      </c>
      <c r="AY837" s="58"/>
      <c r="BE837"/>
      <c r="CS837" s="284" t="str">
        <f t="shared" si="231"/>
        <v/>
      </c>
      <c r="CT837" s="365" t="str">
        <f t="shared" si="239"/>
        <v/>
      </c>
    </row>
    <row r="838" spans="1:98" s="1" customFormat="1" ht="13.5" customHeight="1" x14ac:dyDescent="0.2">
      <c r="A838" s="17">
        <v>823</v>
      </c>
      <c r="B838" s="370"/>
      <c r="C838" s="370"/>
      <c r="D838" s="370"/>
      <c r="E838" s="370"/>
      <c r="F838" s="370"/>
      <c r="G838" s="370"/>
      <c r="H838" s="370"/>
      <c r="I838" s="370"/>
      <c r="J838" s="370"/>
      <c r="K838" s="370"/>
      <c r="L838" s="371"/>
      <c r="M838" s="370"/>
      <c r="N838" s="69"/>
      <c r="O838" s="70"/>
      <c r="P838" s="62"/>
      <c r="Q838" s="62"/>
      <c r="R838" s="103"/>
      <c r="S838" s="103"/>
      <c r="T838" s="104"/>
      <c r="U838" s="105"/>
      <c r="V838" s="106"/>
      <c r="W838" s="106"/>
      <c r="X838" s="107"/>
      <c r="Y838" s="25"/>
      <c r="Z838" s="21" t="str">
        <f t="shared" si="240"/>
        <v/>
      </c>
      <c r="AA838" s="6" t="e">
        <f t="shared" si="241"/>
        <v>#N/A</v>
      </c>
      <c r="AB838" s="6" t="e">
        <f t="shared" si="242"/>
        <v>#N/A</v>
      </c>
      <c r="AC838" s="6" t="e">
        <f t="shared" si="243"/>
        <v>#N/A</v>
      </c>
      <c r="AD838" s="6" t="str">
        <f t="shared" si="244"/>
        <v/>
      </c>
      <c r="AE838" s="6">
        <f t="shared" si="245"/>
        <v>1</v>
      </c>
      <c r="AF838" s="6" t="e">
        <f t="shared" si="232"/>
        <v>#N/A</v>
      </c>
      <c r="AG838" s="6" t="e">
        <f t="shared" si="233"/>
        <v>#N/A</v>
      </c>
      <c r="AH838" s="6" t="e">
        <f t="shared" si="234"/>
        <v>#N/A</v>
      </c>
      <c r="AI838" s="6" t="e">
        <f t="shared" si="235"/>
        <v>#N/A</v>
      </c>
      <c r="AJ838" s="7" t="str">
        <f t="shared" si="236"/>
        <v xml:space="preserve"> </v>
      </c>
      <c r="AK838" s="6" t="e">
        <f t="shared" si="237"/>
        <v>#N/A</v>
      </c>
      <c r="AL838" s="6"/>
      <c r="AM838" s="6"/>
      <c r="AN838" s="6"/>
      <c r="AO838" s="6"/>
      <c r="AP838" s="6"/>
      <c r="AQ838" s="6"/>
      <c r="AR838" s="6"/>
      <c r="AS838" s="6"/>
      <c r="AT838" s="6">
        <f t="shared" si="238"/>
        <v>0</v>
      </c>
      <c r="AU838" s="6"/>
      <c r="AV838" s="6" t="str">
        <f t="shared" si="246"/>
        <v/>
      </c>
      <c r="AW838" s="6" t="str">
        <f t="shared" si="247"/>
        <v/>
      </c>
      <c r="AX838" s="6" t="str">
        <f t="shared" si="248"/>
        <v/>
      </c>
      <c r="AY838" s="58"/>
      <c r="BE838"/>
      <c r="CS838" s="284" t="str">
        <f t="shared" si="231"/>
        <v/>
      </c>
      <c r="CT838" s="365" t="str">
        <f t="shared" si="239"/>
        <v/>
      </c>
    </row>
    <row r="839" spans="1:98" s="1" customFormat="1" ht="13.5" customHeight="1" x14ac:dyDescent="0.2">
      <c r="A839" s="17">
        <v>824</v>
      </c>
      <c r="B839" s="370"/>
      <c r="C839" s="370"/>
      <c r="D839" s="370"/>
      <c r="E839" s="370"/>
      <c r="F839" s="370"/>
      <c r="G839" s="370"/>
      <c r="H839" s="370"/>
      <c r="I839" s="370"/>
      <c r="J839" s="370"/>
      <c r="K839" s="370"/>
      <c r="L839" s="371"/>
      <c r="M839" s="370"/>
      <c r="N839" s="69"/>
      <c r="O839" s="70"/>
      <c r="P839" s="62"/>
      <c r="Q839" s="62"/>
      <c r="R839" s="103"/>
      <c r="S839" s="103"/>
      <c r="T839" s="104"/>
      <c r="U839" s="105"/>
      <c r="V839" s="106"/>
      <c r="W839" s="106"/>
      <c r="X839" s="107"/>
      <c r="Y839" s="25"/>
      <c r="Z839" s="21" t="str">
        <f t="shared" si="240"/>
        <v/>
      </c>
      <c r="AA839" s="6" t="e">
        <f t="shared" si="241"/>
        <v>#N/A</v>
      </c>
      <c r="AB839" s="6" t="e">
        <f t="shared" si="242"/>
        <v>#N/A</v>
      </c>
      <c r="AC839" s="6" t="e">
        <f t="shared" si="243"/>
        <v>#N/A</v>
      </c>
      <c r="AD839" s="6" t="str">
        <f t="shared" si="244"/>
        <v/>
      </c>
      <c r="AE839" s="6">
        <f t="shared" si="245"/>
        <v>1</v>
      </c>
      <c r="AF839" s="6" t="e">
        <f t="shared" si="232"/>
        <v>#N/A</v>
      </c>
      <c r="AG839" s="6" t="e">
        <f t="shared" si="233"/>
        <v>#N/A</v>
      </c>
      <c r="AH839" s="6" t="e">
        <f t="shared" si="234"/>
        <v>#N/A</v>
      </c>
      <c r="AI839" s="6" t="e">
        <f t="shared" si="235"/>
        <v>#N/A</v>
      </c>
      <c r="AJ839" s="7" t="str">
        <f t="shared" si="236"/>
        <v xml:space="preserve"> </v>
      </c>
      <c r="AK839" s="6" t="e">
        <f t="shared" si="237"/>
        <v>#N/A</v>
      </c>
      <c r="AL839" s="6"/>
      <c r="AM839" s="6"/>
      <c r="AN839" s="6"/>
      <c r="AO839" s="6"/>
      <c r="AP839" s="6"/>
      <c r="AQ839" s="6"/>
      <c r="AR839" s="6"/>
      <c r="AS839" s="6"/>
      <c r="AT839" s="6">
        <f t="shared" si="238"/>
        <v>0</v>
      </c>
      <c r="AU839" s="6"/>
      <c r="AV839" s="6" t="str">
        <f t="shared" si="246"/>
        <v/>
      </c>
      <c r="AW839" s="6" t="str">
        <f t="shared" si="247"/>
        <v/>
      </c>
      <c r="AX839" s="6" t="str">
        <f t="shared" si="248"/>
        <v/>
      </c>
      <c r="AY839" s="58"/>
      <c r="BE839"/>
      <c r="CS839" s="284" t="str">
        <f t="shared" si="231"/>
        <v/>
      </c>
      <c r="CT839" s="365" t="str">
        <f t="shared" si="239"/>
        <v/>
      </c>
    </row>
    <row r="840" spans="1:98" s="1" customFormat="1" ht="13.5" customHeight="1" x14ac:dyDescent="0.2">
      <c r="A840" s="17">
        <v>825</v>
      </c>
      <c r="B840" s="370"/>
      <c r="C840" s="370"/>
      <c r="D840" s="370"/>
      <c r="E840" s="370"/>
      <c r="F840" s="370"/>
      <c r="G840" s="370"/>
      <c r="H840" s="370"/>
      <c r="I840" s="370"/>
      <c r="J840" s="370"/>
      <c r="K840" s="370"/>
      <c r="L840" s="371"/>
      <c r="M840" s="370"/>
      <c r="N840" s="69"/>
      <c r="O840" s="70"/>
      <c r="P840" s="62"/>
      <c r="Q840" s="62"/>
      <c r="R840" s="103"/>
      <c r="S840" s="103"/>
      <c r="T840" s="104"/>
      <c r="U840" s="105"/>
      <c r="V840" s="106"/>
      <c r="W840" s="106"/>
      <c r="X840" s="107"/>
      <c r="Y840" s="25"/>
      <c r="Z840" s="21" t="str">
        <f t="shared" si="240"/>
        <v/>
      </c>
      <c r="AA840" s="6" t="e">
        <f t="shared" si="241"/>
        <v>#N/A</v>
      </c>
      <c r="AB840" s="6" t="e">
        <f t="shared" si="242"/>
        <v>#N/A</v>
      </c>
      <c r="AC840" s="6" t="e">
        <f t="shared" si="243"/>
        <v>#N/A</v>
      </c>
      <c r="AD840" s="6" t="str">
        <f t="shared" si="244"/>
        <v/>
      </c>
      <c r="AE840" s="6">
        <f t="shared" si="245"/>
        <v>1</v>
      </c>
      <c r="AF840" s="6" t="e">
        <f t="shared" si="232"/>
        <v>#N/A</v>
      </c>
      <c r="AG840" s="6" t="e">
        <f t="shared" si="233"/>
        <v>#N/A</v>
      </c>
      <c r="AH840" s="6" t="e">
        <f t="shared" si="234"/>
        <v>#N/A</v>
      </c>
      <c r="AI840" s="6" t="e">
        <f t="shared" si="235"/>
        <v>#N/A</v>
      </c>
      <c r="AJ840" s="7" t="str">
        <f t="shared" si="236"/>
        <v xml:space="preserve"> </v>
      </c>
      <c r="AK840" s="6" t="e">
        <f t="shared" si="237"/>
        <v>#N/A</v>
      </c>
      <c r="AL840" s="6"/>
      <c r="AM840" s="6"/>
      <c r="AN840" s="6"/>
      <c r="AO840" s="6"/>
      <c r="AP840" s="6"/>
      <c r="AQ840" s="6"/>
      <c r="AR840" s="6"/>
      <c r="AS840" s="6"/>
      <c r="AT840" s="6">
        <f t="shared" si="238"/>
        <v>0</v>
      </c>
      <c r="AU840" s="6"/>
      <c r="AV840" s="6" t="str">
        <f t="shared" si="246"/>
        <v/>
      </c>
      <c r="AW840" s="6" t="str">
        <f t="shared" si="247"/>
        <v/>
      </c>
      <c r="AX840" s="6" t="str">
        <f t="shared" si="248"/>
        <v/>
      </c>
      <c r="AY840" s="58"/>
      <c r="BE840"/>
      <c r="CS840" s="284" t="str">
        <f t="shared" si="231"/>
        <v/>
      </c>
      <c r="CT840" s="365" t="str">
        <f t="shared" si="239"/>
        <v/>
      </c>
    </row>
    <row r="841" spans="1:98" s="1" customFormat="1" ht="13.5" customHeight="1" x14ac:dyDescent="0.2">
      <c r="A841" s="17">
        <v>826</v>
      </c>
      <c r="B841" s="370"/>
      <c r="C841" s="370"/>
      <c r="D841" s="370"/>
      <c r="E841" s="370"/>
      <c r="F841" s="370"/>
      <c r="G841" s="370"/>
      <c r="H841" s="370"/>
      <c r="I841" s="370"/>
      <c r="J841" s="370"/>
      <c r="K841" s="370"/>
      <c r="L841" s="371"/>
      <c r="M841" s="370"/>
      <c r="N841" s="69"/>
      <c r="O841" s="70"/>
      <c r="P841" s="62"/>
      <c r="Q841" s="62"/>
      <c r="R841" s="103"/>
      <c r="S841" s="103"/>
      <c r="T841" s="104"/>
      <c r="U841" s="105"/>
      <c r="V841" s="106"/>
      <c r="W841" s="106"/>
      <c r="X841" s="107"/>
      <c r="Y841" s="25"/>
      <c r="Z841" s="21" t="str">
        <f t="shared" si="240"/>
        <v/>
      </c>
      <c r="AA841" s="6" t="e">
        <f t="shared" si="241"/>
        <v>#N/A</v>
      </c>
      <c r="AB841" s="6" t="e">
        <f t="shared" si="242"/>
        <v>#N/A</v>
      </c>
      <c r="AC841" s="6" t="e">
        <f t="shared" si="243"/>
        <v>#N/A</v>
      </c>
      <c r="AD841" s="6" t="str">
        <f t="shared" si="244"/>
        <v/>
      </c>
      <c r="AE841" s="6">
        <f t="shared" si="245"/>
        <v>1</v>
      </c>
      <c r="AF841" s="6" t="e">
        <f t="shared" si="232"/>
        <v>#N/A</v>
      </c>
      <c r="AG841" s="6" t="e">
        <f t="shared" si="233"/>
        <v>#N/A</v>
      </c>
      <c r="AH841" s="6" t="e">
        <f t="shared" si="234"/>
        <v>#N/A</v>
      </c>
      <c r="AI841" s="6" t="e">
        <f t="shared" si="235"/>
        <v>#N/A</v>
      </c>
      <c r="AJ841" s="7" t="str">
        <f t="shared" si="236"/>
        <v xml:space="preserve"> </v>
      </c>
      <c r="AK841" s="6" t="e">
        <f t="shared" si="237"/>
        <v>#N/A</v>
      </c>
      <c r="AL841" s="6"/>
      <c r="AM841" s="6"/>
      <c r="AN841" s="6"/>
      <c r="AO841" s="6"/>
      <c r="AP841" s="6"/>
      <c r="AQ841" s="6"/>
      <c r="AR841" s="6"/>
      <c r="AS841" s="6"/>
      <c r="AT841" s="6">
        <f t="shared" si="238"/>
        <v>0</v>
      </c>
      <c r="AU841" s="6"/>
      <c r="AV841" s="6" t="str">
        <f t="shared" si="246"/>
        <v/>
      </c>
      <c r="AW841" s="6" t="str">
        <f t="shared" si="247"/>
        <v/>
      </c>
      <c r="AX841" s="6" t="str">
        <f t="shared" si="248"/>
        <v/>
      </c>
      <c r="AY841" s="58"/>
      <c r="BE841"/>
      <c r="CS841" s="284" t="str">
        <f t="shared" si="231"/>
        <v/>
      </c>
      <c r="CT841" s="365" t="str">
        <f t="shared" si="239"/>
        <v/>
      </c>
    </row>
    <row r="842" spans="1:98" s="1" customFormat="1" ht="13.5" customHeight="1" x14ac:dyDescent="0.2">
      <c r="A842" s="17">
        <v>827</v>
      </c>
      <c r="B842" s="370"/>
      <c r="C842" s="370"/>
      <c r="D842" s="370"/>
      <c r="E842" s="370"/>
      <c r="F842" s="370"/>
      <c r="G842" s="370"/>
      <c r="H842" s="370"/>
      <c r="I842" s="370"/>
      <c r="J842" s="370"/>
      <c r="K842" s="370"/>
      <c r="L842" s="371"/>
      <c r="M842" s="370"/>
      <c r="N842" s="69"/>
      <c r="O842" s="70"/>
      <c r="P842" s="62"/>
      <c r="Q842" s="62"/>
      <c r="R842" s="103"/>
      <c r="S842" s="103"/>
      <c r="T842" s="104"/>
      <c r="U842" s="105"/>
      <c r="V842" s="106"/>
      <c r="W842" s="106"/>
      <c r="X842" s="107"/>
      <c r="Y842" s="25"/>
      <c r="Z842" s="21" t="str">
        <f t="shared" si="240"/>
        <v/>
      </c>
      <c r="AA842" s="6" t="e">
        <f t="shared" si="241"/>
        <v>#N/A</v>
      </c>
      <c r="AB842" s="6" t="e">
        <f t="shared" si="242"/>
        <v>#N/A</v>
      </c>
      <c r="AC842" s="6" t="e">
        <f t="shared" si="243"/>
        <v>#N/A</v>
      </c>
      <c r="AD842" s="6" t="str">
        <f t="shared" si="244"/>
        <v/>
      </c>
      <c r="AE842" s="6">
        <f t="shared" si="245"/>
        <v>1</v>
      </c>
      <c r="AF842" s="6" t="e">
        <f t="shared" si="232"/>
        <v>#N/A</v>
      </c>
      <c r="AG842" s="6" t="e">
        <f t="shared" si="233"/>
        <v>#N/A</v>
      </c>
      <c r="AH842" s="6" t="e">
        <f t="shared" si="234"/>
        <v>#N/A</v>
      </c>
      <c r="AI842" s="6" t="e">
        <f t="shared" si="235"/>
        <v>#N/A</v>
      </c>
      <c r="AJ842" s="7" t="str">
        <f t="shared" si="236"/>
        <v xml:space="preserve"> </v>
      </c>
      <c r="AK842" s="6" t="e">
        <f t="shared" si="237"/>
        <v>#N/A</v>
      </c>
      <c r="AL842" s="6"/>
      <c r="AM842" s="6"/>
      <c r="AN842" s="6"/>
      <c r="AO842" s="6"/>
      <c r="AP842" s="6"/>
      <c r="AQ842" s="6"/>
      <c r="AR842" s="6"/>
      <c r="AS842" s="6"/>
      <c r="AT842" s="6">
        <f t="shared" si="238"/>
        <v>0</v>
      </c>
      <c r="AU842" s="6"/>
      <c r="AV842" s="6" t="str">
        <f t="shared" si="246"/>
        <v/>
      </c>
      <c r="AW842" s="6" t="str">
        <f t="shared" si="247"/>
        <v/>
      </c>
      <c r="AX842" s="6" t="str">
        <f t="shared" si="248"/>
        <v/>
      </c>
      <c r="AY842" s="58"/>
      <c r="BE842"/>
      <c r="CS842" s="284" t="str">
        <f t="shared" si="231"/>
        <v/>
      </c>
      <c r="CT842" s="365" t="str">
        <f t="shared" si="239"/>
        <v/>
      </c>
    </row>
    <row r="843" spans="1:98" s="1" customFormat="1" ht="13.5" customHeight="1" x14ac:dyDescent="0.2">
      <c r="A843" s="17">
        <v>828</v>
      </c>
      <c r="B843" s="370"/>
      <c r="C843" s="370"/>
      <c r="D843" s="370"/>
      <c r="E843" s="370"/>
      <c r="F843" s="370"/>
      <c r="G843" s="370"/>
      <c r="H843" s="370"/>
      <c r="I843" s="370"/>
      <c r="J843" s="370"/>
      <c r="K843" s="370"/>
      <c r="L843" s="371"/>
      <c r="M843" s="370"/>
      <c r="N843" s="69"/>
      <c r="O843" s="70"/>
      <c r="P843" s="62"/>
      <c r="Q843" s="62"/>
      <c r="R843" s="103"/>
      <c r="S843" s="103"/>
      <c r="T843" s="104"/>
      <c r="U843" s="105"/>
      <c r="V843" s="106"/>
      <c r="W843" s="106"/>
      <c r="X843" s="107"/>
      <c r="Y843" s="25"/>
      <c r="Z843" s="21" t="str">
        <f t="shared" si="240"/>
        <v/>
      </c>
      <c r="AA843" s="6" t="e">
        <f t="shared" si="241"/>
        <v>#N/A</v>
      </c>
      <c r="AB843" s="6" t="e">
        <f t="shared" si="242"/>
        <v>#N/A</v>
      </c>
      <c r="AC843" s="6" t="e">
        <f t="shared" si="243"/>
        <v>#N/A</v>
      </c>
      <c r="AD843" s="6" t="str">
        <f t="shared" si="244"/>
        <v/>
      </c>
      <c r="AE843" s="6">
        <f t="shared" si="245"/>
        <v>1</v>
      </c>
      <c r="AF843" s="6" t="e">
        <f t="shared" si="232"/>
        <v>#N/A</v>
      </c>
      <c r="AG843" s="6" t="e">
        <f t="shared" si="233"/>
        <v>#N/A</v>
      </c>
      <c r="AH843" s="6" t="e">
        <f t="shared" si="234"/>
        <v>#N/A</v>
      </c>
      <c r="AI843" s="6" t="e">
        <f t="shared" si="235"/>
        <v>#N/A</v>
      </c>
      <c r="AJ843" s="7" t="str">
        <f t="shared" si="236"/>
        <v xml:space="preserve"> </v>
      </c>
      <c r="AK843" s="6" t="e">
        <f t="shared" si="237"/>
        <v>#N/A</v>
      </c>
      <c r="AL843" s="6"/>
      <c r="AM843" s="6"/>
      <c r="AN843" s="6"/>
      <c r="AO843" s="6"/>
      <c r="AP843" s="6"/>
      <c r="AQ843" s="6"/>
      <c r="AR843" s="6"/>
      <c r="AS843" s="6"/>
      <c r="AT843" s="6">
        <f t="shared" si="238"/>
        <v>0</v>
      </c>
      <c r="AU843" s="6"/>
      <c r="AV843" s="6" t="str">
        <f t="shared" si="246"/>
        <v/>
      </c>
      <c r="AW843" s="6" t="str">
        <f t="shared" si="247"/>
        <v/>
      </c>
      <c r="AX843" s="6" t="str">
        <f t="shared" si="248"/>
        <v/>
      </c>
      <c r="AY843" s="58"/>
      <c r="BE843"/>
      <c r="CS843" s="284" t="str">
        <f t="shared" si="231"/>
        <v/>
      </c>
      <c r="CT843" s="365" t="str">
        <f t="shared" si="239"/>
        <v/>
      </c>
    </row>
    <row r="844" spans="1:98" s="1" customFormat="1" ht="13.5" customHeight="1" x14ac:dyDescent="0.2">
      <c r="A844" s="17">
        <v>829</v>
      </c>
      <c r="B844" s="370"/>
      <c r="C844" s="370"/>
      <c r="D844" s="370"/>
      <c r="E844" s="370"/>
      <c r="F844" s="370"/>
      <c r="G844" s="370"/>
      <c r="H844" s="370"/>
      <c r="I844" s="370"/>
      <c r="J844" s="370"/>
      <c r="K844" s="370"/>
      <c r="L844" s="371"/>
      <c r="M844" s="370"/>
      <c r="N844" s="69"/>
      <c r="O844" s="70"/>
      <c r="P844" s="62"/>
      <c r="Q844" s="62"/>
      <c r="R844" s="103"/>
      <c r="S844" s="103"/>
      <c r="T844" s="104"/>
      <c r="U844" s="105"/>
      <c r="V844" s="106"/>
      <c r="W844" s="106"/>
      <c r="X844" s="107"/>
      <c r="Y844" s="25"/>
      <c r="Z844" s="21" t="str">
        <f t="shared" si="240"/>
        <v/>
      </c>
      <c r="AA844" s="6" t="e">
        <f t="shared" si="241"/>
        <v>#N/A</v>
      </c>
      <c r="AB844" s="6" t="e">
        <f t="shared" si="242"/>
        <v>#N/A</v>
      </c>
      <c r="AC844" s="6" t="e">
        <f t="shared" si="243"/>
        <v>#N/A</v>
      </c>
      <c r="AD844" s="6" t="str">
        <f t="shared" si="244"/>
        <v/>
      </c>
      <c r="AE844" s="6">
        <f t="shared" si="245"/>
        <v>1</v>
      </c>
      <c r="AF844" s="6" t="e">
        <f t="shared" si="232"/>
        <v>#N/A</v>
      </c>
      <c r="AG844" s="6" t="e">
        <f t="shared" si="233"/>
        <v>#N/A</v>
      </c>
      <c r="AH844" s="6" t="e">
        <f t="shared" si="234"/>
        <v>#N/A</v>
      </c>
      <c r="AI844" s="6" t="e">
        <f t="shared" si="235"/>
        <v>#N/A</v>
      </c>
      <c r="AJ844" s="7" t="str">
        <f t="shared" si="236"/>
        <v xml:space="preserve"> </v>
      </c>
      <c r="AK844" s="6" t="e">
        <f t="shared" si="237"/>
        <v>#N/A</v>
      </c>
      <c r="AL844" s="6"/>
      <c r="AM844" s="6"/>
      <c r="AN844" s="6"/>
      <c r="AO844" s="6"/>
      <c r="AP844" s="6"/>
      <c r="AQ844" s="6"/>
      <c r="AR844" s="6"/>
      <c r="AS844" s="6"/>
      <c r="AT844" s="6">
        <f t="shared" si="238"/>
        <v>0</v>
      </c>
      <c r="AU844" s="6"/>
      <c r="AV844" s="6" t="str">
        <f t="shared" si="246"/>
        <v/>
      </c>
      <c r="AW844" s="6" t="str">
        <f t="shared" si="247"/>
        <v/>
      </c>
      <c r="AX844" s="6" t="str">
        <f t="shared" si="248"/>
        <v/>
      </c>
      <c r="AY844" s="58"/>
      <c r="BE844"/>
      <c r="CS844" s="284" t="str">
        <f t="shared" si="231"/>
        <v/>
      </c>
      <c r="CT844" s="365" t="str">
        <f t="shared" si="239"/>
        <v/>
      </c>
    </row>
    <row r="845" spans="1:98" s="1" customFormat="1" ht="13.5" customHeight="1" x14ac:dyDescent="0.2">
      <c r="A845" s="17">
        <v>830</v>
      </c>
      <c r="B845" s="370"/>
      <c r="C845" s="370"/>
      <c r="D845" s="370"/>
      <c r="E845" s="370"/>
      <c r="F845" s="370"/>
      <c r="G845" s="370"/>
      <c r="H845" s="370"/>
      <c r="I845" s="370"/>
      <c r="J845" s="370"/>
      <c r="K845" s="370"/>
      <c r="L845" s="371"/>
      <c r="M845" s="370"/>
      <c r="N845" s="69"/>
      <c r="O845" s="70"/>
      <c r="P845" s="62"/>
      <c r="Q845" s="62"/>
      <c r="R845" s="103"/>
      <c r="S845" s="103"/>
      <c r="T845" s="104"/>
      <c r="U845" s="105"/>
      <c r="V845" s="106"/>
      <c r="W845" s="106"/>
      <c r="X845" s="107"/>
      <c r="Y845" s="25"/>
      <c r="Z845" s="21" t="str">
        <f t="shared" si="240"/>
        <v/>
      </c>
      <c r="AA845" s="6" t="e">
        <f t="shared" si="241"/>
        <v>#N/A</v>
      </c>
      <c r="AB845" s="6" t="e">
        <f t="shared" si="242"/>
        <v>#N/A</v>
      </c>
      <c r="AC845" s="6" t="e">
        <f t="shared" si="243"/>
        <v>#N/A</v>
      </c>
      <c r="AD845" s="6" t="str">
        <f t="shared" si="244"/>
        <v/>
      </c>
      <c r="AE845" s="6">
        <f t="shared" si="245"/>
        <v>1</v>
      </c>
      <c r="AF845" s="6" t="e">
        <f t="shared" si="232"/>
        <v>#N/A</v>
      </c>
      <c r="AG845" s="6" t="e">
        <f t="shared" si="233"/>
        <v>#N/A</v>
      </c>
      <c r="AH845" s="6" t="e">
        <f t="shared" si="234"/>
        <v>#N/A</v>
      </c>
      <c r="AI845" s="6" t="e">
        <f t="shared" si="235"/>
        <v>#N/A</v>
      </c>
      <c r="AJ845" s="7" t="str">
        <f t="shared" si="236"/>
        <v xml:space="preserve"> </v>
      </c>
      <c r="AK845" s="6" t="e">
        <f t="shared" si="237"/>
        <v>#N/A</v>
      </c>
      <c r="AL845" s="6"/>
      <c r="AM845" s="6"/>
      <c r="AN845" s="6"/>
      <c r="AO845" s="6"/>
      <c r="AP845" s="6"/>
      <c r="AQ845" s="6"/>
      <c r="AR845" s="6"/>
      <c r="AS845" s="6"/>
      <c r="AT845" s="6">
        <f t="shared" si="238"/>
        <v>0</v>
      </c>
      <c r="AU845" s="6"/>
      <c r="AV845" s="6" t="str">
        <f t="shared" si="246"/>
        <v/>
      </c>
      <c r="AW845" s="6" t="str">
        <f t="shared" si="247"/>
        <v/>
      </c>
      <c r="AX845" s="6" t="str">
        <f t="shared" si="248"/>
        <v/>
      </c>
      <c r="AY845" s="58"/>
      <c r="BE845"/>
      <c r="CS845" s="284" t="str">
        <f t="shared" si="231"/>
        <v/>
      </c>
      <c r="CT845" s="365" t="str">
        <f t="shared" si="239"/>
        <v/>
      </c>
    </row>
    <row r="846" spans="1:98" s="1" customFormat="1" ht="13.5" customHeight="1" x14ac:dyDescent="0.2">
      <c r="A846" s="17">
        <v>831</v>
      </c>
      <c r="B846" s="370"/>
      <c r="C846" s="370"/>
      <c r="D846" s="370"/>
      <c r="E846" s="370"/>
      <c r="F846" s="370"/>
      <c r="G846" s="370"/>
      <c r="H846" s="370"/>
      <c r="I846" s="370"/>
      <c r="J846" s="370"/>
      <c r="K846" s="370"/>
      <c r="L846" s="371"/>
      <c r="M846" s="370"/>
      <c r="N846" s="69"/>
      <c r="O846" s="70"/>
      <c r="P846" s="62"/>
      <c r="Q846" s="62"/>
      <c r="R846" s="103"/>
      <c r="S846" s="103"/>
      <c r="T846" s="104"/>
      <c r="U846" s="105"/>
      <c r="V846" s="106"/>
      <c r="W846" s="106"/>
      <c r="X846" s="107"/>
      <c r="Y846" s="25"/>
      <c r="Z846" s="21" t="str">
        <f t="shared" si="240"/>
        <v/>
      </c>
      <c r="AA846" s="6" t="e">
        <f t="shared" si="241"/>
        <v>#N/A</v>
      </c>
      <c r="AB846" s="6" t="e">
        <f t="shared" si="242"/>
        <v>#N/A</v>
      </c>
      <c r="AC846" s="6" t="e">
        <f t="shared" si="243"/>
        <v>#N/A</v>
      </c>
      <c r="AD846" s="6" t="str">
        <f t="shared" si="244"/>
        <v/>
      </c>
      <c r="AE846" s="6">
        <f t="shared" si="245"/>
        <v>1</v>
      </c>
      <c r="AF846" s="6" t="e">
        <f t="shared" si="232"/>
        <v>#N/A</v>
      </c>
      <c r="AG846" s="6" t="e">
        <f t="shared" si="233"/>
        <v>#N/A</v>
      </c>
      <c r="AH846" s="6" t="e">
        <f t="shared" si="234"/>
        <v>#N/A</v>
      </c>
      <c r="AI846" s="6" t="e">
        <f t="shared" si="235"/>
        <v>#N/A</v>
      </c>
      <c r="AJ846" s="7" t="str">
        <f t="shared" si="236"/>
        <v xml:space="preserve"> </v>
      </c>
      <c r="AK846" s="6" t="e">
        <f t="shared" si="237"/>
        <v>#N/A</v>
      </c>
      <c r="AL846" s="6"/>
      <c r="AM846" s="6"/>
      <c r="AN846" s="6"/>
      <c r="AO846" s="6"/>
      <c r="AP846" s="6"/>
      <c r="AQ846" s="6"/>
      <c r="AR846" s="6"/>
      <c r="AS846" s="6"/>
      <c r="AT846" s="6">
        <f t="shared" si="238"/>
        <v>0</v>
      </c>
      <c r="AU846" s="6"/>
      <c r="AV846" s="6" t="str">
        <f t="shared" si="246"/>
        <v/>
      </c>
      <c r="AW846" s="6" t="str">
        <f t="shared" si="247"/>
        <v/>
      </c>
      <c r="AX846" s="6" t="str">
        <f t="shared" si="248"/>
        <v/>
      </c>
      <c r="AY846" s="58"/>
      <c r="BE846"/>
      <c r="CS846" s="284" t="str">
        <f t="shared" si="231"/>
        <v/>
      </c>
      <c r="CT846" s="365" t="str">
        <f t="shared" si="239"/>
        <v/>
      </c>
    </row>
    <row r="847" spans="1:98" s="1" customFormat="1" ht="13.5" customHeight="1" x14ac:dyDescent="0.2">
      <c r="A847" s="17">
        <v>832</v>
      </c>
      <c r="B847" s="370"/>
      <c r="C847" s="370"/>
      <c r="D847" s="370"/>
      <c r="E847" s="370"/>
      <c r="F847" s="370"/>
      <c r="G847" s="370"/>
      <c r="H847" s="370"/>
      <c r="I847" s="370"/>
      <c r="J847" s="370"/>
      <c r="K847" s="370"/>
      <c r="L847" s="371"/>
      <c r="M847" s="370"/>
      <c r="N847" s="69"/>
      <c r="O847" s="70"/>
      <c r="P847" s="62"/>
      <c r="Q847" s="62"/>
      <c r="R847" s="103"/>
      <c r="S847" s="103"/>
      <c r="T847" s="104"/>
      <c r="U847" s="105"/>
      <c r="V847" s="106"/>
      <c r="W847" s="106"/>
      <c r="X847" s="107"/>
      <c r="Y847" s="25"/>
      <c r="Z847" s="21" t="str">
        <f t="shared" si="240"/>
        <v/>
      </c>
      <c r="AA847" s="6" t="e">
        <f t="shared" si="241"/>
        <v>#N/A</v>
      </c>
      <c r="AB847" s="6" t="e">
        <f t="shared" si="242"/>
        <v>#N/A</v>
      </c>
      <c r="AC847" s="6" t="e">
        <f t="shared" si="243"/>
        <v>#N/A</v>
      </c>
      <c r="AD847" s="6" t="str">
        <f t="shared" si="244"/>
        <v/>
      </c>
      <c r="AE847" s="6">
        <f t="shared" si="245"/>
        <v>1</v>
      </c>
      <c r="AF847" s="6" t="e">
        <f t="shared" si="232"/>
        <v>#N/A</v>
      </c>
      <c r="AG847" s="6" t="e">
        <f t="shared" si="233"/>
        <v>#N/A</v>
      </c>
      <c r="AH847" s="6" t="e">
        <f t="shared" si="234"/>
        <v>#N/A</v>
      </c>
      <c r="AI847" s="6" t="e">
        <f t="shared" si="235"/>
        <v>#N/A</v>
      </c>
      <c r="AJ847" s="7" t="str">
        <f t="shared" si="236"/>
        <v xml:space="preserve"> </v>
      </c>
      <c r="AK847" s="6" t="e">
        <f t="shared" si="237"/>
        <v>#N/A</v>
      </c>
      <c r="AL847" s="6"/>
      <c r="AM847" s="6"/>
      <c r="AN847" s="6"/>
      <c r="AO847" s="6"/>
      <c r="AP847" s="6"/>
      <c r="AQ847" s="6"/>
      <c r="AR847" s="6"/>
      <c r="AS847" s="6"/>
      <c r="AT847" s="6">
        <f t="shared" si="238"/>
        <v>0</v>
      </c>
      <c r="AU847" s="6"/>
      <c r="AV847" s="6" t="str">
        <f t="shared" si="246"/>
        <v/>
      </c>
      <c r="AW847" s="6" t="str">
        <f t="shared" si="247"/>
        <v/>
      </c>
      <c r="AX847" s="6" t="str">
        <f t="shared" si="248"/>
        <v/>
      </c>
      <c r="AY847" s="58"/>
      <c r="BE847"/>
      <c r="CS847" s="284" t="str">
        <f t="shared" si="231"/>
        <v/>
      </c>
      <c r="CT847" s="365" t="str">
        <f t="shared" si="239"/>
        <v/>
      </c>
    </row>
    <row r="848" spans="1:98" s="1" customFormat="1" ht="13.5" customHeight="1" x14ac:dyDescent="0.2">
      <c r="A848" s="17">
        <v>833</v>
      </c>
      <c r="B848" s="370"/>
      <c r="C848" s="370"/>
      <c r="D848" s="370"/>
      <c r="E848" s="370"/>
      <c r="F848" s="370"/>
      <c r="G848" s="370"/>
      <c r="H848" s="370"/>
      <c r="I848" s="370"/>
      <c r="J848" s="370"/>
      <c r="K848" s="370"/>
      <c r="L848" s="371"/>
      <c r="M848" s="370"/>
      <c r="N848" s="69"/>
      <c r="O848" s="70"/>
      <c r="P848" s="62"/>
      <c r="Q848" s="62"/>
      <c r="R848" s="103"/>
      <c r="S848" s="103"/>
      <c r="T848" s="104"/>
      <c r="U848" s="105"/>
      <c r="V848" s="106"/>
      <c r="W848" s="106"/>
      <c r="X848" s="107"/>
      <c r="Y848" s="25"/>
      <c r="Z848" s="21" t="str">
        <f t="shared" si="240"/>
        <v/>
      </c>
      <c r="AA848" s="6" t="e">
        <f t="shared" si="241"/>
        <v>#N/A</v>
      </c>
      <c r="AB848" s="6" t="e">
        <f t="shared" si="242"/>
        <v>#N/A</v>
      </c>
      <c r="AC848" s="6" t="e">
        <f t="shared" si="243"/>
        <v>#N/A</v>
      </c>
      <c r="AD848" s="6" t="str">
        <f t="shared" si="244"/>
        <v/>
      </c>
      <c r="AE848" s="6">
        <f t="shared" si="245"/>
        <v>1</v>
      </c>
      <c r="AF848" s="6" t="e">
        <f t="shared" si="232"/>
        <v>#N/A</v>
      </c>
      <c r="AG848" s="6" t="e">
        <f t="shared" si="233"/>
        <v>#N/A</v>
      </c>
      <c r="AH848" s="6" t="e">
        <f t="shared" si="234"/>
        <v>#N/A</v>
      </c>
      <c r="AI848" s="6" t="e">
        <f t="shared" si="235"/>
        <v>#N/A</v>
      </c>
      <c r="AJ848" s="7" t="str">
        <f t="shared" si="236"/>
        <v xml:space="preserve"> </v>
      </c>
      <c r="AK848" s="6" t="e">
        <f t="shared" si="237"/>
        <v>#N/A</v>
      </c>
      <c r="AL848" s="6"/>
      <c r="AM848" s="6"/>
      <c r="AN848" s="6"/>
      <c r="AO848" s="6"/>
      <c r="AP848" s="6"/>
      <c r="AQ848" s="6"/>
      <c r="AR848" s="6"/>
      <c r="AS848" s="6"/>
      <c r="AT848" s="6">
        <f t="shared" si="238"/>
        <v>0</v>
      </c>
      <c r="AU848" s="6"/>
      <c r="AV848" s="6" t="str">
        <f t="shared" si="246"/>
        <v/>
      </c>
      <c r="AW848" s="6" t="str">
        <f t="shared" si="247"/>
        <v/>
      </c>
      <c r="AX848" s="6" t="str">
        <f t="shared" si="248"/>
        <v/>
      </c>
      <c r="AY848" s="58"/>
      <c r="BE848"/>
      <c r="CS848" s="284" t="str">
        <f t="shared" ref="CS848:CS911" si="249">IFERROR(VLOOKUP(AI848,$CQ$17:$CR$33,2,0),"")</f>
        <v/>
      </c>
      <c r="CT848" s="365" t="str">
        <f t="shared" si="239"/>
        <v/>
      </c>
    </row>
    <row r="849" spans="1:98" s="1" customFormat="1" ht="13.5" customHeight="1" x14ac:dyDescent="0.2">
      <c r="A849" s="17">
        <v>834</v>
      </c>
      <c r="B849" s="370"/>
      <c r="C849" s="370"/>
      <c r="D849" s="370"/>
      <c r="E849" s="370"/>
      <c r="F849" s="370"/>
      <c r="G849" s="370"/>
      <c r="H849" s="370"/>
      <c r="I849" s="370"/>
      <c r="J849" s="370"/>
      <c r="K849" s="370"/>
      <c r="L849" s="371"/>
      <c r="M849" s="370"/>
      <c r="N849" s="69"/>
      <c r="O849" s="70"/>
      <c r="P849" s="62"/>
      <c r="Q849" s="62"/>
      <c r="R849" s="103"/>
      <c r="S849" s="103"/>
      <c r="T849" s="104"/>
      <c r="U849" s="105"/>
      <c r="V849" s="106"/>
      <c r="W849" s="106"/>
      <c r="X849" s="107"/>
      <c r="Y849" s="25"/>
      <c r="Z849" s="21" t="str">
        <f t="shared" si="240"/>
        <v/>
      </c>
      <c r="AA849" s="6" t="e">
        <f t="shared" si="241"/>
        <v>#N/A</v>
      </c>
      <c r="AB849" s="6" t="e">
        <f t="shared" si="242"/>
        <v>#N/A</v>
      </c>
      <c r="AC849" s="6" t="e">
        <f t="shared" si="243"/>
        <v>#N/A</v>
      </c>
      <c r="AD849" s="6" t="str">
        <f t="shared" si="244"/>
        <v/>
      </c>
      <c r="AE849" s="6">
        <f t="shared" si="245"/>
        <v>1</v>
      </c>
      <c r="AF849" s="6" t="e">
        <f t="shared" ref="AF849:AF912" si="250">IF(AC849=9,0,IF(L849&lt;=1700,1,IF(L849&lt;=2500,2,IF(L849&lt;=3500,3,4))))</f>
        <v>#N/A</v>
      </c>
      <c r="AG849" s="6" t="e">
        <f t="shared" ref="AG849:AG912" si="251">IF(AC849=5,0,IF(AC849=9,0,IF(L849&lt;=1700,1,IF(L849&lt;=2500,2,IF(L849&lt;=3500,3,4)))))</f>
        <v>#N/A</v>
      </c>
      <c r="AH849" s="6" t="e">
        <f t="shared" ref="AH849:AH912" si="252">VLOOKUP(M849,$BH$17:$BI$27,2,FALSE)</f>
        <v>#N/A</v>
      </c>
      <c r="AI849" s="6" t="e">
        <f t="shared" ref="AI849:AI912" si="253">VLOOKUP(AK849,排出係数表,9,FALSE)</f>
        <v>#N/A</v>
      </c>
      <c r="AJ849" s="7" t="str">
        <f t="shared" ref="AJ849:AJ912" si="254">IF(OR(ISBLANK(M849)=TRUE,ISBLANK(B849)=TRUE)," ",CONCATENATE(B849,AC849,AF849))</f>
        <v xml:space="preserve"> </v>
      </c>
      <c r="AK849" s="6" t="e">
        <f t="shared" ref="AK849:AK912" si="255">CONCATENATE(AA849,AG849,AH849,AD849)</f>
        <v>#N/A</v>
      </c>
      <c r="AL849" s="6"/>
      <c r="AM849" s="6"/>
      <c r="AN849" s="6"/>
      <c r="AO849" s="6"/>
      <c r="AP849" s="6"/>
      <c r="AQ849" s="6"/>
      <c r="AR849" s="6"/>
      <c r="AS849" s="6"/>
      <c r="AT849" s="6">
        <f t="shared" ref="AT849:AT912" si="256">IF(AND(N849="なし",O849="なし"),0,IF(AND(N849="",O849=""),0,IF(AND(N849="",O849="なし"),0,IF(AND(N849="なし",O849=""),0,1))))</f>
        <v>0</v>
      </c>
      <c r="AU849" s="6"/>
      <c r="AV849" s="6" t="str">
        <f t="shared" si="246"/>
        <v/>
      </c>
      <c r="AW849" s="6" t="str">
        <f t="shared" si="247"/>
        <v/>
      </c>
      <c r="AX849" s="6" t="str">
        <f t="shared" si="248"/>
        <v/>
      </c>
      <c r="AY849" s="58"/>
      <c r="BE849"/>
      <c r="CS849" s="284" t="str">
        <f t="shared" si="249"/>
        <v/>
      </c>
      <c r="CT849" s="365" t="str">
        <f t="shared" ref="CT849:CT912" si="257">IF(
  OR(
    AND(D849&gt;=480, D849&lt;=498),
    AND(D849&gt;=580, D849&lt;=598),
    AND(D849&gt;=680, D849&lt;=698),
    AND(D849&gt;=780, D849&lt;=798)
  ),
  "※軽自動車は報告の対象外です。",
  ""
)</f>
        <v/>
      </c>
    </row>
    <row r="850" spans="1:98" s="1" customFormat="1" ht="13.5" customHeight="1" x14ac:dyDescent="0.2">
      <c r="A850" s="17">
        <v>835</v>
      </c>
      <c r="B850" s="370"/>
      <c r="C850" s="370"/>
      <c r="D850" s="370"/>
      <c r="E850" s="370"/>
      <c r="F850" s="370"/>
      <c r="G850" s="370"/>
      <c r="H850" s="370"/>
      <c r="I850" s="370"/>
      <c r="J850" s="370"/>
      <c r="K850" s="370"/>
      <c r="L850" s="371"/>
      <c r="M850" s="370"/>
      <c r="N850" s="69"/>
      <c r="O850" s="70"/>
      <c r="P850" s="62"/>
      <c r="Q850" s="62"/>
      <c r="R850" s="103"/>
      <c r="S850" s="103"/>
      <c r="T850" s="104"/>
      <c r="U850" s="105"/>
      <c r="V850" s="106"/>
      <c r="W850" s="106"/>
      <c r="X850" s="107"/>
      <c r="Y850" s="25"/>
      <c r="Z850" s="21" t="str">
        <f t="shared" si="240"/>
        <v/>
      </c>
      <c r="AA850" s="6" t="e">
        <f t="shared" si="241"/>
        <v>#N/A</v>
      </c>
      <c r="AB850" s="6" t="e">
        <f t="shared" si="242"/>
        <v>#N/A</v>
      </c>
      <c r="AC850" s="6" t="e">
        <f t="shared" si="243"/>
        <v>#N/A</v>
      </c>
      <c r="AD850" s="6" t="str">
        <f t="shared" si="244"/>
        <v/>
      </c>
      <c r="AE850" s="6">
        <f t="shared" si="245"/>
        <v>1</v>
      </c>
      <c r="AF850" s="6" t="e">
        <f t="shared" si="250"/>
        <v>#N/A</v>
      </c>
      <c r="AG850" s="6" t="e">
        <f t="shared" si="251"/>
        <v>#N/A</v>
      </c>
      <c r="AH850" s="6" t="e">
        <f t="shared" si="252"/>
        <v>#N/A</v>
      </c>
      <c r="AI850" s="6" t="e">
        <f t="shared" si="253"/>
        <v>#N/A</v>
      </c>
      <c r="AJ850" s="7" t="str">
        <f t="shared" si="254"/>
        <v xml:space="preserve"> </v>
      </c>
      <c r="AK850" s="6" t="e">
        <f t="shared" si="255"/>
        <v>#N/A</v>
      </c>
      <c r="AL850" s="6"/>
      <c r="AM850" s="6"/>
      <c r="AN850" s="6"/>
      <c r="AO850" s="6"/>
      <c r="AP850" s="6"/>
      <c r="AQ850" s="6"/>
      <c r="AR850" s="6"/>
      <c r="AS850" s="6"/>
      <c r="AT850" s="6">
        <f t="shared" si="256"/>
        <v>0</v>
      </c>
      <c r="AU850" s="6"/>
      <c r="AV850" s="6" t="str">
        <f t="shared" si="246"/>
        <v/>
      </c>
      <c r="AW850" s="6" t="str">
        <f t="shared" si="247"/>
        <v/>
      </c>
      <c r="AX850" s="6" t="str">
        <f t="shared" si="248"/>
        <v/>
      </c>
      <c r="AY850" s="58"/>
      <c r="BE850"/>
      <c r="CS850" s="284" t="str">
        <f t="shared" si="249"/>
        <v/>
      </c>
      <c r="CT850" s="365" t="str">
        <f t="shared" si="257"/>
        <v/>
      </c>
    </row>
    <row r="851" spans="1:98" s="1" customFormat="1" ht="13.5" customHeight="1" x14ac:dyDescent="0.2">
      <c r="A851" s="17">
        <v>836</v>
      </c>
      <c r="B851" s="370"/>
      <c r="C851" s="370"/>
      <c r="D851" s="370"/>
      <c r="E851" s="370"/>
      <c r="F851" s="370"/>
      <c r="G851" s="370"/>
      <c r="H851" s="370"/>
      <c r="I851" s="370"/>
      <c r="J851" s="370"/>
      <c r="K851" s="370"/>
      <c r="L851" s="371"/>
      <c r="M851" s="370"/>
      <c r="N851" s="69"/>
      <c r="O851" s="70"/>
      <c r="P851" s="62"/>
      <c r="Q851" s="62"/>
      <c r="R851" s="103"/>
      <c r="S851" s="103"/>
      <c r="T851" s="104"/>
      <c r="U851" s="105"/>
      <c r="V851" s="106"/>
      <c r="W851" s="106"/>
      <c r="X851" s="107"/>
      <c r="Y851" s="25"/>
      <c r="Z851" s="21" t="str">
        <f t="shared" si="240"/>
        <v/>
      </c>
      <c r="AA851" s="6" t="e">
        <f t="shared" si="241"/>
        <v>#N/A</v>
      </c>
      <c r="AB851" s="6" t="e">
        <f t="shared" si="242"/>
        <v>#N/A</v>
      </c>
      <c r="AC851" s="6" t="e">
        <f t="shared" si="243"/>
        <v>#N/A</v>
      </c>
      <c r="AD851" s="6" t="str">
        <f t="shared" si="244"/>
        <v/>
      </c>
      <c r="AE851" s="6">
        <f t="shared" si="245"/>
        <v>1</v>
      </c>
      <c r="AF851" s="6" t="e">
        <f t="shared" si="250"/>
        <v>#N/A</v>
      </c>
      <c r="AG851" s="6" t="e">
        <f t="shared" si="251"/>
        <v>#N/A</v>
      </c>
      <c r="AH851" s="6" t="e">
        <f t="shared" si="252"/>
        <v>#N/A</v>
      </c>
      <c r="AI851" s="6" t="e">
        <f t="shared" si="253"/>
        <v>#N/A</v>
      </c>
      <c r="AJ851" s="7" t="str">
        <f t="shared" si="254"/>
        <v xml:space="preserve"> </v>
      </c>
      <c r="AK851" s="6" t="e">
        <f t="shared" si="255"/>
        <v>#N/A</v>
      </c>
      <c r="AL851" s="6"/>
      <c r="AM851" s="6"/>
      <c r="AN851" s="6"/>
      <c r="AO851" s="6"/>
      <c r="AP851" s="6"/>
      <c r="AQ851" s="6"/>
      <c r="AR851" s="6"/>
      <c r="AS851" s="6"/>
      <c r="AT851" s="6">
        <f t="shared" si="256"/>
        <v>0</v>
      </c>
      <c r="AU851" s="6"/>
      <c r="AV851" s="6" t="str">
        <f t="shared" si="246"/>
        <v/>
      </c>
      <c r="AW851" s="6" t="str">
        <f t="shared" si="247"/>
        <v/>
      </c>
      <c r="AX851" s="6" t="str">
        <f t="shared" si="248"/>
        <v/>
      </c>
      <c r="AY851" s="58"/>
      <c r="BE851"/>
      <c r="CS851" s="284" t="str">
        <f t="shared" si="249"/>
        <v/>
      </c>
      <c r="CT851" s="365" t="str">
        <f t="shared" si="257"/>
        <v/>
      </c>
    </row>
    <row r="852" spans="1:98" s="1" customFormat="1" ht="13.5" customHeight="1" x14ac:dyDescent="0.2">
      <c r="A852" s="17">
        <v>837</v>
      </c>
      <c r="B852" s="370"/>
      <c r="C852" s="370"/>
      <c r="D852" s="370"/>
      <c r="E852" s="370"/>
      <c r="F852" s="370"/>
      <c r="G852" s="370"/>
      <c r="H852" s="370"/>
      <c r="I852" s="370"/>
      <c r="J852" s="370"/>
      <c r="K852" s="370"/>
      <c r="L852" s="371"/>
      <c r="M852" s="370"/>
      <c r="N852" s="69"/>
      <c r="O852" s="70"/>
      <c r="P852" s="62"/>
      <c r="Q852" s="62"/>
      <c r="R852" s="103"/>
      <c r="S852" s="103"/>
      <c r="T852" s="104"/>
      <c r="U852" s="105"/>
      <c r="V852" s="106"/>
      <c r="W852" s="106"/>
      <c r="X852" s="107"/>
      <c r="Y852" s="25"/>
      <c r="Z852" s="21" t="str">
        <f t="shared" si="240"/>
        <v/>
      </c>
      <c r="AA852" s="6" t="e">
        <f t="shared" si="241"/>
        <v>#N/A</v>
      </c>
      <c r="AB852" s="6" t="e">
        <f t="shared" si="242"/>
        <v>#N/A</v>
      </c>
      <c r="AC852" s="6" t="e">
        <f t="shared" si="243"/>
        <v>#N/A</v>
      </c>
      <c r="AD852" s="6" t="str">
        <f t="shared" si="244"/>
        <v/>
      </c>
      <c r="AE852" s="6">
        <f t="shared" si="245"/>
        <v>1</v>
      </c>
      <c r="AF852" s="6" t="e">
        <f t="shared" si="250"/>
        <v>#N/A</v>
      </c>
      <c r="AG852" s="6" t="e">
        <f t="shared" si="251"/>
        <v>#N/A</v>
      </c>
      <c r="AH852" s="6" t="e">
        <f t="shared" si="252"/>
        <v>#N/A</v>
      </c>
      <c r="AI852" s="6" t="e">
        <f t="shared" si="253"/>
        <v>#N/A</v>
      </c>
      <c r="AJ852" s="7" t="str">
        <f t="shared" si="254"/>
        <v xml:space="preserve"> </v>
      </c>
      <c r="AK852" s="6" t="e">
        <f t="shared" si="255"/>
        <v>#N/A</v>
      </c>
      <c r="AL852" s="6"/>
      <c r="AM852" s="6"/>
      <c r="AN852" s="6"/>
      <c r="AO852" s="6"/>
      <c r="AP852" s="6"/>
      <c r="AQ852" s="6"/>
      <c r="AR852" s="6"/>
      <c r="AS852" s="6"/>
      <c r="AT852" s="6">
        <f t="shared" si="256"/>
        <v>0</v>
      </c>
      <c r="AU852" s="6"/>
      <c r="AV852" s="6" t="str">
        <f t="shared" si="246"/>
        <v/>
      </c>
      <c r="AW852" s="6" t="str">
        <f t="shared" si="247"/>
        <v/>
      </c>
      <c r="AX852" s="6" t="str">
        <f t="shared" si="248"/>
        <v/>
      </c>
      <c r="AY852" s="58"/>
      <c r="BE852"/>
      <c r="CS852" s="284" t="str">
        <f t="shared" si="249"/>
        <v/>
      </c>
      <c r="CT852" s="365" t="str">
        <f t="shared" si="257"/>
        <v/>
      </c>
    </row>
    <row r="853" spans="1:98" s="1" customFormat="1" ht="13.5" customHeight="1" x14ac:dyDescent="0.2">
      <c r="A853" s="17">
        <v>838</v>
      </c>
      <c r="B853" s="370"/>
      <c r="C853" s="370"/>
      <c r="D853" s="370"/>
      <c r="E853" s="370"/>
      <c r="F853" s="370"/>
      <c r="G853" s="370"/>
      <c r="H853" s="370"/>
      <c r="I853" s="370"/>
      <c r="J853" s="370"/>
      <c r="K853" s="370"/>
      <c r="L853" s="371"/>
      <c r="M853" s="370"/>
      <c r="N853" s="69"/>
      <c r="O853" s="70"/>
      <c r="P853" s="62"/>
      <c r="Q853" s="62"/>
      <c r="R853" s="103"/>
      <c r="S853" s="103"/>
      <c r="T853" s="104"/>
      <c r="U853" s="105"/>
      <c r="V853" s="106"/>
      <c r="W853" s="106"/>
      <c r="X853" s="107"/>
      <c r="Y853" s="25"/>
      <c r="Z853" s="21" t="str">
        <f t="shared" si="240"/>
        <v/>
      </c>
      <c r="AA853" s="6" t="e">
        <f t="shared" si="241"/>
        <v>#N/A</v>
      </c>
      <c r="AB853" s="6" t="e">
        <f t="shared" si="242"/>
        <v>#N/A</v>
      </c>
      <c r="AC853" s="6" t="e">
        <f t="shared" si="243"/>
        <v>#N/A</v>
      </c>
      <c r="AD853" s="6" t="str">
        <f t="shared" si="244"/>
        <v/>
      </c>
      <c r="AE853" s="6">
        <f t="shared" si="245"/>
        <v>1</v>
      </c>
      <c r="AF853" s="6" t="e">
        <f t="shared" si="250"/>
        <v>#N/A</v>
      </c>
      <c r="AG853" s="6" t="e">
        <f t="shared" si="251"/>
        <v>#N/A</v>
      </c>
      <c r="AH853" s="6" t="e">
        <f t="shared" si="252"/>
        <v>#N/A</v>
      </c>
      <c r="AI853" s="6" t="e">
        <f t="shared" si="253"/>
        <v>#N/A</v>
      </c>
      <c r="AJ853" s="7" t="str">
        <f t="shared" si="254"/>
        <v xml:space="preserve"> </v>
      </c>
      <c r="AK853" s="6" t="e">
        <f t="shared" si="255"/>
        <v>#N/A</v>
      </c>
      <c r="AL853" s="6"/>
      <c r="AM853" s="6"/>
      <c r="AN853" s="6"/>
      <c r="AO853" s="6"/>
      <c r="AP853" s="6"/>
      <c r="AQ853" s="6"/>
      <c r="AR853" s="6"/>
      <c r="AS853" s="6"/>
      <c r="AT853" s="6">
        <f t="shared" si="256"/>
        <v>0</v>
      </c>
      <c r="AU853" s="6"/>
      <c r="AV853" s="6" t="str">
        <f t="shared" si="246"/>
        <v/>
      </c>
      <c r="AW853" s="6" t="str">
        <f t="shared" si="247"/>
        <v/>
      </c>
      <c r="AX853" s="6" t="str">
        <f t="shared" si="248"/>
        <v/>
      </c>
      <c r="AY853" s="58"/>
      <c r="BE853"/>
      <c r="CS853" s="284" t="str">
        <f t="shared" si="249"/>
        <v/>
      </c>
      <c r="CT853" s="365" t="str">
        <f t="shared" si="257"/>
        <v/>
      </c>
    </row>
    <row r="854" spans="1:98" s="1" customFormat="1" ht="13.5" customHeight="1" x14ac:dyDescent="0.2">
      <c r="A854" s="17">
        <v>839</v>
      </c>
      <c r="B854" s="370"/>
      <c r="C854" s="370"/>
      <c r="D854" s="370"/>
      <c r="E854" s="370"/>
      <c r="F854" s="370"/>
      <c r="G854" s="370"/>
      <c r="H854" s="370"/>
      <c r="I854" s="370"/>
      <c r="J854" s="370"/>
      <c r="K854" s="370"/>
      <c r="L854" s="371"/>
      <c r="M854" s="370"/>
      <c r="N854" s="69"/>
      <c r="O854" s="70"/>
      <c r="P854" s="62"/>
      <c r="Q854" s="62"/>
      <c r="R854" s="103"/>
      <c r="S854" s="103"/>
      <c r="T854" s="104"/>
      <c r="U854" s="105"/>
      <c r="V854" s="106"/>
      <c r="W854" s="106"/>
      <c r="X854" s="107"/>
      <c r="Y854" s="25"/>
      <c r="Z854" s="21" t="str">
        <f t="shared" si="240"/>
        <v/>
      </c>
      <c r="AA854" s="6" t="e">
        <f t="shared" si="241"/>
        <v>#N/A</v>
      </c>
      <c r="AB854" s="6" t="e">
        <f t="shared" si="242"/>
        <v>#N/A</v>
      </c>
      <c r="AC854" s="6" t="e">
        <f t="shared" si="243"/>
        <v>#N/A</v>
      </c>
      <c r="AD854" s="6" t="str">
        <f t="shared" si="244"/>
        <v/>
      </c>
      <c r="AE854" s="6">
        <f t="shared" si="245"/>
        <v>1</v>
      </c>
      <c r="AF854" s="6" t="e">
        <f t="shared" si="250"/>
        <v>#N/A</v>
      </c>
      <c r="AG854" s="6" t="e">
        <f t="shared" si="251"/>
        <v>#N/A</v>
      </c>
      <c r="AH854" s="6" t="e">
        <f t="shared" si="252"/>
        <v>#N/A</v>
      </c>
      <c r="AI854" s="6" t="e">
        <f t="shared" si="253"/>
        <v>#N/A</v>
      </c>
      <c r="AJ854" s="7" t="str">
        <f t="shared" si="254"/>
        <v xml:space="preserve"> </v>
      </c>
      <c r="AK854" s="6" t="e">
        <f t="shared" si="255"/>
        <v>#N/A</v>
      </c>
      <c r="AL854" s="6"/>
      <c r="AM854" s="6"/>
      <c r="AN854" s="6"/>
      <c r="AO854" s="6"/>
      <c r="AP854" s="6"/>
      <c r="AQ854" s="6"/>
      <c r="AR854" s="6"/>
      <c r="AS854" s="6"/>
      <c r="AT854" s="6">
        <f t="shared" si="256"/>
        <v>0</v>
      </c>
      <c r="AU854" s="6"/>
      <c r="AV854" s="6" t="str">
        <f t="shared" si="246"/>
        <v/>
      </c>
      <c r="AW854" s="6" t="str">
        <f t="shared" si="247"/>
        <v/>
      </c>
      <c r="AX854" s="6" t="str">
        <f t="shared" si="248"/>
        <v/>
      </c>
      <c r="AY854" s="58"/>
      <c r="BE854"/>
      <c r="CS854" s="284" t="str">
        <f t="shared" si="249"/>
        <v/>
      </c>
      <c r="CT854" s="365" t="str">
        <f t="shared" si="257"/>
        <v/>
      </c>
    </row>
    <row r="855" spans="1:98" s="1" customFormat="1" ht="13.5" customHeight="1" x14ac:dyDescent="0.2">
      <c r="A855" s="17">
        <v>840</v>
      </c>
      <c r="B855" s="370"/>
      <c r="C855" s="370"/>
      <c r="D855" s="370"/>
      <c r="E855" s="370"/>
      <c r="F855" s="370"/>
      <c r="G855" s="370"/>
      <c r="H855" s="370"/>
      <c r="I855" s="370"/>
      <c r="J855" s="370"/>
      <c r="K855" s="370"/>
      <c r="L855" s="371"/>
      <c r="M855" s="370"/>
      <c r="N855" s="69"/>
      <c r="O855" s="70"/>
      <c r="P855" s="62"/>
      <c r="Q855" s="62"/>
      <c r="R855" s="103"/>
      <c r="S855" s="103"/>
      <c r="T855" s="104"/>
      <c r="U855" s="105"/>
      <c r="V855" s="106"/>
      <c r="W855" s="106"/>
      <c r="X855" s="107"/>
      <c r="Y855" s="25"/>
      <c r="Z855" s="21" t="str">
        <f t="shared" si="240"/>
        <v/>
      </c>
      <c r="AA855" s="6" t="e">
        <f t="shared" si="241"/>
        <v>#N/A</v>
      </c>
      <c r="AB855" s="6" t="e">
        <f t="shared" si="242"/>
        <v>#N/A</v>
      </c>
      <c r="AC855" s="6" t="e">
        <f t="shared" si="243"/>
        <v>#N/A</v>
      </c>
      <c r="AD855" s="6" t="str">
        <f t="shared" si="244"/>
        <v/>
      </c>
      <c r="AE855" s="6">
        <f t="shared" si="245"/>
        <v>1</v>
      </c>
      <c r="AF855" s="6" t="e">
        <f t="shared" si="250"/>
        <v>#N/A</v>
      </c>
      <c r="AG855" s="6" t="e">
        <f t="shared" si="251"/>
        <v>#N/A</v>
      </c>
      <c r="AH855" s="6" t="e">
        <f t="shared" si="252"/>
        <v>#N/A</v>
      </c>
      <c r="AI855" s="6" t="e">
        <f t="shared" si="253"/>
        <v>#N/A</v>
      </c>
      <c r="AJ855" s="7" t="str">
        <f t="shared" si="254"/>
        <v xml:space="preserve"> </v>
      </c>
      <c r="AK855" s="6" t="e">
        <f t="shared" si="255"/>
        <v>#N/A</v>
      </c>
      <c r="AL855" s="6"/>
      <c r="AM855" s="6"/>
      <c r="AN855" s="6"/>
      <c r="AO855" s="6"/>
      <c r="AP855" s="6"/>
      <c r="AQ855" s="6"/>
      <c r="AR855" s="6"/>
      <c r="AS855" s="6"/>
      <c r="AT855" s="6">
        <f t="shared" si="256"/>
        <v>0</v>
      </c>
      <c r="AU855" s="6"/>
      <c r="AV855" s="6" t="str">
        <f t="shared" si="246"/>
        <v/>
      </c>
      <c r="AW855" s="6" t="str">
        <f t="shared" si="247"/>
        <v/>
      </c>
      <c r="AX855" s="6" t="str">
        <f t="shared" si="248"/>
        <v/>
      </c>
      <c r="AY855" s="58"/>
      <c r="BE855"/>
      <c r="CS855" s="284" t="str">
        <f t="shared" si="249"/>
        <v/>
      </c>
      <c r="CT855" s="365" t="str">
        <f t="shared" si="257"/>
        <v/>
      </c>
    </row>
    <row r="856" spans="1:98" s="1" customFormat="1" ht="13.5" customHeight="1" x14ac:dyDescent="0.2">
      <c r="A856" s="17">
        <v>841</v>
      </c>
      <c r="B856" s="370"/>
      <c r="C856" s="370"/>
      <c r="D856" s="370"/>
      <c r="E856" s="370"/>
      <c r="F856" s="370"/>
      <c r="G856" s="370"/>
      <c r="H856" s="370"/>
      <c r="I856" s="370"/>
      <c r="J856" s="370"/>
      <c r="K856" s="370"/>
      <c r="L856" s="371"/>
      <c r="M856" s="370"/>
      <c r="N856" s="69"/>
      <c r="O856" s="70"/>
      <c r="P856" s="62"/>
      <c r="Q856" s="62"/>
      <c r="R856" s="103"/>
      <c r="S856" s="103"/>
      <c r="T856" s="104"/>
      <c r="U856" s="105"/>
      <c r="V856" s="106"/>
      <c r="W856" s="106"/>
      <c r="X856" s="107"/>
      <c r="Y856" s="25"/>
      <c r="Z856" s="21" t="str">
        <f t="shared" si="240"/>
        <v/>
      </c>
      <c r="AA856" s="6" t="e">
        <f t="shared" si="241"/>
        <v>#N/A</v>
      </c>
      <c r="AB856" s="6" t="e">
        <f t="shared" si="242"/>
        <v>#N/A</v>
      </c>
      <c r="AC856" s="6" t="e">
        <f t="shared" si="243"/>
        <v>#N/A</v>
      </c>
      <c r="AD856" s="6" t="str">
        <f t="shared" si="244"/>
        <v/>
      </c>
      <c r="AE856" s="6">
        <f t="shared" si="245"/>
        <v>1</v>
      </c>
      <c r="AF856" s="6" t="e">
        <f t="shared" si="250"/>
        <v>#N/A</v>
      </c>
      <c r="AG856" s="6" t="e">
        <f t="shared" si="251"/>
        <v>#N/A</v>
      </c>
      <c r="AH856" s="6" t="e">
        <f t="shared" si="252"/>
        <v>#N/A</v>
      </c>
      <c r="AI856" s="6" t="e">
        <f t="shared" si="253"/>
        <v>#N/A</v>
      </c>
      <c r="AJ856" s="7" t="str">
        <f t="shared" si="254"/>
        <v xml:space="preserve"> </v>
      </c>
      <c r="AK856" s="6" t="e">
        <f t="shared" si="255"/>
        <v>#N/A</v>
      </c>
      <c r="AL856" s="6"/>
      <c r="AM856" s="6"/>
      <c r="AN856" s="6"/>
      <c r="AO856" s="6"/>
      <c r="AP856" s="6"/>
      <c r="AQ856" s="6"/>
      <c r="AR856" s="6"/>
      <c r="AS856" s="6"/>
      <c r="AT856" s="6">
        <f t="shared" si="256"/>
        <v>0</v>
      </c>
      <c r="AU856" s="6"/>
      <c r="AV856" s="6" t="str">
        <f t="shared" si="246"/>
        <v/>
      </c>
      <c r="AW856" s="6" t="str">
        <f t="shared" si="247"/>
        <v/>
      </c>
      <c r="AX856" s="6" t="str">
        <f t="shared" si="248"/>
        <v/>
      </c>
      <c r="AY856" s="58"/>
      <c r="BE856"/>
      <c r="CS856" s="284" t="str">
        <f t="shared" si="249"/>
        <v/>
      </c>
      <c r="CT856" s="365" t="str">
        <f t="shared" si="257"/>
        <v/>
      </c>
    </row>
    <row r="857" spans="1:98" s="1" customFormat="1" ht="13.5" customHeight="1" x14ac:dyDescent="0.2">
      <c r="A857" s="17">
        <v>842</v>
      </c>
      <c r="B857" s="370"/>
      <c r="C857" s="370"/>
      <c r="D857" s="370"/>
      <c r="E857" s="370"/>
      <c r="F857" s="370"/>
      <c r="G857" s="370"/>
      <c r="H857" s="370"/>
      <c r="I857" s="370"/>
      <c r="J857" s="370"/>
      <c r="K857" s="370"/>
      <c r="L857" s="371"/>
      <c r="M857" s="370"/>
      <c r="N857" s="69"/>
      <c r="O857" s="70"/>
      <c r="P857" s="62"/>
      <c r="Q857" s="62"/>
      <c r="R857" s="103"/>
      <c r="S857" s="103"/>
      <c r="T857" s="104"/>
      <c r="U857" s="105"/>
      <c r="V857" s="106"/>
      <c r="W857" s="106"/>
      <c r="X857" s="107"/>
      <c r="Y857" s="25"/>
      <c r="Z857" s="21" t="str">
        <f t="shared" si="240"/>
        <v/>
      </c>
      <c r="AA857" s="6" t="e">
        <f t="shared" si="241"/>
        <v>#N/A</v>
      </c>
      <c r="AB857" s="6" t="e">
        <f t="shared" si="242"/>
        <v>#N/A</v>
      </c>
      <c r="AC857" s="6" t="e">
        <f t="shared" si="243"/>
        <v>#N/A</v>
      </c>
      <c r="AD857" s="6" t="str">
        <f t="shared" si="244"/>
        <v/>
      </c>
      <c r="AE857" s="6">
        <f t="shared" si="245"/>
        <v>1</v>
      </c>
      <c r="AF857" s="6" t="e">
        <f t="shared" si="250"/>
        <v>#N/A</v>
      </c>
      <c r="AG857" s="6" t="e">
        <f t="shared" si="251"/>
        <v>#N/A</v>
      </c>
      <c r="AH857" s="6" t="e">
        <f t="shared" si="252"/>
        <v>#N/A</v>
      </c>
      <c r="AI857" s="6" t="e">
        <f t="shared" si="253"/>
        <v>#N/A</v>
      </c>
      <c r="AJ857" s="7" t="str">
        <f t="shared" si="254"/>
        <v xml:space="preserve"> </v>
      </c>
      <c r="AK857" s="6" t="e">
        <f t="shared" si="255"/>
        <v>#N/A</v>
      </c>
      <c r="AL857" s="6"/>
      <c r="AM857" s="6"/>
      <c r="AN857" s="6"/>
      <c r="AO857" s="6"/>
      <c r="AP857" s="6"/>
      <c r="AQ857" s="6"/>
      <c r="AR857" s="6"/>
      <c r="AS857" s="6"/>
      <c r="AT857" s="6">
        <f t="shared" si="256"/>
        <v>0</v>
      </c>
      <c r="AU857" s="6"/>
      <c r="AV857" s="6" t="str">
        <f t="shared" si="246"/>
        <v/>
      </c>
      <c r="AW857" s="6" t="str">
        <f t="shared" si="247"/>
        <v/>
      </c>
      <c r="AX857" s="6" t="str">
        <f t="shared" si="248"/>
        <v/>
      </c>
      <c r="AY857" s="58"/>
      <c r="BE857"/>
      <c r="CS857" s="284" t="str">
        <f t="shared" si="249"/>
        <v/>
      </c>
      <c r="CT857" s="365" t="str">
        <f t="shared" si="257"/>
        <v/>
      </c>
    </row>
    <row r="858" spans="1:98" s="1" customFormat="1" ht="13.5" customHeight="1" x14ac:dyDescent="0.2">
      <c r="A858" s="17">
        <v>843</v>
      </c>
      <c r="B858" s="370"/>
      <c r="C858" s="370"/>
      <c r="D858" s="370"/>
      <c r="E858" s="370"/>
      <c r="F858" s="370"/>
      <c r="G858" s="370"/>
      <c r="H858" s="370"/>
      <c r="I858" s="370"/>
      <c r="J858" s="370"/>
      <c r="K858" s="370"/>
      <c r="L858" s="371"/>
      <c r="M858" s="370"/>
      <c r="N858" s="69"/>
      <c r="O858" s="70"/>
      <c r="P858" s="62"/>
      <c r="Q858" s="62"/>
      <c r="R858" s="103"/>
      <c r="S858" s="103"/>
      <c r="T858" s="104"/>
      <c r="U858" s="105"/>
      <c r="V858" s="106"/>
      <c r="W858" s="106"/>
      <c r="X858" s="107"/>
      <c r="Y858" s="25"/>
      <c r="Z858" s="21" t="str">
        <f t="shared" si="240"/>
        <v/>
      </c>
      <c r="AA858" s="6" t="e">
        <f t="shared" si="241"/>
        <v>#N/A</v>
      </c>
      <c r="AB858" s="6" t="e">
        <f t="shared" si="242"/>
        <v>#N/A</v>
      </c>
      <c r="AC858" s="6" t="e">
        <f t="shared" si="243"/>
        <v>#N/A</v>
      </c>
      <c r="AD858" s="6" t="str">
        <f t="shared" si="244"/>
        <v/>
      </c>
      <c r="AE858" s="6">
        <f t="shared" si="245"/>
        <v>1</v>
      </c>
      <c r="AF858" s="6" t="e">
        <f t="shared" si="250"/>
        <v>#N/A</v>
      </c>
      <c r="AG858" s="6" t="e">
        <f t="shared" si="251"/>
        <v>#N/A</v>
      </c>
      <c r="AH858" s="6" t="e">
        <f t="shared" si="252"/>
        <v>#N/A</v>
      </c>
      <c r="AI858" s="6" t="e">
        <f t="shared" si="253"/>
        <v>#N/A</v>
      </c>
      <c r="AJ858" s="7" t="str">
        <f t="shared" si="254"/>
        <v xml:space="preserve"> </v>
      </c>
      <c r="AK858" s="6" t="e">
        <f t="shared" si="255"/>
        <v>#N/A</v>
      </c>
      <c r="AL858" s="6"/>
      <c r="AM858" s="6"/>
      <c r="AN858" s="6"/>
      <c r="AO858" s="6"/>
      <c r="AP858" s="6"/>
      <c r="AQ858" s="6"/>
      <c r="AR858" s="6"/>
      <c r="AS858" s="6"/>
      <c r="AT858" s="6">
        <f t="shared" si="256"/>
        <v>0</v>
      </c>
      <c r="AU858" s="6"/>
      <c r="AV858" s="6" t="str">
        <f t="shared" si="246"/>
        <v/>
      </c>
      <c r="AW858" s="6" t="str">
        <f t="shared" si="247"/>
        <v/>
      </c>
      <c r="AX858" s="6" t="str">
        <f t="shared" si="248"/>
        <v/>
      </c>
      <c r="AY858" s="58"/>
      <c r="BE858"/>
      <c r="CS858" s="284" t="str">
        <f t="shared" si="249"/>
        <v/>
      </c>
      <c r="CT858" s="365" t="str">
        <f t="shared" si="257"/>
        <v/>
      </c>
    </row>
    <row r="859" spans="1:98" s="1" customFormat="1" ht="13.5" customHeight="1" x14ac:dyDescent="0.2">
      <c r="A859" s="17">
        <v>844</v>
      </c>
      <c r="B859" s="370"/>
      <c r="C859" s="370"/>
      <c r="D859" s="370"/>
      <c r="E859" s="370"/>
      <c r="F859" s="370"/>
      <c r="G859" s="370"/>
      <c r="H859" s="370"/>
      <c r="I859" s="370"/>
      <c r="J859" s="370"/>
      <c r="K859" s="370"/>
      <c r="L859" s="371"/>
      <c r="M859" s="370"/>
      <c r="N859" s="69"/>
      <c r="O859" s="70"/>
      <c r="P859" s="62"/>
      <c r="Q859" s="62"/>
      <c r="R859" s="103"/>
      <c r="S859" s="103"/>
      <c r="T859" s="104"/>
      <c r="U859" s="105"/>
      <c r="V859" s="106"/>
      <c r="W859" s="106"/>
      <c r="X859" s="107"/>
      <c r="Y859" s="25"/>
      <c r="Z859" s="21" t="str">
        <f t="shared" si="240"/>
        <v/>
      </c>
      <c r="AA859" s="6" t="e">
        <f t="shared" si="241"/>
        <v>#N/A</v>
      </c>
      <c r="AB859" s="6" t="e">
        <f t="shared" si="242"/>
        <v>#N/A</v>
      </c>
      <c r="AC859" s="6" t="e">
        <f t="shared" si="243"/>
        <v>#N/A</v>
      </c>
      <c r="AD859" s="6" t="str">
        <f t="shared" si="244"/>
        <v/>
      </c>
      <c r="AE859" s="6">
        <f t="shared" si="245"/>
        <v>1</v>
      </c>
      <c r="AF859" s="6" t="e">
        <f t="shared" si="250"/>
        <v>#N/A</v>
      </c>
      <c r="AG859" s="6" t="e">
        <f t="shared" si="251"/>
        <v>#N/A</v>
      </c>
      <c r="AH859" s="6" t="e">
        <f t="shared" si="252"/>
        <v>#N/A</v>
      </c>
      <c r="AI859" s="6" t="e">
        <f t="shared" si="253"/>
        <v>#N/A</v>
      </c>
      <c r="AJ859" s="7" t="str">
        <f t="shared" si="254"/>
        <v xml:space="preserve"> </v>
      </c>
      <c r="AK859" s="6" t="e">
        <f t="shared" si="255"/>
        <v>#N/A</v>
      </c>
      <c r="AL859" s="6"/>
      <c r="AM859" s="6"/>
      <c r="AN859" s="6"/>
      <c r="AO859" s="6"/>
      <c r="AP859" s="6"/>
      <c r="AQ859" s="6"/>
      <c r="AR859" s="6"/>
      <c r="AS859" s="6"/>
      <c r="AT859" s="6">
        <f t="shared" si="256"/>
        <v>0</v>
      </c>
      <c r="AU859" s="6"/>
      <c r="AV859" s="6" t="str">
        <f t="shared" si="246"/>
        <v/>
      </c>
      <c r="AW859" s="6" t="str">
        <f t="shared" si="247"/>
        <v/>
      </c>
      <c r="AX859" s="6" t="str">
        <f t="shared" si="248"/>
        <v/>
      </c>
      <c r="AY859" s="58"/>
      <c r="BE859"/>
      <c r="CS859" s="284" t="str">
        <f t="shared" si="249"/>
        <v/>
      </c>
      <c r="CT859" s="365" t="str">
        <f t="shared" si="257"/>
        <v/>
      </c>
    </row>
    <row r="860" spans="1:98" s="1" customFormat="1" ht="13.5" customHeight="1" x14ac:dyDescent="0.2">
      <c r="A860" s="17">
        <v>845</v>
      </c>
      <c r="B860" s="370"/>
      <c r="C860" s="370"/>
      <c r="D860" s="370"/>
      <c r="E860" s="370"/>
      <c r="F860" s="370"/>
      <c r="G860" s="370"/>
      <c r="H860" s="370"/>
      <c r="I860" s="370"/>
      <c r="J860" s="370"/>
      <c r="K860" s="370"/>
      <c r="L860" s="371"/>
      <c r="M860" s="370"/>
      <c r="N860" s="69"/>
      <c r="O860" s="70"/>
      <c r="P860" s="62"/>
      <c r="Q860" s="62"/>
      <c r="R860" s="103"/>
      <c r="S860" s="103"/>
      <c r="T860" s="104"/>
      <c r="U860" s="105"/>
      <c r="V860" s="106"/>
      <c r="W860" s="106"/>
      <c r="X860" s="107"/>
      <c r="Y860" s="25"/>
      <c r="Z860" s="21" t="str">
        <f t="shared" si="240"/>
        <v/>
      </c>
      <c r="AA860" s="6" t="e">
        <f t="shared" si="241"/>
        <v>#N/A</v>
      </c>
      <c r="AB860" s="6" t="e">
        <f t="shared" si="242"/>
        <v>#N/A</v>
      </c>
      <c r="AC860" s="6" t="e">
        <f t="shared" si="243"/>
        <v>#N/A</v>
      </c>
      <c r="AD860" s="6" t="str">
        <f t="shared" si="244"/>
        <v/>
      </c>
      <c r="AE860" s="6">
        <f t="shared" si="245"/>
        <v>1</v>
      </c>
      <c r="AF860" s="6" t="e">
        <f t="shared" si="250"/>
        <v>#N/A</v>
      </c>
      <c r="AG860" s="6" t="e">
        <f t="shared" si="251"/>
        <v>#N/A</v>
      </c>
      <c r="AH860" s="6" t="e">
        <f t="shared" si="252"/>
        <v>#N/A</v>
      </c>
      <c r="AI860" s="6" t="e">
        <f t="shared" si="253"/>
        <v>#N/A</v>
      </c>
      <c r="AJ860" s="7" t="str">
        <f t="shared" si="254"/>
        <v xml:space="preserve"> </v>
      </c>
      <c r="AK860" s="6" t="e">
        <f t="shared" si="255"/>
        <v>#N/A</v>
      </c>
      <c r="AL860" s="6"/>
      <c r="AM860" s="6"/>
      <c r="AN860" s="6"/>
      <c r="AO860" s="6"/>
      <c r="AP860" s="6"/>
      <c r="AQ860" s="6"/>
      <c r="AR860" s="6"/>
      <c r="AS860" s="6"/>
      <c r="AT860" s="6">
        <f t="shared" si="256"/>
        <v>0</v>
      </c>
      <c r="AU860" s="6"/>
      <c r="AV860" s="6" t="str">
        <f t="shared" si="246"/>
        <v/>
      </c>
      <c r="AW860" s="6" t="str">
        <f t="shared" si="247"/>
        <v/>
      </c>
      <c r="AX860" s="6" t="str">
        <f t="shared" si="248"/>
        <v/>
      </c>
      <c r="AY860" s="58"/>
      <c r="BE860"/>
      <c r="CS860" s="284" t="str">
        <f t="shared" si="249"/>
        <v/>
      </c>
      <c r="CT860" s="365" t="str">
        <f t="shared" si="257"/>
        <v/>
      </c>
    </row>
    <row r="861" spans="1:98" s="1" customFormat="1" ht="13.5" customHeight="1" x14ac:dyDescent="0.2">
      <c r="A861" s="17">
        <v>846</v>
      </c>
      <c r="B861" s="370"/>
      <c r="C861" s="370"/>
      <c r="D861" s="370"/>
      <c r="E861" s="370"/>
      <c r="F861" s="370"/>
      <c r="G861" s="370"/>
      <c r="H861" s="370"/>
      <c r="I861" s="370"/>
      <c r="J861" s="370"/>
      <c r="K861" s="370"/>
      <c r="L861" s="371"/>
      <c r="M861" s="370"/>
      <c r="N861" s="69"/>
      <c r="O861" s="70"/>
      <c r="P861" s="62"/>
      <c r="Q861" s="62"/>
      <c r="R861" s="103"/>
      <c r="S861" s="103"/>
      <c r="T861" s="104"/>
      <c r="U861" s="105"/>
      <c r="V861" s="106"/>
      <c r="W861" s="106"/>
      <c r="X861" s="107"/>
      <c r="Y861" s="25"/>
      <c r="Z861" s="21" t="str">
        <f t="shared" si="240"/>
        <v/>
      </c>
      <c r="AA861" s="6" t="e">
        <f t="shared" si="241"/>
        <v>#N/A</v>
      </c>
      <c r="AB861" s="6" t="e">
        <f t="shared" si="242"/>
        <v>#N/A</v>
      </c>
      <c r="AC861" s="6" t="e">
        <f t="shared" si="243"/>
        <v>#N/A</v>
      </c>
      <c r="AD861" s="6" t="str">
        <f t="shared" si="244"/>
        <v/>
      </c>
      <c r="AE861" s="6">
        <f t="shared" si="245"/>
        <v>1</v>
      </c>
      <c r="AF861" s="6" t="e">
        <f t="shared" si="250"/>
        <v>#N/A</v>
      </c>
      <c r="AG861" s="6" t="e">
        <f t="shared" si="251"/>
        <v>#N/A</v>
      </c>
      <c r="AH861" s="6" t="e">
        <f t="shared" si="252"/>
        <v>#N/A</v>
      </c>
      <c r="AI861" s="6" t="e">
        <f t="shared" si="253"/>
        <v>#N/A</v>
      </c>
      <c r="AJ861" s="7" t="str">
        <f t="shared" si="254"/>
        <v xml:space="preserve"> </v>
      </c>
      <c r="AK861" s="6" t="e">
        <f t="shared" si="255"/>
        <v>#N/A</v>
      </c>
      <c r="AL861" s="6"/>
      <c r="AM861" s="6"/>
      <c r="AN861" s="6"/>
      <c r="AO861" s="6"/>
      <c r="AP861" s="6"/>
      <c r="AQ861" s="6"/>
      <c r="AR861" s="6"/>
      <c r="AS861" s="6"/>
      <c r="AT861" s="6">
        <f t="shared" si="256"/>
        <v>0</v>
      </c>
      <c r="AU861" s="6"/>
      <c r="AV861" s="6" t="str">
        <f t="shared" si="246"/>
        <v/>
      </c>
      <c r="AW861" s="6" t="str">
        <f t="shared" si="247"/>
        <v/>
      </c>
      <c r="AX861" s="6" t="str">
        <f t="shared" si="248"/>
        <v/>
      </c>
      <c r="AY861" s="58"/>
      <c r="BE861"/>
      <c r="CS861" s="284" t="str">
        <f t="shared" si="249"/>
        <v/>
      </c>
      <c r="CT861" s="365" t="str">
        <f t="shared" si="257"/>
        <v/>
      </c>
    </row>
    <row r="862" spans="1:98" s="1" customFormat="1" ht="13.5" customHeight="1" x14ac:dyDescent="0.2">
      <c r="A862" s="17">
        <v>847</v>
      </c>
      <c r="B862" s="370"/>
      <c r="C862" s="370"/>
      <c r="D862" s="370"/>
      <c r="E862" s="370"/>
      <c r="F862" s="370"/>
      <c r="G862" s="370"/>
      <c r="H862" s="370"/>
      <c r="I862" s="370"/>
      <c r="J862" s="370"/>
      <c r="K862" s="370"/>
      <c r="L862" s="371"/>
      <c r="M862" s="370"/>
      <c r="N862" s="69"/>
      <c r="O862" s="70"/>
      <c r="P862" s="62"/>
      <c r="Q862" s="62"/>
      <c r="R862" s="103"/>
      <c r="S862" s="103"/>
      <c r="T862" s="104"/>
      <c r="U862" s="105"/>
      <c r="V862" s="106"/>
      <c r="W862" s="106"/>
      <c r="X862" s="107"/>
      <c r="Y862" s="25"/>
      <c r="Z862" s="21" t="str">
        <f t="shared" si="240"/>
        <v/>
      </c>
      <c r="AA862" s="6" t="e">
        <f t="shared" si="241"/>
        <v>#N/A</v>
      </c>
      <c r="AB862" s="6" t="e">
        <f t="shared" si="242"/>
        <v>#N/A</v>
      </c>
      <c r="AC862" s="6" t="e">
        <f t="shared" si="243"/>
        <v>#N/A</v>
      </c>
      <c r="AD862" s="6" t="str">
        <f t="shared" si="244"/>
        <v/>
      </c>
      <c r="AE862" s="6">
        <f t="shared" si="245"/>
        <v>1</v>
      </c>
      <c r="AF862" s="6" t="e">
        <f t="shared" si="250"/>
        <v>#N/A</v>
      </c>
      <c r="AG862" s="6" t="e">
        <f t="shared" si="251"/>
        <v>#N/A</v>
      </c>
      <c r="AH862" s="6" t="e">
        <f t="shared" si="252"/>
        <v>#N/A</v>
      </c>
      <c r="AI862" s="6" t="e">
        <f t="shared" si="253"/>
        <v>#N/A</v>
      </c>
      <c r="AJ862" s="7" t="str">
        <f t="shared" si="254"/>
        <v xml:space="preserve"> </v>
      </c>
      <c r="AK862" s="6" t="e">
        <f t="shared" si="255"/>
        <v>#N/A</v>
      </c>
      <c r="AL862" s="6"/>
      <c r="AM862" s="6"/>
      <c r="AN862" s="6"/>
      <c r="AO862" s="6"/>
      <c r="AP862" s="6"/>
      <c r="AQ862" s="6"/>
      <c r="AR862" s="6"/>
      <c r="AS862" s="6"/>
      <c r="AT862" s="6">
        <f t="shared" si="256"/>
        <v>0</v>
      </c>
      <c r="AU862" s="6"/>
      <c r="AV862" s="6" t="str">
        <f t="shared" si="246"/>
        <v/>
      </c>
      <c r="AW862" s="6" t="str">
        <f t="shared" si="247"/>
        <v/>
      </c>
      <c r="AX862" s="6" t="str">
        <f t="shared" si="248"/>
        <v/>
      </c>
      <c r="AY862" s="58"/>
      <c r="BE862"/>
      <c r="CS862" s="284" t="str">
        <f t="shared" si="249"/>
        <v/>
      </c>
      <c r="CT862" s="365" t="str">
        <f t="shared" si="257"/>
        <v/>
      </c>
    </row>
    <row r="863" spans="1:98" s="1" customFormat="1" ht="13.5" customHeight="1" x14ac:dyDescent="0.2">
      <c r="A863" s="17">
        <v>848</v>
      </c>
      <c r="B863" s="370"/>
      <c r="C863" s="370"/>
      <c r="D863" s="370"/>
      <c r="E863" s="370"/>
      <c r="F863" s="370"/>
      <c r="G863" s="370"/>
      <c r="H863" s="370"/>
      <c r="I863" s="370"/>
      <c r="J863" s="370"/>
      <c r="K863" s="370"/>
      <c r="L863" s="371"/>
      <c r="M863" s="370"/>
      <c r="N863" s="69"/>
      <c r="O863" s="70"/>
      <c r="P863" s="62"/>
      <c r="Q863" s="62"/>
      <c r="R863" s="103"/>
      <c r="S863" s="103"/>
      <c r="T863" s="104"/>
      <c r="U863" s="105"/>
      <c r="V863" s="106"/>
      <c r="W863" s="106"/>
      <c r="X863" s="107"/>
      <c r="Y863" s="25"/>
      <c r="Z863" s="21" t="str">
        <f t="shared" si="240"/>
        <v/>
      </c>
      <c r="AA863" s="6" t="e">
        <f t="shared" si="241"/>
        <v>#N/A</v>
      </c>
      <c r="AB863" s="6" t="e">
        <f t="shared" si="242"/>
        <v>#N/A</v>
      </c>
      <c r="AC863" s="6" t="e">
        <f t="shared" si="243"/>
        <v>#N/A</v>
      </c>
      <c r="AD863" s="6" t="str">
        <f t="shared" si="244"/>
        <v/>
      </c>
      <c r="AE863" s="6">
        <f t="shared" si="245"/>
        <v>1</v>
      </c>
      <c r="AF863" s="6" t="e">
        <f t="shared" si="250"/>
        <v>#N/A</v>
      </c>
      <c r="AG863" s="6" t="e">
        <f t="shared" si="251"/>
        <v>#N/A</v>
      </c>
      <c r="AH863" s="6" t="e">
        <f t="shared" si="252"/>
        <v>#N/A</v>
      </c>
      <c r="AI863" s="6" t="e">
        <f t="shared" si="253"/>
        <v>#N/A</v>
      </c>
      <c r="AJ863" s="7" t="str">
        <f t="shared" si="254"/>
        <v xml:space="preserve"> </v>
      </c>
      <c r="AK863" s="6" t="e">
        <f t="shared" si="255"/>
        <v>#N/A</v>
      </c>
      <c r="AL863" s="6"/>
      <c r="AM863" s="6"/>
      <c r="AN863" s="6"/>
      <c r="AO863" s="6"/>
      <c r="AP863" s="6"/>
      <c r="AQ863" s="6"/>
      <c r="AR863" s="6"/>
      <c r="AS863" s="6"/>
      <c r="AT863" s="6">
        <f t="shared" si="256"/>
        <v>0</v>
      </c>
      <c r="AU863" s="6"/>
      <c r="AV863" s="6" t="str">
        <f t="shared" si="246"/>
        <v/>
      </c>
      <c r="AW863" s="6" t="str">
        <f t="shared" si="247"/>
        <v/>
      </c>
      <c r="AX863" s="6" t="str">
        <f t="shared" si="248"/>
        <v/>
      </c>
      <c r="AY863" s="58"/>
      <c r="BE863"/>
      <c r="CS863" s="284" t="str">
        <f t="shared" si="249"/>
        <v/>
      </c>
      <c r="CT863" s="365" t="str">
        <f t="shared" si="257"/>
        <v/>
      </c>
    </row>
    <row r="864" spans="1:98" s="1" customFormat="1" ht="13.5" customHeight="1" x14ac:dyDescent="0.2">
      <c r="A864" s="17">
        <v>849</v>
      </c>
      <c r="B864" s="370"/>
      <c r="C864" s="370"/>
      <c r="D864" s="370"/>
      <c r="E864" s="370"/>
      <c r="F864" s="370"/>
      <c r="G864" s="370"/>
      <c r="H864" s="370"/>
      <c r="I864" s="370"/>
      <c r="J864" s="370"/>
      <c r="K864" s="370"/>
      <c r="L864" s="371"/>
      <c r="M864" s="370"/>
      <c r="N864" s="69"/>
      <c r="O864" s="70"/>
      <c r="P864" s="62"/>
      <c r="Q864" s="62"/>
      <c r="R864" s="103"/>
      <c r="S864" s="103"/>
      <c r="T864" s="104"/>
      <c r="U864" s="105"/>
      <c r="V864" s="106"/>
      <c r="W864" s="106"/>
      <c r="X864" s="107"/>
      <c r="Y864" s="25"/>
      <c r="Z864" s="21" t="str">
        <f t="shared" si="240"/>
        <v/>
      </c>
      <c r="AA864" s="6" t="e">
        <f t="shared" si="241"/>
        <v>#N/A</v>
      </c>
      <c r="AB864" s="6" t="e">
        <f t="shared" si="242"/>
        <v>#N/A</v>
      </c>
      <c r="AC864" s="6" t="e">
        <f t="shared" si="243"/>
        <v>#N/A</v>
      </c>
      <c r="AD864" s="6" t="str">
        <f t="shared" si="244"/>
        <v/>
      </c>
      <c r="AE864" s="6">
        <f t="shared" si="245"/>
        <v>1</v>
      </c>
      <c r="AF864" s="6" t="e">
        <f t="shared" si="250"/>
        <v>#N/A</v>
      </c>
      <c r="AG864" s="6" t="e">
        <f t="shared" si="251"/>
        <v>#N/A</v>
      </c>
      <c r="AH864" s="6" t="e">
        <f t="shared" si="252"/>
        <v>#N/A</v>
      </c>
      <c r="AI864" s="6" t="e">
        <f t="shared" si="253"/>
        <v>#N/A</v>
      </c>
      <c r="AJ864" s="7" t="str">
        <f t="shared" si="254"/>
        <v xml:space="preserve"> </v>
      </c>
      <c r="AK864" s="6" t="e">
        <f t="shared" si="255"/>
        <v>#N/A</v>
      </c>
      <c r="AL864" s="6"/>
      <c r="AM864" s="6"/>
      <c r="AN864" s="6"/>
      <c r="AO864" s="6"/>
      <c r="AP864" s="6"/>
      <c r="AQ864" s="6"/>
      <c r="AR864" s="6"/>
      <c r="AS864" s="6"/>
      <c r="AT864" s="6">
        <f t="shared" si="256"/>
        <v>0</v>
      </c>
      <c r="AU864" s="6"/>
      <c r="AV864" s="6" t="str">
        <f t="shared" si="246"/>
        <v/>
      </c>
      <c r="AW864" s="6" t="str">
        <f t="shared" si="247"/>
        <v/>
      </c>
      <c r="AX864" s="6" t="str">
        <f t="shared" si="248"/>
        <v/>
      </c>
      <c r="AY864" s="58"/>
      <c r="BE864"/>
      <c r="CS864" s="284" t="str">
        <f t="shared" si="249"/>
        <v/>
      </c>
      <c r="CT864" s="365" t="str">
        <f t="shared" si="257"/>
        <v/>
      </c>
    </row>
    <row r="865" spans="1:98" s="1" customFormat="1" ht="13.5" customHeight="1" x14ac:dyDescent="0.2">
      <c r="A865" s="17">
        <v>850</v>
      </c>
      <c r="B865" s="370"/>
      <c r="C865" s="370"/>
      <c r="D865" s="370"/>
      <c r="E865" s="370"/>
      <c r="F865" s="370"/>
      <c r="G865" s="370"/>
      <c r="H865" s="370"/>
      <c r="I865" s="370"/>
      <c r="J865" s="370"/>
      <c r="K865" s="370"/>
      <c r="L865" s="371"/>
      <c r="M865" s="370"/>
      <c r="N865" s="69"/>
      <c r="O865" s="70"/>
      <c r="P865" s="62"/>
      <c r="Q865" s="62"/>
      <c r="R865" s="103"/>
      <c r="S865" s="103"/>
      <c r="T865" s="104"/>
      <c r="U865" s="105"/>
      <c r="V865" s="106"/>
      <c r="W865" s="106"/>
      <c r="X865" s="107"/>
      <c r="Y865" s="25"/>
      <c r="Z865" s="21" t="str">
        <f t="shared" si="240"/>
        <v/>
      </c>
      <c r="AA865" s="6" t="e">
        <f t="shared" si="241"/>
        <v>#N/A</v>
      </c>
      <c r="AB865" s="6" t="e">
        <f t="shared" si="242"/>
        <v>#N/A</v>
      </c>
      <c r="AC865" s="6" t="e">
        <f t="shared" si="243"/>
        <v>#N/A</v>
      </c>
      <c r="AD865" s="6" t="str">
        <f t="shared" si="244"/>
        <v/>
      </c>
      <c r="AE865" s="6">
        <f t="shared" si="245"/>
        <v>1</v>
      </c>
      <c r="AF865" s="6" t="e">
        <f t="shared" si="250"/>
        <v>#N/A</v>
      </c>
      <c r="AG865" s="6" t="e">
        <f t="shared" si="251"/>
        <v>#N/A</v>
      </c>
      <c r="AH865" s="6" t="e">
        <f t="shared" si="252"/>
        <v>#N/A</v>
      </c>
      <c r="AI865" s="6" t="e">
        <f t="shared" si="253"/>
        <v>#N/A</v>
      </c>
      <c r="AJ865" s="7" t="str">
        <f t="shared" si="254"/>
        <v xml:space="preserve"> </v>
      </c>
      <c r="AK865" s="6" t="e">
        <f t="shared" si="255"/>
        <v>#N/A</v>
      </c>
      <c r="AL865" s="6"/>
      <c r="AM865" s="6"/>
      <c r="AN865" s="6"/>
      <c r="AO865" s="6"/>
      <c r="AP865" s="6"/>
      <c r="AQ865" s="6"/>
      <c r="AR865" s="6"/>
      <c r="AS865" s="6"/>
      <c r="AT865" s="6">
        <f t="shared" si="256"/>
        <v>0</v>
      </c>
      <c r="AU865" s="6"/>
      <c r="AV865" s="6" t="str">
        <f t="shared" si="246"/>
        <v/>
      </c>
      <c r="AW865" s="6" t="str">
        <f t="shared" si="247"/>
        <v/>
      </c>
      <c r="AX865" s="6" t="str">
        <f t="shared" si="248"/>
        <v/>
      </c>
      <c r="AY865" s="58"/>
      <c r="BE865"/>
      <c r="CS865" s="284" t="str">
        <f t="shared" si="249"/>
        <v/>
      </c>
      <c r="CT865" s="365" t="str">
        <f t="shared" si="257"/>
        <v/>
      </c>
    </row>
    <row r="866" spans="1:98" s="1" customFormat="1" ht="13.5" customHeight="1" x14ac:dyDescent="0.2">
      <c r="A866" s="17">
        <v>851</v>
      </c>
      <c r="B866" s="370"/>
      <c r="C866" s="370"/>
      <c r="D866" s="370"/>
      <c r="E866" s="370"/>
      <c r="F866" s="370"/>
      <c r="G866" s="370"/>
      <c r="H866" s="370"/>
      <c r="I866" s="370"/>
      <c r="J866" s="370"/>
      <c r="K866" s="370"/>
      <c r="L866" s="371"/>
      <c r="M866" s="370"/>
      <c r="N866" s="69"/>
      <c r="O866" s="70"/>
      <c r="P866" s="62"/>
      <c r="Q866" s="62"/>
      <c r="R866" s="103"/>
      <c r="S866" s="103"/>
      <c r="T866" s="104"/>
      <c r="U866" s="105"/>
      <c r="V866" s="106"/>
      <c r="W866" s="106"/>
      <c r="X866" s="107"/>
      <c r="Y866" s="25"/>
      <c r="Z866" s="21" t="str">
        <f t="shared" si="240"/>
        <v/>
      </c>
      <c r="AA866" s="6" t="e">
        <f t="shared" si="241"/>
        <v>#N/A</v>
      </c>
      <c r="AB866" s="6" t="e">
        <f t="shared" si="242"/>
        <v>#N/A</v>
      </c>
      <c r="AC866" s="6" t="e">
        <f t="shared" si="243"/>
        <v>#N/A</v>
      </c>
      <c r="AD866" s="6" t="str">
        <f t="shared" si="244"/>
        <v/>
      </c>
      <c r="AE866" s="6">
        <f t="shared" si="245"/>
        <v>1</v>
      </c>
      <c r="AF866" s="6" t="e">
        <f t="shared" si="250"/>
        <v>#N/A</v>
      </c>
      <c r="AG866" s="6" t="e">
        <f t="shared" si="251"/>
        <v>#N/A</v>
      </c>
      <c r="AH866" s="6" t="e">
        <f t="shared" si="252"/>
        <v>#N/A</v>
      </c>
      <c r="AI866" s="6" t="e">
        <f t="shared" si="253"/>
        <v>#N/A</v>
      </c>
      <c r="AJ866" s="7" t="str">
        <f t="shared" si="254"/>
        <v xml:space="preserve"> </v>
      </c>
      <c r="AK866" s="6" t="e">
        <f t="shared" si="255"/>
        <v>#N/A</v>
      </c>
      <c r="AL866" s="6"/>
      <c r="AM866" s="6"/>
      <c r="AN866" s="6"/>
      <c r="AO866" s="6"/>
      <c r="AP866" s="6"/>
      <c r="AQ866" s="6"/>
      <c r="AR866" s="6"/>
      <c r="AS866" s="6"/>
      <c r="AT866" s="6">
        <f t="shared" si="256"/>
        <v>0</v>
      </c>
      <c r="AU866" s="6"/>
      <c r="AV866" s="6" t="str">
        <f t="shared" si="246"/>
        <v/>
      </c>
      <c r="AW866" s="6" t="str">
        <f t="shared" si="247"/>
        <v/>
      </c>
      <c r="AX866" s="6" t="str">
        <f t="shared" si="248"/>
        <v/>
      </c>
      <c r="AY866" s="58"/>
      <c r="BE866"/>
      <c r="CS866" s="284" t="str">
        <f t="shared" si="249"/>
        <v/>
      </c>
      <c r="CT866" s="365" t="str">
        <f t="shared" si="257"/>
        <v/>
      </c>
    </row>
    <row r="867" spans="1:98" s="1" customFormat="1" ht="13.5" customHeight="1" x14ac:dyDescent="0.2">
      <c r="A867" s="17">
        <v>852</v>
      </c>
      <c r="B867" s="370"/>
      <c r="C867" s="370"/>
      <c r="D867" s="370"/>
      <c r="E867" s="370"/>
      <c r="F867" s="370"/>
      <c r="G867" s="370"/>
      <c r="H867" s="370"/>
      <c r="I867" s="370"/>
      <c r="J867" s="370"/>
      <c r="K867" s="370"/>
      <c r="L867" s="371"/>
      <c r="M867" s="370"/>
      <c r="N867" s="69"/>
      <c r="O867" s="70"/>
      <c r="P867" s="62"/>
      <c r="Q867" s="62"/>
      <c r="R867" s="103"/>
      <c r="S867" s="103"/>
      <c r="T867" s="104"/>
      <c r="U867" s="105"/>
      <c r="V867" s="106"/>
      <c r="W867" s="106"/>
      <c r="X867" s="107"/>
      <c r="Y867" s="25"/>
      <c r="Z867" s="21" t="str">
        <f t="shared" si="240"/>
        <v/>
      </c>
      <c r="AA867" s="6" t="e">
        <f t="shared" si="241"/>
        <v>#N/A</v>
      </c>
      <c r="AB867" s="6" t="e">
        <f t="shared" si="242"/>
        <v>#N/A</v>
      </c>
      <c r="AC867" s="6" t="e">
        <f t="shared" si="243"/>
        <v>#N/A</v>
      </c>
      <c r="AD867" s="6" t="str">
        <f t="shared" si="244"/>
        <v/>
      </c>
      <c r="AE867" s="6">
        <f t="shared" si="245"/>
        <v>1</v>
      </c>
      <c r="AF867" s="6" t="e">
        <f t="shared" si="250"/>
        <v>#N/A</v>
      </c>
      <c r="AG867" s="6" t="e">
        <f t="shared" si="251"/>
        <v>#N/A</v>
      </c>
      <c r="AH867" s="6" t="e">
        <f t="shared" si="252"/>
        <v>#N/A</v>
      </c>
      <c r="AI867" s="6" t="e">
        <f t="shared" si="253"/>
        <v>#N/A</v>
      </c>
      <c r="AJ867" s="7" t="str">
        <f t="shared" si="254"/>
        <v xml:space="preserve"> </v>
      </c>
      <c r="AK867" s="6" t="e">
        <f t="shared" si="255"/>
        <v>#N/A</v>
      </c>
      <c r="AL867" s="6"/>
      <c r="AM867" s="6"/>
      <c r="AN867" s="6"/>
      <c r="AO867" s="6"/>
      <c r="AP867" s="6"/>
      <c r="AQ867" s="6"/>
      <c r="AR867" s="6"/>
      <c r="AS867" s="6"/>
      <c r="AT867" s="6">
        <f t="shared" si="256"/>
        <v>0</v>
      </c>
      <c r="AU867" s="6"/>
      <c r="AV867" s="6" t="str">
        <f t="shared" si="246"/>
        <v/>
      </c>
      <c r="AW867" s="6" t="str">
        <f t="shared" si="247"/>
        <v/>
      </c>
      <c r="AX867" s="6" t="str">
        <f t="shared" si="248"/>
        <v/>
      </c>
      <c r="AY867" s="58"/>
      <c r="BE867"/>
      <c r="CS867" s="284" t="str">
        <f t="shared" si="249"/>
        <v/>
      </c>
      <c r="CT867" s="365" t="str">
        <f t="shared" si="257"/>
        <v/>
      </c>
    </row>
    <row r="868" spans="1:98" s="1" customFormat="1" ht="13.5" customHeight="1" x14ac:dyDescent="0.2">
      <c r="A868" s="17">
        <v>853</v>
      </c>
      <c r="B868" s="370"/>
      <c r="C868" s="370"/>
      <c r="D868" s="370"/>
      <c r="E868" s="370"/>
      <c r="F868" s="370"/>
      <c r="G868" s="370"/>
      <c r="H868" s="370"/>
      <c r="I868" s="370"/>
      <c r="J868" s="370"/>
      <c r="K868" s="370"/>
      <c r="L868" s="371"/>
      <c r="M868" s="370"/>
      <c r="N868" s="69"/>
      <c r="O868" s="70"/>
      <c r="P868" s="62"/>
      <c r="Q868" s="62"/>
      <c r="R868" s="103"/>
      <c r="S868" s="103"/>
      <c r="T868" s="104"/>
      <c r="U868" s="105"/>
      <c r="V868" s="106"/>
      <c r="W868" s="106"/>
      <c r="X868" s="107"/>
      <c r="Y868" s="25"/>
      <c r="Z868" s="21" t="str">
        <f t="shared" si="240"/>
        <v/>
      </c>
      <c r="AA868" s="6" t="e">
        <f t="shared" si="241"/>
        <v>#N/A</v>
      </c>
      <c r="AB868" s="6" t="e">
        <f t="shared" si="242"/>
        <v>#N/A</v>
      </c>
      <c r="AC868" s="6" t="e">
        <f t="shared" si="243"/>
        <v>#N/A</v>
      </c>
      <c r="AD868" s="6" t="str">
        <f t="shared" si="244"/>
        <v/>
      </c>
      <c r="AE868" s="6">
        <f t="shared" si="245"/>
        <v>1</v>
      </c>
      <c r="AF868" s="6" t="e">
        <f t="shared" si="250"/>
        <v>#N/A</v>
      </c>
      <c r="AG868" s="6" t="e">
        <f t="shared" si="251"/>
        <v>#N/A</v>
      </c>
      <c r="AH868" s="6" t="e">
        <f t="shared" si="252"/>
        <v>#N/A</v>
      </c>
      <c r="AI868" s="6" t="e">
        <f t="shared" si="253"/>
        <v>#N/A</v>
      </c>
      <c r="AJ868" s="7" t="str">
        <f t="shared" si="254"/>
        <v xml:space="preserve"> </v>
      </c>
      <c r="AK868" s="6" t="e">
        <f t="shared" si="255"/>
        <v>#N/A</v>
      </c>
      <c r="AL868" s="6"/>
      <c r="AM868" s="6"/>
      <c r="AN868" s="6"/>
      <c r="AO868" s="6"/>
      <c r="AP868" s="6"/>
      <c r="AQ868" s="6"/>
      <c r="AR868" s="6"/>
      <c r="AS868" s="6"/>
      <c r="AT868" s="6">
        <f t="shared" si="256"/>
        <v>0</v>
      </c>
      <c r="AU868" s="6"/>
      <c r="AV868" s="6" t="str">
        <f t="shared" si="246"/>
        <v/>
      </c>
      <c r="AW868" s="6" t="str">
        <f t="shared" si="247"/>
        <v/>
      </c>
      <c r="AX868" s="6" t="str">
        <f t="shared" si="248"/>
        <v/>
      </c>
      <c r="AY868" s="58"/>
      <c r="BE868"/>
      <c r="CS868" s="284" t="str">
        <f t="shared" si="249"/>
        <v/>
      </c>
      <c r="CT868" s="365" t="str">
        <f t="shared" si="257"/>
        <v/>
      </c>
    </row>
    <row r="869" spans="1:98" s="1" customFormat="1" ht="13.5" customHeight="1" x14ac:dyDescent="0.2">
      <c r="A869" s="17">
        <v>854</v>
      </c>
      <c r="B869" s="370"/>
      <c r="C869" s="370"/>
      <c r="D869" s="370"/>
      <c r="E869" s="370"/>
      <c r="F869" s="370"/>
      <c r="G869" s="370"/>
      <c r="H869" s="370"/>
      <c r="I869" s="370"/>
      <c r="J869" s="370"/>
      <c r="K869" s="370"/>
      <c r="L869" s="371"/>
      <c r="M869" s="370"/>
      <c r="N869" s="69"/>
      <c r="O869" s="70"/>
      <c r="P869" s="62"/>
      <c r="Q869" s="62"/>
      <c r="R869" s="103"/>
      <c r="S869" s="103"/>
      <c r="T869" s="104"/>
      <c r="U869" s="105"/>
      <c r="V869" s="106"/>
      <c r="W869" s="106"/>
      <c r="X869" s="107"/>
      <c r="Y869" s="25"/>
      <c r="Z869" s="21" t="str">
        <f t="shared" si="240"/>
        <v/>
      </c>
      <c r="AA869" s="6" t="e">
        <f t="shared" si="241"/>
        <v>#N/A</v>
      </c>
      <c r="AB869" s="6" t="e">
        <f t="shared" si="242"/>
        <v>#N/A</v>
      </c>
      <c r="AC869" s="6" t="e">
        <f t="shared" si="243"/>
        <v>#N/A</v>
      </c>
      <c r="AD869" s="6" t="str">
        <f t="shared" si="244"/>
        <v/>
      </c>
      <c r="AE869" s="6">
        <f t="shared" si="245"/>
        <v>1</v>
      </c>
      <c r="AF869" s="6" t="e">
        <f t="shared" si="250"/>
        <v>#N/A</v>
      </c>
      <c r="AG869" s="6" t="e">
        <f t="shared" si="251"/>
        <v>#N/A</v>
      </c>
      <c r="AH869" s="6" t="e">
        <f t="shared" si="252"/>
        <v>#N/A</v>
      </c>
      <c r="AI869" s="6" t="e">
        <f t="shared" si="253"/>
        <v>#N/A</v>
      </c>
      <c r="AJ869" s="7" t="str">
        <f t="shared" si="254"/>
        <v xml:space="preserve"> </v>
      </c>
      <c r="AK869" s="6" t="e">
        <f t="shared" si="255"/>
        <v>#N/A</v>
      </c>
      <c r="AL869" s="6"/>
      <c r="AM869" s="6"/>
      <c r="AN869" s="6"/>
      <c r="AO869" s="6"/>
      <c r="AP869" s="6"/>
      <c r="AQ869" s="6"/>
      <c r="AR869" s="6"/>
      <c r="AS869" s="6"/>
      <c r="AT869" s="6">
        <f t="shared" si="256"/>
        <v>0</v>
      </c>
      <c r="AU869" s="6"/>
      <c r="AV869" s="6" t="str">
        <f t="shared" si="246"/>
        <v/>
      </c>
      <c r="AW869" s="6" t="str">
        <f t="shared" si="247"/>
        <v/>
      </c>
      <c r="AX869" s="6" t="str">
        <f t="shared" si="248"/>
        <v/>
      </c>
      <c r="AY869" s="58"/>
      <c r="BE869"/>
      <c r="CS869" s="284" t="str">
        <f t="shared" si="249"/>
        <v/>
      </c>
      <c r="CT869" s="365" t="str">
        <f t="shared" si="257"/>
        <v/>
      </c>
    </row>
    <row r="870" spans="1:98" s="1" customFormat="1" ht="13.5" customHeight="1" x14ac:dyDescent="0.2">
      <c r="A870" s="17">
        <v>855</v>
      </c>
      <c r="B870" s="370"/>
      <c r="C870" s="370"/>
      <c r="D870" s="370"/>
      <c r="E870" s="370"/>
      <c r="F870" s="370"/>
      <c r="G870" s="370"/>
      <c r="H870" s="370"/>
      <c r="I870" s="370"/>
      <c r="J870" s="370"/>
      <c r="K870" s="370"/>
      <c r="L870" s="371"/>
      <c r="M870" s="370"/>
      <c r="N870" s="69"/>
      <c r="O870" s="70"/>
      <c r="P870" s="62"/>
      <c r="Q870" s="62"/>
      <c r="R870" s="103"/>
      <c r="S870" s="103"/>
      <c r="T870" s="104"/>
      <c r="U870" s="105"/>
      <c r="V870" s="106"/>
      <c r="W870" s="106"/>
      <c r="X870" s="107"/>
      <c r="Y870" s="25"/>
      <c r="Z870" s="21" t="str">
        <f t="shared" si="240"/>
        <v/>
      </c>
      <c r="AA870" s="6" t="e">
        <f t="shared" si="241"/>
        <v>#N/A</v>
      </c>
      <c r="AB870" s="6" t="e">
        <f t="shared" si="242"/>
        <v>#N/A</v>
      </c>
      <c r="AC870" s="6" t="e">
        <f t="shared" si="243"/>
        <v>#N/A</v>
      </c>
      <c r="AD870" s="6" t="str">
        <f t="shared" si="244"/>
        <v/>
      </c>
      <c r="AE870" s="6">
        <f t="shared" si="245"/>
        <v>1</v>
      </c>
      <c r="AF870" s="6" t="e">
        <f t="shared" si="250"/>
        <v>#N/A</v>
      </c>
      <c r="AG870" s="6" t="e">
        <f t="shared" si="251"/>
        <v>#N/A</v>
      </c>
      <c r="AH870" s="6" t="e">
        <f t="shared" si="252"/>
        <v>#N/A</v>
      </c>
      <c r="AI870" s="6" t="e">
        <f t="shared" si="253"/>
        <v>#N/A</v>
      </c>
      <c r="AJ870" s="7" t="str">
        <f t="shared" si="254"/>
        <v xml:space="preserve"> </v>
      </c>
      <c r="AK870" s="6" t="e">
        <f t="shared" si="255"/>
        <v>#N/A</v>
      </c>
      <c r="AL870" s="6"/>
      <c r="AM870" s="6"/>
      <c r="AN870" s="6"/>
      <c r="AO870" s="6"/>
      <c r="AP870" s="6"/>
      <c r="AQ870" s="6"/>
      <c r="AR870" s="6"/>
      <c r="AS870" s="6"/>
      <c r="AT870" s="6">
        <f t="shared" si="256"/>
        <v>0</v>
      </c>
      <c r="AU870" s="6"/>
      <c r="AV870" s="6" t="str">
        <f t="shared" si="246"/>
        <v/>
      </c>
      <c r="AW870" s="6" t="str">
        <f t="shared" si="247"/>
        <v/>
      </c>
      <c r="AX870" s="6" t="str">
        <f t="shared" si="248"/>
        <v/>
      </c>
      <c r="AY870" s="58"/>
      <c r="BE870"/>
      <c r="CS870" s="284" t="str">
        <f t="shared" si="249"/>
        <v/>
      </c>
      <c r="CT870" s="365" t="str">
        <f t="shared" si="257"/>
        <v/>
      </c>
    </row>
    <row r="871" spans="1:98" s="1" customFormat="1" ht="13.5" customHeight="1" x14ac:dyDescent="0.2">
      <c r="A871" s="17">
        <v>856</v>
      </c>
      <c r="B871" s="370"/>
      <c r="C871" s="370"/>
      <c r="D871" s="370"/>
      <c r="E871" s="370"/>
      <c r="F871" s="370"/>
      <c r="G871" s="370"/>
      <c r="H871" s="370"/>
      <c r="I871" s="370"/>
      <c r="J871" s="370"/>
      <c r="K871" s="370"/>
      <c r="L871" s="371"/>
      <c r="M871" s="370"/>
      <c r="N871" s="69"/>
      <c r="O871" s="70"/>
      <c r="P871" s="62"/>
      <c r="Q871" s="62"/>
      <c r="R871" s="103"/>
      <c r="S871" s="103"/>
      <c r="T871" s="104"/>
      <c r="U871" s="105"/>
      <c r="V871" s="106"/>
      <c r="W871" s="106"/>
      <c r="X871" s="107"/>
      <c r="Y871" s="25"/>
      <c r="Z871" s="21" t="str">
        <f t="shared" si="240"/>
        <v/>
      </c>
      <c r="AA871" s="6" t="e">
        <f t="shared" si="241"/>
        <v>#N/A</v>
      </c>
      <c r="AB871" s="6" t="e">
        <f t="shared" si="242"/>
        <v>#N/A</v>
      </c>
      <c r="AC871" s="6" t="e">
        <f t="shared" si="243"/>
        <v>#N/A</v>
      </c>
      <c r="AD871" s="6" t="str">
        <f t="shared" si="244"/>
        <v/>
      </c>
      <c r="AE871" s="6">
        <f t="shared" si="245"/>
        <v>1</v>
      </c>
      <c r="AF871" s="6" t="e">
        <f t="shared" si="250"/>
        <v>#N/A</v>
      </c>
      <c r="AG871" s="6" t="e">
        <f t="shared" si="251"/>
        <v>#N/A</v>
      </c>
      <c r="AH871" s="6" t="e">
        <f t="shared" si="252"/>
        <v>#N/A</v>
      </c>
      <c r="AI871" s="6" t="e">
        <f t="shared" si="253"/>
        <v>#N/A</v>
      </c>
      <c r="AJ871" s="7" t="str">
        <f t="shared" si="254"/>
        <v xml:space="preserve"> </v>
      </c>
      <c r="AK871" s="6" t="e">
        <f t="shared" si="255"/>
        <v>#N/A</v>
      </c>
      <c r="AL871" s="6"/>
      <c r="AM871" s="6"/>
      <c r="AN871" s="6"/>
      <c r="AO871" s="6"/>
      <c r="AP871" s="6"/>
      <c r="AQ871" s="6"/>
      <c r="AR871" s="6"/>
      <c r="AS871" s="6"/>
      <c r="AT871" s="6">
        <f t="shared" si="256"/>
        <v>0</v>
      </c>
      <c r="AU871" s="6"/>
      <c r="AV871" s="6" t="str">
        <f t="shared" si="246"/>
        <v/>
      </c>
      <c r="AW871" s="6" t="str">
        <f t="shared" si="247"/>
        <v/>
      </c>
      <c r="AX871" s="6" t="str">
        <f t="shared" si="248"/>
        <v/>
      </c>
      <c r="AY871" s="58"/>
      <c r="BE871"/>
      <c r="CS871" s="284" t="str">
        <f t="shared" si="249"/>
        <v/>
      </c>
      <c r="CT871" s="365" t="str">
        <f t="shared" si="257"/>
        <v/>
      </c>
    </row>
    <row r="872" spans="1:98" s="1" customFormat="1" ht="13.5" customHeight="1" x14ac:dyDescent="0.2">
      <c r="A872" s="17">
        <v>857</v>
      </c>
      <c r="B872" s="370"/>
      <c r="C872" s="370"/>
      <c r="D872" s="370"/>
      <c r="E872" s="370"/>
      <c r="F872" s="370"/>
      <c r="G872" s="370"/>
      <c r="H872" s="370"/>
      <c r="I872" s="370"/>
      <c r="J872" s="370"/>
      <c r="K872" s="370"/>
      <c r="L872" s="371"/>
      <c r="M872" s="370"/>
      <c r="N872" s="69"/>
      <c r="O872" s="70"/>
      <c r="P872" s="62"/>
      <c r="Q872" s="62"/>
      <c r="R872" s="103"/>
      <c r="S872" s="103"/>
      <c r="T872" s="104"/>
      <c r="U872" s="105"/>
      <c r="V872" s="106"/>
      <c r="W872" s="106"/>
      <c r="X872" s="107"/>
      <c r="Y872" s="25"/>
      <c r="Z872" s="21" t="str">
        <f t="shared" si="240"/>
        <v/>
      </c>
      <c r="AA872" s="6" t="e">
        <f t="shared" si="241"/>
        <v>#N/A</v>
      </c>
      <c r="AB872" s="6" t="e">
        <f t="shared" si="242"/>
        <v>#N/A</v>
      </c>
      <c r="AC872" s="6" t="e">
        <f t="shared" si="243"/>
        <v>#N/A</v>
      </c>
      <c r="AD872" s="6" t="str">
        <f t="shared" si="244"/>
        <v/>
      </c>
      <c r="AE872" s="6">
        <f t="shared" si="245"/>
        <v>1</v>
      </c>
      <c r="AF872" s="6" t="e">
        <f t="shared" si="250"/>
        <v>#N/A</v>
      </c>
      <c r="AG872" s="6" t="e">
        <f t="shared" si="251"/>
        <v>#N/A</v>
      </c>
      <c r="AH872" s="6" t="e">
        <f t="shared" si="252"/>
        <v>#N/A</v>
      </c>
      <c r="AI872" s="6" t="e">
        <f t="shared" si="253"/>
        <v>#N/A</v>
      </c>
      <c r="AJ872" s="7" t="str">
        <f t="shared" si="254"/>
        <v xml:space="preserve"> </v>
      </c>
      <c r="AK872" s="6" t="e">
        <f t="shared" si="255"/>
        <v>#N/A</v>
      </c>
      <c r="AL872" s="6"/>
      <c r="AM872" s="6"/>
      <c r="AN872" s="6"/>
      <c r="AO872" s="6"/>
      <c r="AP872" s="6"/>
      <c r="AQ872" s="6"/>
      <c r="AR872" s="6"/>
      <c r="AS872" s="6"/>
      <c r="AT872" s="6">
        <f t="shared" si="256"/>
        <v>0</v>
      </c>
      <c r="AU872" s="6"/>
      <c r="AV872" s="6" t="str">
        <f t="shared" si="246"/>
        <v/>
      </c>
      <c r="AW872" s="6" t="str">
        <f t="shared" si="247"/>
        <v/>
      </c>
      <c r="AX872" s="6" t="str">
        <f t="shared" si="248"/>
        <v/>
      </c>
      <c r="AY872" s="58"/>
      <c r="BE872"/>
      <c r="CS872" s="284" t="str">
        <f t="shared" si="249"/>
        <v/>
      </c>
      <c r="CT872" s="365" t="str">
        <f t="shared" si="257"/>
        <v/>
      </c>
    </row>
    <row r="873" spans="1:98" s="1" customFormat="1" ht="13.5" customHeight="1" x14ac:dyDescent="0.2">
      <c r="A873" s="17">
        <v>858</v>
      </c>
      <c r="B873" s="370"/>
      <c r="C873" s="370"/>
      <c r="D873" s="370"/>
      <c r="E873" s="370"/>
      <c r="F873" s="370"/>
      <c r="G873" s="370"/>
      <c r="H873" s="370"/>
      <c r="I873" s="370"/>
      <c r="J873" s="370"/>
      <c r="K873" s="370"/>
      <c r="L873" s="371"/>
      <c r="M873" s="370"/>
      <c r="N873" s="69"/>
      <c r="O873" s="70"/>
      <c r="P873" s="62"/>
      <c r="Q873" s="62"/>
      <c r="R873" s="103"/>
      <c r="S873" s="103"/>
      <c r="T873" s="104"/>
      <c r="U873" s="105"/>
      <c r="V873" s="106"/>
      <c r="W873" s="106"/>
      <c r="X873" s="107"/>
      <c r="Y873" s="25"/>
      <c r="Z873" s="21" t="str">
        <f t="shared" si="240"/>
        <v/>
      </c>
      <c r="AA873" s="6" t="e">
        <f t="shared" si="241"/>
        <v>#N/A</v>
      </c>
      <c r="AB873" s="6" t="e">
        <f t="shared" si="242"/>
        <v>#N/A</v>
      </c>
      <c r="AC873" s="6" t="e">
        <f t="shared" si="243"/>
        <v>#N/A</v>
      </c>
      <c r="AD873" s="6" t="str">
        <f t="shared" si="244"/>
        <v/>
      </c>
      <c r="AE873" s="6">
        <f t="shared" si="245"/>
        <v>1</v>
      </c>
      <c r="AF873" s="6" t="e">
        <f t="shared" si="250"/>
        <v>#N/A</v>
      </c>
      <c r="AG873" s="6" t="e">
        <f t="shared" si="251"/>
        <v>#N/A</v>
      </c>
      <c r="AH873" s="6" t="e">
        <f t="shared" si="252"/>
        <v>#N/A</v>
      </c>
      <c r="AI873" s="6" t="e">
        <f t="shared" si="253"/>
        <v>#N/A</v>
      </c>
      <c r="AJ873" s="7" t="str">
        <f t="shared" si="254"/>
        <v xml:space="preserve"> </v>
      </c>
      <c r="AK873" s="6" t="e">
        <f t="shared" si="255"/>
        <v>#N/A</v>
      </c>
      <c r="AL873" s="6"/>
      <c r="AM873" s="6"/>
      <c r="AN873" s="6"/>
      <c r="AO873" s="6"/>
      <c r="AP873" s="6"/>
      <c r="AQ873" s="6"/>
      <c r="AR873" s="6"/>
      <c r="AS873" s="6"/>
      <c r="AT873" s="6">
        <f t="shared" si="256"/>
        <v>0</v>
      </c>
      <c r="AU873" s="6"/>
      <c r="AV873" s="6" t="str">
        <f t="shared" si="246"/>
        <v/>
      </c>
      <c r="AW873" s="6" t="str">
        <f t="shared" si="247"/>
        <v/>
      </c>
      <c r="AX873" s="6" t="str">
        <f t="shared" si="248"/>
        <v/>
      </c>
      <c r="AY873" s="58"/>
      <c r="BE873"/>
      <c r="CS873" s="284" t="str">
        <f t="shared" si="249"/>
        <v/>
      </c>
      <c r="CT873" s="365" t="str">
        <f t="shared" si="257"/>
        <v/>
      </c>
    </row>
    <row r="874" spans="1:98" s="1" customFormat="1" ht="13.5" customHeight="1" x14ac:dyDescent="0.2">
      <c r="A874" s="17">
        <v>859</v>
      </c>
      <c r="B874" s="370"/>
      <c r="C874" s="370"/>
      <c r="D874" s="370"/>
      <c r="E874" s="370"/>
      <c r="F874" s="370"/>
      <c r="G874" s="370"/>
      <c r="H874" s="370"/>
      <c r="I874" s="370"/>
      <c r="J874" s="370"/>
      <c r="K874" s="370"/>
      <c r="L874" s="371"/>
      <c r="M874" s="370"/>
      <c r="N874" s="69"/>
      <c r="O874" s="70"/>
      <c r="P874" s="62"/>
      <c r="Q874" s="62"/>
      <c r="R874" s="103"/>
      <c r="S874" s="103"/>
      <c r="T874" s="104"/>
      <c r="U874" s="105"/>
      <c r="V874" s="106"/>
      <c r="W874" s="106"/>
      <c r="X874" s="107"/>
      <c r="Y874" s="25"/>
      <c r="Z874" s="21" t="str">
        <f t="shared" si="240"/>
        <v/>
      </c>
      <c r="AA874" s="6" t="e">
        <f t="shared" si="241"/>
        <v>#N/A</v>
      </c>
      <c r="AB874" s="6" t="e">
        <f t="shared" si="242"/>
        <v>#N/A</v>
      </c>
      <c r="AC874" s="6" t="e">
        <f t="shared" si="243"/>
        <v>#N/A</v>
      </c>
      <c r="AD874" s="6" t="str">
        <f t="shared" si="244"/>
        <v/>
      </c>
      <c r="AE874" s="6">
        <f t="shared" si="245"/>
        <v>1</v>
      </c>
      <c r="AF874" s="6" t="e">
        <f t="shared" si="250"/>
        <v>#N/A</v>
      </c>
      <c r="AG874" s="6" t="e">
        <f t="shared" si="251"/>
        <v>#N/A</v>
      </c>
      <c r="AH874" s="6" t="e">
        <f t="shared" si="252"/>
        <v>#N/A</v>
      </c>
      <c r="AI874" s="6" t="e">
        <f t="shared" si="253"/>
        <v>#N/A</v>
      </c>
      <c r="AJ874" s="7" t="str">
        <f t="shared" si="254"/>
        <v xml:space="preserve"> </v>
      </c>
      <c r="AK874" s="6" t="e">
        <f t="shared" si="255"/>
        <v>#N/A</v>
      </c>
      <c r="AL874" s="6"/>
      <c r="AM874" s="6"/>
      <c r="AN874" s="6"/>
      <c r="AO874" s="6"/>
      <c r="AP874" s="6"/>
      <c r="AQ874" s="6"/>
      <c r="AR874" s="6"/>
      <c r="AS874" s="6"/>
      <c r="AT874" s="6">
        <f t="shared" si="256"/>
        <v>0</v>
      </c>
      <c r="AU874" s="6"/>
      <c r="AV874" s="6" t="str">
        <f t="shared" si="246"/>
        <v/>
      </c>
      <c r="AW874" s="6" t="str">
        <f t="shared" si="247"/>
        <v/>
      </c>
      <c r="AX874" s="6" t="str">
        <f t="shared" si="248"/>
        <v/>
      </c>
      <c r="AY874" s="58"/>
      <c r="BE874"/>
      <c r="CS874" s="284" t="str">
        <f t="shared" si="249"/>
        <v/>
      </c>
      <c r="CT874" s="365" t="str">
        <f t="shared" si="257"/>
        <v/>
      </c>
    </row>
    <row r="875" spans="1:98" s="1" customFormat="1" ht="13.5" customHeight="1" x14ac:dyDescent="0.2">
      <c r="A875" s="17">
        <v>860</v>
      </c>
      <c r="B875" s="370"/>
      <c r="C875" s="370"/>
      <c r="D875" s="370"/>
      <c r="E875" s="370"/>
      <c r="F875" s="370"/>
      <c r="G875" s="370"/>
      <c r="H875" s="370"/>
      <c r="I875" s="370"/>
      <c r="J875" s="370"/>
      <c r="K875" s="370"/>
      <c r="L875" s="371"/>
      <c r="M875" s="370"/>
      <c r="N875" s="69"/>
      <c r="O875" s="70"/>
      <c r="P875" s="62"/>
      <c r="Q875" s="62"/>
      <c r="R875" s="103"/>
      <c r="S875" s="103"/>
      <c r="T875" s="104"/>
      <c r="U875" s="105"/>
      <c r="V875" s="106"/>
      <c r="W875" s="106"/>
      <c r="X875" s="107"/>
      <c r="Y875" s="25"/>
      <c r="Z875" s="21" t="str">
        <f t="shared" si="240"/>
        <v/>
      </c>
      <c r="AA875" s="6" t="e">
        <f t="shared" si="241"/>
        <v>#N/A</v>
      </c>
      <c r="AB875" s="6" t="e">
        <f t="shared" si="242"/>
        <v>#N/A</v>
      </c>
      <c r="AC875" s="6" t="e">
        <f t="shared" si="243"/>
        <v>#N/A</v>
      </c>
      <c r="AD875" s="6" t="str">
        <f t="shared" si="244"/>
        <v/>
      </c>
      <c r="AE875" s="6">
        <f t="shared" si="245"/>
        <v>1</v>
      </c>
      <c r="AF875" s="6" t="e">
        <f t="shared" si="250"/>
        <v>#N/A</v>
      </c>
      <c r="AG875" s="6" t="e">
        <f t="shared" si="251"/>
        <v>#N/A</v>
      </c>
      <c r="AH875" s="6" t="e">
        <f t="shared" si="252"/>
        <v>#N/A</v>
      </c>
      <c r="AI875" s="6" t="e">
        <f t="shared" si="253"/>
        <v>#N/A</v>
      </c>
      <c r="AJ875" s="7" t="str">
        <f t="shared" si="254"/>
        <v xml:space="preserve"> </v>
      </c>
      <c r="AK875" s="6" t="e">
        <f t="shared" si="255"/>
        <v>#N/A</v>
      </c>
      <c r="AL875" s="6"/>
      <c r="AM875" s="6"/>
      <c r="AN875" s="6"/>
      <c r="AO875" s="6"/>
      <c r="AP875" s="6"/>
      <c r="AQ875" s="6"/>
      <c r="AR875" s="6"/>
      <c r="AS875" s="6"/>
      <c r="AT875" s="6">
        <f t="shared" si="256"/>
        <v>0</v>
      </c>
      <c r="AU875" s="6"/>
      <c r="AV875" s="6" t="str">
        <f t="shared" si="246"/>
        <v/>
      </c>
      <c r="AW875" s="6" t="str">
        <f t="shared" si="247"/>
        <v/>
      </c>
      <c r="AX875" s="6" t="str">
        <f t="shared" si="248"/>
        <v/>
      </c>
      <c r="AY875" s="58"/>
      <c r="BE875"/>
      <c r="CS875" s="284" t="str">
        <f t="shared" si="249"/>
        <v/>
      </c>
      <c r="CT875" s="365" t="str">
        <f t="shared" si="257"/>
        <v/>
      </c>
    </row>
    <row r="876" spans="1:98" s="1" customFormat="1" ht="13.5" customHeight="1" x14ac:dyDescent="0.2">
      <c r="A876" s="17">
        <v>861</v>
      </c>
      <c r="B876" s="370"/>
      <c r="C876" s="370"/>
      <c r="D876" s="370"/>
      <c r="E876" s="370"/>
      <c r="F876" s="370"/>
      <c r="G876" s="370"/>
      <c r="H876" s="370"/>
      <c r="I876" s="370"/>
      <c r="J876" s="370"/>
      <c r="K876" s="370"/>
      <c r="L876" s="371"/>
      <c r="M876" s="370"/>
      <c r="N876" s="69"/>
      <c r="O876" s="70"/>
      <c r="P876" s="62"/>
      <c r="Q876" s="62"/>
      <c r="R876" s="103"/>
      <c r="S876" s="103"/>
      <c r="T876" s="104"/>
      <c r="U876" s="105"/>
      <c r="V876" s="106"/>
      <c r="W876" s="106"/>
      <c r="X876" s="107"/>
      <c r="Y876" s="25"/>
      <c r="Z876" s="21" t="str">
        <f t="shared" si="240"/>
        <v/>
      </c>
      <c r="AA876" s="6" t="e">
        <f t="shared" si="241"/>
        <v>#N/A</v>
      </c>
      <c r="AB876" s="6" t="e">
        <f t="shared" si="242"/>
        <v>#N/A</v>
      </c>
      <c r="AC876" s="6" t="e">
        <f t="shared" si="243"/>
        <v>#N/A</v>
      </c>
      <c r="AD876" s="6" t="str">
        <f t="shared" si="244"/>
        <v/>
      </c>
      <c r="AE876" s="6">
        <f t="shared" si="245"/>
        <v>1</v>
      </c>
      <c r="AF876" s="6" t="e">
        <f t="shared" si="250"/>
        <v>#N/A</v>
      </c>
      <c r="AG876" s="6" t="e">
        <f t="shared" si="251"/>
        <v>#N/A</v>
      </c>
      <c r="AH876" s="6" t="e">
        <f t="shared" si="252"/>
        <v>#N/A</v>
      </c>
      <c r="AI876" s="6" t="e">
        <f t="shared" si="253"/>
        <v>#N/A</v>
      </c>
      <c r="AJ876" s="7" t="str">
        <f t="shared" si="254"/>
        <v xml:space="preserve"> </v>
      </c>
      <c r="AK876" s="6" t="e">
        <f t="shared" si="255"/>
        <v>#N/A</v>
      </c>
      <c r="AL876" s="6"/>
      <c r="AM876" s="6"/>
      <c r="AN876" s="6"/>
      <c r="AO876" s="6"/>
      <c r="AP876" s="6"/>
      <c r="AQ876" s="6"/>
      <c r="AR876" s="6"/>
      <c r="AS876" s="6"/>
      <c r="AT876" s="6">
        <f t="shared" si="256"/>
        <v>0</v>
      </c>
      <c r="AU876" s="6"/>
      <c r="AV876" s="6" t="str">
        <f t="shared" si="246"/>
        <v/>
      </c>
      <c r="AW876" s="6" t="str">
        <f t="shared" si="247"/>
        <v/>
      </c>
      <c r="AX876" s="6" t="str">
        <f t="shared" si="248"/>
        <v/>
      </c>
      <c r="AY876" s="58"/>
      <c r="BE876"/>
      <c r="CS876" s="284" t="str">
        <f t="shared" si="249"/>
        <v/>
      </c>
      <c r="CT876" s="365" t="str">
        <f t="shared" si="257"/>
        <v/>
      </c>
    </row>
    <row r="877" spans="1:98" s="1" customFormat="1" ht="13.5" customHeight="1" x14ac:dyDescent="0.2">
      <c r="A877" s="17">
        <v>862</v>
      </c>
      <c r="B877" s="370"/>
      <c r="C877" s="370"/>
      <c r="D877" s="370"/>
      <c r="E877" s="370"/>
      <c r="F877" s="370"/>
      <c r="G877" s="370"/>
      <c r="H877" s="370"/>
      <c r="I877" s="370"/>
      <c r="J877" s="370"/>
      <c r="K877" s="370"/>
      <c r="L877" s="371"/>
      <c r="M877" s="370"/>
      <c r="N877" s="69"/>
      <c r="O877" s="70"/>
      <c r="P877" s="62"/>
      <c r="Q877" s="62"/>
      <c r="R877" s="103"/>
      <c r="S877" s="103"/>
      <c r="T877" s="104"/>
      <c r="U877" s="105"/>
      <c r="V877" s="106"/>
      <c r="W877" s="106"/>
      <c r="X877" s="107"/>
      <c r="Y877" s="25"/>
      <c r="Z877" s="21" t="str">
        <f t="shared" si="240"/>
        <v/>
      </c>
      <c r="AA877" s="6" t="e">
        <f t="shared" si="241"/>
        <v>#N/A</v>
      </c>
      <c r="AB877" s="6" t="e">
        <f t="shared" si="242"/>
        <v>#N/A</v>
      </c>
      <c r="AC877" s="6" t="e">
        <f t="shared" si="243"/>
        <v>#N/A</v>
      </c>
      <c r="AD877" s="6" t="str">
        <f t="shared" si="244"/>
        <v/>
      </c>
      <c r="AE877" s="6">
        <f t="shared" si="245"/>
        <v>1</v>
      </c>
      <c r="AF877" s="6" t="e">
        <f t="shared" si="250"/>
        <v>#N/A</v>
      </c>
      <c r="AG877" s="6" t="e">
        <f t="shared" si="251"/>
        <v>#N/A</v>
      </c>
      <c r="AH877" s="6" t="e">
        <f t="shared" si="252"/>
        <v>#N/A</v>
      </c>
      <c r="AI877" s="6" t="e">
        <f t="shared" si="253"/>
        <v>#N/A</v>
      </c>
      <c r="AJ877" s="7" t="str">
        <f t="shared" si="254"/>
        <v xml:space="preserve"> </v>
      </c>
      <c r="AK877" s="6" t="e">
        <f t="shared" si="255"/>
        <v>#N/A</v>
      </c>
      <c r="AL877" s="6"/>
      <c r="AM877" s="6"/>
      <c r="AN877" s="6"/>
      <c r="AO877" s="6"/>
      <c r="AP877" s="6"/>
      <c r="AQ877" s="6"/>
      <c r="AR877" s="6"/>
      <c r="AS877" s="6"/>
      <c r="AT877" s="6">
        <f t="shared" si="256"/>
        <v>0</v>
      </c>
      <c r="AU877" s="6"/>
      <c r="AV877" s="6" t="str">
        <f t="shared" si="246"/>
        <v/>
      </c>
      <c r="AW877" s="6" t="str">
        <f t="shared" si="247"/>
        <v/>
      </c>
      <c r="AX877" s="6" t="str">
        <f t="shared" si="248"/>
        <v/>
      </c>
      <c r="AY877" s="58"/>
      <c r="BE877"/>
      <c r="CS877" s="284" t="str">
        <f t="shared" si="249"/>
        <v/>
      </c>
      <c r="CT877" s="365" t="str">
        <f t="shared" si="257"/>
        <v/>
      </c>
    </row>
    <row r="878" spans="1:98" s="1" customFormat="1" ht="13.5" customHeight="1" x14ac:dyDescent="0.2">
      <c r="A878" s="17">
        <v>863</v>
      </c>
      <c r="B878" s="370"/>
      <c r="C878" s="370"/>
      <c r="D878" s="370"/>
      <c r="E878" s="370"/>
      <c r="F878" s="370"/>
      <c r="G878" s="370"/>
      <c r="H878" s="370"/>
      <c r="I878" s="370"/>
      <c r="J878" s="370"/>
      <c r="K878" s="370"/>
      <c r="L878" s="371"/>
      <c r="M878" s="370"/>
      <c r="N878" s="69"/>
      <c r="O878" s="70"/>
      <c r="P878" s="62"/>
      <c r="Q878" s="62"/>
      <c r="R878" s="103"/>
      <c r="S878" s="103"/>
      <c r="T878" s="104"/>
      <c r="U878" s="105"/>
      <c r="V878" s="106"/>
      <c r="W878" s="106"/>
      <c r="X878" s="107"/>
      <c r="Y878" s="25"/>
      <c r="Z878" s="21" t="str">
        <f t="shared" si="240"/>
        <v/>
      </c>
      <c r="AA878" s="6" t="e">
        <f t="shared" si="241"/>
        <v>#N/A</v>
      </c>
      <c r="AB878" s="6" t="e">
        <f t="shared" si="242"/>
        <v>#N/A</v>
      </c>
      <c r="AC878" s="6" t="e">
        <f t="shared" si="243"/>
        <v>#N/A</v>
      </c>
      <c r="AD878" s="6" t="str">
        <f t="shared" si="244"/>
        <v/>
      </c>
      <c r="AE878" s="6">
        <f t="shared" si="245"/>
        <v>1</v>
      </c>
      <c r="AF878" s="6" t="e">
        <f t="shared" si="250"/>
        <v>#N/A</v>
      </c>
      <c r="AG878" s="6" t="e">
        <f t="shared" si="251"/>
        <v>#N/A</v>
      </c>
      <c r="AH878" s="6" t="e">
        <f t="shared" si="252"/>
        <v>#N/A</v>
      </c>
      <c r="AI878" s="6" t="e">
        <f t="shared" si="253"/>
        <v>#N/A</v>
      </c>
      <c r="AJ878" s="7" t="str">
        <f t="shared" si="254"/>
        <v xml:space="preserve"> </v>
      </c>
      <c r="AK878" s="6" t="e">
        <f t="shared" si="255"/>
        <v>#N/A</v>
      </c>
      <c r="AL878" s="6"/>
      <c r="AM878" s="6"/>
      <c r="AN878" s="6"/>
      <c r="AO878" s="6"/>
      <c r="AP878" s="6"/>
      <c r="AQ878" s="6"/>
      <c r="AR878" s="6"/>
      <c r="AS878" s="6"/>
      <c r="AT878" s="6">
        <f t="shared" si="256"/>
        <v>0</v>
      </c>
      <c r="AU878" s="6"/>
      <c r="AV878" s="6" t="str">
        <f t="shared" si="246"/>
        <v/>
      </c>
      <c r="AW878" s="6" t="str">
        <f t="shared" si="247"/>
        <v/>
      </c>
      <c r="AX878" s="6" t="str">
        <f t="shared" si="248"/>
        <v/>
      </c>
      <c r="AY878" s="58"/>
      <c r="BE878"/>
      <c r="CS878" s="284" t="str">
        <f t="shared" si="249"/>
        <v/>
      </c>
      <c r="CT878" s="365" t="str">
        <f t="shared" si="257"/>
        <v/>
      </c>
    </row>
    <row r="879" spans="1:98" s="1" customFormat="1" ht="13.5" customHeight="1" x14ac:dyDescent="0.2">
      <c r="A879" s="17">
        <v>864</v>
      </c>
      <c r="B879" s="370"/>
      <c r="C879" s="370"/>
      <c r="D879" s="370"/>
      <c r="E879" s="370"/>
      <c r="F879" s="370"/>
      <c r="G879" s="370"/>
      <c r="H879" s="370"/>
      <c r="I879" s="370"/>
      <c r="J879" s="370"/>
      <c r="K879" s="370"/>
      <c r="L879" s="371"/>
      <c r="M879" s="370"/>
      <c r="N879" s="69"/>
      <c r="O879" s="70"/>
      <c r="P879" s="62"/>
      <c r="Q879" s="62"/>
      <c r="R879" s="103"/>
      <c r="S879" s="103"/>
      <c r="T879" s="104"/>
      <c r="U879" s="105"/>
      <c r="V879" s="106"/>
      <c r="W879" s="106"/>
      <c r="X879" s="107"/>
      <c r="Y879" s="25"/>
      <c r="Z879" s="21" t="str">
        <f t="shared" si="240"/>
        <v/>
      </c>
      <c r="AA879" s="6" t="e">
        <f t="shared" si="241"/>
        <v>#N/A</v>
      </c>
      <c r="AB879" s="6" t="e">
        <f t="shared" si="242"/>
        <v>#N/A</v>
      </c>
      <c r="AC879" s="6" t="e">
        <f t="shared" si="243"/>
        <v>#N/A</v>
      </c>
      <c r="AD879" s="6" t="str">
        <f t="shared" si="244"/>
        <v/>
      </c>
      <c r="AE879" s="6">
        <f t="shared" si="245"/>
        <v>1</v>
      </c>
      <c r="AF879" s="6" t="e">
        <f t="shared" si="250"/>
        <v>#N/A</v>
      </c>
      <c r="AG879" s="6" t="e">
        <f t="shared" si="251"/>
        <v>#N/A</v>
      </c>
      <c r="AH879" s="6" t="e">
        <f t="shared" si="252"/>
        <v>#N/A</v>
      </c>
      <c r="AI879" s="6" t="e">
        <f t="shared" si="253"/>
        <v>#N/A</v>
      </c>
      <c r="AJ879" s="7" t="str">
        <f t="shared" si="254"/>
        <v xml:space="preserve"> </v>
      </c>
      <c r="AK879" s="6" t="e">
        <f t="shared" si="255"/>
        <v>#N/A</v>
      </c>
      <c r="AL879" s="6"/>
      <c r="AM879" s="6"/>
      <c r="AN879" s="6"/>
      <c r="AO879" s="6"/>
      <c r="AP879" s="6"/>
      <c r="AQ879" s="6"/>
      <c r="AR879" s="6"/>
      <c r="AS879" s="6"/>
      <c r="AT879" s="6">
        <f t="shared" si="256"/>
        <v>0</v>
      </c>
      <c r="AU879" s="6"/>
      <c r="AV879" s="6" t="str">
        <f t="shared" si="246"/>
        <v/>
      </c>
      <c r="AW879" s="6" t="str">
        <f t="shared" si="247"/>
        <v/>
      </c>
      <c r="AX879" s="6" t="str">
        <f t="shared" si="248"/>
        <v/>
      </c>
      <c r="AY879" s="58"/>
      <c r="BE879"/>
      <c r="CS879" s="284" t="str">
        <f t="shared" si="249"/>
        <v/>
      </c>
      <c r="CT879" s="365" t="str">
        <f t="shared" si="257"/>
        <v/>
      </c>
    </row>
    <row r="880" spans="1:98" s="1" customFormat="1" ht="13.5" customHeight="1" x14ac:dyDescent="0.2">
      <c r="A880" s="17">
        <v>865</v>
      </c>
      <c r="B880" s="370"/>
      <c r="C880" s="370"/>
      <c r="D880" s="370"/>
      <c r="E880" s="370"/>
      <c r="F880" s="370"/>
      <c r="G880" s="370"/>
      <c r="H880" s="370"/>
      <c r="I880" s="370"/>
      <c r="J880" s="370"/>
      <c r="K880" s="370"/>
      <c r="L880" s="371"/>
      <c r="M880" s="370"/>
      <c r="N880" s="69"/>
      <c r="O880" s="70"/>
      <c r="P880" s="62"/>
      <c r="Q880" s="62"/>
      <c r="R880" s="103"/>
      <c r="S880" s="103"/>
      <c r="T880" s="104"/>
      <c r="U880" s="105"/>
      <c r="V880" s="106"/>
      <c r="W880" s="106"/>
      <c r="X880" s="107"/>
      <c r="Y880" s="25"/>
      <c r="Z880" s="21" t="str">
        <f t="shared" si="240"/>
        <v/>
      </c>
      <c r="AA880" s="6" t="e">
        <f t="shared" si="241"/>
        <v>#N/A</v>
      </c>
      <c r="AB880" s="6" t="e">
        <f t="shared" si="242"/>
        <v>#N/A</v>
      </c>
      <c r="AC880" s="6" t="e">
        <f t="shared" si="243"/>
        <v>#N/A</v>
      </c>
      <c r="AD880" s="6" t="str">
        <f t="shared" si="244"/>
        <v/>
      </c>
      <c r="AE880" s="6">
        <f t="shared" si="245"/>
        <v>1</v>
      </c>
      <c r="AF880" s="6" t="e">
        <f t="shared" si="250"/>
        <v>#N/A</v>
      </c>
      <c r="AG880" s="6" t="e">
        <f t="shared" si="251"/>
        <v>#N/A</v>
      </c>
      <c r="AH880" s="6" t="e">
        <f t="shared" si="252"/>
        <v>#N/A</v>
      </c>
      <c r="AI880" s="6" t="e">
        <f t="shared" si="253"/>
        <v>#N/A</v>
      </c>
      <c r="AJ880" s="7" t="str">
        <f t="shared" si="254"/>
        <v xml:space="preserve"> </v>
      </c>
      <c r="AK880" s="6" t="e">
        <f t="shared" si="255"/>
        <v>#N/A</v>
      </c>
      <c r="AL880" s="6"/>
      <c r="AM880" s="6"/>
      <c r="AN880" s="6"/>
      <c r="AO880" s="6"/>
      <c r="AP880" s="6"/>
      <c r="AQ880" s="6"/>
      <c r="AR880" s="6"/>
      <c r="AS880" s="6"/>
      <c r="AT880" s="6">
        <f t="shared" si="256"/>
        <v>0</v>
      </c>
      <c r="AU880" s="6"/>
      <c r="AV880" s="6" t="str">
        <f t="shared" si="246"/>
        <v/>
      </c>
      <c r="AW880" s="6" t="str">
        <f t="shared" si="247"/>
        <v/>
      </c>
      <c r="AX880" s="6" t="str">
        <f t="shared" si="248"/>
        <v/>
      </c>
      <c r="AY880" s="58"/>
      <c r="BE880"/>
      <c r="CS880" s="284" t="str">
        <f t="shared" si="249"/>
        <v/>
      </c>
      <c r="CT880" s="365" t="str">
        <f t="shared" si="257"/>
        <v/>
      </c>
    </row>
    <row r="881" spans="1:98" s="1" customFormat="1" ht="13.5" customHeight="1" x14ac:dyDescent="0.2">
      <c r="A881" s="17">
        <v>866</v>
      </c>
      <c r="B881" s="370"/>
      <c r="C881" s="370"/>
      <c r="D881" s="370"/>
      <c r="E881" s="370"/>
      <c r="F881" s="370"/>
      <c r="G881" s="370"/>
      <c r="H881" s="370"/>
      <c r="I881" s="370"/>
      <c r="J881" s="370"/>
      <c r="K881" s="370"/>
      <c r="L881" s="371"/>
      <c r="M881" s="370"/>
      <c r="N881" s="69"/>
      <c r="O881" s="70"/>
      <c r="P881" s="62"/>
      <c r="Q881" s="62"/>
      <c r="R881" s="103"/>
      <c r="S881" s="103"/>
      <c r="T881" s="104"/>
      <c r="U881" s="105"/>
      <c r="V881" s="106"/>
      <c r="W881" s="106"/>
      <c r="X881" s="107"/>
      <c r="Y881" s="25"/>
      <c r="Z881" s="21" t="str">
        <f t="shared" si="240"/>
        <v/>
      </c>
      <c r="AA881" s="6" t="e">
        <f t="shared" si="241"/>
        <v>#N/A</v>
      </c>
      <c r="AB881" s="6" t="e">
        <f t="shared" si="242"/>
        <v>#N/A</v>
      </c>
      <c r="AC881" s="6" t="e">
        <f t="shared" si="243"/>
        <v>#N/A</v>
      </c>
      <c r="AD881" s="6" t="str">
        <f t="shared" si="244"/>
        <v/>
      </c>
      <c r="AE881" s="6">
        <f t="shared" si="245"/>
        <v>1</v>
      </c>
      <c r="AF881" s="6" t="e">
        <f t="shared" si="250"/>
        <v>#N/A</v>
      </c>
      <c r="AG881" s="6" t="e">
        <f t="shared" si="251"/>
        <v>#N/A</v>
      </c>
      <c r="AH881" s="6" t="e">
        <f t="shared" si="252"/>
        <v>#N/A</v>
      </c>
      <c r="AI881" s="6" t="e">
        <f t="shared" si="253"/>
        <v>#N/A</v>
      </c>
      <c r="AJ881" s="7" t="str">
        <f t="shared" si="254"/>
        <v xml:space="preserve"> </v>
      </c>
      <c r="AK881" s="6" t="e">
        <f t="shared" si="255"/>
        <v>#N/A</v>
      </c>
      <c r="AL881" s="6"/>
      <c r="AM881" s="6"/>
      <c r="AN881" s="6"/>
      <c r="AO881" s="6"/>
      <c r="AP881" s="6"/>
      <c r="AQ881" s="6"/>
      <c r="AR881" s="6"/>
      <c r="AS881" s="6"/>
      <c r="AT881" s="6">
        <f t="shared" si="256"/>
        <v>0</v>
      </c>
      <c r="AU881" s="6"/>
      <c r="AV881" s="6" t="str">
        <f t="shared" si="246"/>
        <v/>
      </c>
      <c r="AW881" s="6" t="str">
        <f t="shared" si="247"/>
        <v/>
      </c>
      <c r="AX881" s="6" t="str">
        <f t="shared" si="248"/>
        <v/>
      </c>
      <c r="AY881" s="58"/>
      <c r="BE881"/>
      <c r="CS881" s="284" t="str">
        <f t="shared" si="249"/>
        <v/>
      </c>
      <c r="CT881" s="365" t="str">
        <f t="shared" si="257"/>
        <v/>
      </c>
    </row>
    <row r="882" spans="1:98" s="1" customFormat="1" ht="13.5" customHeight="1" x14ac:dyDescent="0.2">
      <c r="A882" s="17">
        <v>867</v>
      </c>
      <c r="B882" s="370"/>
      <c r="C882" s="370"/>
      <c r="D882" s="370"/>
      <c r="E882" s="370"/>
      <c r="F882" s="370"/>
      <c r="G882" s="370"/>
      <c r="H882" s="370"/>
      <c r="I882" s="370"/>
      <c r="J882" s="370"/>
      <c r="K882" s="370"/>
      <c r="L882" s="371"/>
      <c r="M882" s="370"/>
      <c r="N882" s="69"/>
      <c r="O882" s="70"/>
      <c r="P882" s="62"/>
      <c r="Q882" s="62"/>
      <c r="R882" s="103"/>
      <c r="S882" s="103"/>
      <c r="T882" s="104"/>
      <c r="U882" s="105"/>
      <c r="V882" s="106"/>
      <c r="W882" s="106"/>
      <c r="X882" s="107"/>
      <c r="Y882" s="25"/>
      <c r="Z882" s="21" t="str">
        <f t="shared" si="240"/>
        <v/>
      </c>
      <c r="AA882" s="6" t="e">
        <f t="shared" si="241"/>
        <v>#N/A</v>
      </c>
      <c r="AB882" s="6" t="e">
        <f t="shared" si="242"/>
        <v>#N/A</v>
      </c>
      <c r="AC882" s="6" t="e">
        <f t="shared" si="243"/>
        <v>#N/A</v>
      </c>
      <c r="AD882" s="6" t="str">
        <f t="shared" si="244"/>
        <v/>
      </c>
      <c r="AE882" s="6">
        <f t="shared" si="245"/>
        <v>1</v>
      </c>
      <c r="AF882" s="6" t="e">
        <f t="shared" si="250"/>
        <v>#N/A</v>
      </c>
      <c r="AG882" s="6" t="e">
        <f t="shared" si="251"/>
        <v>#N/A</v>
      </c>
      <c r="AH882" s="6" t="e">
        <f t="shared" si="252"/>
        <v>#N/A</v>
      </c>
      <c r="AI882" s="6" t="e">
        <f t="shared" si="253"/>
        <v>#N/A</v>
      </c>
      <c r="AJ882" s="7" t="str">
        <f t="shared" si="254"/>
        <v xml:space="preserve"> </v>
      </c>
      <c r="AK882" s="6" t="e">
        <f t="shared" si="255"/>
        <v>#N/A</v>
      </c>
      <c r="AL882" s="6"/>
      <c r="AM882" s="6"/>
      <c r="AN882" s="6"/>
      <c r="AO882" s="6"/>
      <c r="AP882" s="6"/>
      <c r="AQ882" s="6"/>
      <c r="AR882" s="6"/>
      <c r="AS882" s="6"/>
      <c r="AT882" s="6">
        <f t="shared" si="256"/>
        <v>0</v>
      </c>
      <c r="AU882" s="6"/>
      <c r="AV882" s="6" t="str">
        <f t="shared" si="246"/>
        <v/>
      </c>
      <c r="AW882" s="6" t="str">
        <f t="shared" si="247"/>
        <v/>
      </c>
      <c r="AX882" s="6" t="str">
        <f t="shared" si="248"/>
        <v/>
      </c>
      <c r="AY882" s="58"/>
      <c r="BE882"/>
      <c r="CS882" s="284" t="str">
        <f t="shared" si="249"/>
        <v/>
      </c>
      <c r="CT882" s="365" t="str">
        <f t="shared" si="257"/>
        <v/>
      </c>
    </row>
    <row r="883" spans="1:98" s="1" customFormat="1" ht="13.5" customHeight="1" x14ac:dyDescent="0.2">
      <c r="A883" s="17">
        <v>868</v>
      </c>
      <c r="B883" s="370"/>
      <c r="C883" s="370"/>
      <c r="D883" s="370"/>
      <c r="E883" s="370"/>
      <c r="F883" s="370"/>
      <c r="G883" s="370"/>
      <c r="H883" s="370"/>
      <c r="I883" s="370"/>
      <c r="J883" s="370"/>
      <c r="K883" s="370"/>
      <c r="L883" s="371"/>
      <c r="M883" s="370"/>
      <c r="N883" s="69"/>
      <c r="O883" s="70"/>
      <c r="P883" s="62"/>
      <c r="Q883" s="62"/>
      <c r="R883" s="103"/>
      <c r="S883" s="103"/>
      <c r="T883" s="104"/>
      <c r="U883" s="105"/>
      <c r="V883" s="106"/>
      <c r="W883" s="106"/>
      <c r="X883" s="107"/>
      <c r="Y883" s="25"/>
      <c r="Z883" s="21" t="str">
        <f t="shared" si="240"/>
        <v/>
      </c>
      <c r="AA883" s="6" t="e">
        <f t="shared" si="241"/>
        <v>#N/A</v>
      </c>
      <c r="AB883" s="6" t="e">
        <f t="shared" si="242"/>
        <v>#N/A</v>
      </c>
      <c r="AC883" s="6" t="e">
        <f t="shared" si="243"/>
        <v>#N/A</v>
      </c>
      <c r="AD883" s="6" t="str">
        <f t="shared" si="244"/>
        <v/>
      </c>
      <c r="AE883" s="6">
        <f t="shared" si="245"/>
        <v>1</v>
      </c>
      <c r="AF883" s="6" t="e">
        <f t="shared" si="250"/>
        <v>#N/A</v>
      </c>
      <c r="AG883" s="6" t="e">
        <f t="shared" si="251"/>
        <v>#N/A</v>
      </c>
      <c r="AH883" s="6" t="e">
        <f t="shared" si="252"/>
        <v>#N/A</v>
      </c>
      <c r="AI883" s="6" t="e">
        <f t="shared" si="253"/>
        <v>#N/A</v>
      </c>
      <c r="AJ883" s="7" t="str">
        <f t="shared" si="254"/>
        <v xml:space="preserve"> </v>
      </c>
      <c r="AK883" s="6" t="e">
        <f t="shared" si="255"/>
        <v>#N/A</v>
      </c>
      <c r="AL883" s="6"/>
      <c r="AM883" s="6"/>
      <c r="AN883" s="6"/>
      <c r="AO883" s="6"/>
      <c r="AP883" s="6"/>
      <c r="AQ883" s="6"/>
      <c r="AR883" s="6"/>
      <c r="AS883" s="6"/>
      <c r="AT883" s="6">
        <f t="shared" si="256"/>
        <v>0</v>
      </c>
      <c r="AU883" s="6"/>
      <c r="AV883" s="6" t="str">
        <f t="shared" si="246"/>
        <v/>
      </c>
      <c r="AW883" s="6" t="str">
        <f t="shared" si="247"/>
        <v/>
      </c>
      <c r="AX883" s="6" t="str">
        <f t="shared" si="248"/>
        <v/>
      </c>
      <c r="AY883" s="58"/>
      <c r="BE883"/>
      <c r="CS883" s="284" t="str">
        <f t="shared" si="249"/>
        <v/>
      </c>
      <c r="CT883" s="365" t="str">
        <f t="shared" si="257"/>
        <v/>
      </c>
    </row>
    <row r="884" spans="1:98" s="1" customFormat="1" ht="13.5" customHeight="1" x14ac:dyDescent="0.2">
      <c r="A884" s="17">
        <v>869</v>
      </c>
      <c r="B884" s="370"/>
      <c r="C884" s="370"/>
      <c r="D884" s="370"/>
      <c r="E884" s="370"/>
      <c r="F884" s="370"/>
      <c r="G884" s="370"/>
      <c r="H884" s="370"/>
      <c r="I884" s="370"/>
      <c r="J884" s="370"/>
      <c r="K884" s="370"/>
      <c r="L884" s="371"/>
      <c r="M884" s="370"/>
      <c r="N884" s="69"/>
      <c r="O884" s="70"/>
      <c r="P884" s="62"/>
      <c r="Q884" s="62"/>
      <c r="R884" s="103"/>
      <c r="S884" s="103"/>
      <c r="T884" s="104"/>
      <c r="U884" s="105"/>
      <c r="V884" s="106"/>
      <c r="W884" s="106"/>
      <c r="X884" s="107"/>
      <c r="Y884" s="25"/>
      <c r="Z884" s="21" t="str">
        <f t="shared" si="240"/>
        <v/>
      </c>
      <c r="AA884" s="6" t="e">
        <f t="shared" si="241"/>
        <v>#N/A</v>
      </c>
      <c r="AB884" s="6" t="e">
        <f t="shared" si="242"/>
        <v>#N/A</v>
      </c>
      <c r="AC884" s="6" t="e">
        <f t="shared" si="243"/>
        <v>#N/A</v>
      </c>
      <c r="AD884" s="6" t="str">
        <f t="shared" si="244"/>
        <v/>
      </c>
      <c r="AE884" s="6">
        <f t="shared" si="245"/>
        <v>1</v>
      </c>
      <c r="AF884" s="6" t="e">
        <f t="shared" si="250"/>
        <v>#N/A</v>
      </c>
      <c r="AG884" s="6" t="e">
        <f t="shared" si="251"/>
        <v>#N/A</v>
      </c>
      <c r="AH884" s="6" t="e">
        <f t="shared" si="252"/>
        <v>#N/A</v>
      </c>
      <c r="AI884" s="6" t="e">
        <f t="shared" si="253"/>
        <v>#N/A</v>
      </c>
      <c r="AJ884" s="7" t="str">
        <f t="shared" si="254"/>
        <v xml:space="preserve"> </v>
      </c>
      <c r="AK884" s="6" t="e">
        <f t="shared" si="255"/>
        <v>#N/A</v>
      </c>
      <c r="AL884" s="6"/>
      <c r="AM884" s="6"/>
      <c r="AN884" s="6"/>
      <c r="AO884" s="6"/>
      <c r="AP884" s="6"/>
      <c r="AQ884" s="6"/>
      <c r="AR884" s="6"/>
      <c r="AS884" s="6"/>
      <c r="AT884" s="6">
        <f t="shared" si="256"/>
        <v>0</v>
      </c>
      <c r="AU884" s="6"/>
      <c r="AV884" s="6" t="str">
        <f t="shared" si="246"/>
        <v/>
      </c>
      <c r="AW884" s="6" t="str">
        <f t="shared" si="247"/>
        <v/>
      </c>
      <c r="AX884" s="6" t="str">
        <f t="shared" si="248"/>
        <v/>
      </c>
      <c r="AY884" s="58"/>
      <c r="BE884"/>
      <c r="CS884" s="284" t="str">
        <f t="shared" si="249"/>
        <v/>
      </c>
      <c r="CT884" s="365" t="str">
        <f t="shared" si="257"/>
        <v/>
      </c>
    </row>
    <row r="885" spans="1:98" s="1" customFormat="1" ht="13.5" customHeight="1" x14ac:dyDescent="0.2">
      <c r="A885" s="17">
        <v>870</v>
      </c>
      <c r="B885" s="370"/>
      <c r="C885" s="370"/>
      <c r="D885" s="370"/>
      <c r="E885" s="370"/>
      <c r="F885" s="370"/>
      <c r="G885" s="370"/>
      <c r="H885" s="370"/>
      <c r="I885" s="370"/>
      <c r="J885" s="370"/>
      <c r="K885" s="370"/>
      <c r="L885" s="371"/>
      <c r="M885" s="370"/>
      <c r="N885" s="69"/>
      <c r="O885" s="70"/>
      <c r="P885" s="62"/>
      <c r="Q885" s="62"/>
      <c r="R885" s="103"/>
      <c r="S885" s="103"/>
      <c r="T885" s="104"/>
      <c r="U885" s="105"/>
      <c r="V885" s="106"/>
      <c r="W885" s="106"/>
      <c r="X885" s="107"/>
      <c r="Y885" s="25"/>
      <c r="Z885" s="21" t="str">
        <f t="shared" si="240"/>
        <v/>
      </c>
      <c r="AA885" s="6" t="e">
        <f t="shared" si="241"/>
        <v>#N/A</v>
      </c>
      <c r="AB885" s="6" t="e">
        <f t="shared" si="242"/>
        <v>#N/A</v>
      </c>
      <c r="AC885" s="6" t="e">
        <f t="shared" si="243"/>
        <v>#N/A</v>
      </c>
      <c r="AD885" s="6" t="str">
        <f t="shared" si="244"/>
        <v/>
      </c>
      <c r="AE885" s="6">
        <f t="shared" si="245"/>
        <v>1</v>
      </c>
      <c r="AF885" s="6" t="e">
        <f t="shared" si="250"/>
        <v>#N/A</v>
      </c>
      <c r="AG885" s="6" t="e">
        <f t="shared" si="251"/>
        <v>#N/A</v>
      </c>
      <c r="AH885" s="6" t="e">
        <f t="shared" si="252"/>
        <v>#N/A</v>
      </c>
      <c r="AI885" s="6" t="e">
        <f t="shared" si="253"/>
        <v>#N/A</v>
      </c>
      <c r="AJ885" s="7" t="str">
        <f t="shared" si="254"/>
        <v xml:space="preserve"> </v>
      </c>
      <c r="AK885" s="6" t="e">
        <f t="shared" si="255"/>
        <v>#N/A</v>
      </c>
      <c r="AL885" s="6"/>
      <c r="AM885" s="6"/>
      <c r="AN885" s="6"/>
      <c r="AO885" s="6"/>
      <c r="AP885" s="6"/>
      <c r="AQ885" s="6"/>
      <c r="AR885" s="6"/>
      <c r="AS885" s="6"/>
      <c r="AT885" s="6">
        <f t="shared" si="256"/>
        <v>0</v>
      </c>
      <c r="AU885" s="6"/>
      <c r="AV885" s="6" t="str">
        <f t="shared" si="246"/>
        <v/>
      </c>
      <c r="AW885" s="6" t="str">
        <f t="shared" si="247"/>
        <v/>
      </c>
      <c r="AX885" s="6" t="str">
        <f t="shared" si="248"/>
        <v/>
      </c>
      <c r="AY885" s="58"/>
      <c r="BE885"/>
      <c r="CS885" s="284" t="str">
        <f t="shared" si="249"/>
        <v/>
      </c>
      <c r="CT885" s="365" t="str">
        <f t="shared" si="257"/>
        <v/>
      </c>
    </row>
    <row r="886" spans="1:98" s="1" customFormat="1" ht="13.5" customHeight="1" x14ac:dyDescent="0.2">
      <c r="A886" s="17">
        <v>871</v>
      </c>
      <c r="B886" s="370"/>
      <c r="C886" s="370"/>
      <c r="D886" s="370"/>
      <c r="E886" s="370"/>
      <c r="F886" s="370"/>
      <c r="G886" s="370"/>
      <c r="H886" s="370"/>
      <c r="I886" s="370"/>
      <c r="J886" s="370"/>
      <c r="K886" s="370"/>
      <c r="L886" s="371"/>
      <c r="M886" s="370"/>
      <c r="N886" s="69"/>
      <c r="O886" s="70"/>
      <c r="P886" s="62"/>
      <c r="Q886" s="62"/>
      <c r="R886" s="103"/>
      <c r="S886" s="103"/>
      <c r="T886" s="104"/>
      <c r="U886" s="105"/>
      <c r="V886" s="106"/>
      <c r="W886" s="106"/>
      <c r="X886" s="107"/>
      <c r="Y886" s="25"/>
      <c r="Z886" s="21" t="str">
        <f t="shared" si="240"/>
        <v/>
      </c>
      <c r="AA886" s="6" t="e">
        <f t="shared" si="241"/>
        <v>#N/A</v>
      </c>
      <c r="AB886" s="6" t="e">
        <f t="shared" si="242"/>
        <v>#N/A</v>
      </c>
      <c r="AC886" s="6" t="e">
        <f t="shared" si="243"/>
        <v>#N/A</v>
      </c>
      <c r="AD886" s="6" t="str">
        <f t="shared" si="244"/>
        <v/>
      </c>
      <c r="AE886" s="6">
        <f t="shared" si="245"/>
        <v>1</v>
      </c>
      <c r="AF886" s="6" t="e">
        <f t="shared" si="250"/>
        <v>#N/A</v>
      </c>
      <c r="AG886" s="6" t="e">
        <f t="shared" si="251"/>
        <v>#N/A</v>
      </c>
      <c r="AH886" s="6" t="e">
        <f t="shared" si="252"/>
        <v>#N/A</v>
      </c>
      <c r="AI886" s="6" t="e">
        <f t="shared" si="253"/>
        <v>#N/A</v>
      </c>
      <c r="AJ886" s="7" t="str">
        <f t="shared" si="254"/>
        <v xml:space="preserve"> </v>
      </c>
      <c r="AK886" s="6" t="e">
        <f t="shared" si="255"/>
        <v>#N/A</v>
      </c>
      <c r="AL886" s="6"/>
      <c r="AM886" s="6"/>
      <c r="AN886" s="6"/>
      <c r="AO886" s="6"/>
      <c r="AP886" s="6"/>
      <c r="AQ886" s="6"/>
      <c r="AR886" s="6"/>
      <c r="AS886" s="6"/>
      <c r="AT886" s="6">
        <f t="shared" si="256"/>
        <v>0</v>
      </c>
      <c r="AU886" s="6"/>
      <c r="AV886" s="6" t="str">
        <f t="shared" si="246"/>
        <v/>
      </c>
      <c r="AW886" s="6" t="str">
        <f t="shared" si="247"/>
        <v/>
      </c>
      <c r="AX886" s="6" t="str">
        <f t="shared" si="248"/>
        <v/>
      </c>
      <c r="AY886" s="58"/>
      <c r="BE886"/>
      <c r="CS886" s="284" t="str">
        <f t="shared" si="249"/>
        <v/>
      </c>
      <c r="CT886" s="365" t="str">
        <f t="shared" si="257"/>
        <v/>
      </c>
    </row>
    <row r="887" spans="1:98" s="1" customFormat="1" ht="13.5" customHeight="1" x14ac:dyDescent="0.2">
      <c r="A887" s="17">
        <v>872</v>
      </c>
      <c r="B887" s="370"/>
      <c r="C887" s="370"/>
      <c r="D887" s="370"/>
      <c r="E887" s="370"/>
      <c r="F887" s="370"/>
      <c r="G887" s="370"/>
      <c r="H887" s="370"/>
      <c r="I887" s="370"/>
      <c r="J887" s="370"/>
      <c r="K887" s="370"/>
      <c r="L887" s="371"/>
      <c r="M887" s="370"/>
      <c r="N887" s="69"/>
      <c r="O887" s="70"/>
      <c r="P887" s="62"/>
      <c r="Q887" s="62"/>
      <c r="R887" s="103"/>
      <c r="S887" s="103"/>
      <c r="T887" s="104"/>
      <c r="U887" s="105"/>
      <c r="V887" s="106"/>
      <c r="W887" s="106"/>
      <c r="X887" s="107"/>
      <c r="Y887" s="25"/>
      <c r="Z887" s="21" t="str">
        <f t="shared" si="240"/>
        <v/>
      </c>
      <c r="AA887" s="6" t="e">
        <f t="shared" si="241"/>
        <v>#N/A</v>
      </c>
      <c r="AB887" s="6" t="e">
        <f t="shared" si="242"/>
        <v>#N/A</v>
      </c>
      <c r="AC887" s="6" t="e">
        <f t="shared" si="243"/>
        <v>#N/A</v>
      </c>
      <c r="AD887" s="6" t="str">
        <f t="shared" si="244"/>
        <v/>
      </c>
      <c r="AE887" s="6">
        <f t="shared" si="245"/>
        <v>1</v>
      </c>
      <c r="AF887" s="6" t="e">
        <f t="shared" si="250"/>
        <v>#N/A</v>
      </c>
      <c r="AG887" s="6" t="e">
        <f t="shared" si="251"/>
        <v>#N/A</v>
      </c>
      <c r="AH887" s="6" t="e">
        <f t="shared" si="252"/>
        <v>#N/A</v>
      </c>
      <c r="AI887" s="6" t="e">
        <f t="shared" si="253"/>
        <v>#N/A</v>
      </c>
      <c r="AJ887" s="7" t="str">
        <f t="shared" si="254"/>
        <v xml:space="preserve"> </v>
      </c>
      <c r="AK887" s="6" t="e">
        <f t="shared" si="255"/>
        <v>#N/A</v>
      </c>
      <c r="AL887" s="6"/>
      <c r="AM887" s="6"/>
      <c r="AN887" s="6"/>
      <c r="AO887" s="6"/>
      <c r="AP887" s="6"/>
      <c r="AQ887" s="6"/>
      <c r="AR887" s="6"/>
      <c r="AS887" s="6"/>
      <c r="AT887" s="6">
        <f t="shared" si="256"/>
        <v>0</v>
      </c>
      <c r="AU887" s="6"/>
      <c r="AV887" s="6" t="str">
        <f t="shared" si="246"/>
        <v/>
      </c>
      <c r="AW887" s="6" t="str">
        <f t="shared" si="247"/>
        <v/>
      </c>
      <c r="AX887" s="6" t="str">
        <f t="shared" si="248"/>
        <v/>
      </c>
      <c r="AY887" s="58"/>
      <c r="BE887"/>
      <c r="CS887" s="284" t="str">
        <f t="shared" si="249"/>
        <v/>
      </c>
      <c r="CT887" s="365" t="str">
        <f t="shared" si="257"/>
        <v/>
      </c>
    </row>
    <row r="888" spans="1:98" s="1" customFormat="1" ht="13.5" customHeight="1" x14ac:dyDescent="0.2">
      <c r="A888" s="17">
        <v>873</v>
      </c>
      <c r="B888" s="370"/>
      <c r="C888" s="370"/>
      <c r="D888" s="370"/>
      <c r="E888" s="370"/>
      <c r="F888" s="370"/>
      <c r="G888" s="370"/>
      <c r="H888" s="370"/>
      <c r="I888" s="370"/>
      <c r="J888" s="370"/>
      <c r="K888" s="370"/>
      <c r="L888" s="371"/>
      <c r="M888" s="370"/>
      <c r="N888" s="69"/>
      <c r="O888" s="70"/>
      <c r="P888" s="62"/>
      <c r="Q888" s="62"/>
      <c r="R888" s="103"/>
      <c r="S888" s="103"/>
      <c r="T888" s="104"/>
      <c r="U888" s="105"/>
      <c r="V888" s="106"/>
      <c r="W888" s="106"/>
      <c r="X888" s="107"/>
      <c r="Y888" s="25"/>
      <c r="Z888" s="21" t="str">
        <f t="shared" si="240"/>
        <v/>
      </c>
      <c r="AA888" s="6" t="e">
        <f t="shared" si="241"/>
        <v>#N/A</v>
      </c>
      <c r="AB888" s="6" t="e">
        <f t="shared" si="242"/>
        <v>#N/A</v>
      </c>
      <c r="AC888" s="6" t="e">
        <f t="shared" si="243"/>
        <v>#N/A</v>
      </c>
      <c r="AD888" s="6" t="str">
        <f t="shared" si="244"/>
        <v/>
      </c>
      <c r="AE888" s="6">
        <f t="shared" si="245"/>
        <v>1</v>
      </c>
      <c r="AF888" s="6" t="e">
        <f t="shared" si="250"/>
        <v>#N/A</v>
      </c>
      <c r="AG888" s="6" t="e">
        <f t="shared" si="251"/>
        <v>#N/A</v>
      </c>
      <c r="AH888" s="6" t="e">
        <f t="shared" si="252"/>
        <v>#N/A</v>
      </c>
      <c r="AI888" s="6" t="e">
        <f t="shared" si="253"/>
        <v>#N/A</v>
      </c>
      <c r="AJ888" s="7" t="str">
        <f t="shared" si="254"/>
        <v xml:space="preserve"> </v>
      </c>
      <c r="AK888" s="6" t="e">
        <f t="shared" si="255"/>
        <v>#N/A</v>
      </c>
      <c r="AL888" s="6"/>
      <c r="AM888" s="6"/>
      <c r="AN888" s="6"/>
      <c r="AO888" s="6"/>
      <c r="AP888" s="6"/>
      <c r="AQ888" s="6"/>
      <c r="AR888" s="6"/>
      <c r="AS888" s="6"/>
      <c r="AT888" s="6">
        <f t="shared" si="256"/>
        <v>0</v>
      </c>
      <c r="AU888" s="6"/>
      <c r="AV888" s="6" t="str">
        <f t="shared" si="246"/>
        <v/>
      </c>
      <c r="AW888" s="6" t="str">
        <f t="shared" si="247"/>
        <v/>
      </c>
      <c r="AX888" s="6" t="str">
        <f t="shared" si="248"/>
        <v/>
      </c>
      <c r="AY888" s="58"/>
      <c r="BE888"/>
      <c r="CS888" s="284" t="str">
        <f t="shared" si="249"/>
        <v/>
      </c>
      <c r="CT888" s="365" t="str">
        <f t="shared" si="257"/>
        <v/>
      </c>
    </row>
    <row r="889" spans="1:98" s="1" customFormat="1" ht="13.5" customHeight="1" x14ac:dyDescent="0.2">
      <c r="A889" s="17">
        <v>874</v>
      </c>
      <c r="B889" s="370"/>
      <c r="C889" s="370"/>
      <c r="D889" s="370"/>
      <c r="E889" s="370"/>
      <c r="F889" s="370"/>
      <c r="G889" s="370"/>
      <c r="H889" s="370"/>
      <c r="I889" s="370"/>
      <c r="J889" s="370"/>
      <c r="K889" s="370"/>
      <c r="L889" s="371"/>
      <c r="M889" s="370"/>
      <c r="N889" s="69"/>
      <c r="O889" s="70"/>
      <c r="P889" s="62"/>
      <c r="Q889" s="62"/>
      <c r="R889" s="103"/>
      <c r="S889" s="103"/>
      <c r="T889" s="104"/>
      <c r="U889" s="105"/>
      <c r="V889" s="106"/>
      <c r="W889" s="106"/>
      <c r="X889" s="107"/>
      <c r="Y889" s="25"/>
      <c r="Z889" s="21" t="str">
        <f t="shared" si="240"/>
        <v/>
      </c>
      <c r="AA889" s="6" t="e">
        <f t="shared" si="241"/>
        <v>#N/A</v>
      </c>
      <c r="AB889" s="6" t="e">
        <f t="shared" si="242"/>
        <v>#N/A</v>
      </c>
      <c r="AC889" s="6" t="e">
        <f t="shared" si="243"/>
        <v>#N/A</v>
      </c>
      <c r="AD889" s="6" t="str">
        <f t="shared" si="244"/>
        <v/>
      </c>
      <c r="AE889" s="6">
        <f t="shared" si="245"/>
        <v>1</v>
      </c>
      <c r="AF889" s="6" t="e">
        <f t="shared" si="250"/>
        <v>#N/A</v>
      </c>
      <c r="AG889" s="6" t="e">
        <f t="shared" si="251"/>
        <v>#N/A</v>
      </c>
      <c r="AH889" s="6" t="e">
        <f t="shared" si="252"/>
        <v>#N/A</v>
      </c>
      <c r="AI889" s="6" t="e">
        <f t="shared" si="253"/>
        <v>#N/A</v>
      </c>
      <c r="AJ889" s="7" t="str">
        <f t="shared" si="254"/>
        <v xml:space="preserve"> </v>
      </c>
      <c r="AK889" s="6" t="e">
        <f t="shared" si="255"/>
        <v>#N/A</v>
      </c>
      <c r="AL889" s="6"/>
      <c r="AM889" s="6"/>
      <c r="AN889" s="6"/>
      <c r="AO889" s="6"/>
      <c r="AP889" s="6"/>
      <c r="AQ889" s="6"/>
      <c r="AR889" s="6"/>
      <c r="AS889" s="6"/>
      <c r="AT889" s="6">
        <f t="shared" si="256"/>
        <v>0</v>
      </c>
      <c r="AU889" s="6"/>
      <c r="AV889" s="6" t="str">
        <f t="shared" si="246"/>
        <v/>
      </c>
      <c r="AW889" s="6" t="str">
        <f t="shared" si="247"/>
        <v/>
      </c>
      <c r="AX889" s="6" t="str">
        <f t="shared" si="248"/>
        <v/>
      </c>
      <c r="AY889" s="58"/>
      <c r="BE889"/>
      <c r="CS889" s="284" t="str">
        <f t="shared" si="249"/>
        <v/>
      </c>
      <c r="CT889" s="365" t="str">
        <f t="shared" si="257"/>
        <v/>
      </c>
    </row>
    <row r="890" spans="1:98" s="1" customFormat="1" ht="13.5" customHeight="1" x14ac:dyDescent="0.2">
      <c r="A890" s="17">
        <v>875</v>
      </c>
      <c r="B890" s="370"/>
      <c r="C890" s="370"/>
      <c r="D890" s="370"/>
      <c r="E890" s="370"/>
      <c r="F890" s="370"/>
      <c r="G890" s="370"/>
      <c r="H890" s="370"/>
      <c r="I890" s="370"/>
      <c r="J890" s="370"/>
      <c r="K890" s="370"/>
      <c r="L890" s="371"/>
      <c r="M890" s="370"/>
      <c r="N890" s="69"/>
      <c r="O890" s="70"/>
      <c r="P890" s="62"/>
      <c r="Q890" s="62"/>
      <c r="R890" s="103"/>
      <c r="S890" s="103"/>
      <c r="T890" s="104"/>
      <c r="U890" s="105"/>
      <c r="V890" s="106"/>
      <c r="W890" s="106"/>
      <c r="X890" s="107"/>
      <c r="Y890" s="25"/>
      <c r="Z890" s="21" t="str">
        <f t="shared" si="240"/>
        <v/>
      </c>
      <c r="AA890" s="6" t="e">
        <f t="shared" si="241"/>
        <v>#N/A</v>
      </c>
      <c r="AB890" s="6" t="e">
        <f t="shared" si="242"/>
        <v>#N/A</v>
      </c>
      <c r="AC890" s="6" t="e">
        <f t="shared" si="243"/>
        <v>#N/A</v>
      </c>
      <c r="AD890" s="6" t="str">
        <f t="shared" si="244"/>
        <v/>
      </c>
      <c r="AE890" s="6">
        <f t="shared" si="245"/>
        <v>1</v>
      </c>
      <c r="AF890" s="6" t="e">
        <f t="shared" si="250"/>
        <v>#N/A</v>
      </c>
      <c r="AG890" s="6" t="e">
        <f t="shared" si="251"/>
        <v>#N/A</v>
      </c>
      <c r="AH890" s="6" t="e">
        <f t="shared" si="252"/>
        <v>#N/A</v>
      </c>
      <c r="AI890" s="6" t="e">
        <f t="shared" si="253"/>
        <v>#N/A</v>
      </c>
      <c r="AJ890" s="7" t="str">
        <f t="shared" si="254"/>
        <v xml:space="preserve"> </v>
      </c>
      <c r="AK890" s="6" t="e">
        <f t="shared" si="255"/>
        <v>#N/A</v>
      </c>
      <c r="AL890" s="6"/>
      <c r="AM890" s="6"/>
      <c r="AN890" s="6"/>
      <c r="AO890" s="6"/>
      <c r="AP890" s="6"/>
      <c r="AQ890" s="6"/>
      <c r="AR890" s="6"/>
      <c r="AS890" s="6"/>
      <c r="AT890" s="6">
        <f t="shared" si="256"/>
        <v>0</v>
      </c>
      <c r="AU890" s="6"/>
      <c r="AV890" s="6" t="str">
        <f t="shared" si="246"/>
        <v/>
      </c>
      <c r="AW890" s="6" t="str">
        <f t="shared" si="247"/>
        <v/>
      </c>
      <c r="AX890" s="6" t="str">
        <f t="shared" si="248"/>
        <v/>
      </c>
      <c r="AY890" s="58"/>
      <c r="BE890"/>
      <c r="CS890" s="284" t="str">
        <f t="shared" si="249"/>
        <v/>
      </c>
      <c r="CT890" s="365" t="str">
        <f t="shared" si="257"/>
        <v/>
      </c>
    </row>
    <row r="891" spans="1:98" s="1" customFormat="1" ht="13.5" customHeight="1" x14ac:dyDescent="0.2">
      <c r="A891" s="17">
        <v>876</v>
      </c>
      <c r="B891" s="370"/>
      <c r="C891" s="370"/>
      <c r="D891" s="370"/>
      <c r="E891" s="370"/>
      <c r="F891" s="370"/>
      <c r="G891" s="370"/>
      <c r="H891" s="370"/>
      <c r="I891" s="370"/>
      <c r="J891" s="370"/>
      <c r="K891" s="370"/>
      <c r="L891" s="371"/>
      <c r="M891" s="370"/>
      <c r="N891" s="69"/>
      <c r="O891" s="70"/>
      <c r="P891" s="62"/>
      <c r="Q891" s="62"/>
      <c r="R891" s="103"/>
      <c r="S891" s="103"/>
      <c r="T891" s="104"/>
      <c r="U891" s="105"/>
      <c r="V891" s="106"/>
      <c r="W891" s="106"/>
      <c r="X891" s="107"/>
      <c r="Y891" s="25"/>
      <c r="Z891" s="21" t="str">
        <f t="shared" si="240"/>
        <v/>
      </c>
      <c r="AA891" s="6" t="e">
        <f t="shared" si="241"/>
        <v>#N/A</v>
      </c>
      <c r="AB891" s="6" t="e">
        <f t="shared" si="242"/>
        <v>#N/A</v>
      </c>
      <c r="AC891" s="6" t="e">
        <f t="shared" si="243"/>
        <v>#N/A</v>
      </c>
      <c r="AD891" s="6" t="str">
        <f t="shared" si="244"/>
        <v/>
      </c>
      <c r="AE891" s="6">
        <f t="shared" si="245"/>
        <v>1</v>
      </c>
      <c r="AF891" s="6" t="e">
        <f t="shared" si="250"/>
        <v>#N/A</v>
      </c>
      <c r="AG891" s="6" t="e">
        <f t="shared" si="251"/>
        <v>#N/A</v>
      </c>
      <c r="AH891" s="6" t="e">
        <f t="shared" si="252"/>
        <v>#N/A</v>
      </c>
      <c r="AI891" s="6" t="e">
        <f t="shared" si="253"/>
        <v>#N/A</v>
      </c>
      <c r="AJ891" s="7" t="str">
        <f t="shared" si="254"/>
        <v xml:space="preserve"> </v>
      </c>
      <c r="AK891" s="6" t="e">
        <f t="shared" si="255"/>
        <v>#N/A</v>
      </c>
      <c r="AL891" s="6"/>
      <c r="AM891" s="6"/>
      <c r="AN891" s="6"/>
      <c r="AO891" s="6"/>
      <c r="AP891" s="6"/>
      <c r="AQ891" s="6"/>
      <c r="AR891" s="6"/>
      <c r="AS891" s="6"/>
      <c r="AT891" s="6">
        <f t="shared" si="256"/>
        <v>0</v>
      </c>
      <c r="AU891" s="6"/>
      <c r="AV891" s="6" t="str">
        <f t="shared" si="246"/>
        <v/>
      </c>
      <c r="AW891" s="6" t="str">
        <f t="shared" si="247"/>
        <v/>
      </c>
      <c r="AX891" s="6" t="str">
        <f t="shared" si="248"/>
        <v/>
      </c>
      <c r="AY891" s="58"/>
      <c r="BE891"/>
      <c r="CS891" s="284" t="str">
        <f t="shared" si="249"/>
        <v/>
      </c>
      <c r="CT891" s="365" t="str">
        <f t="shared" si="257"/>
        <v/>
      </c>
    </row>
    <row r="892" spans="1:98" s="1" customFormat="1" ht="13.5" customHeight="1" x14ac:dyDescent="0.2">
      <c r="A892" s="17">
        <v>877</v>
      </c>
      <c r="B892" s="370"/>
      <c r="C892" s="370"/>
      <c r="D892" s="370"/>
      <c r="E892" s="370"/>
      <c r="F892" s="370"/>
      <c r="G892" s="370"/>
      <c r="H892" s="370"/>
      <c r="I892" s="370"/>
      <c r="J892" s="370"/>
      <c r="K892" s="370"/>
      <c r="L892" s="371"/>
      <c r="M892" s="370"/>
      <c r="N892" s="69"/>
      <c r="O892" s="70"/>
      <c r="P892" s="62"/>
      <c r="Q892" s="62"/>
      <c r="R892" s="103"/>
      <c r="S892" s="103"/>
      <c r="T892" s="104"/>
      <c r="U892" s="105"/>
      <c r="V892" s="106"/>
      <c r="W892" s="106"/>
      <c r="X892" s="107"/>
      <c r="Y892" s="25"/>
      <c r="Z892" s="21" t="str">
        <f t="shared" si="240"/>
        <v/>
      </c>
      <c r="AA892" s="6" t="e">
        <f t="shared" si="241"/>
        <v>#N/A</v>
      </c>
      <c r="AB892" s="6" t="e">
        <f t="shared" si="242"/>
        <v>#N/A</v>
      </c>
      <c r="AC892" s="6" t="e">
        <f t="shared" si="243"/>
        <v>#N/A</v>
      </c>
      <c r="AD892" s="6" t="str">
        <f t="shared" si="244"/>
        <v/>
      </c>
      <c r="AE892" s="6">
        <f t="shared" si="245"/>
        <v>1</v>
      </c>
      <c r="AF892" s="6" t="e">
        <f t="shared" si="250"/>
        <v>#N/A</v>
      </c>
      <c r="AG892" s="6" t="e">
        <f t="shared" si="251"/>
        <v>#N/A</v>
      </c>
      <c r="AH892" s="6" t="e">
        <f t="shared" si="252"/>
        <v>#N/A</v>
      </c>
      <c r="AI892" s="6" t="e">
        <f t="shared" si="253"/>
        <v>#N/A</v>
      </c>
      <c r="AJ892" s="7" t="str">
        <f t="shared" si="254"/>
        <v xml:space="preserve"> </v>
      </c>
      <c r="AK892" s="6" t="e">
        <f t="shared" si="255"/>
        <v>#N/A</v>
      </c>
      <c r="AL892" s="6"/>
      <c r="AM892" s="6"/>
      <c r="AN892" s="6"/>
      <c r="AO892" s="6"/>
      <c r="AP892" s="6"/>
      <c r="AQ892" s="6"/>
      <c r="AR892" s="6"/>
      <c r="AS892" s="6"/>
      <c r="AT892" s="6">
        <f t="shared" si="256"/>
        <v>0</v>
      </c>
      <c r="AU892" s="6"/>
      <c r="AV892" s="6" t="str">
        <f t="shared" si="246"/>
        <v/>
      </c>
      <c r="AW892" s="6" t="str">
        <f t="shared" si="247"/>
        <v/>
      </c>
      <c r="AX892" s="6" t="str">
        <f t="shared" si="248"/>
        <v/>
      </c>
      <c r="AY892" s="58"/>
      <c r="BE892"/>
      <c r="CS892" s="284" t="str">
        <f t="shared" si="249"/>
        <v/>
      </c>
      <c r="CT892" s="365" t="str">
        <f t="shared" si="257"/>
        <v/>
      </c>
    </row>
    <row r="893" spans="1:98" s="1" customFormat="1" ht="13.5" customHeight="1" x14ac:dyDescent="0.2">
      <c r="A893" s="17">
        <v>878</v>
      </c>
      <c r="B893" s="370"/>
      <c r="C893" s="370"/>
      <c r="D893" s="370"/>
      <c r="E893" s="370"/>
      <c r="F893" s="370"/>
      <c r="G893" s="370"/>
      <c r="H893" s="370"/>
      <c r="I893" s="370"/>
      <c r="J893" s="370"/>
      <c r="K893" s="370"/>
      <c r="L893" s="371"/>
      <c r="M893" s="370"/>
      <c r="N893" s="69"/>
      <c r="O893" s="70"/>
      <c r="P893" s="62"/>
      <c r="Q893" s="62"/>
      <c r="R893" s="103"/>
      <c r="S893" s="103"/>
      <c r="T893" s="104"/>
      <c r="U893" s="105"/>
      <c r="V893" s="106"/>
      <c r="W893" s="106"/>
      <c r="X893" s="107"/>
      <c r="Y893" s="25"/>
      <c r="Z893" s="21" t="str">
        <f t="shared" si="240"/>
        <v/>
      </c>
      <c r="AA893" s="6" t="e">
        <f t="shared" si="241"/>
        <v>#N/A</v>
      </c>
      <c r="AB893" s="6" t="e">
        <f t="shared" si="242"/>
        <v>#N/A</v>
      </c>
      <c r="AC893" s="6" t="e">
        <f t="shared" si="243"/>
        <v>#N/A</v>
      </c>
      <c r="AD893" s="6" t="str">
        <f t="shared" si="244"/>
        <v/>
      </c>
      <c r="AE893" s="6">
        <f t="shared" si="245"/>
        <v>1</v>
      </c>
      <c r="AF893" s="6" t="e">
        <f t="shared" si="250"/>
        <v>#N/A</v>
      </c>
      <c r="AG893" s="6" t="e">
        <f t="shared" si="251"/>
        <v>#N/A</v>
      </c>
      <c r="AH893" s="6" t="e">
        <f t="shared" si="252"/>
        <v>#N/A</v>
      </c>
      <c r="AI893" s="6" t="e">
        <f t="shared" si="253"/>
        <v>#N/A</v>
      </c>
      <c r="AJ893" s="7" t="str">
        <f t="shared" si="254"/>
        <v xml:space="preserve"> </v>
      </c>
      <c r="AK893" s="6" t="e">
        <f t="shared" si="255"/>
        <v>#N/A</v>
      </c>
      <c r="AL893" s="6"/>
      <c r="AM893" s="6"/>
      <c r="AN893" s="6"/>
      <c r="AO893" s="6"/>
      <c r="AP893" s="6"/>
      <c r="AQ893" s="6"/>
      <c r="AR893" s="6"/>
      <c r="AS893" s="6"/>
      <c r="AT893" s="6">
        <f t="shared" si="256"/>
        <v>0</v>
      </c>
      <c r="AU893" s="6"/>
      <c r="AV893" s="6" t="str">
        <f t="shared" si="246"/>
        <v/>
      </c>
      <c r="AW893" s="6" t="str">
        <f t="shared" si="247"/>
        <v/>
      </c>
      <c r="AX893" s="6" t="str">
        <f t="shared" si="248"/>
        <v/>
      </c>
      <c r="AY893" s="58"/>
      <c r="BE893"/>
      <c r="CS893" s="284" t="str">
        <f t="shared" si="249"/>
        <v/>
      </c>
      <c r="CT893" s="365" t="str">
        <f t="shared" si="257"/>
        <v/>
      </c>
    </row>
    <row r="894" spans="1:98" s="1" customFormat="1" ht="13.5" customHeight="1" x14ac:dyDescent="0.2">
      <c r="A894" s="17">
        <v>879</v>
      </c>
      <c r="B894" s="370"/>
      <c r="C894" s="370"/>
      <c r="D894" s="370"/>
      <c r="E894" s="370"/>
      <c r="F894" s="370"/>
      <c r="G894" s="370"/>
      <c r="H894" s="370"/>
      <c r="I894" s="370"/>
      <c r="J894" s="370"/>
      <c r="K894" s="370"/>
      <c r="L894" s="371"/>
      <c r="M894" s="370"/>
      <c r="N894" s="69"/>
      <c r="O894" s="70"/>
      <c r="P894" s="62"/>
      <c r="Q894" s="62"/>
      <c r="R894" s="103"/>
      <c r="S894" s="103"/>
      <c r="T894" s="104"/>
      <c r="U894" s="105"/>
      <c r="V894" s="106"/>
      <c r="W894" s="106"/>
      <c r="X894" s="107"/>
      <c r="Y894" s="25"/>
      <c r="Z894" s="21" t="str">
        <f t="shared" si="240"/>
        <v/>
      </c>
      <c r="AA894" s="6" t="e">
        <f t="shared" si="241"/>
        <v>#N/A</v>
      </c>
      <c r="AB894" s="6" t="e">
        <f t="shared" si="242"/>
        <v>#N/A</v>
      </c>
      <c r="AC894" s="6" t="e">
        <f t="shared" si="243"/>
        <v>#N/A</v>
      </c>
      <c r="AD894" s="6" t="str">
        <f t="shared" si="244"/>
        <v/>
      </c>
      <c r="AE894" s="6">
        <f t="shared" si="245"/>
        <v>1</v>
      </c>
      <c r="AF894" s="6" t="e">
        <f t="shared" si="250"/>
        <v>#N/A</v>
      </c>
      <c r="AG894" s="6" t="e">
        <f t="shared" si="251"/>
        <v>#N/A</v>
      </c>
      <c r="AH894" s="6" t="e">
        <f t="shared" si="252"/>
        <v>#N/A</v>
      </c>
      <c r="AI894" s="6" t="e">
        <f t="shared" si="253"/>
        <v>#N/A</v>
      </c>
      <c r="AJ894" s="7" t="str">
        <f t="shared" si="254"/>
        <v xml:space="preserve"> </v>
      </c>
      <c r="AK894" s="6" t="e">
        <f t="shared" si="255"/>
        <v>#N/A</v>
      </c>
      <c r="AL894" s="6"/>
      <c r="AM894" s="6"/>
      <c r="AN894" s="6"/>
      <c r="AO894" s="6"/>
      <c r="AP894" s="6"/>
      <c r="AQ894" s="6"/>
      <c r="AR894" s="6"/>
      <c r="AS894" s="6"/>
      <c r="AT894" s="6">
        <f t="shared" si="256"/>
        <v>0</v>
      </c>
      <c r="AU894" s="6"/>
      <c r="AV894" s="6" t="str">
        <f t="shared" si="246"/>
        <v/>
      </c>
      <c r="AW894" s="6" t="str">
        <f t="shared" si="247"/>
        <v/>
      </c>
      <c r="AX894" s="6" t="str">
        <f t="shared" si="248"/>
        <v/>
      </c>
      <c r="AY894" s="58"/>
      <c r="BE894"/>
      <c r="CS894" s="284" t="str">
        <f t="shared" si="249"/>
        <v/>
      </c>
      <c r="CT894" s="365" t="str">
        <f t="shared" si="257"/>
        <v/>
      </c>
    </row>
    <row r="895" spans="1:98" s="1" customFormat="1" ht="13.5" customHeight="1" x14ac:dyDescent="0.2">
      <c r="A895" s="17">
        <v>880</v>
      </c>
      <c r="B895" s="370"/>
      <c r="C895" s="370"/>
      <c r="D895" s="370"/>
      <c r="E895" s="370"/>
      <c r="F895" s="370"/>
      <c r="G895" s="370"/>
      <c r="H895" s="370"/>
      <c r="I895" s="370"/>
      <c r="J895" s="370"/>
      <c r="K895" s="370"/>
      <c r="L895" s="371"/>
      <c r="M895" s="370"/>
      <c r="N895" s="69"/>
      <c r="O895" s="70"/>
      <c r="P895" s="62"/>
      <c r="Q895" s="62"/>
      <c r="R895" s="103"/>
      <c r="S895" s="103"/>
      <c r="T895" s="104"/>
      <c r="U895" s="105"/>
      <c r="V895" s="106"/>
      <c r="W895" s="106"/>
      <c r="X895" s="107"/>
      <c r="Y895" s="25"/>
      <c r="Z895" s="21" t="str">
        <f t="shared" si="240"/>
        <v/>
      </c>
      <c r="AA895" s="6" t="e">
        <f t="shared" si="241"/>
        <v>#N/A</v>
      </c>
      <c r="AB895" s="6" t="e">
        <f t="shared" si="242"/>
        <v>#N/A</v>
      </c>
      <c r="AC895" s="6" t="e">
        <f t="shared" si="243"/>
        <v>#N/A</v>
      </c>
      <c r="AD895" s="6" t="str">
        <f t="shared" si="244"/>
        <v/>
      </c>
      <c r="AE895" s="6">
        <f t="shared" si="245"/>
        <v>1</v>
      </c>
      <c r="AF895" s="6" t="e">
        <f t="shared" si="250"/>
        <v>#N/A</v>
      </c>
      <c r="AG895" s="6" t="e">
        <f t="shared" si="251"/>
        <v>#N/A</v>
      </c>
      <c r="AH895" s="6" t="e">
        <f t="shared" si="252"/>
        <v>#N/A</v>
      </c>
      <c r="AI895" s="6" t="e">
        <f t="shared" si="253"/>
        <v>#N/A</v>
      </c>
      <c r="AJ895" s="7" t="str">
        <f t="shared" si="254"/>
        <v xml:space="preserve"> </v>
      </c>
      <c r="AK895" s="6" t="e">
        <f t="shared" si="255"/>
        <v>#N/A</v>
      </c>
      <c r="AL895" s="6"/>
      <c r="AM895" s="6"/>
      <c r="AN895" s="6"/>
      <c r="AO895" s="6"/>
      <c r="AP895" s="6"/>
      <c r="AQ895" s="6"/>
      <c r="AR895" s="6"/>
      <c r="AS895" s="6"/>
      <c r="AT895" s="6">
        <f t="shared" si="256"/>
        <v>0</v>
      </c>
      <c r="AU895" s="6"/>
      <c r="AV895" s="6" t="str">
        <f t="shared" si="246"/>
        <v/>
      </c>
      <c r="AW895" s="6" t="str">
        <f t="shared" si="247"/>
        <v/>
      </c>
      <c r="AX895" s="6" t="str">
        <f t="shared" si="248"/>
        <v/>
      </c>
      <c r="AY895" s="58"/>
      <c r="BE895"/>
      <c r="CS895" s="284" t="str">
        <f t="shared" si="249"/>
        <v/>
      </c>
      <c r="CT895" s="365" t="str">
        <f t="shared" si="257"/>
        <v/>
      </c>
    </row>
    <row r="896" spans="1:98" s="1" customFormat="1" ht="13.5" customHeight="1" x14ac:dyDescent="0.2">
      <c r="A896" s="17">
        <v>881</v>
      </c>
      <c r="B896" s="370"/>
      <c r="C896" s="370"/>
      <c r="D896" s="370"/>
      <c r="E896" s="370"/>
      <c r="F896" s="370"/>
      <c r="G896" s="370"/>
      <c r="H896" s="370"/>
      <c r="I896" s="370"/>
      <c r="J896" s="370"/>
      <c r="K896" s="370"/>
      <c r="L896" s="371"/>
      <c r="M896" s="370"/>
      <c r="N896" s="69"/>
      <c r="O896" s="70"/>
      <c r="P896" s="62"/>
      <c r="Q896" s="62"/>
      <c r="R896" s="103"/>
      <c r="S896" s="103"/>
      <c r="T896" s="104"/>
      <c r="U896" s="105"/>
      <c r="V896" s="106"/>
      <c r="W896" s="106"/>
      <c r="X896" s="107"/>
      <c r="Y896" s="25"/>
      <c r="Z896" s="21" t="str">
        <f t="shared" si="240"/>
        <v/>
      </c>
      <c r="AA896" s="6" t="e">
        <f t="shared" si="241"/>
        <v>#N/A</v>
      </c>
      <c r="AB896" s="6" t="e">
        <f t="shared" si="242"/>
        <v>#N/A</v>
      </c>
      <c r="AC896" s="6" t="e">
        <f t="shared" si="243"/>
        <v>#N/A</v>
      </c>
      <c r="AD896" s="6" t="str">
        <f t="shared" si="244"/>
        <v/>
      </c>
      <c r="AE896" s="6">
        <f t="shared" si="245"/>
        <v>1</v>
      </c>
      <c r="AF896" s="6" t="e">
        <f t="shared" si="250"/>
        <v>#N/A</v>
      </c>
      <c r="AG896" s="6" t="e">
        <f t="shared" si="251"/>
        <v>#N/A</v>
      </c>
      <c r="AH896" s="6" t="e">
        <f t="shared" si="252"/>
        <v>#N/A</v>
      </c>
      <c r="AI896" s="6" t="e">
        <f t="shared" si="253"/>
        <v>#N/A</v>
      </c>
      <c r="AJ896" s="7" t="str">
        <f t="shared" si="254"/>
        <v xml:space="preserve"> </v>
      </c>
      <c r="AK896" s="6" t="e">
        <f t="shared" si="255"/>
        <v>#N/A</v>
      </c>
      <c r="AL896" s="6"/>
      <c r="AM896" s="6"/>
      <c r="AN896" s="6"/>
      <c r="AO896" s="6"/>
      <c r="AP896" s="6"/>
      <c r="AQ896" s="6"/>
      <c r="AR896" s="6"/>
      <c r="AS896" s="6"/>
      <c r="AT896" s="6">
        <f t="shared" si="256"/>
        <v>0</v>
      </c>
      <c r="AU896" s="6"/>
      <c r="AV896" s="6" t="str">
        <f t="shared" si="246"/>
        <v/>
      </c>
      <c r="AW896" s="6" t="str">
        <f t="shared" si="247"/>
        <v/>
      </c>
      <c r="AX896" s="6" t="str">
        <f t="shared" si="248"/>
        <v/>
      </c>
      <c r="AY896" s="58"/>
      <c r="BE896"/>
      <c r="CS896" s="284" t="str">
        <f t="shared" si="249"/>
        <v/>
      </c>
      <c r="CT896" s="365" t="str">
        <f t="shared" si="257"/>
        <v/>
      </c>
    </row>
    <row r="897" spans="1:98" s="1" customFormat="1" ht="13.5" customHeight="1" x14ac:dyDescent="0.2">
      <c r="A897" s="17">
        <v>882</v>
      </c>
      <c r="B897" s="370"/>
      <c r="C897" s="370"/>
      <c r="D897" s="370"/>
      <c r="E897" s="370"/>
      <c r="F897" s="370"/>
      <c r="G897" s="370"/>
      <c r="H897" s="370"/>
      <c r="I897" s="370"/>
      <c r="J897" s="370"/>
      <c r="K897" s="370"/>
      <c r="L897" s="371"/>
      <c r="M897" s="370"/>
      <c r="N897" s="69"/>
      <c r="O897" s="70"/>
      <c r="P897" s="62"/>
      <c r="Q897" s="62"/>
      <c r="R897" s="103"/>
      <c r="S897" s="103"/>
      <c r="T897" s="104"/>
      <c r="U897" s="105"/>
      <c r="V897" s="106"/>
      <c r="W897" s="106"/>
      <c r="X897" s="107"/>
      <c r="Y897" s="25"/>
      <c r="Z897" s="21" t="str">
        <f t="shared" ref="Z897:Z960" si="258">IF(ISBLANK(J897)=TRUE,"",IF(OR(ISBLANK(B897)=TRUE),1,""))</f>
        <v/>
      </c>
      <c r="AA897" s="6" t="e">
        <f t="shared" ref="AA897:AA960" si="259">VLOOKUP(J897,$AZ$17:$BC$23,2,FALSE)</f>
        <v>#N/A</v>
      </c>
      <c r="AB897" s="6" t="e">
        <f t="shared" ref="AB897:AB960" si="260">VLOOKUP(J897,$AZ$17:$BC$23,3,FALSE)</f>
        <v>#N/A</v>
      </c>
      <c r="AC897" s="6" t="e">
        <f t="shared" ref="AC897:AC960" si="261">VLOOKUP(J897,$AZ$17:$BC$23,4,FALSE)</f>
        <v>#N/A</v>
      </c>
      <c r="AD897" s="6" t="str">
        <f t="shared" ref="AD897:AD960" si="262">IF(ISERROR(SEARCH("-",K897,1))=TRUE,ASC(UPPER(K897)),ASC(UPPER(LEFT(K897,SEARCH("-",K897,1)-1))))</f>
        <v/>
      </c>
      <c r="AE897" s="6">
        <f t="shared" ref="AE897:AE960" si="263">IF(L897&gt;3500,L897/1000,1)</f>
        <v>1</v>
      </c>
      <c r="AF897" s="6" t="e">
        <f t="shared" si="250"/>
        <v>#N/A</v>
      </c>
      <c r="AG897" s="6" t="e">
        <f t="shared" si="251"/>
        <v>#N/A</v>
      </c>
      <c r="AH897" s="6" t="e">
        <f t="shared" si="252"/>
        <v>#N/A</v>
      </c>
      <c r="AI897" s="6" t="e">
        <f t="shared" si="253"/>
        <v>#N/A</v>
      </c>
      <c r="AJ897" s="7" t="str">
        <f t="shared" si="254"/>
        <v xml:space="preserve"> </v>
      </c>
      <c r="AK897" s="6" t="e">
        <f t="shared" si="255"/>
        <v>#N/A</v>
      </c>
      <c r="AL897" s="6"/>
      <c r="AM897" s="6"/>
      <c r="AN897" s="6"/>
      <c r="AO897" s="6"/>
      <c r="AP897" s="6"/>
      <c r="AQ897" s="6"/>
      <c r="AR897" s="6"/>
      <c r="AS897" s="6"/>
      <c r="AT897" s="6">
        <f t="shared" si="256"/>
        <v>0</v>
      </c>
      <c r="AU897" s="6"/>
      <c r="AV897" s="6" t="str">
        <f t="shared" ref="AV897:AV960" si="264">IF(J897="","",VLOOKUP(J897,$AZ$17:$BD$25,5,FALSE))</f>
        <v/>
      </c>
      <c r="AW897" s="6" t="str">
        <f t="shared" ref="AW897:AW960" si="265">IF(D897="","",VLOOKUP(CONCATENATE("A",LEFT(D897)),$BS$17:$BT$26,2,FALSE))</f>
        <v/>
      </c>
      <c r="AX897" s="6" t="str">
        <f t="shared" ref="AX897:AX960" si="266">IF(AV897=AW897,"",1)</f>
        <v/>
      </c>
      <c r="AY897" s="58"/>
      <c r="BE897"/>
      <c r="CS897" s="284" t="str">
        <f t="shared" si="249"/>
        <v/>
      </c>
      <c r="CT897" s="365" t="str">
        <f t="shared" si="257"/>
        <v/>
      </c>
    </row>
    <row r="898" spans="1:98" s="1" customFormat="1" ht="13.5" customHeight="1" x14ac:dyDescent="0.2">
      <c r="A898" s="17">
        <v>883</v>
      </c>
      <c r="B898" s="370"/>
      <c r="C898" s="370"/>
      <c r="D898" s="370"/>
      <c r="E898" s="370"/>
      <c r="F898" s="370"/>
      <c r="G898" s="370"/>
      <c r="H898" s="370"/>
      <c r="I898" s="370"/>
      <c r="J898" s="370"/>
      <c r="K898" s="370"/>
      <c r="L898" s="371"/>
      <c r="M898" s="370"/>
      <c r="N898" s="69"/>
      <c r="O898" s="70"/>
      <c r="P898" s="62"/>
      <c r="Q898" s="62"/>
      <c r="R898" s="103"/>
      <c r="S898" s="103"/>
      <c r="T898" s="104"/>
      <c r="U898" s="105"/>
      <c r="V898" s="106"/>
      <c r="W898" s="106"/>
      <c r="X898" s="107"/>
      <c r="Y898" s="25"/>
      <c r="Z898" s="21" t="str">
        <f t="shared" si="258"/>
        <v/>
      </c>
      <c r="AA898" s="6" t="e">
        <f t="shared" si="259"/>
        <v>#N/A</v>
      </c>
      <c r="AB898" s="6" t="e">
        <f t="shared" si="260"/>
        <v>#N/A</v>
      </c>
      <c r="AC898" s="6" t="e">
        <f t="shared" si="261"/>
        <v>#N/A</v>
      </c>
      <c r="AD898" s="6" t="str">
        <f t="shared" si="262"/>
        <v/>
      </c>
      <c r="AE898" s="6">
        <f t="shared" si="263"/>
        <v>1</v>
      </c>
      <c r="AF898" s="6" t="e">
        <f t="shared" si="250"/>
        <v>#N/A</v>
      </c>
      <c r="AG898" s="6" t="e">
        <f t="shared" si="251"/>
        <v>#N/A</v>
      </c>
      <c r="AH898" s="6" t="e">
        <f t="shared" si="252"/>
        <v>#N/A</v>
      </c>
      <c r="AI898" s="6" t="e">
        <f t="shared" si="253"/>
        <v>#N/A</v>
      </c>
      <c r="AJ898" s="7" t="str">
        <f t="shared" si="254"/>
        <v xml:space="preserve"> </v>
      </c>
      <c r="AK898" s="6" t="e">
        <f t="shared" si="255"/>
        <v>#N/A</v>
      </c>
      <c r="AL898" s="6"/>
      <c r="AM898" s="6"/>
      <c r="AN898" s="6"/>
      <c r="AO898" s="6"/>
      <c r="AP898" s="6"/>
      <c r="AQ898" s="6"/>
      <c r="AR898" s="6"/>
      <c r="AS898" s="6"/>
      <c r="AT898" s="6">
        <f t="shared" si="256"/>
        <v>0</v>
      </c>
      <c r="AU898" s="6"/>
      <c r="AV898" s="6" t="str">
        <f t="shared" si="264"/>
        <v/>
      </c>
      <c r="AW898" s="6" t="str">
        <f t="shared" si="265"/>
        <v/>
      </c>
      <c r="AX898" s="6" t="str">
        <f t="shared" si="266"/>
        <v/>
      </c>
      <c r="AY898" s="58"/>
      <c r="BE898"/>
      <c r="CS898" s="284" t="str">
        <f t="shared" si="249"/>
        <v/>
      </c>
      <c r="CT898" s="365" t="str">
        <f t="shared" si="257"/>
        <v/>
      </c>
    </row>
    <row r="899" spans="1:98" s="1" customFormat="1" ht="13.5" customHeight="1" x14ac:dyDescent="0.2">
      <c r="A899" s="17">
        <v>884</v>
      </c>
      <c r="B899" s="370"/>
      <c r="C899" s="370"/>
      <c r="D899" s="370"/>
      <c r="E899" s="370"/>
      <c r="F899" s="370"/>
      <c r="G899" s="370"/>
      <c r="H899" s="370"/>
      <c r="I899" s="370"/>
      <c r="J899" s="370"/>
      <c r="K899" s="370"/>
      <c r="L899" s="371"/>
      <c r="M899" s="370"/>
      <c r="N899" s="69"/>
      <c r="O899" s="70"/>
      <c r="P899" s="62"/>
      <c r="Q899" s="62"/>
      <c r="R899" s="103"/>
      <c r="S899" s="103"/>
      <c r="T899" s="104"/>
      <c r="U899" s="105"/>
      <c r="V899" s="106"/>
      <c r="W899" s="106"/>
      <c r="X899" s="107"/>
      <c r="Y899" s="25"/>
      <c r="Z899" s="21" t="str">
        <f t="shared" si="258"/>
        <v/>
      </c>
      <c r="AA899" s="6" t="e">
        <f t="shared" si="259"/>
        <v>#N/A</v>
      </c>
      <c r="AB899" s="6" t="e">
        <f t="shared" si="260"/>
        <v>#N/A</v>
      </c>
      <c r="AC899" s="6" t="e">
        <f t="shared" si="261"/>
        <v>#N/A</v>
      </c>
      <c r="AD899" s="6" t="str">
        <f t="shared" si="262"/>
        <v/>
      </c>
      <c r="AE899" s="6">
        <f t="shared" si="263"/>
        <v>1</v>
      </c>
      <c r="AF899" s="6" t="e">
        <f t="shared" si="250"/>
        <v>#N/A</v>
      </c>
      <c r="AG899" s="6" t="e">
        <f t="shared" si="251"/>
        <v>#N/A</v>
      </c>
      <c r="AH899" s="6" t="e">
        <f t="shared" si="252"/>
        <v>#N/A</v>
      </c>
      <c r="AI899" s="6" t="e">
        <f t="shared" si="253"/>
        <v>#N/A</v>
      </c>
      <c r="AJ899" s="7" t="str">
        <f t="shared" si="254"/>
        <v xml:space="preserve"> </v>
      </c>
      <c r="AK899" s="6" t="e">
        <f t="shared" si="255"/>
        <v>#N/A</v>
      </c>
      <c r="AL899" s="6"/>
      <c r="AM899" s="6"/>
      <c r="AN899" s="6"/>
      <c r="AO899" s="6"/>
      <c r="AP899" s="6"/>
      <c r="AQ899" s="6"/>
      <c r="AR899" s="6"/>
      <c r="AS899" s="6"/>
      <c r="AT899" s="6">
        <f t="shared" si="256"/>
        <v>0</v>
      </c>
      <c r="AU899" s="6"/>
      <c r="AV899" s="6" t="str">
        <f t="shared" si="264"/>
        <v/>
      </c>
      <c r="AW899" s="6" t="str">
        <f t="shared" si="265"/>
        <v/>
      </c>
      <c r="AX899" s="6" t="str">
        <f t="shared" si="266"/>
        <v/>
      </c>
      <c r="AY899" s="58"/>
      <c r="BE899"/>
      <c r="CS899" s="284" t="str">
        <f t="shared" si="249"/>
        <v/>
      </c>
      <c r="CT899" s="365" t="str">
        <f t="shared" si="257"/>
        <v/>
      </c>
    </row>
    <row r="900" spans="1:98" s="1" customFormat="1" ht="13.5" customHeight="1" x14ac:dyDescent="0.2">
      <c r="A900" s="17">
        <v>885</v>
      </c>
      <c r="B900" s="370"/>
      <c r="C900" s="370"/>
      <c r="D900" s="370"/>
      <c r="E900" s="370"/>
      <c r="F900" s="370"/>
      <c r="G900" s="370"/>
      <c r="H900" s="370"/>
      <c r="I900" s="370"/>
      <c r="J900" s="370"/>
      <c r="K900" s="370"/>
      <c r="L900" s="371"/>
      <c r="M900" s="370"/>
      <c r="N900" s="69"/>
      <c r="O900" s="70"/>
      <c r="P900" s="62"/>
      <c r="Q900" s="62"/>
      <c r="R900" s="103"/>
      <c r="S900" s="103"/>
      <c r="T900" s="104"/>
      <c r="U900" s="105"/>
      <c r="V900" s="106"/>
      <c r="W900" s="106"/>
      <c r="X900" s="107"/>
      <c r="Y900" s="25"/>
      <c r="Z900" s="21" t="str">
        <f t="shared" si="258"/>
        <v/>
      </c>
      <c r="AA900" s="6" t="e">
        <f t="shared" si="259"/>
        <v>#N/A</v>
      </c>
      <c r="AB900" s="6" t="e">
        <f t="shared" si="260"/>
        <v>#N/A</v>
      </c>
      <c r="AC900" s="6" t="e">
        <f t="shared" si="261"/>
        <v>#N/A</v>
      </c>
      <c r="AD900" s="6" t="str">
        <f t="shared" si="262"/>
        <v/>
      </c>
      <c r="AE900" s="6">
        <f t="shared" si="263"/>
        <v>1</v>
      </c>
      <c r="AF900" s="6" t="e">
        <f t="shared" si="250"/>
        <v>#N/A</v>
      </c>
      <c r="AG900" s="6" t="e">
        <f t="shared" si="251"/>
        <v>#N/A</v>
      </c>
      <c r="AH900" s="6" t="e">
        <f t="shared" si="252"/>
        <v>#N/A</v>
      </c>
      <c r="AI900" s="6" t="e">
        <f t="shared" si="253"/>
        <v>#N/A</v>
      </c>
      <c r="AJ900" s="7" t="str">
        <f t="shared" si="254"/>
        <v xml:space="preserve"> </v>
      </c>
      <c r="AK900" s="6" t="e">
        <f t="shared" si="255"/>
        <v>#N/A</v>
      </c>
      <c r="AL900" s="6"/>
      <c r="AM900" s="6"/>
      <c r="AN900" s="6"/>
      <c r="AO900" s="6"/>
      <c r="AP900" s="6"/>
      <c r="AQ900" s="6"/>
      <c r="AR900" s="6"/>
      <c r="AS900" s="6"/>
      <c r="AT900" s="6">
        <f t="shared" si="256"/>
        <v>0</v>
      </c>
      <c r="AU900" s="6"/>
      <c r="AV900" s="6" t="str">
        <f t="shared" si="264"/>
        <v/>
      </c>
      <c r="AW900" s="6" t="str">
        <f t="shared" si="265"/>
        <v/>
      </c>
      <c r="AX900" s="6" t="str">
        <f t="shared" si="266"/>
        <v/>
      </c>
      <c r="AY900" s="58"/>
      <c r="BE900"/>
      <c r="CS900" s="284" t="str">
        <f t="shared" si="249"/>
        <v/>
      </c>
      <c r="CT900" s="365" t="str">
        <f t="shared" si="257"/>
        <v/>
      </c>
    </row>
    <row r="901" spans="1:98" s="1" customFormat="1" ht="13.5" customHeight="1" x14ac:dyDescent="0.2">
      <c r="A901" s="17">
        <v>886</v>
      </c>
      <c r="B901" s="370"/>
      <c r="C901" s="370"/>
      <c r="D901" s="370"/>
      <c r="E901" s="370"/>
      <c r="F901" s="370"/>
      <c r="G901" s="370"/>
      <c r="H901" s="370"/>
      <c r="I901" s="370"/>
      <c r="J901" s="370"/>
      <c r="K901" s="370"/>
      <c r="L901" s="371"/>
      <c r="M901" s="370"/>
      <c r="N901" s="69"/>
      <c r="O901" s="70"/>
      <c r="P901" s="62"/>
      <c r="Q901" s="62"/>
      <c r="R901" s="103"/>
      <c r="S901" s="103"/>
      <c r="T901" s="104"/>
      <c r="U901" s="105"/>
      <c r="V901" s="106"/>
      <c r="W901" s="106"/>
      <c r="X901" s="107"/>
      <c r="Y901" s="25"/>
      <c r="Z901" s="21" t="str">
        <f t="shared" si="258"/>
        <v/>
      </c>
      <c r="AA901" s="6" t="e">
        <f t="shared" si="259"/>
        <v>#N/A</v>
      </c>
      <c r="AB901" s="6" t="e">
        <f t="shared" si="260"/>
        <v>#N/A</v>
      </c>
      <c r="AC901" s="6" t="e">
        <f t="shared" si="261"/>
        <v>#N/A</v>
      </c>
      <c r="AD901" s="6" t="str">
        <f t="shared" si="262"/>
        <v/>
      </c>
      <c r="AE901" s="6">
        <f t="shared" si="263"/>
        <v>1</v>
      </c>
      <c r="AF901" s="6" t="e">
        <f t="shared" si="250"/>
        <v>#N/A</v>
      </c>
      <c r="AG901" s="6" t="e">
        <f t="shared" si="251"/>
        <v>#N/A</v>
      </c>
      <c r="AH901" s="6" t="e">
        <f t="shared" si="252"/>
        <v>#N/A</v>
      </c>
      <c r="AI901" s="6" t="e">
        <f t="shared" si="253"/>
        <v>#N/A</v>
      </c>
      <c r="AJ901" s="7" t="str">
        <f t="shared" si="254"/>
        <v xml:space="preserve"> </v>
      </c>
      <c r="AK901" s="6" t="e">
        <f t="shared" si="255"/>
        <v>#N/A</v>
      </c>
      <c r="AL901" s="6"/>
      <c r="AM901" s="6"/>
      <c r="AN901" s="6"/>
      <c r="AO901" s="6"/>
      <c r="AP901" s="6"/>
      <c r="AQ901" s="6"/>
      <c r="AR901" s="6"/>
      <c r="AS901" s="6"/>
      <c r="AT901" s="6">
        <f t="shared" si="256"/>
        <v>0</v>
      </c>
      <c r="AU901" s="6"/>
      <c r="AV901" s="6" t="str">
        <f t="shared" si="264"/>
        <v/>
      </c>
      <c r="AW901" s="6" t="str">
        <f t="shared" si="265"/>
        <v/>
      </c>
      <c r="AX901" s="6" t="str">
        <f t="shared" si="266"/>
        <v/>
      </c>
      <c r="AY901" s="58"/>
      <c r="BE901"/>
      <c r="CS901" s="284" t="str">
        <f t="shared" si="249"/>
        <v/>
      </c>
      <c r="CT901" s="365" t="str">
        <f t="shared" si="257"/>
        <v/>
      </c>
    </row>
    <row r="902" spans="1:98" s="1" customFormat="1" ht="13.5" customHeight="1" x14ac:dyDescent="0.2">
      <c r="A902" s="17">
        <v>887</v>
      </c>
      <c r="B902" s="370"/>
      <c r="C902" s="370"/>
      <c r="D902" s="370"/>
      <c r="E902" s="370"/>
      <c r="F902" s="370"/>
      <c r="G902" s="370"/>
      <c r="H902" s="370"/>
      <c r="I902" s="370"/>
      <c r="J902" s="370"/>
      <c r="K902" s="370"/>
      <c r="L902" s="371"/>
      <c r="M902" s="370"/>
      <c r="N902" s="69"/>
      <c r="O902" s="70"/>
      <c r="P902" s="62"/>
      <c r="Q902" s="62"/>
      <c r="R902" s="103"/>
      <c r="S902" s="103"/>
      <c r="T902" s="104"/>
      <c r="U902" s="105"/>
      <c r="V902" s="106"/>
      <c r="W902" s="106"/>
      <c r="X902" s="107"/>
      <c r="Y902" s="25"/>
      <c r="Z902" s="21" t="str">
        <f t="shared" si="258"/>
        <v/>
      </c>
      <c r="AA902" s="6" t="e">
        <f t="shared" si="259"/>
        <v>#N/A</v>
      </c>
      <c r="AB902" s="6" t="e">
        <f t="shared" si="260"/>
        <v>#N/A</v>
      </c>
      <c r="AC902" s="6" t="e">
        <f t="shared" si="261"/>
        <v>#N/A</v>
      </c>
      <c r="AD902" s="6" t="str">
        <f t="shared" si="262"/>
        <v/>
      </c>
      <c r="AE902" s="6">
        <f t="shared" si="263"/>
        <v>1</v>
      </c>
      <c r="AF902" s="6" t="e">
        <f t="shared" si="250"/>
        <v>#N/A</v>
      </c>
      <c r="AG902" s="6" t="e">
        <f t="shared" si="251"/>
        <v>#N/A</v>
      </c>
      <c r="AH902" s="6" t="e">
        <f t="shared" si="252"/>
        <v>#N/A</v>
      </c>
      <c r="AI902" s="6" t="e">
        <f t="shared" si="253"/>
        <v>#N/A</v>
      </c>
      <c r="AJ902" s="7" t="str">
        <f t="shared" si="254"/>
        <v xml:space="preserve"> </v>
      </c>
      <c r="AK902" s="6" t="e">
        <f t="shared" si="255"/>
        <v>#N/A</v>
      </c>
      <c r="AL902" s="6"/>
      <c r="AM902" s="6"/>
      <c r="AN902" s="6"/>
      <c r="AO902" s="6"/>
      <c r="AP902" s="6"/>
      <c r="AQ902" s="6"/>
      <c r="AR902" s="6"/>
      <c r="AS902" s="6"/>
      <c r="AT902" s="6">
        <f t="shared" si="256"/>
        <v>0</v>
      </c>
      <c r="AU902" s="6"/>
      <c r="AV902" s="6" t="str">
        <f t="shared" si="264"/>
        <v/>
      </c>
      <c r="AW902" s="6" t="str">
        <f t="shared" si="265"/>
        <v/>
      </c>
      <c r="AX902" s="6" t="str">
        <f t="shared" si="266"/>
        <v/>
      </c>
      <c r="AY902" s="58"/>
      <c r="BE902"/>
      <c r="CS902" s="284" t="str">
        <f t="shared" si="249"/>
        <v/>
      </c>
      <c r="CT902" s="365" t="str">
        <f t="shared" si="257"/>
        <v/>
      </c>
    </row>
    <row r="903" spans="1:98" s="1" customFormat="1" ht="13.5" customHeight="1" x14ac:dyDescent="0.2">
      <c r="A903" s="17">
        <v>888</v>
      </c>
      <c r="B903" s="370"/>
      <c r="C903" s="370"/>
      <c r="D903" s="370"/>
      <c r="E903" s="370"/>
      <c r="F903" s="370"/>
      <c r="G903" s="370"/>
      <c r="H903" s="370"/>
      <c r="I903" s="370"/>
      <c r="J903" s="370"/>
      <c r="K903" s="370"/>
      <c r="L903" s="371"/>
      <c r="M903" s="370"/>
      <c r="N903" s="69"/>
      <c r="O903" s="70"/>
      <c r="P903" s="62"/>
      <c r="Q903" s="62"/>
      <c r="R903" s="103"/>
      <c r="S903" s="103"/>
      <c r="T903" s="104"/>
      <c r="U903" s="105"/>
      <c r="V903" s="106"/>
      <c r="W903" s="106"/>
      <c r="X903" s="107"/>
      <c r="Y903" s="25"/>
      <c r="Z903" s="21" t="str">
        <f t="shared" si="258"/>
        <v/>
      </c>
      <c r="AA903" s="6" t="e">
        <f t="shared" si="259"/>
        <v>#N/A</v>
      </c>
      <c r="AB903" s="6" t="e">
        <f t="shared" si="260"/>
        <v>#N/A</v>
      </c>
      <c r="AC903" s="6" t="e">
        <f t="shared" si="261"/>
        <v>#N/A</v>
      </c>
      <c r="AD903" s="6" t="str">
        <f t="shared" si="262"/>
        <v/>
      </c>
      <c r="AE903" s="6">
        <f t="shared" si="263"/>
        <v>1</v>
      </c>
      <c r="AF903" s="6" t="e">
        <f t="shared" si="250"/>
        <v>#N/A</v>
      </c>
      <c r="AG903" s="6" t="e">
        <f t="shared" si="251"/>
        <v>#N/A</v>
      </c>
      <c r="AH903" s="6" t="e">
        <f t="shared" si="252"/>
        <v>#N/A</v>
      </c>
      <c r="AI903" s="6" t="e">
        <f t="shared" si="253"/>
        <v>#N/A</v>
      </c>
      <c r="AJ903" s="7" t="str">
        <f t="shared" si="254"/>
        <v xml:space="preserve"> </v>
      </c>
      <c r="AK903" s="6" t="e">
        <f t="shared" si="255"/>
        <v>#N/A</v>
      </c>
      <c r="AL903" s="6"/>
      <c r="AM903" s="6"/>
      <c r="AN903" s="6"/>
      <c r="AO903" s="6"/>
      <c r="AP903" s="6"/>
      <c r="AQ903" s="6"/>
      <c r="AR903" s="6"/>
      <c r="AS903" s="6"/>
      <c r="AT903" s="6">
        <f t="shared" si="256"/>
        <v>0</v>
      </c>
      <c r="AU903" s="6"/>
      <c r="AV903" s="6" t="str">
        <f t="shared" si="264"/>
        <v/>
      </c>
      <c r="AW903" s="6" t="str">
        <f t="shared" si="265"/>
        <v/>
      </c>
      <c r="AX903" s="6" t="str">
        <f t="shared" si="266"/>
        <v/>
      </c>
      <c r="AY903" s="58"/>
      <c r="BE903"/>
      <c r="CS903" s="284" t="str">
        <f t="shared" si="249"/>
        <v/>
      </c>
      <c r="CT903" s="365" t="str">
        <f t="shared" si="257"/>
        <v/>
      </c>
    </row>
    <row r="904" spans="1:98" s="1" customFormat="1" ht="13.5" customHeight="1" x14ac:dyDescent="0.2">
      <c r="A904" s="17">
        <v>889</v>
      </c>
      <c r="B904" s="370"/>
      <c r="C904" s="370"/>
      <c r="D904" s="370"/>
      <c r="E904" s="370"/>
      <c r="F904" s="370"/>
      <c r="G904" s="370"/>
      <c r="H904" s="370"/>
      <c r="I904" s="370"/>
      <c r="J904" s="370"/>
      <c r="K904" s="370"/>
      <c r="L904" s="371"/>
      <c r="M904" s="370"/>
      <c r="N904" s="69"/>
      <c r="O904" s="70"/>
      <c r="P904" s="62"/>
      <c r="Q904" s="62"/>
      <c r="R904" s="103"/>
      <c r="S904" s="103"/>
      <c r="T904" s="104"/>
      <c r="U904" s="105"/>
      <c r="V904" s="106"/>
      <c r="W904" s="106"/>
      <c r="X904" s="107"/>
      <c r="Y904" s="25"/>
      <c r="Z904" s="21" t="str">
        <f t="shared" si="258"/>
        <v/>
      </c>
      <c r="AA904" s="6" t="e">
        <f t="shared" si="259"/>
        <v>#N/A</v>
      </c>
      <c r="AB904" s="6" t="e">
        <f t="shared" si="260"/>
        <v>#N/A</v>
      </c>
      <c r="AC904" s="6" t="e">
        <f t="shared" si="261"/>
        <v>#N/A</v>
      </c>
      <c r="AD904" s="6" t="str">
        <f t="shared" si="262"/>
        <v/>
      </c>
      <c r="AE904" s="6">
        <f t="shared" si="263"/>
        <v>1</v>
      </c>
      <c r="AF904" s="6" t="e">
        <f t="shared" si="250"/>
        <v>#N/A</v>
      </c>
      <c r="AG904" s="6" t="e">
        <f t="shared" si="251"/>
        <v>#N/A</v>
      </c>
      <c r="AH904" s="6" t="e">
        <f t="shared" si="252"/>
        <v>#N/A</v>
      </c>
      <c r="AI904" s="6" t="e">
        <f t="shared" si="253"/>
        <v>#N/A</v>
      </c>
      <c r="AJ904" s="7" t="str">
        <f t="shared" si="254"/>
        <v xml:space="preserve"> </v>
      </c>
      <c r="AK904" s="6" t="e">
        <f t="shared" si="255"/>
        <v>#N/A</v>
      </c>
      <c r="AL904" s="6"/>
      <c r="AM904" s="6"/>
      <c r="AN904" s="6"/>
      <c r="AO904" s="6"/>
      <c r="AP904" s="6"/>
      <c r="AQ904" s="6"/>
      <c r="AR904" s="6"/>
      <c r="AS904" s="6"/>
      <c r="AT904" s="6">
        <f t="shared" si="256"/>
        <v>0</v>
      </c>
      <c r="AU904" s="6"/>
      <c r="AV904" s="6" t="str">
        <f t="shared" si="264"/>
        <v/>
      </c>
      <c r="AW904" s="6" t="str">
        <f t="shared" si="265"/>
        <v/>
      </c>
      <c r="AX904" s="6" t="str">
        <f t="shared" si="266"/>
        <v/>
      </c>
      <c r="AY904" s="58"/>
      <c r="BE904"/>
      <c r="CS904" s="284" t="str">
        <f t="shared" si="249"/>
        <v/>
      </c>
      <c r="CT904" s="365" t="str">
        <f t="shared" si="257"/>
        <v/>
      </c>
    </row>
    <row r="905" spans="1:98" s="1" customFormat="1" ht="13.5" customHeight="1" x14ac:dyDescent="0.2">
      <c r="A905" s="17">
        <v>890</v>
      </c>
      <c r="B905" s="370"/>
      <c r="C905" s="370"/>
      <c r="D905" s="370"/>
      <c r="E905" s="370"/>
      <c r="F905" s="370"/>
      <c r="G905" s="370"/>
      <c r="H905" s="370"/>
      <c r="I905" s="370"/>
      <c r="J905" s="370"/>
      <c r="K905" s="370"/>
      <c r="L905" s="371"/>
      <c r="M905" s="370"/>
      <c r="N905" s="69"/>
      <c r="O905" s="70"/>
      <c r="P905" s="62"/>
      <c r="Q905" s="62"/>
      <c r="R905" s="103"/>
      <c r="S905" s="103"/>
      <c r="T905" s="104"/>
      <c r="U905" s="105"/>
      <c r="V905" s="106"/>
      <c r="W905" s="106"/>
      <c r="X905" s="107"/>
      <c r="Y905" s="25"/>
      <c r="Z905" s="21" t="str">
        <f t="shared" si="258"/>
        <v/>
      </c>
      <c r="AA905" s="6" t="e">
        <f t="shared" si="259"/>
        <v>#N/A</v>
      </c>
      <c r="AB905" s="6" t="e">
        <f t="shared" si="260"/>
        <v>#N/A</v>
      </c>
      <c r="AC905" s="6" t="e">
        <f t="shared" si="261"/>
        <v>#N/A</v>
      </c>
      <c r="AD905" s="6" t="str">
        <f t="shared" si="262"/>
        <v/>
      </c>
      <c r="AE905" s="6">
        <f t="shared" si="263"/>
        <v>1</v>
      </c>
      <c r="AF905" s="6" t="e">
        <f t="shared" si="250"/>
        <v>#N/A</v>
      </c>
      <c r="AG905" s="6" t="e">
        <f t="shared" si="251"/>
        <v>#N/A</v>
      </c>
      <c r="AH905" s="6" t="e">
        <f t="shared" si="252"/>
        <v>#N/A</v>
      </c>
      <c r="AI905" s="6" t="e">
        <f t="shared" si="253"/>
        <v>#N/A</v>
      </c>
      <c r="AJ905" s="7" t="str">
        <f t="shared" si="254"/>
        <v xml:space="preserve"> </v>
      </c>
      <c r="AK905" s="6" t="e">
        <f t="shared" si="255"/>
        <v>#N/A</v>
      </c>
      <c r="AL905" s="6"/>
      <c r="AM905" s="6"/>
      <c r="AN905" s="6"/>
      <c r="AO905" s="6"/>
      <c r="AP905" s="6"/>
      <c r="AQ905" s="6"/>
      <c r="AR905" s="6"/>
      <c r="AS905" s="6"/>
      <c r="AT905" s="6">
        <f t="shared" si="256"/>
        <v>0</v>
      </c>
      <c r="AU905" s="6"/>
      <c r="AV905" s="6" t="str">
        <f t="shared" si="264"/>
        <v/>
      </c>
      <c r="AW905" s="6" t="str">
        <f t="shared" si="265"/>
        <v/>
      </c>
      <c r="AX905" s="6" t="str">
        <f t="shared" si="266"/>
        <v/>
      </c>
      <c r="AY905" s="58"/>
      <c r="BE905"/>
      <c r="CS905" s="284" t="str">
        <f t="shared" si="249"/>
        <v/>
      </c>
      <c r="CT905" s="365" t="str">
        <f t="shared" si="257"/>
        <v/>
      </c>
    </row>
    <row r="906" spans="1:98" s="1" customFormat="1" ht="13.5" customHeight="1" x14ac:dyDescent="0.2">
      <c r="A906" s="17">
        <v>891</v>
      </c>
      <c r="B906" s="370"/>
      <c r="C906" s="370"/>
      <c r="D906" s="370"/>
      <c r="E906" s="370"/>
      <c r="F906" s="370"/>
      <c r="G906" s="370"/>
      <c r="H906" s="370"/>
      <c r="I906" s="370"/>
      <c r="J906" s="370"/>
      <c r="K906" s="370"/>
      <c r="L906" s="371"/>
      <c r="M906" s="370"/>
      <c r="N906" s="69"/>
      <c r="O906" s="70"/>
      <c r="P906" s="62"/>
      <c r="Q906" s="62"/>
      <c r="R906" s="103"/>
      <c r="S906" s="103"/>
      <c r="T906" s="104"/>
      <c r="U906" s="105"/>
      <c r="V906" s="106"/>
      <c r="W906" s="106"/>
      <c r="X906" s="107"/>
      <c r="Y906" s="25"/>
      <c r="Z906" s="21" t="str">
        <f t="shared" si="258"/>
        <v/>
      </c>
      <c r="AA906" s="6" t="e">
        <f t="shared" si="259"/>
        <v>#N/A</v>
      </c>
      <c r="AB906" s="6" t="e">
        <f t="shared" si="260"/>
        <v>#N/A</v>
      </c>
      <c r="AC906" s="6" t="e">
        <f t="shared" si="261"/>
        <v>#N/A</v>
      </c>
      <c r="AD906" s="6" t="str">
        <f t="shared" si="262"/>
        <v/>
      </c>
      <c r="AE906" s="6">
        <f t="shared" si="263"/>
        <v>1</v>
      </c>
      <c r="AF906" s="6" t="e">
        <f t="shared" si="250"/>
        <v>#N/A</v>
      </c>
      <c r="AG906" s="6" t="e">
        <f t="shared" si="251"/>
        <v>#N/A</v>
      </c>
      <c r="AH906" s="6" t="e">
        <f t="shared" si="252"/>
        <v>#N/A</v>
      </c>
      <c r="AI906" s="6" t="e">
        <f t="shared" si="253"/>
        <v>#N/A</v>
      </c>
      <c r="AJ906" s="7" t="str">
        <f t="shared" si="254"/>
        <v xml:space="preserve"> </v>
      </c>
      <c r="AK906" s="6" t="e">
        <f t="shared" si="255"/>
        <v>#N/A</v>
      </c>
      <c r="AL906" s="6"/>
      <c r="AM906" s="6"/>
      <c r="AN906" s="6"/>
      <c r="AO906" s="6"/>
      <c r="AP906" s="6"/>
      <c r="AQ906" s="6"/>
      <c r="AR906" s="6"/>
      <c r="AS906" s="6"/>
      <c r="AT906" s="6">
        <f t="shared" si="256"/>
        <v>0</v>
      </c>
      <c r="AU906" s="6"/>
      <c r="AV906" s="6" t="str">
        <f t="shared" si="264"/>
        <v/>
      </c>
      <c r="AW906" s="6" t="str">
        <f t="shared" si="265"/>
        <v/>
      </c>
      <c r="AX906" s="6" t="str">
        <f t="shared" si="266"/>
        <v/>
      </c>
      <c r="AY906" s="58"/>
      <c r="BE906"/>
      <c r="CS906" s="284" t="str">
        <f t="shared" si="249"/>
        <v/>
      </c>
      <c r="CT906" s="365" t="str">
        <f t="shared" si="257"/>
        <v/>
      </c>
    </row>
    <row r="907" spans="1:98" s="1" customFormat="1" ht="13.5" customHeight="1" x14ac:dyDescent="0.2">
      <c r="A907" s="17">
        <v>892</v>
      </c>
      <c r="B907" s="370"/>
      <c r="C907" s="370"/>
      <c r="D907" s="370"/>
      <c r="E907" s="370"/>
      <c r="F907" s="370"/>
      <c r="G907" s="370"/>
      <c r="H907" s="370"/>
      <c r="I907" s="370"/>
      <c r="J907" s="370"/>
      <c r="K907" s="370"/>
      <c r="L907" s="371"/>
      <c r="M907" s="370"/>
      <c r="N907" s="69"/>
      <c r="O907" s="70"/>
      <c r="P907" s="62"/>
      <c r="Q907" s="62"/>
      <c r="R907" s="103"/>
      <c r="S907" s="103"/>
      <c r="T907" s="104"/>
      <c r="U907" s="105"/>
      <c r="V907" s="106"/>
      <c r="W907" s="106"/>
      <c r="X907" s="107"/>
      <c r="Y907" s="25"/>
      <c r="Z907" s="21" t="str">
        <f t="shared" si="258"/>
        <v/>
      </c>
      <c r="AA907" s="6" t="e">
        <f t="shared" si="259"/>
        <v>#N/A</v>
      </c>
      <c r="AB907" s="6" t="e">
        <f t="shared" si="260"/>
        <v>#N/A</v>
      </c>
      <c r="AC907" s="6" t="e">
        <f t="shared" si="261"/>
        <v>#N/A</v>
      </c>
      <c r="AD907" s="6" t="str">
        <f t="shared" si="262"/>
        <v/>
      </c>
      <c r="AE907" s="6">
        <f t="shared" si="263"/>
        <v>1</v>
      </c>
      <c r="AF907" s="6" t="e">
        <f t="shared" si="250"/>
        <v>#N/A</v>
      </c>
      <c r="AG907" s="6" t="e">
        <f t="shared" si="251"/>
        <v>#N/A</v>
      </c>
      <c r="AH907" s="6" t="e">
        <f t="shared" si="252"/>
        <v>#N/A</v>
      </c>
      <c r="AI907" s="6" t="e">
        <f t="shared" si="253"/>
        <v>#N/A</v>
      </c>
      <c r="AJ907" s="7" t="str">
        <f t="shared" si="254"/>
        <v xml:space="preserve"> </v>
      </c>
      <c r="AK907" s="6" t="e">
        <f t="shared" si="255"/>
        <v>#N/A</v>
      </c>
      <c r="AL907" s="6"/>
      <c r="AM907" s="6"/>
      <c r="AN907" s="6"/>
      <c r="AO907" s="6"/>
      <c r="AP907" s="6"/>
      <c r="AQ907" s="6"/>
      <c r="AR907" s="6"/>
      <c r="AS907" s="6"/>
      <c r="AT907" s="6">
        <f t="shared" si="256"/>
        <v>0</v>
      </c>
      <c r="AU907" s="6"/>
      <c r="AV907" s="6" t="str">
        <f t="shared" si="264"/>
        <v/>
      </c>
      <c r="AW907" s="6" t="str">
        <f t="shared" si="265"/>
        <v/>
      </c>
      <c r="AX907" s="6" t="str">
        <f t="shared" si="266"/>
        <v/>
      </c>
      <c r="AY907" s="58"/>
      <c r="BE907"/>
      <c r="CS907" s="284" t="str">
        <f t="shared" si="249"/>
        <v/>
      </c>
      <c r="CT907" s="365" t="str">
        <f t="shared" si="257"/>
        <v/>
      </c>
    </row>
    <row r="908" spans="1:98" s="1" customFormat="1" ht="13.5" customHeight="1" x14ac:dyDescent="0.2">
      <c r="A908" s="17">
        <v>893</v>
      </c>
      <c r="B908" s="370"/>
      <c r="C908" s="370"/>
      <c r="D908" s="370"/>
      <c r="E908" s="370"/>
      <c r="F908" s="370"/>
      <c r="G908" s="370"/>
      <c r="H908" s="370"/>
      <c r="I908" s="370"/>
      <c r="J908" s="370"/>
      <c r="K908" s="370"/>
      <c r="L908" s="371"/>
      <c r="M908" s="370"/>
      <c r="N908" s="69"/>
      <c r="O908" s="70"/>
      <c r="P908" s="62"/>
      <c r="Q908" s="62"/>
      <c r="R908" s="103"/>
      <c r="S908" s="103"/>
      <c r="T908" s="104"/>
      <c r="U908" s="105"/>
      <c r="V908" s="106"/>
      <c r="W908" s="106"/>
      <c r="X908" s="107"/>
      <c r="Y908" s="25"/>
      <c r="Z908" s="21" t="str">
        <f t="shared" si="258"/>
        <v/>
      </c>
      <c r="AA908" s="6" t="e">
        <f t="shared" si="259"/>
        <v>#N/A</v>
      </c>
      <c r="AB908" s="6" t="e">
        <f t="shared" si="260"/>
        <v>#N/A</v>
      </c>
      <c r="AC908" s="6" t="e">
        <f t="shared" si="261"/>
        <v>#N/A</v>
      </c>
      <c r="AD908" s="6" t="str">
        <f t="shared" si="262"/>
        <v/>
      </c>
      <c r="AE908" s="6">
        <f t="shared" si="263"/>
        <v>1</v>
      </c>
      <c r="AF908" s="6" t="e">
        <f t="shared" si="250"/>
        <v>#N/A</v>
      </c>
      <c r="AG908" s="6" t="e">
        <f t="shared" si="251"/>
        <v>#N/A</v>
      </c>
      <c r="AH908" s="6" t="e">
        <f t="shared" si="252"/>
        <v>#N/A</v>
      </c>
      <c r="AI908" s="6" t="e">
        <f t="shared" si="253"/>
        <v>#N/A</v>
      </c>
      <c r="AJ908" s="7" t="str">
        <f t="shared" si="254"/>
        <v xml:space="preserve"> </v>
      </c>
      <c r="AK908" s="6" t="e">
        <f t="shared" si="255"/>
        <v>#N/A</v>
      </c>
      <c r="AL908" s="6"/>
      <c r="AM908" s="6"/>
      <c r="AN908" s="6"/>
      <c r="AO908" s="6"/>
      <c r="AP908" s="6"/>
      <c r="AQ908" s="6"/>
      <c r="AR908" s="6"/>
      <c r="AS908" s="6"/>
      <c r="AT908" s="6">
        <f t="shared" si="256"/>
        <v>0</v>
      </c>
      <c r="AU908" s="6"/>
      <c r="AV908" s="6" t="str">
        <f t="shared" si="264"/>
        <v/>
      </c>
      <c r="AW908" s="6" t="str">
        <f t="shared" si="265"/>
        <v/>
      </c>
      <c r="AX908" s="6" t="str">
        <f t="shared" si="266"/>
        <v/>
      </c>
      <c r="AY908" s="58"/>
      <c r="BE908"/>
      <c r="CS908" s="284" t="str">
        <f t="shared" si="249"/>
        <v/>
      </c>
      <c r="CT908" s="365" t="str">
        <f t="shared" si="257"/>
        <v/>
      </c>
    </row>
    <row r="909" spans="1:98" s="1" customFormat="1" ht="13.5" customHeight="1" x14ac:dyDescent="0.2">
      <c r="A909" s="17">
        <v>894</v>
      </c>
      <c r="B909" s="370"/>
      <c r="C909" s="370"/>
      <c r="D909" s="370"/>
      <c r="E909" s="370"/>
      <c r="F909" s="370"/>
      <c r="G909" s="370"/>
      <c r="H909" s="370"/>
      <c r="I909" s="370"/>
      <c r="J909" s="370"/>
      <c r="K909" s="370"/>
      <c r="L909" s="371"/>
      <c r="M909" s="370"/>
      <c r="N909" s="69"/>
      <c r="O909" s="70"/>
      <c r="P909" s="62"/>
      <c r="Q909" s="62"/>
      <c r="R909" s="103"/>
      <c r="S909" s="103"/>
      <c r="T909" s="104"/>
      <c r="U909" s="105"/>
      <c r="V909" s="106"/>
      <c r="W909" s="106"/>
      <c r="X909" s="107"/>
      <c r="Y909" s="25"/>
      <c r="Z909" s="21" t="str">
        <f t="shared" si="258"/>
        <v/>
      </c>
      <c r="AA909" s="6" t="e">
        <f t="shared" si="259"/>
        <v>#N/A</v>
      </c>
      <c r="AB909" s="6" t="e">
        <f t="shared" si="260"/>
        <v>#N/A</v>
      </c>
      <c r="AC909" s="6" t="e">
        <f t="shared" si="261"/>
        <v>#N/A</v>
      </c>
      <c r="AD909" s="6" t="str">
        <f t="shared" si="262"/>
        <v/>
      </c>
      <c r="AE909" s="6">
        <f t="shared" si="263"/>
        <v>1</v>
      </c>
      <c r="AF909" s="6" t="e">
        <f t="shared" si="250"/>
        <v>#N/A</v>
      </c>
      <c r="AG909" s="6" t="e">
        <f t="shared" si="251"/>
        <v>#N/A</v>
      </c>
      <c r="AH909" s="6" t="e">
        <f t="shared" si="252"/>
        <v>#N/A</v>
      </c>
      <c r="AI909" s="6" t="e">
        <f t="shared" si="253"/>
        <v>#N/A</v>
      </c>
      <c r="AJ909" s="7" t="str">
        <f t="shared" si="254"/>
        <v xml:space="preserve"> </v>
      </c>
      <c r="AK909" s="6" t="e">
        <f t="shared" si="255"/>
        <v>#N/A</v>
      </c>
      <c r="AL909" s="6"/>
      <c r="AM909" s="6"/>
      <c r="AN909" s="6"/>
      <c r="AO909" s="6"/>
      <c r="AP909" s="6"/>
      <c r="AQ909" s="6"/>
      <c r="AR909" s="6"/>
      <c r="AS909" s="6"/>
      <c r="AT909" s="6">
        <f t="shared" si="256"/>
        <v>0</v>
      </c>
      <c r="AU909" s="6"/>
      <c r="AV909" s="6" t="str">
        <f t="shared" si="264"/>
        <v/>
      </c>
      <c r="AW909" s="6" t="str">
        <f t="shared" si="265"/>
        <v/>
      </c>
      <c r="AX909" s="6" t="str">
        <f t="shared" si="266"/>
        <v/>
      </c>
      <c r="AY909" s="58"/>
      <c r="BE909"/>
      <c r="CS909" s="284" t="str">
        <f t="shared" si="249"/>
        <v/>
      </c>
      <c r="CT909" s="365" t="str">
        <f t="shared" si="257"/>
        <v/>
      </c>
    </row>
    <row r="910" spans="1:98" s="1" customFormat="1" ht="13.5" customHeight="1" x14ac:dyDescent="0.2">
      <c r="A910" s="17">
        <v>895</v>
      </c>
      <c r="B910" s="370"/>
      <c r="C910" s="370"/>
      <c r="D910" s="370"/>
      <c r="E910" s="370"/>
      <c r="F910" s="370"/>
      <c r="G910" s="370"/>
      <c r="H910" s="370"/>
      <c r="I910" s="370"/>
      <c r="J910" s="370"/>
      <c r="K910" s="370"/>
      <c r="L910" s="371"/>
      <c r="M910" s="370"/>
      <c r="N910" s="69"/>
      <c r="O910" s="70"/>
      <c r="P910" s="62"/>
      <c r="Q910" s="62"/>
      <c r="R910" s="103"/>
      <c r="S910" s="103"/>
      <c r="T910" s="104"/>
      <c r="U910" s="105"/>
      <c r="V910" s="106"/>
      <c r="W910" s="106"/>
      <c r="X910" s="107"/>
      <c r="Y910" s="25"/>
      <c r="Z910" s="21" t="str">
        <f t="shared" si="258"/>
        <v/>
      </c>
      <c r="AA910" s="6" t="e">
        <f t="shared" si="259"/>
        <v>#N/A</v>
      </c>
      <c r="AB910" s="6" t="e">
        <f t="shared" si="260"/>
        <v>#N/A</v>
      </c>
      <c r="AC910" s="6" t="e">
        <f t="shared" si="261"/>
        <v>#N/A</v>
      </c>
      <c r="AD910" s="6" t="str">
        <f t="shared" si="262"/>
        <v/>
      </c>
      <c r="AE910" s="6">
        <f t="shared" si="263"/>
        <v>1</v>
      </c>
      <c r="AF910" s="6" t="e">
        <f t="shared" si="250"/>
        <v>#N/A</v>
      </c>
      <c r="AG910" s="6" t="e">
        <f t="shared" si="251"/>
        <v>#N/A</v>
      </c>
      <c r="AH910" s="6" t="e">
        <f t="shared" si="252"/>
        <v>#N/A</v>
      </c>
      <c r="AI910" s="6" t="e">
        <f t="shared" si="253"/>
        <v>#N/A</v>
      </c>
      <c r="AJ910" s="7" t="str">
        <f t="shared" si="254"/>
        <v xml:space="preserve"> </v>
      </c>
      <c r="AK910" s="6" t="e">
        <f t="shared" si="255"/>
        <v>#N/A</v>
      </c>
      <c r="AL910" s="6"/>
      <c r="AM910" s="6"/>
      <c r="AN910" s="6"/>
      <c r="AO910" s="6"/>
      <c r="AP910" s="6"/>
      <c r="AQ910" s="6"/>
      <c r="AR910" s="6"/>
      <c r="AS910" s="6"/>
      <c r="AT910" s="6">
        <f t="shared" si="256"/>
        <v>0</v>
      </c>
      <c r="AU910" s="6"/>
      <c r="AV910" s="6" t="str">
        <f t="shared" si="264"/>
        <v/>
      </c>
      <c r="AW910" s="6" t="str">
        <f t="shared" si="265"/>
        <v/>
      </c>
      <c r="AX910" s="6" t="str">
        <f t="shared" si="266"/>
        <v/>
      </c>
      <c r="AY910" s="58"/>
      <c r="BE910"/>
      <c r="CS910" s="284" t="str">
        <f t="shared" si="249"/>
        <v/>
      </c>
      <c r="CT910" s="365" t="str">
        <f t="shared" si="257"/>
        <v/>
      </c>
    </row>
    <row r="911" spans="1:98" s="1" customFormat="1" ht="13.5" customHeight="1" x14ac:dyDescent="0.2">
      <c r="A911" s="17">
        <v>896</v>
      </c>
      <c r="B911" s="370"/>
      <c r="C911" s="370"/>
      <c r="D911" s="370"/>
      <c r="E911" s="370"/>
      <c r="F911" s="370"/>
      <c r="G911" s="370"/>
      <c r="H911" s="370"/>
      <c r="I911" s="370"/>
      <c r="J911" s="370"/>
      <c r="K911" s="370"/>
      <c r="L911" s="371"/>
      <c r="M911" s="370"/>
      <c r="N911" s="69"/>
      <c r="O911" s="70"/>
      <c r="P911" s="62"/>
      <c r="Q911" s="62"/>
      <c r="R911" s="103"/>
      <c r="S911" s="103"/>
      <c r="T911" s="104"/>
      <c r="U911" s="105"/>
      <c r="V911" s="106"/>
      <c r="W911" s="106"/>
      <c r="X911" s="107"/>
      <c r="Y911" s="25"/>
      <c r="Z911" s="21" t="str">
        <f t="shared" si="258"/>
        <v/>
      </c>
      <c r="AA911" s="6" t="e">
        <f t="shared" si="259"/>
        <v>#N/A</v>
      </c>
      <c r="AB911" s="6" t="e">
        <f t="shared" si="260"/>
        <v>#N/A</v>
      </c>
      <c r="AC911" s="6" t="e">
        <f t="shared" si="261"/>
        <v>#N/A</v>
      </c>
      <c r="AD911" s="6" t="str">
        <f t="shared" si="262"/>
        <v/>
      </c>
      <c r="AE911" s="6">
        <f t="shared" si="263"/>
        <v>1</v>
      </c>
      <c r="AF911" s="6" t="e">
        <f t="shared" si="250"/>
        <v>#N/A</v>
      </c>
      <c r="AG911" s="6" t="e">
        <f t="shared" si="251"/>
        <v>#N/A</v>
      </c>
      <c r="AH911" s="6" t="e">
        <f t="shared" si="252"/>
        <v>#N/A</v>
      </c>
      <c r="AI911" s="6" t="e">
        <f t="shared" si="253"/>
        <v>#N/A</v>
      </c>
      <c r="AJ911" s="7" t="str">
        <f t="shared" si="254"/>
        <v xml:space="preserve"> </v>
      </c>
      <c r="AK911" s="6" t="e">
        <f t="shared" si="255"/>
        <v>#N/A</v>
      </c>
      <c r="AL911" s="6"/>
      <c r="AM911" s="6"/>
      <c r="AN911" s="6"/>
      <c r="AO911" s="6"/>
      <c r="AP911" s="6"/>
      <c r="AQ911" s="6"/>
      <c r="AR911" s="6"/>
      <c r="AS911" s="6"/>
      <c r="AT911" s="6">
        <f t="shared" si="256"/>
        <v>0</v>
      </c>
      <c r="AU911" s="6"/>
      <c r="AV911" s="6" t="str">
        <f t="shared" si="264"/>
        <v/>
      </c>
      <c r="AW911" s="6" t="str">
        <f t="shared" si="265"/>
        <v/>
      </c>
      <c r="AX911" s="6" t="str">
        <f t="shared" si="266"/>
        <v/>
      </c>
      <c r="AY911" s="58"/>
      <c r="BE911"/>
      <c r="CS911" s="284" t="str">
        <f t="shared" si="249"/>
        <v/>
      </c>
      <c r="CT911" s="365" t="str">
        <f t="shared" si="257"/>
        <v/>
      </c>
    </row>
    <row r="912" spans="1:98" s="1" customFormat="1" ht="13.5" customHeight="1" x14ac:dyDescent="0.2">
      <c r="A912" s="17">
        <v>897</v>
      </c>
      <c r="B912" s="370"/>
      <c r="C912" s="370"/>
      <c r="D912" s="370"/>
      <c r="E912" s="370"/>
      <c r="F912" s="370"/>
      <c r="G912" s="370"/>
      <c r="H912" s="370"/>
      <c r="I912" s="370"/>
      <c r="J912" s="370"/>
      <c r="K912" s="370"/>
      <c r="L912" s="371"/>
      <c r="M912" s="370"/>
      <c r="N912" s="69"/>
      <c r="O912" s="70"/>
      <c r="P912" s="62"/>
      <c r="Q912" s="62"/>
      <c r="R912" s="103"/>
      <c r="S912" s="103"/>
      <c r="T912" s="104"/>
      <c r="U912" s="105"/>
      <c r="V912" s="106"/>
      <c r="W912" s="106"/>
      <c r="X912" s="107"/>
      <c r="Y912" s="25"/>
      <c r="Z912" s="21" t="str">
        <f t="shared" si="258"/>
        <v/>
      </c>
      <c r="AA912" s="6" t="e">
        <f t="shared" si="259"/>
        <v>#N/A</v>
      </c>
      <c r="AB912" s="6" t="e">
        <f t="shared" si="260"/>
        <v>#N/A</v>
      </c>
      <c r="AC912" s="6" t="e">
        <f t="shared" si="261"/>
        <v>#N/A</v>
      </c>
      <c r="AD912" s="6" t="str">
        <f t="shared" si="262"/>
        <v/>
      </c>
      <c r="AE912" s="6">
        <f t="shared" si="263"/>
        <v>1</v>
      </c>
      <c r="AF912" s="6" t="e">
        <f t="shared" si="250"/>
        <v>#N/A</v>
      </c>
      <c r="AG912" s="6" t="e">
        <f t="shared" si="251"/>
        <v>#N/A</v>
      </c>
      <c r="AH912" s="6" t="e">
        <f t="shared" si="252"/>
        <v>#N/A</v>
      </c>
      <c r="AI912" s="6" t="e">
        <f t="shared" si="253"/>
        <v>#N/A</v>
      </c>
      <c r="AJ912" s="7" t="str">
        <f t="shared" si="254"/>
        <v xml:space="preserve"> </v>
      </c>
      <c r="AK912" s="6" t="e">
        <f t="shared" si="255"/>
        <v>#N/A</v>
      </c>
      <c r="AL912" s="6"/>
      <c r="AM912" s="6"/>
      <c r="AN912" s="6"/>
      <c r="AO912" s="6"/>
      <c r="AP912" s="6"/>
      <c r="AQ912" s="6"/>
      <c r="AR912" s="6"/>
      <c r="AS912" s="6"/>
      <c r="AT912" s="6">
        <f t="shared" si="256"/>
        <v>0</v>
      </c>
      <c r="AU912" s="6"/>
      <c r="AV912" s="6" t="str">
        <f t="shared" si="264"/>
        <v/>
      </c>
      <c r="AW912" s="6" t="str">
        <f t="shared" si="265"/>
        <v/>
      </c>
      <c r="AX912" s="6" t="str">
        <f t="shared" si="266"/>
        <v/>
      </c>
      <c r="AY912" s="58"/>
      <c r="BE912"/>
      <c r="CS912" s="284" t="str">
        <f t="shared" ref="CS912:CS975" si="267">IFERROR(VLOOKUP(AI912,$CQ$17:$CR$33,2,0),"")</f>
        <v/>
      </c>
      <c r="CT912" s="365" t="str">
        <f t="shared" si="257"/>
        <v/>
      </c>
    </row>
    <row r="913" spans="1:98" s="1" customFormat="1" ht="13.5" customHeight="1" x14ac:dyDescent="0.2">
      <c r="A913" s="17">
        <v>898</v>
      </c>
      <c r="B913" s="370"/>
      <c r="C913" s="370"/>
      <c r="D913" s="370"/>
      <c r="E913" s="370"/>
      <c r="F913" s="370"/>
      <c r="G913" s="370"/>
      <c r="H913" s="370"/>
      <c r="I913" s="370"/>
      <c r="J913" s="370"/>
      <c r="K913" s="370"/>
      <c r="L913" s="371"/>
      <c r="M913" s="370"/>
      <c r="N913" s="69"/>
      <c r="O913" s="70"/>
      <c r="P913" s="62"/>
      <c r="Q913" s="62"/>
      <c r="R913" s="103"/>
      <c r="S913" s="103"/>
      <c r="T913" s="104"/>
      <c r="U913" s="105"/>
      <c r="V913" s="106"/>
      <c r="W913" s="106"/>
      <c r="X913" s="107"/>
      <c r="Y913" s="25"/>
      <c r="Z913" s="21" t="str">
        <f t="shared" si="258"/>
        <v/>
      </c>
      <c r="AA913" s="6" t="e">
        <f t="shared" si="259"/>
        <v>#N/A</v>
      </c>
      <c r="AB913" s="6" t="e">
        <f t="shared" si="260"/>
        <v>#N/A</v>
      </c>
      <c r="AC913" s="6" t="e">
        <f t="shared" si="261"/>
        <v>#N/A</v>
      </c>
      <c r="AD913" s="6" t="str">
        <f t="shared" si="262"/>
        <v/>
      </c>
      <c r="AE913" s="6">
        <f t="shared" si="263"/>
        <v>1</v>
      </c>
      <c r="AF913" s="6" t="e">
        <f t="shared" ref="AF913:AF976" si="268">IF(AC913=9,0,IF(L913&lt;=1700,1,IF(L913&lt;=2500,2,IF(L913&lt;=3500,3,4))))</f>
        <v>#N/A</v>
      </c>
      <c r="AG913" s="6" t="e">
        <f t="shared" ref="AG913:AG976" si="269">IF(AC913=5,0,IF(AC913=9,0,IF(L913&lt;=1700,1,IF(L913&lt;=2500,2,IF(L913&lt;=3500,3,4)))))</f>
        <v>#N/A</v>
      </c>
      <c r="AH913" s="6" t="e">
        <f t="shared" ref="AH913:AH976" si="270">VLOOKUP(M913,$BH$17:$BI$27,2,FALSE)</f>
        <v>#N/A</v>
      </c>
      <c r="AI913" s="6" t="e">
        <f t="shared" ref="AI913:AI976" si="271">VLOOKUP(AK913,排出係数表,9,FALSE)</f>
        <v>#N/A</v>
      </c>
      <c r="AJ913" s="7" t="str">
        <f t="shared" ref="AJ913:AJ976" si="272">IF(OR(ISBLANK(M913)=TRUE,ISBLANK(B913)=TRUE)," ",CONCATENATE(B913,AC913,AF913))</f>
        <v xml:space="preserve"> </v>
      </c>
      <c r="AK913" s="6" t="e">
        <f t="shared" ref="AK913:AK976" si="273">CONCATENATE(AA913,AG913,AH913,AD913)</f>
        <v>#N/A</v>
      </c>
      <c r="AL913" s="6"/>
      <c r="AM913" s="6"/>
      <c r="AN913" s="6"/>
      <c r="AO913" s="6"/>
      <c r="AP913" s="6"/>
      <c r="AQ913" s="6"/>
      <c r="AR913" s="6"/>
      <c r="AS913" s="6"/>
      <c r="AT913" s="6">
        <f t="shared" ref="AT913:AT976" si="274">IF(AND(N913="なし",O913="なし"),0,IF(AND(N913="",O913=""),0,IF(AND(N913="",O913="なし"),0,IF(AND(N913="なし",O913=""),0,1))))</f>
        <v>0</v>
      </c>
      <c r="AU913" s="6"/>
      <c r="AV913" s="6" t="str">
        <f t="shared" si="264"/>
        <v/>
      </c>
      <c r="AW913" s="6" t="str">
        <f t="shared" si="265"/>
        <v/>
      </c>
      <c r="AX913" s="6" t="str">
        <f t="shared" si="266"/>
        <v/>
      </c>
      <c r="AY913" s="58"/>
      <c r="BE913"/>
      <c r="CS913" s="284" t="str">
        <f t="shared" si="267"/>
        <v/>
      </c>
      <c r="CT913" s="365" t="str">
        <f t="shared" ref="CT913:CT976" si="275">IF(
  OR(
    AND(D913&gt;=480, D913&lt;=498),
    AND(D913&gt;=580, D913&lt;=598),
    AND(D913&gt;=680, D913&lt;=698),
    AND(D913&gt;=780, D913&lt;=798)
  ),
  "※軽自動車は報告の対象外です。",
  ""
)</f>
        <v/>
      </c>
    </row>
    <row r="914" spans="1:98" s="1" customFormat="1" ht="13.5" customHeight="1" x14ac:dyDescent="0.2">
      <c r="A914" s="17">
        <v>899</v>
      </c>
      <c r="B914" s="370"/>
      <c r="C914" s="370"/>
      <c r="D914" s="370"/>
      <c r="E914" s="370"/>
      <c r="F914" s="370"/>
      <c r="G914" s="370"/>
      <c r="H914" s="370"/>
      <c r="I914" s="370"/>
      <c r="J914" s="370"/>
      <c r="K914" s="370"/>
      <c r="L914" s="371"/>
      <c r="M914" s="370"/>
      <c r="N914" s="69"/>
      <c r="O914" s="70"/>
      <c r="P914" s="62"/>
      <c r="Q914" s="62"/>
      <c r="R914" s="103"/>
      <c r="S914" s="103"/>
      <c r="T914" s="104"/>
      <c r="U914" s="105"/>
      <c r="V914" s="106"/>
      <c r="W914" s="106"/>
      <c r="X914" s="107"/>
      <c r="Y914" s="25"/>
      <c r="Z914" s="21" t="str">
        <f t="shared" si="258"/>
        <v/>
      </c>
      <c r="AA914" s="6" t="e">
        <f t="shared" si="259"/>
        <v>#N/A</v>
      </c>
      <c r="AB914" s="6" t="e">
        <f t="shared" si="260"/>
        <v>#N/A</v>
      </c>
      <c r="AC914" s="6" t="e">
        <f t="shared" si="261"/>
        <v>#N/A</v>
      </c>
      <c r="AD914" s="6" t="str">
        <f t="shared" si="262"/>
        <v/>
      </c>
      <c r="AE914" s="6">
        <f t="shared" si="263"/>
        <v>1</v>
      </c>
      <c r="AF914" s="6" t="e">
        <f t="shared" si="268"/>
        <v>#N/A</v>
      </c>
      <c r="AG914" s="6" t="e">
        <f t="shared" si="269"/>
        <v>#N/A</v>
      </c>
      <c r="AH914" s="6" t="e">
        <f t="shared" si="270"/>
        <v>#N/A</v>
      </c>
      <c r="AI914" s="6" t="e">
        <f t="shared" si="271"/>
        <v>#N/A</v>
      </c>
      <c r="AJ914" s="7" t="str">
        <f t="shared" si="272"/>
        <v xml:space="preserve"> </v>
      </c>
      <c r="AK914" s="6" t="e">
        <f t="shared" si="273"/>
        <v>#N/A</v>
      </c>
      <c r="AL914" s="6"/>
      <c r="AM914" s="6"/>
      <c r="AN914" s="6"/>
      <c r="AO914" s="6"/>
      <c r="AP914" s="6"/>
      <c r="AQ914" s="6"/>
      <c r="AR914" s="6"/>
      <c r="AS914" s="6"/>
      <c r="AT914" s="6">
        <f t="shared" si="274"/>
        <v>0</v>
      </c>
      <c r="AU914" s="6"/>
      <c r="AV914" s="6" t="str">
        <f t="shared" si="264"/>
        <v/>
      </c>
      <c r="AW914" s="6" t="str">
        <f t="shared" si="265"/>
        <v/>
      </c>
      <c r="AX914" s="6" t="str">
        <f t="shared" si="266"/>
        <v/>
      </c>
      <c r="AY914" s="58"/>
      <c r="BE914"/>
      <c r="CS914" s="284" t="str">
        <f t="shared" si="267"/>
        <v/>
      </c>
      <c r="CT914" s="365" t="str">
        <f t="shared" si="275"/>
        <v/>
      </c>
    </row>
    <row r="915" spans="1:98" s="1" customFormat="1" ht="13.5" customHeight="1" x14ac:dyDescent="0.2">
      <c r="A915" s="17">
        <v>900</v>
      </c>
      <c r="B915" s="370"/>
      <c r="C915" s="370"/>
      <c r="D915" s="370"/>
      <c r="E915" s="370"/>
      <c r="F915" s="370"/>
      <c r="G915" s="370"/>
      <c r="H915" s="370"/>
      <c r="I915" s="370"/>
      <c r="J915" s="370"/>
      <c r="K915" s="370"/>
      <c r="L915" s="371"/>
      <c r="M915" s="370"/>
      <c r="N915" s="69"/>
      <c r="O915" s="70"/>
      <c r="P915" s="62"/>
      <c r="Q915" s="62"/>
      <c r="R915" s="103"/>
      <c r="S915" s="103"/>
      <c r="T915" s="104"/>
      <c r="U915" s="105"/>
      <c r="V915" s="106"/>
      <c r="W915" s="106"/>
      <c r="X915" s="107"/>
      <c r="Y915" s="25"/>
      <c r="Z915" s="21" t="str">
        <f t="shared" si="258"/>
        <v/>
      </c>
      <c r="AA915" s="6" t="e">
        <f t="shared" si="259"/>
        <v>#N/A</v>
      </c>
      <c r="AB915" s="6" t="e">
        <f t="shared" si="260"/>
        <v>#N/A</v>
      </c>
      <c r="AC915" s="6" t="e">
        <f t="shared" si="261"/>
        <v>#N/A</v>
      </c>
      <c r="AD915" s="6" t="str">
        <f t="shared" si="262"/>
        <v/>
      </c>
      <c r="AE915" s="6">
        <f t="shared" si="263"/>
        <v>1</v>
      </c>
      <c r="AF915" s="6" t="e">
        <f t="shared" si="268"/>
        <v>#N/A</v>
      </c>
      <c r="AG915" s="6" t="e">
        <f t="shared" si="269"/>
        <v>#N/A</v>
      </c>
      <c r="AH915" s="6" t="e">
        <f t="shared" si="270"/>
        <v>#N/A</v>
      </c>
      <c r="AI915" s="6" t="e">
        <f t="shared" si="271"/>
        <v>#N/A</v>
      </c>
      <c r="AJ915" s="7" t="str">
        <f t="shared" si="272"/>
        <v xml:space="preserve"> </v>
      </c>
      <c r="AK915" s="6" t="e">
        <f t="shared" si="273"/>
        <v>#N/A</v>
      </c>
      <c r="AL915" s="6"/>
      <c r="AM915" s="6"/>
      <c r="AN915" s="6"/>
      <c r="AO915" s="6"/>
      <c r="AP915" s="6"/>
      <c r="AQ915" s="6"/>
      <c r="AR915" s="6"/>
      <c r="AS915" s="6"/>
      <c r="AT915" s="6">
        <f t="shared" si="274"/>
        <v>0</v>
      </c>
      <c r="AU915" s="6"/>
      <c r="AV915" s="6" t="str">
        <f t="shared" si="264"/>
        <v/>
      </c>
      <c r="AW915" s="6" t="str">
        <f t="shared" si="265"/>
        <v/>
      </c>
      <c r="AX915" s="6" t="str">
        <f t="shared" si="266"/>
        <v/>
      </c>
      <c r="AY915" s="58"/>
      <c r="BE915"/>
      <c r="CS915" s="284" t="str">
        <f t="shared" si="267"/>
        <v/>
      </c>
      <c r="CT915" s="365" t="str">
        <f t="shared" si="275"/>
        <v/>
      </c>
    </row>
    <row r="916" spans="1:98" s="1" customFormat="1" ht="13.5" customHeight="1" x14ac:dyDescent="0.2">
      <c r="A916" s="17">
        <v>901</v>
      </c>
      <c r="B916" s="370"/>
      <c r="C916" s="370"/>
      <c r="D916" s="370"/>
      <c r="E916" s="370"/>
      <c r="F916" s="370"/>
      <c r="G916" s="370"/>
      <c r="H916" s="370"/>
      <c r="I916" s="370"/>
      <c r="J916" s="370"/>
      <c r="K916" s="370"/>
      <c r="L916" s="371"/>
      <c r="M916" s="370"/>
      <c r="N916" s="69"/>
      <c r="O916" s="70"/>
      <c r="P916" s="62"/>
      <c r="Q916" s="62"/>
      <c r="R916" s="103"/>
      <c r="S916" s="103"/>
      <c r="T916" s="104"/>
      <c r="U916" s="105"/>
      <c r="V916" s="106"/>
      <c r="W916" s="106"/>
      <c r="X916" s="107"/>
      <c r="Y916" s="25"/>
      <c r="Z916" s="21" t="str">
        <f t="shared" si="258"/>
        <v/>
      </c>
      <c r="AA916" s="6" t="e">
        <f t="shared" si="259"/>
        <v>#N/A</v>
      </c>
      <c r="AB916" s="6" t="e">
        <f t="shared" si="260"/>
        <v>#N/A</v>
      </c>
      <c r="AC916" s="6" t="e">
        <f t="shared" si="261"/>
        <v>#N/A</v>
      </c>
      <c r="AD916" s="6" t="str">
        <f t="shared" si="262"/>
        <v/>
      </c>
      <c r="AE916" s="6">
        <f t="shared" si="263"/>
        <v>1</v>
      </c>
      <c r="AF916" s="6" t="e">
        <f t="shared" si="268"/>
        <v>#N/A</v>
      </c>
      <c r="AG916" s="6" t="e">
        <f t="shared" si="269"/>
        <v>#N/A</v>
      </c>
      <c r="AH916" s="6" t="e">
        <f t="shared" si="270"/>
        <v>#N/A</v>
      </c>
      <c r="AI916" s="6" t="e">
        <f t="shared" si="271"/>
        <v>#N/A</v>
      </c>
      <c r="AJ916" s="7" t="str">
        <f t="shared" si="272"/>
        <v xml:space="preserve"> </v>
      </c>
      <c r="AK916" s="6" t="e">
        <f t="shared" si="273"/>
        <v>#N/A</v>
      </c>
      <c r="AL916" s="6"/>
      <c r="AM916" s="6"/>
      <c r="AN916" s="6"/>
      <c r="AO916" s="6"/>
      <c r="AP916" s="6"/>
      <c r="AQ916" s="6"/>
      <c r="AR916" s="6"/>
      <c r="AS916" s="6"/>
      <c r="AT916" s="6">
        <f t="shared" si="274"/>
        <v>0</v>
      </c>
      <c r="AU916" s="6"/>
      <c r="AV916" s="6" t="str">
        <f t="shared" si="264"/>
        <v/>
      </c>
      <c r="AW916" s="6" t="str">
        <f t="shared" si="265"/>
        <v/>
      </c>
      <c r="AX916" s="6" t="str">
        <f t="shared" si="266"/>
        <v/>
      </c>
      <c r="AY916" s="58"/>
      <c r="BE916"/>
      <c r="CS916" s="284" t="str">
        <f t="shared" si="267"/>
        <v/>
      </c>
      <c r="CT916" s="365" t="str">
        <f t="shared" si="275"/>
        <v/>
      </c>
    </row>
    <row r="917" spans="1:98" s="1" customFormat="1" ht="13.5" customHeight="1" x14ac:dyDescent="0.2">
      <c r="A917" s="17">
        <v>902</v>
      </c>
      <c r="B917" s="370"/>
      <c r="C917" s="370"/>
      <c r="D917" s="370"/>
      <c r="E917" s="370"/>
      <c r="F917" s="370"/>
      <c r="G917" s="370"/>
      <c r="H917" s="370"/>
      <c r="I917" s="370"/>
      <c r="J917" s="370"/>
      <c r="K917" s="370"/>
      <c r="L917" s="371"/>
      <c r="M917" s="370"/>
      <c r="N917" s="69"/>
      <c r="O917" s="70"/>
      <c r="P917" s="62"/>
      <c r="Q917" s="62"/>
      <c r="R917" s="103"/>
      <c r="S917" s="103"/>
      <c r="T917" s="104"/>
      <c r="U917" s="105"/>
      <c r="V917" s="106"/>
      <c r="W917" s="106"/>
      <c r="X917" s="107"/>
      <c r="Y917" s="25"/>
      <c r="Z917" s="21" t="str">
        <f t="shared" si="258"/>
        <v/>
      </c>
      <c r="AA917" s="6" t="e">
        <f t="shared" si="259"/>
        <v>#N/A</v>
      </c>
      <c r="AB917" s="6" t="e">
        <f t="shared" si="260"/>
        <v>#N/A</v>
      </c>
      <c r="AC917" s="6" t="e">
        <f t="shared" si="261"/>
        <v>#N/A</v>
      </c>
      <c r="AD917" s="6" t="str">
        <f t="shared" si="262"/>
        <v/>
      </c>
      <c r="AE917" s="6">
        <f t="shared" si="263"/>
        <v>1</v>
      </c>
      <c r="AF917" s="6" t="e">
        <f t="shared" si="268"/>
        <v>#N/A</v>
      </c>
      <c r="AG917" s="6" t="e">
        <f t="shared" si="269"/>
        <v>#N/A</v>
      </c>
      <c r="AH917" s="6" t="e">
        <f t="shared" si="270"/>
        <v>#N/A</v>
      </c>
      <c r="AI917" s="6" t="e">
        <f t="shared" si="271"/>
        <v>#N/A</v>
      </c>
      <c r="AJ917" s="7" t="str">
        <f t="shared" si="272"/>
        <v xml:space="preserve"> </v>
      </c>
      <c r="AK917" s="6" t="e">
        <f t="shared" si="273"/>
        <v>#N/A</v>
      </c>
      <c r="AL917" s="6"/>
      <c r="AM917" s="6"/>
      <c r="AN917" s="6"/>
      <c r="AO917" s="6"/>
      <c r="AP917" s="6"/>
      <c r="AQ917" s="6"/>
      <c r="AR917" s="6"/>
      <c r="AS917" s="6"/>
      <c r="AT917" s="6">
        <f t="shared" si="274"/>
        <v>0</v>
      </c>
      <c r="AU917" s="6"/>
      <c r="AV917" s="6" t="str">
        <f t="shared" si="264"/>
        <v/>
      </c>
      <c r="AW917" s="6" t="str">
        <f t="shared" si="265"/>
        <v/>
      </c>
      <c r="AX917" s="6" t="str">
        <f t="shared" si="266"/>
        <v/>
      </c>
      <c r="AY917" s="58"/>
      <c r="BE917"/>
      <c r="CS917" s="284" t="str">
        <f t="shared" si="267"/>
        <v/>
      </c>
      <c r="CT917" s="365" t="str">
        <f t="shared" si="275"/>
        <v/>
      </c>
    </row>
    <row r="918" spans="1:98" s="1" customFormat="1" ht="13.5" customHeight="1" x14ac:dyDescent="0.2">
      <c r="A918" s="17">
        <v>903</v>
      </c>
      <c r="B918" s="370"/>
      <c r="C918" s="370"/>
      <c r="D918" s="370"/>
      <c r="E918" s="370"/>
      <c r="F918" s="370"/>
      <c r="G918" s="370"/>
      <c r="H918" s="370"/>
      <c r="I918" s="370"/>
      <c r="J918" s="370"/>
      <c r="K918" s="370"/>
      <c r="L918" s="371"/>
      <c r="M918" s="370"/>
      <c r="N918" s="69"/>
      <c r="O918" s="70"/>
      <c r="P918" s="62"/>
      <c r="Q918" s="62"/>
      <c r="R918" s="103"/>
      <c r="S918" s="103"/>
      <c r="T918" s="104"/>
      <c r="U918" s="105"/>
      <c r="V918" s="106"/>
      <c r="W918" s="106"/>
      <c r="X918" s="107"/>
      <c r="Y918" s="25"/>
      <c r="Z918" s="21" t="str">
        <f t="shared" si="258"/>
        <v/>
      </c>
      <c r="AA918" s="6" t="e">
        <f t="shared" si="259"/>
        <v>#N/A</v>
      </c>
      <c r="AB918" s="6" t="e">
        <f t="shared" si="260"/>
        <v>#N/A</v>
      </c>
      <c r="AC918" s="6" t="e">
        <f t="shared" si="261"/>
        <v>#N/A</v>
      </c>
      <c r="AD918" s="6" t="str">
        <f t="shared" si="262"/>
        <v/>
      </c>
      <c r="AE918" s="6">
        <f t="shared" si="263"/>
        <v>1</v>
      </c>
      <c r="AF918" s="6" t="e">
        <f t="shared" si="268"/>
        <v>#N/A</v>
      </c>
      <c r="AG918" s="6" t="e">
        <f t="shared" si="269"/>
        <v>#N/A</v>
      </c>
      <c r="AH918" s="6" t="e">
        <f t="shared" si="270"/>
        <v>#N/A</v>
      </c>
      <c r="AI918" s="6" t="e">
        <f t="shared" si="271"/>
        <v>#N/A</v>
      </c>
      <c r="AJ918" s="7" t="str">
        <f t="shared" si="272"/>
        <v xml:space="preserve"> </v>
      </c>
      <c r="AK918" s="6" t="e">
        <f t="shared" si="273"/>
        <v>#N/A</v>
      </c>
      <c r="AL918" s="6"/>
      <c r="AM918" s="6"/>
      <c r="AN918" s="6"/>
      <c r="AO918" s="6"/>
      <c r="AP918" s="6"/>
      <c r="AQ918" s="6"/>
      <c r="AR918" s="6"/>
      <c r="AS918" s="6"/>
      <c r="AT918" s="6">
        <f t="shared" si="274"/>
        <v>0</v>
      </c>
      <c r="AU918" s="6"/>
      <c r="AV918" s="6" t="str">
        <f t="shared" si="264"/>
        <v/>
      </c>
      <c r="AW918" s="6" t="str">
        <f t="shared" si="265"/>
        <v/>
      </c>
      <c r="AX918" s="6" t="str">
        <f t="shared" si="266"/>
        <v/>
      </c>
      <c r="AY918" s="58"/>
      <c r="BE918"/>
      <c r="CS918" s="284" t="str">
        <f t="shared" si="267"/>
        <v/>
      </c>
      <c r="CT918" s="365" t="str">
        <f t="shared" si="275"/>
        <v/>
      </c>
    </row>
    <row r="919" spans="1:98" s="1" customFormat="1" ht="13.5" customHeight="1" x14ac:dyDescent="0.2">
      <c r="A919" s="17">
        <v>904</v>
      </c>
      <c r="B919" s="370"/>
      <c r="C919" s="370"/>
      <c r="D919" s="370"/>
      <c r="E919" s="370"/>
      <c r="F919" s="370"/>
      <c r="G919" s="370"/>
      <c r="H919" s="370"/>
      <c r="I919" s="370"/>
      <c r="J919" s="370"/>
      <c r="K919" s="370"/>
      <c r="L919" s="371"/>
      <c r="M919" s="370"/>
      <c r="N919" s="69"/>
      <c r="O919" s="70"/>
      <c r="P919" s="62"/>
      <c r="Q919" s="62"/>
      <c r="R919" s="103"/>
      <c r="S919" s="103"/>
      <c r="T919" s="104"/>
      <c r="U919" s="105"/>
      <c r="V919" s="106"/>
      <c r="W919" s="106"/>
      <c r="X919" s="107"/>
      <c r="Y919" s="25"/>
      <c r="Z919" s="21" t="str">
        <f t="shared" si="258"/>
        <v/>
      </c>
      <c r="AA919" s="6" t="e">
        <f t="shared" si="259"/>
        <v>#N/A</v>
      </c>
      <c r="AB919" s="6" t="e">
        <f t="shared" si="260"/>
        <v>#N/A</v>
      </c>
      <c r="AC919" s="6" t="e">
        <f t="shared" si="261"/>
        <v>#N/A</v>
      </c>
      <c r="AD919" s="6" t="str">
        <f t="shared" si="262"/>
        <v/>
      </c>
      <c r="AE919" s="6">
        <f t="shared" si="263"/>
        <v>1</v>
      </c>
      <c r="AF919" s="6" t="e">
        <f t="shared" si="268"/>
        <v>#N/A</v>
      </c>
      <c r="AG919" s="6" t="e">
        <f t="shared" si="269"/>
        <v>#N/A</v>
      </c>
      <c r="AH919" s="6" t="e">
        <f t="shared" si="270"/>
        <v>#N/A</v>
      </c>
      <c r="AI919" s="6" t="e">
        <f t="shared" si="271"/>
        <v>#N/A</v>
      </c>
      <c r="AJ919" s="7" t="str">
        <f t="shared" si="272"/>
        <v xml:space="preserve"> </v>
      </c>
      <c r="AK919" s="6" t="e">
        <f t="shared" si="273"/>
        <v>#N/A</v>
      </c>
      <c r="AL919" s="6"/>
      <c r="AM919" s="6"/>
      <c r="AN919" s="6"/>
      <c r="AO919" s="6"/>
      <c r="AP919" s="6"/>
      <c r="AQ919" s="6"/>
      <c r="AR919" s="6"/>
      <c r="AS919" s="6"/>
      <c r="AT919" s="6">
        <f t="shared" si="274"/>
        <v>0</v>
      </c>
      <c r="AU919" s="6"/>
      <c r="AV919" s="6" t="str">
        <f t="shared" si="264"/>
        <v/>
      </c>
      <c r="AW919" s="6" t="str">
        <f t="shared" si="265"/>
        <v/>
      </c>
      <c r="AX919" s="6" t="str">
        <f t="shared" si="266"/>
        <v/>
      </c>
      <c r="AY919" s="58"/>
      <c r="BE919"/>
      <c r="CS919" s="284" t="str">
        <f t="shared" si="267"/>
        <v/>
      </c>
      <c r="CT919" s="365" t="str">
        <f t="shared" si="275"/>
        <v/>
      </c>
    </row>
    <row r="920" spans="1:98" s="1" customFormat="1" ht="13.5" customHeight="1" x14ac:dyDescent="0.2">
      <c r="A920" s="17">
        <v>905</v>
      </c>
      <c r="B920" s="370"/>
      <c r="C920" s="370"/>
      <c r="D920" s="370"/>
      <c r="E920" s="370"/>
      <c r="F920" s="370"/>
      <c r="G920" s="370"/>
      <c r="H920" s="370"/>
      <c r="I920" s="370"/>
      <c r="J920" s="370"/>
      <c r="K920" s="370"/>
      <c r="L920" s="371"/>
      <c r="M920" s="370"/>
      <c r="N920" s="69"/>
      <c r="O920" s="70"/>
      <c r="P920" s="62"/>
      <c r="Q920" s="62"/>
      <c r="R920" s="103"/>
      <c r="S920" s="103"/>
      <c r="T920" s="104"/>
      <c r="U920" s="105"/>
      <c r="V920" s="106"/>
      <c r="W920" s="106"/>
      <c r="X920" s="107"/>
      <c r="Y920" s="25"/>
      <c r="Z920" s="21" t="str">
        <f t="shared" si="258"/>
        <v/>
      </c>
      <c r="AA920" s="6" t="e">
        <f t="shared" si="259"/>
        <v>#N/A</v>
      </c>
      <c r="AB920" s="6" t="e">
        <f t="shared" si="260"/>
        <v>#N/A</v>
      </c>
      <c r="AC920" s="6" t="e">
        <f t="shared" si="261"/>
        <v>#N/A</v>
      </c>
      <c r="AD920" s="6" t="str">
        <f t="shared" si="262"/>
        <v/>
      </c>
      <c r="AE920" s="6">
        <f t="shared" si="263"/>
        <v>1</v>
      </c>
      <c r="AF920" s="6" t="e">
        <f t="shared" si="268"/>
        <v>#N/A</v>
      </c>
      <c r="AG920" s="6" t="e">
        <f t="shared" si="269"/>
        <v>#N/A</v>
      </c>
      <c r="AH920" s="6" t="e">
        <f t="shared" si="270"/>
        <v>#N/A</v>
      </c>
      <c r="AI920" s="6" t="e">
        <f t="shared" si="271"/>
        <v>#N/A</v>
      </c>
      <c r="AJ920" s="7" t="str">
        <f t="shared" si="272"/>
        <v xml:space="preserve"> </v>
      </c>
      <c r="AK920" s="6" t="e">
        <f t="shared" si="273"/>
        <v>#N/A</v>
      </c>
      <c r="AL920" s="6"/>
      <c r="AM920" s="6"/>
      <c r="AN920" s="6"/>
      <c r="AO920" s="6"/>
      <c r="AP920" s="6"/>
      <c r="AQ920" s="6"/>
      <c r="AR920" s="6"/>
      <c r="AS920" s="6"/>
      <c r="AT920" s="6">
        <f t="shared" si="274"/>
        <v>0</v>
      </c>
      <c r="AU920" s="6"/>
      <c r="AV920" s="6" t="str">
        <f t="shared" si="264"/>
        <v/>
      </c>
      <c r="AW920" s="6" t="str">
        <f t="shared" si="265"/>
        <v/>
      </c>
      <c r="AX920" s="6" t="str">
        <f t="shared" si="266"/>
        <v/>
      </c>
      <c r="AY920" s="58"/>
      <c r="BE920"/>
      <c r="CS920" s="284" t="str">
        <f t="shared" si="267"/>
        <v/>
      </c>
      <c r="CT920" s="365" t="str">
        <f t="shared" si="275"/>
        <v/>
      </c>
    </row>
    <row r="921" spans="1:98" s="1" customFormat="1" ht="13.5" customHeight="1" x14ac:dyDescent="0.2">
      <c r="A921" s="17">
        <v>906</v>
      </c>
      <c r="B921" s="370"/>
      <c r="C921" s="370"/>
      <c r="D921" s="370"/>
      <c r="E921" s="370"/>
      <c r="F921" s="370"/>
      <c r="G921" s="370"/>
      <c r="H921" s="370"/>
      <c r="I921" s="370"/>
      <c r="J921" s="370"/>
      <c r="K921" s="370"/>
      <c r="L921" s="371"/>
      <c r="M921" s="370"/>
      <c r="N921" s="69"/>
      <c r="O921" s="70"/>
      <c r="P921" s="62"/>
      <c r="Q921" s="62"/>
      <c r="R921" s="103"/>
      <c r="S921" s="103"/>
      <c r="T921" s="104"/>
      <c r="U921" s="105"/>
      <c r="V921" s="106"/>
      <c r="W921" s="106"/>
      <c r="X921" s="107"/>
      <c r="Y921" s="25"/>
      <c r="Z921" s="21" t="str">
        <f t="shared" si="258"/>
        <v/>
      </c>
      <c r="AA921" s="6" t="e">
        <f t="shared" si="259"/>
        <v>#N/A</v>
      </c>
      <c r="AB921" s="6" t="e">
        <f t="shared" si="260"/>
        <v>#N/A</v>
      </c>
      <c r="AC921" s="6" t="e">
        <f t="shared" si="261"/>
        <v>#N/A</v>
      </c>
      <c r="AD921" s="6" t="str">
        <f t="shared" si="262"/>
        <v/>
      </c>
      <c r="AE921" s="6">
        <f t="shared" si="263"/>
        <v>1</v>
      </c>
      <c r="AF921" s="6" t="e">
        <f t="shared" si="268"/>
        <v>#N/A</v>
      </c>
      <c r="AG921" s="6" t="e">
        <f t="shared" si="269"/>
        <v>#N/A</v>
      </c>
      <c r="AH921" s="6" t="e">
        <f t="shared" si="270"/>
        <v>#N/A</v>
      </c>
      <c r="AI921" s="6" t="e">
        <f t="shared" si="271"/>
        <v>#N/A</v>
      </c>
      <c r="AJ921" s="7" t="str">
        <f t="shared" si="272"/>
        <v xml:space="preserve"> </v>
      </c>
      <c r="AK921" s="6" t="e">
        <f t="shared" si="273"/>
        <v>#N/A</v>
      </c>
      <c r="AL921" s="6"/>
      <c r="AM921" s="6"/>
      <c r="AN921" s="6"/>
      <c r="AO921" s="6"/>
      <c r="AP921" s="6"/>
      <c r="AQ921" s="6"/>
      <c r="AR921" s="6"/>
      <c r="AS921" s="6"/>
      <c r="AT921" s="6">
        <f t="shared" si="274"/>
        <v>0</v>
      </c>
      <c r="AU921" s="6"/>
      <c r="AV921" s="6" t="str">
        <f t="shared" si="264"/>
        <v/>
      </c>
      <c r="AW921" s="6" t="str">
        <f t="shared" si="265"/>
        <v/>
      </c>
      <c r="AX921" s="6" t="str">
        <f t="shared" si="266"/>
        <v/>
      </c>
      <c r="AY921" s="58"/>
      <c r="BE921"/>
      <c r="CS921" s="284" t="str">
        <f t="shared" si="267"/>
        <v/>
      </c>
      <c r="CT921" s="365" t="str">
        <f t="shared" si="275"/>
        <v/>
      </c>
    </row>
    <row r="922" spans="1:98" s="1" customFormat="1" ht="13.5" customHeight="1" x14ac:dyDescent="0.2">
      <c r="A922" s="17">
        <v>907</v>
      </c>
      <c r="B922" s="370"/>
      <c r="C922" s="370"/>
      <c r="D922" s="370"/>
      <c r="E922" s="370"/>
      <c r="F922" s="370"/>
      <c r="G922" s="370"/>
      <c r="H922" s="370"/>
      <c r="I922" s="370"/>
      <c r="J922" s="370"/>
      <c r="K922" s="370"/>
      <c r="L922" s="371"/>
      <c r="M922" s="370"/>
      <c r="N922" s="69"/>
      <c r="O922" s="70"/>
      <c r="P922" s="62"/>
      <c r="Q922" s="62"/>
      <c r="R922" s="103"/>
      <c r="S922" s="103"/>
      <c r="T922" s="104"/>
      <c r="U922" s="105"/>
      <c r="V922" s="106"/>
      <c r="W922" s="106"/>
      <c r="X922" s="107"/>
      <c r="Y922" s="25"/>
      <c r="Z922" s="21" t="str">
        <f t="shared" si="258"/>
        <v/>
      </c>
      <c r="AA922" s="6" t="e">
        <f t="shared" si="259"/>
        <v>#N/A</v>
      </c>
      <c r="AB922" s="6" t="e">
        <f t="shared" si="260"/>
        <v>#N/A</v>
      </c>
      <c r="AC922" s="6" t="e">
        <f t="shared" si="261"/>
        <v>#N/A</v>
      </c>
      <c r="AD922" s="6" t="str">
        <f t="shared" si="262"/>
        <v/>
      </c>
      <c r="AE922" s="6">
        <f t="shared" si="263"/>
        <v>1</v>
      </c>
      <c r="AF922" s="6" t="e">
        <f t="shared" si="268"/>
        <v>#N/A</v>
      </c>
      <c r="AG922" s="6" t="e">
        <f t="shared" si="269"/>
        <v>#N/A</v>
      </c>
      <c r="AH922" s="6" t="e">
        <f t="shared" si="270"/>
        <v>#N/A</v>
      </c>
      <c r="AI922" s="6" t="e">
        <f t="shared" si="271"/>
        <v>#N/A</v>
      </c>
      <c r="AJ922" s="7" t="str">
        <f t="shared" si="272"/>
        <v xml:space="preserve"> </v>
      </c>
      <c r="AK922" s="6" t="e">
        <f t="shared" si="273"/>
        <v>#N/A</v>
      </c>
      <c r="AL922" s="6"/>
      <c r="AM922" s="6"/>
      <c r="AN922" s="6"/>
      <c r="AO922" s="6"/>
      <c r="AP922" s="6"/>
      <c r="AQ922" s="6"/>
      <c r="AR922" s="6"/>
      <c r="AS922" s="6"/>
      <c r="AT922" s="6">
        <f t="shared" si="274"/>
        <v>0</v>
      </c>
      <c r="AU922" s="6"/>
      <c r="AV922" s="6" t="str">
        <f t="shared" si="264"/>
        <v/>
      </c>
      <c r="AW922" s="6" t="str">
        <f t="shared" si="265"/>
        <v/>
      </c>
      <c r="AX922" s="6" t="str">
        <f t="shared" si="266"/>
        <v/>
      </c>
      <c r="AY922" s="58"/>
      <c r="BE922"/>
      <c r="CS922" s="284" t="str">
        <f t="shared" si="267"/>
        <v/>
      </c>
      <c r="CT922" s="365" t="str">
        <f t="shared" si="275"/>
        <v/>
      </c>
    </row>
    <row r="923" spans="1:98" s="1" customFormat="1" ht="13.5" customHeight="1" x14ac:dyDescent="0.2">
      <c r="A923" s="17">
        <v>908</v>
      </c>
      <c r="B923" s="370"/>
      <c r="C923" s="370"/>
      <c r="D923" s="370"/>
      <c r="E923" s="370"/>
      <c r="F923" s="370"/>
      <c r="G923" s="370"/>
      <c r="H923" s="370"/>
      <c r="I923" s="370"/>
      <c r="J923" s="370"/>
      <c r="K923" s="370"/>
      <c r="L923" s="371"/>
      <c r="M923" s="370"/>
      <c r="N923" s="69"/>
      <c r="O923" s="70"/>
      <c r="P923" s="62"/>
      <c r="Q923" s="62"/>
      <c r="R923" s="103"/>
      <c r="S923" s="103"/>
      <c r="T923" s="104"/>
      <c r="U923" s="105"/>
      <c r="V923" s="106"/>
      <c r="W923" s="106"/>
      <c r="X923" s="107"/>
      <c r="Y923" s="25"/>
      <c r="Z923" s="21" t="str">
        <f t="shared" si="258"/>
        <v/>
      </c>
      <c r="AA923" s="6" t="e">
        <f t="shared" si="259"/>
        <v>#N/A</v>
      </c>
      <c r="AB923" s="6" t="e">
        <f t="shared" si="260"/>
        <v>#N/A</v>
      </c>
      <c r="AC923" s="6" t="e">
        <f t="shared" si="261"/>
        <v>#N/A</v>
      </c>
      <c r="AD923" s="6" t="str">
        <f t="shared" si="262"/>
        <v/>
      </c>
      <c r="AE923" s="6">
        <f t="shared" si="263"/>
        <v>1</v>
      </c>
      <c r="AF923" s="6" t="e">
        <f t="shared" si="268"/>
        <v>#N/A</v>
      </c>
      <c r="AG923" s="6" t="e">
        <f t="shared" si="269"/>
        <v>#N/A</v>
      </c>
      <c r="AH923" s="6" t="e">
        <f t="shared" si="270"/>
        <v>#N/A</v>
      </c>
      <c r="AI923" s="6" t="e">
        <f t="shared" si="271"/>
        <v>#N/A</v>
      </c>
      <c r="AJ923" s="7" t="str">
        <f t="shared" si="272"/>
        <v xml:space="preserve"> </v>
      </c>
      <c r="AK923" s="6" t="e">
        <f t="shared" si="273"/>
        <v>#N/A</v>
      </c>
      <c r="AL923" s="6"/>
      <c r="AM923" s="6"/>
      <c r="AN923" s="6"/>
      <c r="AO923" s="6"/>
      <c r="AP923" s="6"/>
      <c r="AQ923" s="6"/>
      <c r="AR923" s="6"/>
      <c r="AS923" s="6"/>
      <c r="AT923" s="6">
        <f t="shared" si="274"/>
        <v>0</v>
      </c>
      <c r="AU923" s="6"/>
      <c r="AV923" s="6" t="str">
        <f t="shared" si="264"/>
        <v/>
      </c>
      <c r="AW923" s="6" t="str">
        <f t="shared" si="265"/>
        <v/>
      </c>
      <c r="AX923" s="6" t="str">
        <f t="shared" si="266"/>
        <v/>
      </c>
      <c r="AY923" s="58"/>
      <c r="BE923"/>
      <c r="CS923" s="284" t="str">
        <f t="shared" si="267"/>
        <v/>
      </c>
      <c r="CT923" s="365" t="str">
        <f t="shared" si="275"/>
        <v/>
      </c>
    </row>
    <row r="924" spans="1:98" s="1" customFormat="1" ht="13.5" customHeight="1" x14ac:dyDescent="0.2">
      <c r="A924" s="17">
        <v>909</v>
      </c>
      <c r="B924" s="370"/>
      <c r="C924" s="370"/>
      <c r="D924" s="370"/>
      <c r="E924" s="370"/>
      <c r="F924" s="370"/>
      <c r="G924" s="370"/>
      <c r="H924" s="370"/>
      <c r="I924" s="370"/>
      <c r="J924" s="370"/>
      <c r="K924" s="370"/>
      <c r="L924" s="371"/>
      <c r="M924" s="370"/>
      <c r="N924" s="69"/>
      <c r="O924" s="70"/>
      <c r="P924" s="62"/>
      <c r="Q924" s="62"/>
      <c r="R924" s="103"/>
      <c r="S924" s="103"/>
      <c r="T924" s="104"/>
      <c r="U924" s="105"/>
      <c r="V924" s="106"/>
      <c r="W924" s="106"/>
      <c r="X924" s="107"/>
      <c r="Y924" s="25"/>
      <c r="Z924" s="21" t="str">
        <f t="shared" si="258"/>
        <v/>
      </c>
      <c r="AA924" s="6" t="e">
        <f t="shared" si="259"/>
        <v>#N/A</v>
      </c>
      <c r="AB924" s="6" t="e">
        <f t="shared" si="260"/>
        <v>#N/A</v>
      </c>
      <c r="AC924" s="6" t="e">
        <f t="shared" si="261"/>
        <v>#N/A</v>
      </c>
      <c r="AD924" s="6" t="str">
        <f t="shared" si="262"/>
        <v/>
      </c>
      <c r="AE924" s="6">
        <f t="shared" si="263"/>
        <v>1</v>
      </c>
      <c r="AF924" s="6" t="e">
        <f t="shared" si="268"/>
        <v>#N/A</v>
      </c>
      <c r="AG924" s="6" t="e">
        <f t="shared" si="269"/>
        <v>#N/A</v>
      </c>
      <c r="AH924" s="6" t="e">
        <f t="shared" si="270"/>
        <v>#N/A</v>
      </c>
      <c r="AI924" s="6" t="e">
        <f t="shared" si="271"/>
        <v>#N/A</v>
      </c>
      <c r="AJ924" s="7" t="str">
        <f t="shared" si="272"/>
        <v xml:space="preserve"> </v>
      </c>
      <c r="AK924" s="6" t="e">
        <f t="shared" si="273"/>
        <v>#N/A</v>
      </c>
      <c r="AL924" s="6"/>
      <c r="AM924" s="6"/>
      <c r="AN924" s="6"/>
      <c r="AO924" s="6"/>
      <c r="AP924" s="6"/>
      <c r="AQ924" s="6"/>
      <c r="AR924" s="6"/>
      <c r="AS924" s="6"/>
      <c r="AT924" s="6">
        <f t="shared" si="274"/>
        <v>0</v>
      </c>
      <c r="AU924" s="6"/>
      <c r="AV924" s="6" t="str">
        <f t="shared" si="264"/>
        <v/>
      </c>
      <c r="AW924" s="6" t="str">
        <f t="shared" si="265"/>
        <v/>
      </c>
      <c r="AX924" s="6" t="str">
        <f t="shared" si="266"/>
        <v/>
      </c>
      <c r="AY924" s="58"/>
      <c r="BE924"/>
      <c r="CS924" s="284" t="str">
        <f t="shared" si="267"/>
        <v/>
      </c>
      <c r="CT924" s="365" t="str">
        <f t="shared" si="275"/>
        <v/>
      </c>
    </row>
    <row r="925" spans="1:98" s="1" customFormat="1" ht="13.5" customHeight="1" x14ac:dyDescent="0.2">
      <c r="A925" s="17">
        <v>910</v>
      </c>
      <c r="B925" s="370"/>
      <c r="C925" s="370"/>
      <c r="D925" s="370"/>
      <c r="E925" s="370"/>
      <c r="F925" s="370"/>
      <c r="G925" s="370"/>
      <c r="H925" s="370"/>
      <c r="I925" s="370"/>
      <c r="J925" s="370"/>
      <c r="K925" s="370"/>
      <c r="L925" s="371"/>
      <c r="M925" s="370"/>
      <c r="N925" s="69"/>
      <c r="O925" s="70"/>
      <c r="P925" s="62"/>
      <c r="Q925" s="62"/>
      <c r="R925" s="103"/>
      <c r="S925" s="103"/>
      <c r="T925" s="104"/>
      <c r="U925" s="105"/>
      <c r="V925" s="106"/>
      <c r="W925" s="106"/>
      <c r="X925" s="107"/>
      <c r="Y925" s="25"/>
      <c r="Z925" s="21" t="str">
        <f t="shared" si="258"/>
        <v/>
      </c>
      <c r="AA925" s="6" t="e">
        <f t="shared" si="259"/>
        <v>#N/A</v>
      </c>
      <c r="AB925" s="6" t="e">
        <f t="shared" si="260"/>
        <v>#N/A</v>
      </c>
      <c r="AC925" s="6" t="e">
        <f t="shared" si="261"/>
        <v>#N/A</v>
      </c>
      <c r="AD925" s="6" t="str">
        <f t="shared" si="262"/>
        <v/>
      </c>
      <c r="AE925" s="6">
        <f t="shared" si="263"/>
        <v>1</v>
      </c>
      <c r="AF925" s="6" t="e">
        <f t="shared" si="268"/>
        <v>#N/A</v>
      </c>
      <c r="AG925" s="6" t="e">
        <f t="shared" si="269"/>
        <v>#N/A</v>
      </c>
      <c r="AH925" s="6" t="e">
        <f t="shared" si="270"/>
        <v>#N/A</v>
      </c>
      <c r="AI925" s="6" t="e">
        <f t="shared" si="271"/>
        <v>#N/A</v>
      </c>
      <c r="AJ925" s="7" t="str">
        <f t="shared" si="272"/>
        <v xml:space="preserve"> </v>
      </c>
      <c r="AK925" s="6" t="e">
        <f t="shared" si="273"/>
        <v>#N/A</v>
      </c>
      <c r="AL925" s="6"/>
      <c r="AM925" s="6"/>
      <c r="AN925" s="6"/>
      <c r="AO925" s="6"/>
      <c r="AP925" s="6"/>
      <c r="AQ925" s="6"/>
      <c r="AR925" s="6"/>
      <c r="AS925" s="6"/>
      <c r="AT925" s="6">
        <f t="shared" si="274"/>
        <v>0</v>
      </c>
      <c r="AU925" s="6"/>
      <c r="AV925" s="6" t="str">
        <f t="shared" si="264"/>
        <v/>
      </c>
      <c r="AW925" s="6" t="str">
        <f t="shared" si="265"/>
        <v/>
      </c>
      <c r="AX925" s="6" t="str">
        <f t="shared" si="266"/>
        <v/>
      </c>
      <c r="AY925" s="58"/>
      <c r="BE925"/>
      <c r="CS925" s="284" t="str">
        <f t="shared" si="267"/>
        <v/>
      </c>
      <c r="CT925" s="365" t="str">
        <f t="shared" si="275"/>
        <v/>
      </c>
    </row>
    <row r="926" spans="1:98" s="1" customFormat="1" ht="13.5" customHeight="1" x14ac:dyDescent="0.2">
      <c r="A926" s="17">
        <v>911</v>
      </c>
      <c r="B926" s="370"/>
      <c r="C926" s="370"/>
      <c r="D926" s="370"/>
      <c r="E926" s="370"/>
      <c r="F926" s="370"/>
      <c r="G926" s="370"/>
      <c r="H926" s="370"/>
      <c r="I926" s="370"/>
      <c r="J926" s="370"/>
      <c r="K926" s="370"/>
      <c r="L926" s="371"/>
      <c r="M926" s="370"/>
      <c r="N926" s="69"/>
      <c r="O926" s="70"/>
      <c r="P926" s="62"/>
      <c r="Q926" s="62"/>
      <c r="R926" s="103"/>
      <c r="S926" s="103"/>
      <c r="T926" s="104"/>
      <c r="U926" s="105"/>
      <c r="V926" s="106"/>
      <c r="W926" s="106"/>
      <c r="X926" s="107"/>
      <c r="Y926" s="25"/>
      <c r="Z926" s="21" t="str">
        <f t="shared" si="258"/>
        <v/>
      </c>
      <c r="AA926" s="6" t="e">
        <f t="shared" si="259"/>
        <v>#N/A</v>
      </c>
      <c r="AB926" s="6" t="e">
        <f t="shared" si="260"/>
        <v>#N/A</v>
      </c>
      <c r="AC926" s="6" t="e">
        <f t="shared" si="261"/>
        <v>#N/A</v>
      </c>
      <c r="AD926" s="6" t="str">
        <f t="shared" si="262"/>
        <v/>
      </c>
      <c r="AE926" s="6">
        <f t="shared" si="263"/>
        <v>1</v>
      </c>
      <c r="AF926" s="6" t="e">
        <f t="shared" si="268"/>
        <v>#N/A</v>
      </c>
      <c r="AG926" s="6" t="e">
        <f t="shared" si="269"/>
        <v>#N/A</v>
      </c>
      <c r="AH926" s="6" t="e">
        <f t="shared" si="270"/>
        <v>#N/A</v>
      </c>
      <c r="AI926" s="6" t="e">
        <f t="shared" si="271"/>
        <v>#N/A</v>
      </c>
      <c r="AJ926" s="7" t="str">
        <f t="shared" si="272"/>
        <v xml:space="preserve"> </v>
      </c>
      <c r="AK926" s="6" t="e">
        <f t="shared" si="273"/>
        <v>#N/A</v>
      </c>
      <c r="AL926" s="6"/>
      <c r="AM926" s="6"/>
      <c r="AN926" s="6"/>
      <c r="AO926" s="6"/>
      <c r="AP926" s="6"/>
      <c r="AQ926" s="6"/>
      <c r="AR926" s="6"/>
      <c r="AS926" s="6"/>
      <c r="AT926" s="6">
        <f t="shared" si="274"/>
        <v>0</v>
      </c>
      <c r="AU926" s="6"/>
      <c r="AV926" s="6" t="str">
        <f t="shared" si="264"/>
        <v/>
      </c>
      <c r="AW926" s="6" t="str">
        <f t="shared" si="265"/>
        <v/>
      </c>
      <c r="AX926" s="6" t="str">
        <f t="shared" si="266"/>
        <v/>
      </c>
      <c r="AY926" s="58"/>
      <c r="BE926"/>
      <c r="CS926" s="284" t="str">
        <f t="shared" si="267"/>
        <v/>
      </c>
      <c r="CT926" s="365" t="str">
        <f t="shared" si="275"/>
        <v/>
      </c>
    </row>
    <row r="927" spans="1:98" s="1" customFormat="1" ht="13.5" customHeight="1" x14ac:dyDescent="0.2">
      <c r="A927" s="17">
        <v>912</v>
      </c>
      <c r="B927" s="370"/>
      <c r="C927" s="370"/>
      <c r="D927" s="370"/>
      <c r="E927" s="370"/>
      <c r="F927" s="370"/>
      <c r="G927" s="370"/>
      <c r="H927" s="370"/>
      <c r="I927" s="370"/>
      <c r="J927" s="370"/>
      <c r="K927" s="370"/>
      <c r="L927" s="371"/>
      <c r="M927" s="370"/>
      <c r="N927" s="69"/>
      <c r="O927" s="70"/>
      <c r="P927" s="62"/>
      <c r="Q927" s="62"/>
      <c r="R927" s="103"/>
      <c r="S927" s="103"/>
      <c r="T927" s="104"/>
      <c r="U927" s="105"/>
      <c r="V927" s="106"/>
      <c r="W927" s="106"/>
      <c r="X927" s="107"/>
      <c r="Y927" s="25"/>
      <c r="Z927" s="21" t="str">
        <f t="shared" si="258"/>
        <v/>
      </c>
      <c r="AA927" s="6" t="e">
        <f t="shared" si="259"/>
        <v>#N/A</v>
      </c>
      <c r="AB927" s="6" t="e">
        <f t="shared" si="260"/>
        <v>#N/A</v>
      </c>
      <c r="AC927" s="6" t="e">
        <f t="shared" si="261"/>
        <v>#N/A</v>
      </c>
      <c r="AD927" s="6" t="str">
        <f t="shared" si="262"/>
        <v/>
      </c>
      <c r="AE927" s="6">
        <f t="shared" si="263"/>
        <v>1</v>
      </c>
      <c r="AF927" s="6" t="e">
        <f t="shared" si="268"/>
        <v>#N/A</v>
      </c>
      <c r="AG927" s="6" t="e">
        <f t="shared" si="269"/>
        <v>#N/A</v>
      </c>
      <c r="AH927" s="6" t="e">
        <f t="shared" si="270"/>
        <v>#N/A</v>
      </c>
      <c r="AI927" s="6" t="e">
        <f t="shared" si="271"/>
        <v>#N/A</v>
      </c>
      <c r="AJ927" s="7" t="str">
        <f t="shared" si="272"/>
        <v xml:space="preserve"> </v>
      </c>
      <c r="AK927" s="6" t="e">
        <f t="shared" si="273"/>
        <v>#N/A</v>
      </c>
      <c r="AL927" s="6"/>
      <c r="AM927" s="6"/>
      <c r="AN927" s="6"/>
      <c r="AO927" s="6"/>
      <c r="AP927" s="6"/>
      <c r="AQ927" s="6"/>
      <c r="AR927" s="6"/>
      <c r="AS927" s="6"/>
      <c r="AT927" s="6">
        <f t="shared" si="274"/>
        <v>0</v>
      </c>
      <c r="AU927" s="6"/>
      <c r="AV927" s="6" t="str">
        <f t="shared" si="264"/>
        <v/>
      </c>
      <c r="AW927" s="6" t="str">
        <f t="shared" si="265"/>
        <v/>
      </c>
      <c r="AX927" s="6" t="str">
        <f t="shared" si="266"/>
        <v/>
      </c>
      <c r="AY927" s="58"/>
      <c r="BE927"/>
      <c r="CS927" s="284" t="str">
        <f t="shared" si="267"/>
        <v/>
      </c>
      <c r="CT927" s="365" t="str">
        <f t="shared" si="275"/>
        <v/>
      </c>
    </row>
    <row r="928" spans="1:98" s="1" customFormat="1" ht="13.5" customHeight="1" x14ac:dyDescent="0.2">
      <c r="A928" s="17">
        <v>913</v>
      </c>
      <c r="B928" s="370"/>
      <c r="C928" s="370"/>
      <c r="D928" s="370"/>
      <c r="E928" s="370"/>
      <c r="F928" s="370"/>
      <c r="G928" s="370"/>
      <c r="H928" s="370"/>
      <c r="I928" s="370"/>
      <c r="J928" s="370"/>
      <c r="K928" s="370"/>
      <c r="L928" s="371"/>
      <c r="M928" s="370"/>
      <c r="N928" s="69"/>
      <c r="O928" s="70"/>
      <c r="P928" s="62"/>
      <c r="Q928" s="62"/>
      <c r="R928" s="103"/>
      <c r="S928" s="103"/>
      <c r="T928" s="104"/>
      <c r="U928" s="105"/>
      <c r="V928" s="106"/>
      <c r="W928" s="106"/>
      <c r="X928" s="107"/>
      <c r="Y928" s="25"/>
      <c r="Z928" s="21" t="str">
        <f t="shared" si="258"/>
        <v/>
      </c>
      <c r="AA928" s="6" t="e">
        <f t="shared" si="259"/>
        <v>#N/A</v>
      </c>
      <c r="AB928" s="6" t="e">
        <f t="shared" si="260"/>
        <v>#N/A</v>
      </c>
      <c r="AC928" s="6" t="e">
        <f t="shared" si="261"/>
        <v>#N/A</v>
      </c>
      <c r="AD928" s="6" t="str">
        <f t="shared" si="262"/>
        <v/>
      </c>
      <c r="AE928" s="6">
        <f t="shared" si="263"/>
        <v>1</v>
      </c>
      <c r="AF928" s="6" t="e">
        <f t="shared" si="268"/>
        <v>#N/A</v>
      </c>
      <c r="AG928" s="6" t="e">
        <f t="shared" si="269"/>
        <v>#N/A</v>
      </c>
      <c r="AH928" s="6" t="e">
        <f t="shared" si="270"/>
        <v>#N/A</v>
      </c>
      <c r="AI928" s="6" t="e">
        <f t="shared" si="271"/>
        <v>#N/A</v>
      </c>
      <c r="AJ928" s="7" t="str">
        <f t="shared" si="272"/>
        <v xml:space="preserve"> </v>
      </c>
      <c r="AK928" s="6" t="e">
        <f t="shared" si="273"/>
        <v>#N/A</v>
      </c>
      <c r="AL928" s="6"/>
      <c r="AM928" s="6"/>
      <c r="AN928" s="6"/>
      <c r="AO928" s="6"/>
      <c r="AP928" s="6"/>
      <c r="AQ928" s="6"/>
      <c r="AR928" s="6"/>
      <c r="AS928" s="6"/>
      <c r="AT928" s="6">
        <f t="shared" si="274"/>
        <v>0</v>
      </c>
      <c r="AU928" s="6"/>
      <c r="AV928" s="6" t="str">
        <f t="shared" si="264"/>
        <v/>
      </c>
      <c r="AW928" s="6" t="str">
        <f t="shared" si="265"/>
        <v/>
      </c>
      <c r="AX928" s="6" t="str">
        <f t="shared" si="266"/>
        <v/>
      </c>
      <c r="AY928" s="58"/>
      <c r="BE928"/>
      <c r="CS928" s="284" t="str">
        <f t="shared" si="267"/>
        <v/>
      </c>
      <c r="CT928" s="365" t="str">
        <f t="shared" si="275"/>
        <v/>
      </c>
    </row>
    <row r="929" spans="1:98" s="1" customFormat="1" ht="13.5" customHeight="1" x14ac:dyDescent="0.2">
      <c r="A929" s="17">
        <v>914</v>
      </c>
      <c r="B929" s="370"/>
      <c r="C929" s="370"/>
      <c r="D929" s="370"/>
      <c r="E929" s="370"/>
      <c r="F929" s="370"/>
      <c r="G929" s="370"/>
      <c r="H929" s="370"/>
      <c r="I929" s="370"/>
      <c r="J929" s="370"/>
      <c r="K929" s="370"/>
      <c r="L929" s="371"/>
      <c r="M929" s="370"/>
      <c r="N929" s="69"/>
      <c r="O929" s="70"/>
      <c r="P929" s="62"/>
      <c r="Q929" s="62"/>
      <c r="R929" s="103"/>
      <c r="S929" s="103"/>
      <c r="T929" s="104"/>
      <c r="U929" s="105"/>
      <c r="V929" s="106"/>
      <c r="W929" s="106"/>
      <c r="X929" s="107"/>
      <c r="Y929" s="25"/>
      <c r="Z929" s="21" t="str">
        <f t="shared" si="258"/>
        <v/>
      </c>
      <c r="AA929" s="6" t="e">
        <f t="shared" si="259"/>
        <v>#N/A</v>
      </c>
      <c r="AB929" s="6" t="e">
        <f t="shared" si="260"/>
        <v>#N/A</v>
      </c>
      <c r="AC929" s="6" t="e">
        <f t="shared" si="261"/>
        <v>#N/A</v>
      </c>
      <c r="AD929" s="6" t="str">
        <f t="shared" si="262"/>
        <v/>
      </c>
      <c r="AE929" s="6">
        <f t="shared" si="263"/>
        <v>1</v>
      </c>
      <c r="AF929" s="6" t="e">
        <f t="shared" si="268"/>
        <v>#N/A</v>
      </c>
      <c r="AG929" s="6" t="e">
        <f t="shared" si="269"/>
        <v>#N/A</v>
      </c>
      <c r="AH929" s="6" t="e">
        <f t="shared" si="270"/>
        <v>#N/A</v>
      </c>
      <c r="AI929" s="6" t="e">
        <f t="shared" si="271"/>
        <v>#N/A</v>
      </c>
      <c r="AJ929" s="7" t="str">
        <f t="shared" si="272"/>
        <v xml:space="preserve"> </v>
      </c>
      <c r="AK929" s="6" t="e">
        <f t="shared" si="273"/>
        <v>#N/A</v>
      </c>
      <c r="AL929" s="6"/>
      <c r="AM929" s="6"/>
      <c r="AN929" s="6"/>
      <c r="AO929" s="6"/>
      <c r="AP929" s="6"/>
      <c r="AQ929" s="6"/>
      <c r="AR929" s="6"/>
      <c r="AS929" s="6"/>
      <c r="AT929" s="6">
        <f t="shared" si="274"/>
        <v>0</v>
      </c>
      <c r="AU929" s="6"/>
      <c r="AV929" s="6" t="str">
        <f t="shared" si="264"/>
        <v/>
      </c>
      <c r="AW929" s="6" t="str">
        <f t="shared" si="265"/>
        <v/>
      </c>
      <c r="AX929" s="6" t="str">
        <f t="shared" si="266"/>
        <v/>
      </c>
      <c r="AY929" s="58"/>
      <c r="BE929"/>
      <c r="CS929" s="284" t="str">
        <f t="shared" si="267"/>
        <v/>
      </c>
      <c r="CT929" s="365" t="str">
        <f t="shared" si="275"/>
        <v/>
      </c>
    </row>
    <row r="930" spans="1:98" s="1" customFormat="1" ht="13.5" customHeight="1" x14ac:dyDescent="0.2">
      <c r="A930" s="17">
        <v>915</v>
      </c>
      <c r="B930" s="370"/>
      <c r="C930" s="370"/>
      <c r="D930" s="370"/>
      <c r="E930" s="370"/>
      <c r="F930" s="370"/>
      <c r="G930" s="370"/>
      <c r="H930" s="370"/>
      <c r="I930" s="370"/>
      <c r="J930" s="370"/>
      <c r="K930" s="370"/>
      <c r="L930" s="371"/>
      <c r="M930" s="370"/>
      <c r="N930" s="69"/>
      <c r="O930" s="70"/>
      <c r="P930" s="62"/>
      <c r="Q930" s="62"/>
      <c r="R930" s="103"/>
      <c r="S930" s="103"/>
      <c r="T930" s="104"/>
      <c r="U930" s="105"/>
      <c r="V930" s="106"/>
      <c r="W930" s="106"/>
      <c r="X930" s="107"/>
      <c r="Y930" s="25"/>
      <c r="Z930" s="21" t="str">
        <f t="shared" si="258"/>
        <v/>
      </c>
      <c r="AA930" s="6" t="e">
        <f t="shared" si="259"/>
        <v>#N/A</v>
      </c>
      <c r="AB930" s="6" t="e">
        <f t="shared" si="260"/>
        <v>#N/A</v>
      </c>
      <c r="AC930" s="6" t="e">
        <f t="shared" si="261"/>
        <v>#N/A</v>
      </c>
      <c r="AD930" s="6" t="str">
        <f t="shared" si="262"/>
        <v/>
      </c>
      <c r="AE930" s="6">
        <f t="shared" si="263"/>
        <v>1</v>
      </c>
      <c r="AF930" s="6" t="e">
        <f t="shared" si="268"/>
        <v>#N/A</v>
      </c>
      <c r="AG930" s="6" t="e">
        <f t="shared" si="269"/>
        <v>#N/A</v>
      </c>
      <c r="AH930" s="6" t="e">
        <f t="shared" si="270"/>
        <v>#N/A</v>
      </c>
      <c r="AI930" s="6" t="e">
        <f t="shared" si="271"/>
        <v>#N/A</v>
      </c>
      <c r="AJ930" s="7" t="str">
        <f t="shared" si="272"/>
        <v xml:space="preserve"> </v>
      </c>
      <c r="AK930" s="6" t="e">
        <f t="shared" si="273"/>
        <v>#N/A</v>
      </c>
      <c r="AL930" s="6"/>
      <c r="AM930" s="6"/>
      <c r="AN930" s="6"/>
      <c r="AO930" s="6"/>
      <c r="AP930" s="6"/>
      <c r="AQ930" s="6"/>
      <c r="AR930" s="6"/>
      <c r="AS930" s="6"/>
      <c r="AT930" s="6">
        <f t="shared" si="274"/>
        <v>0</v>
      </c>
      <c r="AU930" s="6"/>
      <c r="AV930" s="6" t="str">
        <f t="shared" si="264"/>
        <v/>
      </c>
      <c r="AW930" s="6" t="str">
        <f t="shared" si="265"/>
        <v/>
      </c>
      <c r="AX930" s="6" t="str">
        <f t="shared" si="266"/>
        <v/>
      </c>
      <c r="AY930" s="58"/>
      <c r="BE930"/>
      <c r="CS930" s="284" t="str">
        <f t="shared" si="267"/>
        <v/>
      </c>
      <c r="CT930" s="365" t="str">
        <f t="shared" si="275"/>
        <v/>
      </c>
    </row>
    <row r="931" spans="1:98" s="1" customFormat="1" ht="13.5" customHeight="1" x14ac:dyDescent="0.2">
      <c r="A931" s="17">
        <v>916</v>
      </c>
      <c r="B931" s="370"/>
      <c r="C931" s="370"/>
      <c r="D931" s="370"/>
      <c r="E931" s="370"/>
      <c r="F931" s="370"/>
      <c r="G931" s="370"/>
      <c r="H931" s="370"/>
      <c r="I931" s="370"/>
      <c r="J931" s="370"/>
      <c r="K931" s="370"/>
      <c r="L931" s="371"/>
      <c r="M931" s="370"/>
      <c r="N931" s="69"/>
      <c r="O931" s="70"/>
      <c r="P931" s="62"/>
      <c r="Q931" s="62"/>
      <c r="R931" s="103"/>
      <c r="S931" s="103"/>
      <c r="T931" s="104"/>
      <c r="U931" s="105"/>
      <c r="V931" s="106"/>
      <c r="W931" s="106"/>
      <c r="X931" s="107"/>
      <c r="Y931" s="25"/>
      <c r="Z931" s="21" t="str">
        <f t="shared" si="258"/>
        <v/>
      </c>
      <c r="AA931" s="6" t="e">
        <f t="shared" si="259"/>
        <v>#N/A</v>
      </c>
      <c r="AB931" s="6" t="e">
        <f t="shared" si="260"/>
        <v>#N/A</v>
      </c>
      <c r="AC931" s="6" t="e">
        <f t="shared" si="261"/>
        <v>#N/A</v>
      </c>
      <c r="AD931" s="6" t="str">
        <f t="shared" si="262"/>
        <v/>
      </c>
      <c r="AE931" s="6">
        <f t="shared" si="263"/>
        <v>1</v>
      </c>
      <c r="AF931" s="6" t="e">
        <f t="shared" si="268"/>
        <v>#N/A</v>
      </c>
      <c r="AG931" s="6" t="e">
        <f t="shared" si="269"/>
        <v>#N/A</v>
      </c>
      <c r="AH931" s="6" t="e">
        <f t="shared" si="270"/>
        <v>#N/A</v>
      </c>
      <c r="AI931" s="6" t="e">
        <f t="shared" si="271"/>
        <v>#N/A</v>
      </c>
      <c r="AJ931" s="7" t="str">
        <f t="shared" si="272"/>
        <v xml:space="preserve"> </v>
      </c>
      <c r="AK931" s="6" t="e">
        <f t="shared" si="273"/>
        <v>#N/A</v>
      </c>
      <c r="AL931" s="6"/>
      <c r="AM931" s="6"/>
      <c r="AN931" s="6"/>
      <c r="AO931" s="6"/>
      <c r="AP931" s="6"/>
      <c r="AQ931" s="6"/>
      <c r="AR931" s="6"/>
      <c r="AS931" s="6"/>
      <c r="AT931" s="6">
        <f t="shared" si="274"/>
        <v>0</v>
      </c>
      <c r="AU931" s="6"/>
      <c r="AV931" s="6" t="str">
        <f t="shared" si="264"/>
        <v/>
      </c>
      <c r="AW931" s="6" t="str">
        <f t="shared" si="265"/>
        <v/>
      </c>
      <c r="AX931" s="6" t="str">
        <f t="shared" si="266"/>
        <v/>
      </c>
      <c r="AY931" s="58"/>
      <c r="BE931"/>
      <c r="CS931" s="284" t="str">
        <f t="shared" si="267"/>
        <v/>
      </c>
      <c r="CT931" s="365" t="str">
        <f t="shared" si="275"/>
        <v/>
      </c>
    </row>
    <row r="932" spans="1:98" s="1" customFormat="1" ht="13.5" customHeight="1" x14ac:dyDescent="0.2">
      <c r="A932" s="17">
        <v>917</v>
      </c>
      <c r="B932" s="370"/>
      <c r="C932" s="370"/>
      <c r="D932" s="370"/>
      <c r="E932" s="370"/>
      <c r="F932" s="370"/>
      <c r="G932" s="370"/>
      <c r="H932" s="370"/>
      <c r="I932" s="370"/>
      <c r="J932" s="370"/>
      <c r="K932" s="370"/>
      <c r="L932" s="371"/>
      <c r="M932" s="370"/>
      <c r="N932" s="69"/>
      <c r="O932" s="70"/>
      <c r="P932" s="62"/>
      <c r="Q932" s="62"/>
      <c r="R932" s="103"/>
      <c r="S932" s="103"/>
      <c r="T932" s="104"/>
      <c r="U932" s="105"/>
      <c r="V932" s="106"/>
      <c r="W932" s="106"/>
      <c r="X932" s="107"/>
      <c r="Y932" s="25"/>
      <c r="Z932" s="21" t="str">
        <f t="shared" si="258"/>
        <v/>
      </c>
      <c r="AA932" s="6" t="e">
        <f t="shared" si="259"/>
        <v>#N/A</v>
      </c>
      <c r="AB932" s="6" t="e">
        <f t="shared" si="260"/>
        <v>#N/A</v>
      </c>
      <c r="AC932" s="6" t="e">
        <f t="shared" si="261"/>
        <v>#N/A</v>
      </c>
      <c r="AD932" s="6" t="str">
        <f t="shared" si="262"/>
        <v/>
      </c>
      <c r="AE932" s="6">
        <f t="shared" si="263"/>
        <v>1</v>
      </c>
      <c r="AF932" s="6" t="e">
        <f t="shared" si="268"/>
        <v>#N/A</v>
      </c>
      <c r="AG932" s="6" t="e">
        <f t="shared" si="269"/>
        <v>#N/A</v>
      </c>
      <c r="AH932" s="6" t="e">
        <f t="shared" si="270"/>
        <v>#N/A</v>
      </c>
      <c r="AI932" s="6" t="e">
        <f t="shared" si="271"/>
        <v>#N/A</v>
      </c>
      <c r="AJ932" s="7" t="str">
        <f t="shared" si="272"/>
        <v xml:space="preserve"> </v>
      </c>
      <c r="AK932" s="6" t="e">
        <f t="shared" si="273"/>
        <v>#N/A</v>
      </c>
      <c r="AL932" s="6"/>
      <c r="AM932" s="6"/>
      <c r="AN932" s="6"/>
      <c r="AO932" s="6"/>
      <c r="AP932" s="6"/>
      <c r="AQ932" s="6"/>
      <c r="AR932" s="6"/>
      <c r="AS932" s="6"/>
      <c r="AT932" s="6">
        <f t="shared" si="274"/>
        <v>0</v>
      </c>
      <c r="AU932" s="6"/>
      <c r="AV932" s="6" t="str">
        <f t="shared" si="264"/>
        <v/>
      </c>
      <c r="AW932" s="6" t="str">
        <f t="shared" si="265"/>
        <v/>
      </c>
      <c r="AX932" s="6" t="str">
        <f t="shared" si="266"/>
        <v/>
      </c>
      <c r="AY932" s="58"/>
      <c r="BE932"/>
      <c r="CS932" s="284" t="str">
        <f t="shared" si="267"/>
        <v/>
      </c>
      <c r="CT932" s="365" t="str">
        <f t="shared" si="275"/>
        <v/>
      </c>
    </row>
    <row r="933" spans="1:98" s="1" customFormat="1" ht="13.5" customHeight="1" x14ac:dyDescent="0.2">
      <c r="A933" s="17">
        <v>918</v>
      </c>
      <c r="B933" s="370"/>
      <c r="C933" s="370"/>
      <c r="D933" s="370"/>
      <c r="E933" s="370"/>
      <c r="F933" s="370"/>
      <c r="G933" s="370"/>
      <c r="H933" s="370"/>
      <c r="I933" s="370"/>
      <c r="J933" s="370"/>
      <c r="K933" s="370"/>
      <c r="L933" s="371"/>
      <c r="M933" s="370"/>
      <c r="N933" s="69"/>
      <c r="O933" s="70"/>
      <c r="P933" s="62"/>
      <c r="Q933" s="62"/>
      <c r="R933" s="103"/>
      <c r="S933" s="103"/>
      <c r="T933" s="104"/>
      <c r="U933" s="105"/>
      <c r="V933" s="106"/>
      <c r="W933" s="106"/>
      <c r="X933" s="107"/>
      <c r="Y933" s="25"/>
      <c r="Z933" s="21" t="str">
        <f t="shared" si="258"/>
        <v/>
      </c>
      <c r="AA933" s="6" t="e">
        <f t="shared" si="259"/>
        <v>#N/A</v>
      </c>
      <c r="AB933" s="6" t="e">
        <f t="shared" si="260"/>
        <v>#N/A</v>
      </c>
      <c r="AC933" s="6" t="e">
        <f t="shared" si="261"/>
        <v>#N/A</v>
      </c>
      <c r="AD933" s="6" t="str">
        <f t="shared" si="262"/>
        <v/>
      </c>
      <c r="AE933" s="6">
        <f t="shared" si="263"/>
        <v>1</v>
      </c>
      <c r="AF933" s="6" t="e">
        <f t="shared" si="268"/>
        <v>#N/A</v>
      </c>
      <c r="AG933" s="6" t="e">
        <f t="shared" si="269"/>
        <v>#N/A</v>
      </c>
      <c r="AH933" s="6" t="e">
        <f t="shared" si="270"/>
        <v>#N/A</v>
      </c>
      <c r="AI933" s="6" t="e">
        <f t="shared" si="271"/>
        <v>#N/A</v>
      </c>
      <c r="AJ933" s="7" t="str">
        <f t="shared" si="272"/>
        <v xml:space="preserve"> </v>
      </c>
      <c r="AK933" s="6" t="e">
        <f t="shared" si="273"/>
        <v>#N/A</v>
      </c>
      <c r="AL933" s="6"/>
      <c r="AM933" s="6"/>
      <c r="AN933" s="6"/>
      <c r="AO933" s="6"/>
      <c r="AP933" s="6"/>
      <c r="AQ933" s="6"/>
      <c r="AR933" s="6"/>
      <c r="AS933" s="6"/>
      <c r="AT933" s="6">
        <f t="shared" si="274"/>
        <v>0</v>
      </c>
      <c r="AU933" s="6"/>
      <c r="AV933" s="6" t="str">
        <f t="shared" si="264"/>
        <v/>
      </c>
      <c r="AW933" s="6" t="str">
        <f t="shared" si="265"/>
        <v/>
      </c>
      <c r="AX933" s="6" t="str">
        <f t="shared" si="266"/>
        <v/>
      </c>
      <c r="AY933" s="58"/>
      <c r="BE933"/>
      <c r="CS933" s="284" t="str">
        <f t="shared" si="267"/>
        <v/>
      </c>
      <c r="CT933" s="365" t="str">
        <f t="shared" si="275"/>
        <v/>
      </c>
    </row>
    <row r="934" spans="1:98" s="1" customFormat="1" ht="13.5" customHeight="1" x14ac:dyDescent="0.2">
      <c r="A934" s="17">
        <v>919</v>
      </c>
      <c r="B934" s="370"/>
      <c r="C934" s="370"/>
      <c r="D934" s="370"/>
      <c r="E934" s="370"/>
      <c r="F934" s="370"/>
      <c r="G934" s="370"/>
      <c r="H934" s="370"/>
      <c r="I934" s="370"/>
      <c r="J934" s="370"/>
      <c r="K934" s="370"/>
      <c r="L934" s="371"/>
      <c r="M934" s="370"/>
      <c r="N934" s="69"/>
      <c r="O934" s="70"/>
      <c r="P934" s="62"/>
      <c r="Q934" s="62"/>
      <c r="R934" s="103"/>
      <c r="S934" s="103"/>
      <c r="T934" s="104"/>
      <c r="U934" s="105"/>
      <c r="V934" s="106"/>
      <c r="W934" s="106"/>
      <c r="X934" s="107"/>
      <c r="Y934" s="25"/>
      <c r="Z934" s="21" t="str">
        <f t="shared" si="258"/>
        <v/>
      </c>
      <c r="AA934" s="6" t="e">
        <f t="shared" si="259"/>
        <v>#N/A</v>
      </c>
      <c r="AB934" s="6" t="e">
        <f t="shared" si="260"/>
        <v>#N/A</v>
      </c>
      <c r="AC934" s="6" t="e">
        <f t="shared" si="261"/>
        <v>#N/A</v>
      </c>
      <c r="AD934" s="6" t="str">
        <f t="shared" si="262"/>
        <v/>
      </c>
      <c r="AE934" s="6">
        <f t="shared" si="263"/>
        <v>1</v>
      </c>
      <c r="AF934" s="6" t="e">
        <f t="shared" si="268"/>
        <v>#N/A</v>
      </c>
      <c r="AG934" s="6" t="e">
        <f t="shared" si="269"/>
        <v>#N/A</v>
      </c>
      <c r="AH934" s="6" t="e">
        <f t="shared" si="270"/>
        <v>#N/A</v>
      </c>
      <c r="AI934" s="6" t="e">
        <f t="shared" si="271"/>
        <v>#N/A</v>
      </c>
      <c r="AJ934" s="7" t="str">
        <f t="shared" si="272"/>
        <v xml:space="preserve"> </v>
      </c>
      <c r="AK934" s="6" t="e">
        <f t="shared" si="273"/>
        <v>#N/A</v>
      </c>
      <c r="AL934" s="6"/>
      <c r="AM934" s="6"/>
      <c r="AN934" s="6"/>
      <c r="AO934" s="6"/>
      <c r="AP934" s="6"/>
      <c r="AQ934" s="6"/>
      <c r="AR934" s="6"/>
      <c r="AS934" s="6"/>
      <c r="AT934" s="6">
        <f t="shared" si="274"/>
        <v>0</v>
      </c>
      <c r="AU934" s="6"/>
      <c r="AV934" s="6" t="str">
        <f t="shared" si="264"/>
        <v/>
      </c>
      <c r="AW934" s="6" t="str">
        <f t="shared" si="265"/>
        <v/>
      </c>
      <c r="AX934" s="6" t="str">
        <f t="shared" si="266"/>
        <v/>
      </c>
      <c r="AY934" s="58"/>
      <c r="BE934"/>
      <c r="CS934" s="284" t="str">
        <f t="shared" si="267"/>
        <v/>
      </c>
      <c r="CT934" s="365" t="str">
        <f t="shared" si="275"/>
        <v/>
      </c>
    </row>
    <row r="935" spans="1:98" s="1" customFormat="1" ht="13.5" customHeight="1" x14ac:dyDescent="0.2">
      <c r="A935" s="17">
        <v>920</v>
      </c>
      <c r="B935" s="370"/>
      <c r="C935" s="370"/>
      <c r="D935" s="370"/>
      <c r="E935" s="370"/>
      <c r="F935" s="370"/>
      <c r="G935" s="370"/>
      <c r="H935" s="370"/>
      <c r="I935" s="370"/>
      <c r="J935" s="370"/>
      <c r="K935" s="370"/>
      <c r="L935" s="371"/>
      <c r="M935" s="370"/>
      <c r="N935" s="69"/>
      <c r="O935" s="70"/>
      <c r="P935" s="62"/>
      <c r="Q935" s="62"/>
      <c r="R935" s="103"/>
      <c r="S935" s="103"/>
      <c r="T935" s="104"/>
      <c r="U935" s="105"/>
      <c r="V935" s="106"/>
      <c r="W935" s="106"/>
      <c r="X935" s="107"/>
      <c r="Y935" s="25"/>
      <c r="Z935" s="21" t="str">
        <f t="shared" si="258"/>
        <v/>
      </c>
      <c r="AA935" s="6" t="e">
        <f t="shared" si="259"/>
        <v>#N/A</v>
      </c>
      <c r="AB935" s="6" t="e">
        <f t="shared" si="260"/>
        <v>#N/A</v>
      </c>
      <c r="AC935" s="6" t="e">
        <f t="shared" si="261"/>
        <v>#N/A</v>
      </c>
      <c r="AD935" s="6" t="str">
        <f t="shared" si="262"/>
        <v/>
      </c>
      <c r="AE935" s="6">
        <f t="shared" si="263"/>
        <v>1</v>
      </c>
      <c r="AF935" s="6" t="e">
        <f t="shared" si="268"/>
        <v>#N/A</v>
      </c>
      <c r="AG935" s="6" t="e">
        <f t="shared" si="269"/>
        <v>#N/A</v>
      </c>
      <c r="AH935" s="6" t="e">
        <f t="shared" si="270"/>
        <v>#N/A</v>
      </c>
      <c r="AI935" s="6" t="e">
        <f t="shared" si="271"/>
        <v>#N/A</v>
      </c>
      <c r="AJ935" s="7" t="str">
        <f t="shared" si="272"/>
        <v xml:space="preserve"> </v>
      </c>
      <c r="AK935" s="6" t="e">
        <f t="shared" si="273"/>
        <v>#N/A</v>
      </c>
      <c r="AL935" s="6"/>
      <c r="AM935" s="6"/>
      <c r="AN935" s="6"/>
      <c r="AO935" s="6"/>
      <c r="AP935" s="6"/>
      <c r="AQ935" s="6"/>
      <c r="AR935" s="6"/>
      <c r="AS935" s="6"/>
      <c r="AT935" s="6">
        <f t="shared" si="274"/>
        <v>0</v>
      </c>
      <c r="AU935" s="6"/>
      <c r="AV935" s="6" t="str">
        <f t="shared" si="264"/>
        <v/>
      </c>
      <c r="AW935" s="6" t="str">
        <f t="shared" si="265"/>
        <v/>
      </c>
      <c r="AX935" s="6" t="str">
        <f t="shared" si="266"/>
        <v/>
      </c>
      <c r="AY935" s="58"/>
      <c r="BE935"/>
      <c r="CS935" s="284" t="str">
        <f t="shared" si="267"/>
        <v/>
      </c>
      <c r="CT935" s="365" t="str">
        <f t="shared" si="275"/>
        <v/>
      </c>
    </row>
    <row r="936" spans="1:98" s="1" customFormat="1" ht="13.5" customHeight="1" x14ac:dyDescent="0.2">
      <c r="A936" s="17">
        <v>921</v>
      </c>
      <c r="B936" s="370"/>
      <c r="C936" s="370"/>
      <c r="D936" s="370"/>
      <c r="E936" s="370"/>
      <c r="F936" s="370"/>
      <c r="G936" s="370"/>
      <c r="H936" s="370"/>
      <c r="I936" s="370"/>
      <c r="J936" s="370"/>
      <c r="K936" s="370"/>
      <c r="L936" s="371"/>
      <c r="M936" s="370"/>
      <c r="N936" s="69"/>
      <c r="O936" s="70"/>
      <c r="P936" s="62"/>
      <c r="Q936" s="62"/>
      <c r="R936" s="103"/>
      <c r="S936" s="103"/>
      <c r="T936" s="104"/>
      <c r="U936" s="105"/>
      <c r="V936" s="106"/>
      <c r="W936" s="106"/>
      <c r="X936" s="107"/>
      <c r="Y936" s="25"/>
      <c r="Z936" s="21" t="str">
        <f t="shared" si="258"/>
        <v/>
      </c>
      <c r="AA936" s="6" t="e">
        <f t="shared" si="259"/>
        <v>#N/A</v>
      </c>
      <c r="AB936" s="6" t="e">
        <f t="shared" si="260"/>
        <v>#N/A</v>
      </c>
      <c r="AC936" s="6" t="e">
        <f t="shared" si="261"/>
        <v>#N/A</v>
      </c>
      <c r="AD936" s="6" t="str">
        <f t="shared" si="262"/>
        <v/>
      </c>
      <c r="AE936" s="6">
        <f t="shared" si="263"/>
        <v>1</v>
      </c>
      <c r="AF936" s="6" t="e">
        <f t="shared" si="268"/>
        <v>#N/A</v>
      </c>
      <c r="AG936" s="6" t="e">
        <f t="shared" si="269"/>
        <v>#N/A</v>
      </c>
      <c r="AH936" s="6" t="e">
        <f t="shared" si="270"/>
        <v>#N/A</v>
      </c>
      <c r="AI936" s="6" t="e">
        <f t="shared" si="271"/>
        <v>#N/A</v>
      </c>
      <c r="AJ936" s="7" t="str">
        <f t="shared" si="272"/>
        <v xml:space="preserve"> </v>
      </c>
      <c r="AK936" s="6" t="e">
        <f t="shared" si="273"/>
        <v>#N/A</v>
      </c>
      <c r="AL936" s="6"/>
      <c r="AM936" s="6"/>
      <c r="AN936" s="6"/>
      <c r="AO936" s="6"/>
      <c r="AP936" s="6"/>
      <c r="AQ936" s="6"/>
      <c r="AR936" s="6"/>
      <c r="AS936" s="6"/>
      <c r="AT936" s="6">
        <f t="shared" si="274"/>
        <v>0</v>
      </c>
      <c r="AU936" s="6"/>
      <c r="AV936" s="6" t="str">
        <f t="shared" si="264"/>
        <v/>
      </c>
      <c r="AW936" s="6" t="str">
        <f t="shared" si="265"/>
        <v/>
      </c>
      <c r="AX936" s="6" t="str">
        <f t="shared" si="266"/>
        <v/>
      </c>
      <c r="AY936" s="58"/>
      <c r="BE936"/>
      <c r="CS936" s="284" t="str">
        <f t="shared" si="267"/>
        <v/>
      </c>
      <c r="CT936" s="365" t="str">
        <f t="shared" si="275"/>
        <v/>
      </c>
    </row>
    <row r="937" spans="1:98" s="1" customFormat="1" ht="13.5" customHeight="1" x14ac:dyDescent="0.2">
      <c r="A937" s="17">
        <v>922</v>
      </c>
      <c r="B937" s="370"/>
      <c r="C937" s="370"/>
      <c r="D937" s="370"/>
      <c r="E937" s="370"/>
      <c r="F937" s="370"/>
      <c r="G937" s="370"/>
      <c r="H937" s="370"/>
      <c r="I937" s="370"/>
      <c r="J937" s="370"/>
      <c r="K937" s="370"/>
      <c r="L937" s="371"/>
      <c r="M937" s="370"/>
      <c r="N937" s="69"/>
      <c r="O937" s="70"/>
      <c r="P937" s="62"/>
      <c r="Q937" s="62"/>
      <c r="R937" s="103"/>
      <c r="S937" s="103"/>
      <c r="T937" s="104"/>
      <c r="U937" s="105"/>
      <c r="V937" s="106"/>
      <c r="W937" s="106"/>
      <c r="X937" s="107"/>
      <c r="Y937" s="25"/>
      <c r="Z937" s="21" t="str">
        <f t="shared" si="258"/>
        <v/>
      </c>
      <c r="AA937" s="6" t="e">
        <f t="shared" si="259"/>
        <v>#N/A</v>
      </c>
      <c r="AB937" s="6" t="e">
        <f t="shared" si="260"/>
        <v>#N/A</v>
      </c>
      <c r="AC937" s="6" t="e">
        <f t="shared" si="261"/>
        <v>#N/A</v>
      </c>
      <c r="AD937" s="6" t="str">
        <f t="shared" si="262"/>
        <v/>
      </c>
      <c r="AE937" s="6">
        <f t="shared" si="263"/>
        <v>1</v>
      </c>
      <c r="AF937" s="6" t="e">
        <f t="shared" si="268"/>
        <v>#N/A</v>
      </c>
      <c r="AG937" s="6" t="e">
        <f t="shared" si="269"/>
        <v>#N/A</v>
      </c>
      <c r="AH937" s="6" t="e">
        <f t="shared" si="270"/>
        <v>#N/A</v>
      </c>
      <c r="AI937" s="6" t="e">
        <f t="shared" si="271"/>
        <v>#N/A</v>
      </c>
      <c r="AJ937" s="7" t="str">
        <f t="shared" si="272"/>
        <v xml:space="preserve"> </v>
      </c>
      <c r="AK937" s="6" t="e">
        <f t="shared" si="273"/>
        <v>#N/A</v>
      </c>
      <c r="AL937" s="6"/>
      <c r="AM937" s="6"/>
      <c r="AN937" s="6"/>
      <c r="AO937" s="6"/>
      <c r="AP937" s="6"/>
      <c r="AQ937" s="6"/>
      <c r="AR937" s="6"/>
      <c r="AS937" s="6"/>
      <c r="AT937" s="6">
        <f t="shared" si="274"/>
        <v>0</v>
      </c>
      <c r="AU937" s="6"/>
      <c r="AV937" s="6" t="str">
        <f t="shared" si="264"/>
        <v/>
      </c>
      <c r="AW937" s="6" t="str">
        <f t="shared" si="265"/>
        <v/>
      </c>
      <c r="AX937" s="6" t="str">
        <f t="shared" si="266"/>
        <v/>
      </c>
      <c r="AY937" s="58"/>
      <c r="BE937"/>
      <c r="CS937" s="284" t="str">
        <f t="shared" si="267"/>
        <v/>
      </c>
      <c r="CT937" s="365" t="str">
        <f t="shared" si="275"/>
        <v/>
      </c>
    </row>
    <row r="938" spans="1:98" s="1" customFormat="1" ht="13.5" customHeight="1" x14ac:dyDescent="0.2">
      <c r="A938" s="17">
        <v>923</v>
      </c>
      <c r="B938" s="370"/>
      <c r="C938" s="370"/>
      <c r="D938" s="370"/>
      <c r="E938" s="370"/>
      <c r="F938" s="370"/>
      <c r="G938" s="370"/>
      <c r="H938" s="370"/>
      <c r="I938" s="370"/>
      <c r="J938" s="370"/>
      <c r="K938" s="370"/>
      <c r="L938" s="371"/>
      <c r="M938" s="370"/>
      <c r="N938" s="69"/>
      <c r="O938" s="70"/>
      <c r="P938" s="62"/>
      <c r="Q938" s="62"/>
      <c r="R938" s="103"/>
      <c r="S938" s="103"/>
      <c r="T938" s="104"/>
      <c r="U938" s="105"/>
      <c r="V938" s="106"/>
      <c r="W938" s="106"/>
      <c r="X938" s="107"/>
      <c r="Y938" s="25"/>
      <c r="Z938" s="21" t="str">
        <f t="shared" si="258"/>
        <v/>
      </c>
      <c r="AA938" s="6" t="e">
        <f t="shared" si="259"/>
        <v>#N/A</v>
      </c>
      <c r="AB938" s="6" t="e">
        <f t="shared" si="260"/>
        <v>#N/A</v>
      </c>
      <c r="AC938" s="6" t="e">
        <f t="shared" si="261"/>
        <v>#N/A</v>
      </c>
      <c r="AD938" s="6" t="str">
        <f t="shared" si="262"/>
        <v/>
      </c>
      <c r="AE938" s="6">
        <f t="shared" si="263"/>
        <v>1</v>
      </c>
      <c r="AF938" s="6" t="e">
        <f t="shared" si="268"/>
        <v>#N/A</v>
      </c>
      <c r="AG938" s="6" t="e">
        <f t="shared" si="269"/>
        <v>#N/A</v>
      </c>
      <c r="AH938" s="6" t="e">
        <f t="shared" si="270"/>
        <v>#N/A</v>
      </c>
      <c r="AI938" s="6" t="e">
        <f t="shared" si="271"/>
        <v>#N/A</v>
      </c>
      <c r="AJ938" s="7" t="str">
        <f t="shared" si="272"/>
        <v xml:space="preserve"> </v>
      </c>
      <c r="AK938" s="6" t="e">
        <f t="shared" si="273"/>
        <v>#N/A</v>
      </c>
      <c r="AL938" s="6"/>
      <c r="AM938" s="6"/>
      <c r="AN938" s="6"/>
      <c r="AO938" s="6"/>
      <c r="AP938" s="6"/>
      <c r="AQ938" s="6"/>
      <c r="AR938" s="6"/>
      <c r="AS938" s="6"/>
      <c r="AT938" s="6">
        <f t="shared" si="274"/>
        <v>0</v>
      </c>
      <c r="AU938" s="6"/>
      <c r="AV938" s="6" t="str">
        <f t="shared" si="264"/>
        <v/>
      </c>
      <c r="AW938" s="6" t="str">
        <f t="shared" si="265"/>
        <v/>
      </c>
      <c r="AX938" s="6" t="str">
        <f t="shared" si="266"/>
        <v/>
      </c>
      <c r="AY938" s="58"/>
      <c r="BE938"/>
      <c r="CS938" s="284" t="str">
        <f t="shared" si="267"/>
        <v/>
      </c>
      <c r="CT938" s="365" t="str">
        <f t="shared" si="275"/>
        <v/>
      </c>
    </row>
    <row r="939" spans="1:98" s="1" customFormat="1" ht="13.5" customHeight="1" x14ac:dyDescent="0.2">
      <c r="A939" s="17">
        <v>924</v>
      </c>
      <c r="B939" s="370"/>
      <c r="C939" s="370"/>
      <c r="D939" s="370"/>
      <c r="E939" s="370"/>
      <c r="F939" s="370"/>
      <c r="G939" s="370"/>
      <c r="H939" s="370"/>
      <c r="I939" s="370"/>
      <c r="J939" s="370"/>
      <c r="K939" s="370"/>
      <c r="L939" s="371"/>
      <c r="M939" s="370"/>
      <c r="N939" s="69"/>
      <c r="O939" s="70"/>
      <c r="P939" s="62"/>
      <c r="Q939" s="62"/>
      <c r="R939" s="103"/>
      <c r="S939" s="103"/>
      <c r="T939" s="104"/>
      <c r="U939" s="105"/>
      <c r="V939" s="106"/>
      <c r="W939" s="106"/>
      <c r="X939" s="107"/>
      <c r="Y939" s="25"/>
      <c r="Z939" s="21" t="str">
        <f t="shared" si="258"/>
        <v/>
      </c>
      <c r="AA939" s="6" t="e">
        <f t="shared" si="259"/>
        <v>#N/A</v>
      </c>
      <c r="AB939" s="6" t="e">
        <f t="shared" si="260"/>
        <v>#N/A</v>
      </c>
      <c r="AC939" s="6" t="e">
        <f t="shared" si="261"/>
        <v>#N/A</v>
      </c>
      <c r="AD939" s="6" t="str">
        <f t="shared" si="262"/>
        <v/>
      </c>
      <c r="AE939" s="6">
        <f t="shared" si="263"/>
        <v>1</v>
      </c>
      <c r="AF939" s="6" t="e">
        <f t="shared" si="268"/>
        <v>#N/A</v>
      </c>
      <c r="AG939" s="6" t="e">
        <f t="shared" si="269"/>
        <v>#N/A</v>
      </c>
      <c r="AH939" s="6" t="e">
        <f t="shared" si="270"/>
        <v>#N/A</v>
      </c>
      <c r="AI939" s="6" t="e">
        <f t="shared" si="271"/>
        <v>#N/A</v>
      </c>
      <c r="AJ939" s="7" t="str">
        <f t="shared" si="272"/>
        <v xml:space="preserve"> </v>
      </c>
      <c r="AK939" s="6" t="e">
        <f t="shared" si="273"/>
        <v>#N/A</v>
      </c>
      <c r="AL939" s="6"/>
      <c r="AM939" s="6"/>
      <c r="AN939" s="6"/>
      <c r="AO939" s="6"/>
      <c r="AP939" s="6"/>
      <c r="AQ939" s="6"/>
      <c r="AR939" s="6"/>
      <c r="AS939" s="6"/>
      <c r="AT939" s="6">
        <f t="shared" si="274"/>
        <v>0</v>
      </c>
      <c r="AU939" s="6"/>
      <c r="AV939" s="6" t="str">
        <f t="shared" si="264"/>
        <v/>
      </c>
      <c r="AW939" s="6" t="str">
        <f t="shared" si="265"/>
        <v/>
      </c>
      <c r="AX939" s="6" t="str">
        <f t="shared" si="266"/>
        <v/>
      </c>
      <c r="AY939" s="58"/>
      <c r="BE939"/>
      <c r="CS939" s="284" t="str">
        <f t="shared" si="267"/>
        <v/>
      </c>
      <c r="CT939" s="365" t="str">
        <f t="shared" si="275"/>
        <v/>
      </c>
    </row>
    <row r="940" spans="1:98" s="1" customFormat="1" ht="13.5" customHeight="1" x14ac:dyDescent="0.2">
      <c r="A940" s="17">
        <v>925</v>
      </c>
      <c r="B940" s="370"/>
      <c r="C940" s="370"/>
      <c r="D940" s="370"/>
      <c r="E940" s="370"/>
      <c r="F940" s="370"/>
      <c r="G940" s="370"/>
      <c r="H940" s="370"/>
      <c r="I940" s="370"/>
      <c r="J940" s="370"/>
      <c r="K940" s="370"/>
      <c r="L940" s="371"/>
      <c r="M940" s="370"/>
      <c r="N940" s="69"/>
      <c r="O940" s="70"/>
      <c r="P940" s="62"/>
      <c r="Q940" s="62"/>
      <c r="R940" s="103"/>
      <c r="S940" s="103"/>
      <c r="T940" s="104"/>
      <c r="U940" s="105"/>
      <c r="V940" s="106"/>
      <c r="W940" s="106"/>
      <c r="X940" s="107"/>
      <c r="Y940" s="25"/>
      <c r="Z940" s="21" t="str">
        <f t="shared" si="258"/>
        <v/>
      </c>
      <c r="AA940" s="6" t="e">
        <f t="shared" si="259"/>
        <v>#N/A</v>
      </c>
      <c r="AB940" s="6" t="e">
        <f t="shared" si="260"/>
        <v>#N/A</v>
      </c>
      <c r="AC940" s="6" t="e">
        <f t="shared" si="261"/>
        <v>#N/A</v>
      </c>
      <c r="AD940" s="6" t="str">
        <f t="shared" si="262"/>
        <v/>
      </c>
      <c r="AE940" s="6">
        <f t="shared" si="263"/>
        <v>1</v>
      </c>
      <c r="AF940" s="6" t="e">
        <f t="shared" si="268"/>
        <v>#N/A</v>
      </c>
      <c r="AG940" s="6" t="e">
        <f t="shared" si="269"/>
        <v>#N/A</v>
      </c>
      <c r="AH940" s="6" t="e">
        <f t="shared" si="270"/>
        <v>#N/A</v>
      </c>
      <c r="AI940" s="6" t="e">
        <f t="shared" si="271"/>
        <v>#N/A</v>
      </c>
      <c r="AJ940" s="7" t="str">
        <f t="shared" si="272"/>
        <v xml:space="preserve"> </v>
      </c>
      <c r="AK940" s="6" t="e">
        <f t="shared" si="273"/>
        <v>#N/A</v>
      </c>
      <c r="AL940" s="6"/>
      <c r="AM940" s="6"/>
      <c r="AN940" s="6"/>
      <c r="AO940" s="6"/>
      <c r="AP940" s="6"/>
      <c r="AQ940" s="6"/>
      <c r="AR940" s="6"/>
      <c r="AS940" s="6"/>
      <c r="AT940" s="6">
        <f t="shared" si="274"/>
        <v>0</v>
      </c>
      <c r="AU940" s="6"/>
      <c r="AV940" s="6" t="str">
        <f t="shared" si="264"/>
        <v/>
      </c>
      <c r="AW940" s="6" t="str">
        <f t="shared" si="265"/>
        <v/>
      </c>
      <c r="AX940" s="6" t="str">
        <f t="shared" si="266"/>
        <v/>
      </c>
      <c r="AY940" s="58"/>
      <c r="BE940"/>
      <c r="CS940" s="284" t="str">
        <f t="shared" si="267"/>
        <v/>
      </c>
      <c r="CT940" s="365" t="str">
        <f t="shared" si="275"/>
        <v/>
      </c>
    </row>
    <row r="941" spans="1:98" s="1" customFormat="1" ht="13.5" customHeight="1" x14ac:dyDescent="0.2">
      <c r="A941" s="17">
        <v>926</v>
      </c>
      <c r="B941" s="370"/>
      <c r="C941" s="370"/>
      <c r="D941" s="370"/>
      <c r="E941" s="370"/>
      <c r="F941" s="370"/>
      <c r="G941" s="370"/>
      <c r="H941" s="370"/>
      <c r="I941" s="370"/>
      <c r="J941" s="370"/>
      <c r="K941" s="370"/>
      <c r="L941" s="371"/>
      <c r="M941" s="370"/>
      <c r="N941" s="69"/>
      <c r="O941" s="70"/>
      <c r="P941" s="62"/>
      <c r="Q941" s="62"/>
      <c r="R941" s="103"/>
      <c r="S941" s="103"/>
      <c r="T941" s="104"/>
      <c r="U941" s="105"/>
      <c r="V941" s="106"/>
      <c r="W941" s="106"/>
      <c r="X941" s="107"/>
      <c r="Y941" s="25"/>
      <c r="Z941" s="21" t="str">
        <f t="shared" si="258"/>
        <v/>
      </c>
      <c r="AA941" s="6" t="e">
        <f t="shared" si="259"/>
        <v>#N/A</v>
      </c>
      <c r="AB941" s="6" t="e">
        <f t="shared" si="260"/>
        <v>#N/A</v>
      </c>
      <c r="AC941" s="6" t="e">
        <f t="shared" si="261"/>
        <v>#N/A</v>
      </c>
      <c r="AD941" s="6" t="str">
        <f t="shared" si="262"/>
        <v/>
      </c>
      <c r="AE941" s="6">
        <f t="shared" si="263"/>
        <v>1</v>
      </c>
      <c r="AF941" s="6" t="e">
        <f t="shared" si="268"/>
        <v>#N/A</v>
      </c>
      <c r="AG941" s="6" t="e">
        <f t="shared" si="269"/>
        <v>#N/A</v>
      </c>
      <c r="AH941" s="6" t="e">
        <f t="shared" si="270"/>
        <v>#N/A</v>
      </c>
      <c r="AI941" s="6" t="e">
        <f t="shared" si="271"/>
        <v>#N/A</v>
      </c>
      <c r="AJ941" s="7" t="str">
        <f t="shared" si="272"/>
        <v xml:space="preserve"> </v>
      </c>
      <c r="AK941" s="6" t="e">
        <f t="shared" si="273"/>
        <v>#N/A</v>
      </c>
      <c r="AL941" s="6"/>
      <c r="AM941" s="6"/>
      <c r="AN941" s="6"/>
      <c r="AO941" s="6"/>
      <c r="AP941" s="6"/>
      <c r="AQ941" s="6"/>
      <c r="AR941" s="6"/>
      <c r="AS941" s="6"/>
      <c r="AT941" s="6">
        <f t="shared" si="274"/>
        <v>0</v>
      </c>
      <c r="AU941" s="6"/>
      <c r="AV941" s="6" t="str">
        <f t="shared" si="264"/>
        <v/>
      </c>
      <c r="AW941" s="6" t="str">
        <f t="shared" si="265"/>
        <v/>
      </c>
      <c r="AX941" s="6" t="str">
        <f t="shared" si="266"/>
        <v/>
      </c>
      <c r="AY941" s="58"/>
      <c r="BE941"/>
      <c r="CS941" s="284" t="str">
        <f t="shared" si="267"/>
        <v/>
      </c>
      <c r="CT941" s="365" t="str">
        <f t="shared" si="275"/>
        <v/>
      </c>
    </row>
    <row r="942" spans="1:98" s="1" customFormat="1" ht="13.5" customHeight="1" x14ac:dyDescent="0.2">
      <c r="A942" s="17">
        <v>927</v>
      </c>
      <c r="B942" s="370"/>
      <c r="C942" s="370"/>
      <c r="D942" s="370"/>
      <c r="E942" s="370"/>
      <c r="F942" s="370"/>
      <c r="G942" s="370"/>
      <c r="H942" s="370"/>
      <c r="I942" s="370"/>
      <c r="J942" s="370"/>
      <c r="K942" s="370"/>
      <c r="L942" s="371"/>
      <c r="M942" s="370"/>
      <c r="N942" s="69"/>
      <c r="O942" s="70"/>
      <c r="P942" s="62"/>
      <c r="Q942" s="62"/>
      <c r="R942" s="103"/>
      <c r="S942" s="103"/>
      <c r="T942" s="104"/>
      <c r="U942" s="105"/>
      <c r="V942" s="106"/>
      <c r="W942" s="106"/>
      <c r="X942" s="107"/>
      <c r="Y942" s="25"/>
      <c r="Z942" s="21" t="str">
        <f t="shared" si="258"/>
        <v/>
      </c>
      <c r="AA942" s="6" t="e">
        <f t="shared" si="259"/>
        <v>#N/A</v>
      </c>
      <c r="AB942" s="6" t="e">
        <f t="shared" si="260"/>
        <v>#N/A</v>
      </c>
      <c r="AC942" s="6" t="e">
        <f t="shared" si="261"/>
        <v>#N/A</v>
      </c>
      <c r="AD942" s="6" t="str">
        <f t="shared" si="262"/>
        <v/>
      </c>
      <c r="AE942" s="6">
        <f t="shared" si="263"/>
        <v>1</v>
      </c>
      <c r="AF942" s="6" t="e">
        <f t="shared" si="268"/>
        <v>#N/A</v>
      </c>
      <c r="AG942" s="6" t="e">
        <f t="shared" si="269"/>
        <v>#N/A</v>
      </c>
      <c r="AH942" s="6" t="e">
        <f t="shared" si="270"/>
        <v>#N/A</v>
      </c>
      <c r="AI942" s="6" t="e">
        <f t="shared" si="271"/>
        <v>#N/A</v>
      </c>
      <c r="AJ942" s="7" t="str">
        <f t="shared" si="272"/>
        <v xml:space="preserve"> </v>
      </c>
      <c r="AK942" s="6" t="e">
        <f t="shared" si="273"/>
        <v>#N/A</v>
      </c>
      <c r="AL942" s="6"/>
      <c r="AM942" s="6"/>
      <c r="AN942" s="6"/>
      <c r="AO942" s="6"/>
      <c r="AP942" s="6"/>
      <c r="AQ942" s="6"/>
      <c r="AR942" s="6"/>
      <c r="AS942" s="6"/>
      <c r="AT942" s="6">
        <f t="shared" si="274"/>
        <v>0</v>
      </c>
      <c r="AU942" s="6"/>
      <c r="AV942" s="6" t="str">
        <f t="shared" si="264"/>
        <v/>
      </c>
      <c r="AW942" s="6" t="str">
        <f t="shared" si="265"/>
        <v/>
      </c>
      <c r="AX942" s="6" t="str">
        <f t="shared" si="266"/>
        <v/>
      </c>
      <c r="AY942" s="58"/>
      <c r="BE942"/>
      <c r="CS942" s="284" t="str">
        <f t="shared" si="267"/>
        <v/>
      </c>
      <c r="CT942" s="365" t="str">
        <f t="shared" si="275"/>
        <v/>
      </c>
    </row>
    <row r="943" spans="1:98" s="1" customFormat="1" ht="13.5" customHeight="1" x14ac:dyDescent="0.2">
      <c r="A943" s="17">
        <v>928</v>
      </c>
      <c r="B943" s="370"/>
      <c r="C943" s="370"/>
      <c r="D943" s="370"/>
      <c r="E943" s="370"/>
      <c r="F943" s="370"/>
      <c r="G943" s="370"/>
      <c r="H943" s="370"/>
      <c r="I943" s="370"/>
      <c r="J943" s="370"/>
      <c r="K943" s="370"/>
      <c r="L943" s="371"/>
      <c r="M943" s="370"/>
      <c r="N943" s="69"/>
      <c r="O943" s="70"/>
      <c r="P943" s="62"/>
      <c r="Q943" s="62"/>
      <c r="R943" s="103"/>
      <c r="S943" s="103"/>
      <c r="T943" s="104"/>
      <c r="U943" s="105"/>
      <c r="V943" s="106"/>
      <c r="W943" s="106"/>
      <c r="X943" s="107"/>
      <c r="Y943" s="25"/>
      <c r="Z943" s="21" t="str">
        <f t="shared" si="258"/>
        <v/>
      </c>
      <c r="AA943" s="6" t="e">
        <f t="shared" si="259"/>
        <v>#N/A</v>
      </c>
      <c r="AB943" s="6" t="e">
        <f t="shared" si="260"/>
        <v>#N/A</v>
      </c>
      <c r="AC943" s="6" t="e">
        <f t="shared" si="261"/>
        <v>#N/A</v>
      </c>
      <c r="AD943" s="6" t="str">
        <f t="shared" si="262"/>
        <v/>
      </c>
      <c r="AE943" s="6">
        <f t="shared" si="263"/>
        <v>1</v>
      </c>
      <c r="AF943" s="6" t="e">
        <f t="shared" si="268"/>
        <v>#N/A</v>
      </c>
      <c r="AG943" s="6" t="e">
        <f t="shared" si="269"/>
        <v>#N/A</v>
      </c>
      <c r="AH943" s="6" t="e">
        <f t="shared" si="270"/>
        <v>#N/A</v>
      </c>
      <c r="AI943" s="6" t="e">
        <f t="shared" si="271"/>
        <v>#N/A</v>
      </c>
      <c r="AJ943" s="7" t="str">
        <f t="shared" si="272"/>
        <v xml:space="preserve"> </v>
      </c>
      <c r="AK943" s="6" t="e">
        <f t="shared" si="273"/>
        <v>#N/A</v>
      </c>
      <c r="AL943" s="6"/>
      <c r="AM943" s="6"/>
      <c r="AN943" s="6"/>
      <c r="AO943" s="6"/>
      <c r="AP943" s="6"/>
      <c r="AQ943" s="6"/>
      <c r="AR943" s="6"/>
      <c r="AS943" s="6"/>
      <c r="AT943" s="6">
        <f t="shared" si="274"/>
        <v>0</v>
      </c>
      <c r="AU943" s="6"/>
      <c r="AV943" s="6" t="str">
        <f t="shared" si="264"/>
        <v/>
      </c>
      <c r="AW943" s="6" t="str">
        <f t="shared" si="265"/>
        <v/>
      </c>
      <c r="AX943" s="6" t="str">
        <f t="shared" si="266"/>
        <v/>
      </c>
      <c r="AY943" s="58"/>
      <c r="BE943"/>
      <c r="CS943" s="284" t="str">
        <f t="shared" si="267"/>
        <v/>
      </c>
      <c r="CT943" s="365" t="str">
        <f t="shared" si="275"/>
        <v/>
      </c>
    </row>
    <row r="944" spans="1:98" s="1" customFormat="1" ht="13.5" customHeight="1" x14ac:dyDescent="0.2">
      <c r="A944" s="17">
        <v>929</v>
      </c>
      <c r="B944" s="370"/>
      <c r="C944" s="370"/>
      <c r="D944" s="370"/>
      <c r="E944" s="370"/>
      <c r="F944" s="370"/>
      <c r="G944" s="370"/>
      <c r="H944" s="370"/>
      <c r="I944" s="370"/>
      <c r="J944" s="370"/>
      <c r="K944" s="370"/>
      <c r="L944" s="371"/>
      <c r="M944" s="370"/>
      <c r="N944" s="69"/>
      <c r="O944" s="70"/>
      <c r="P944" s="62"/>
      <c r="Q944" s="62"/>
      <c r="R944" s="103"/>
      <c r="S944" s="103"/>
      <c r="T944" s="104"/>
      <c r="U944" s="105"/>
      <c r="V944" s="106"/>
      <c r="W944" s="106"/>
      <c r="X944" s="107"/>
      <c r="Y944" s="25"/>
      <c r="Z944" s="21" t="str">
        <f t="shared" si="258"/>
        <v/>
      </c>
      <c r="AA944" s="6" t="e">
        <f t="shared" si="259"/>
        <v>#N/A</v>
      </c>
      <c r="AB944" s="6" t="e">
        <f t="shared" si="260"/>
        <v>#N/A</v>
      </c>
      <c r="AC944" s="6" t="e">
        <f t="shared" si="261"/>
        <v>#N/A</v>
      </c>
      <c r="AD944" s="6" t="str">
        <f t="shared" si="262"/>
        <v/>
      </c>
      <c r="AE944" s="6">
        <f t="shared" si="263"/>
        <v>1</v>
      </c>
      <c r="AF944" s="6" t="e">
        <f t="shared" si="268"/>
        <v>#N/A</v>
      </c>
      <c r="AG944" s="6" t="e">
        <f t="shared" si="269"/>
        <v>#N/A</v>
      </c>
      <c r="AH944" s="6" t="e">
        <f t="shared" si="270"/>
        <v>#N/A</v>
      </c>
      <c r="AI944" s="6" t="e">
        <f t="shared" si="271"/>
        <v>#N/A</v>
      </c>
      <c r="AJ944" s="7" t="str">
        <f t="shared" si="272"/>
        <v xml:space="preserve"> </v>
      </c>
      <c r="AK944" s="6" t="e">
        <f t="shared" si="273"/>
        <v>#N/A</v>
      </c>
      <c r="AL944" s="6"/>
      <c r="AM944" s="6"/>
      <c r="AN944" s="6"/>
      <c r="AO944" s="6"/>
      <c r="AP944" s="6"/>
      <c r="AQ944" s="6"/>
      <c r="AR944" s="6"/>
      <c r="AS944" s="6"/>
      <c r="AT944" s="6">
        <f t="shared" si="274"/>
        <v>0</v>
      </c>
      <c r="AU944" s="6"/>
      <c r="AV944" s="6" t="str">
        <f t="shared" si="264"/>
        <v/>
      </c>
      <c r="AW944" s="6" t="str">
        <f t="shared" si="265"/>
        <v/>
      </c>
      <c r="AX944" s="6" t="str">
        <f t="shared" si="266"/>
        <v/>
      </c>
      <c r="AY944" s="58"/>
      <c r="BE944"/>
      <c r="CS944" s="284" t="str">
        <f t="shared" si="267"/>
        <v/>
      </c>
      <c r="CT944" s="365" t="str">
        <f t="shared" si="275"/>
        <v/>
      </c>
    </row>
    <row r="945" spans="1:98" s="1" customFormat="1" ht="13.5" customHeight="1" x14ac:dyDescent="0.2">
      <c r="A945" s="17">
        <v>930</v>
      </c>
      <c r="B945" s="370"/>
      <c r="C945" s="370"/>
      <c r="D945" s="370"/>
      <c r="E945" s="370"/>
      <c r="F945" s="370"/>
      <c r="G945" s="370"/>
      <c r="H945" s="370"/>
      <c r="I945" s="370"/>
      <c r="J945" s="370"/>
      <c r="K945" s="370"/>
      <c r="L945" s="371"/>
      <c r="M945" s="370"/>
      <c r="N945" s="69"/>
      <c r="O945" s="70"/>
      <c r="P945" s="62"/>
      <c r="Q945" s="62"/>
      <c r="R945" s="103"/>
      <c r="S945" s="103"/>
      <c r="T945" s="104"/>
      <c r="U945" s="105"/>
      <c r="V945" s="106"/>
      <c r="W945" s="106"/>
      <c r="X945" s="107"/>
      <c r="Y945" s="25"/>
      <c r="Z945" s="21" t="str">
        <f t="shared" si="258"/>
        <v/>
      </c>
      <c r="AA945" s="6" t="e">
        <f t="shared" si="259"/>
        <v>#N/A</v>
      </c>
      <c r="AB945" s="6" t="e">
        <f t="shared" si="260"/>
        <v>#N/A</v>
      </c>
      <c r="AC945" s="6" t="e">
        <f t="shared" si="261"/>
        <v>#N/A</v>
      </c>
      <c r="AD945" s="6" t="str">
        <f t="shared" si="262"/>
        <v/>
      </c>
      <c r="AE945" s="6">
        <f t="shared" si="263"/>
        <v>1</v>
      </c>
      <c r="AF945" s="6" t="e">
        <f t="shared" si="268"/>
        <v>#N/A</v>
      </c>
      <c r="AG945" s="6" t="e">
        <f t="shared" si="269"/>
        <v>#N/A</v>
      </c>
      <c r="AH945" s="6" t="e">
        <f t="shared" si="270"/>
        <v>#N/A</v>
      </c>
      <c r="AI945" s="6" t="e">
        <f t="shared" si="271"/>
        <v>#N/A</v>
      </c>
      <c r="AJ945" s="7" t="str">
        <f t="shared" si="272"/>
        <v xml:space="preserve"> </v>
      </c>
      <c r="AK945" s="6" t="e">
        <f t="shared" si="273"/>
        <v>#N/A</v>
      </c>
      <c r="AL945" s="6"/>
      <c r="AM945" s="6"/>
      <c r="AN945" s="6"/>
      <c r="AO945" s="6"/>
      <c r="AP945" s="6"/>
      <c r="AQ945" s="6"/>
      <c r="AR945" s="6"/>
      <c r="AS945" s="6"/>
      <c r="AT945" s="6">
        <f t="shared" si="274"/>
        <v>0</v>
      </c>
      <c r="AU945" s="6"/>
      <c r="AV945" s="6" t="str">
        <f t="shared" si="264"/>
        <v/>
      </c>
      <c r="AW945" s="6" t="str">
        <f t="shared" si="265"/>
        <v/>
      </c>
      <c r="AX945" s="6" t="str">
        <f t="shared" si="266"/>
        <v/>
      </c>
      <c r="AY945" s="58"/>
      <c r="BE945"/>
      <c r="CS945" s="284" t="str">
        <f t="shared" si="267"/>
        <v/>
      </c>
      <c r="CT945" s="365" t="str">
        <f t="shared" si="275"/>
        <v/>
      </c>
    </row>
    <row r="946" spans="1:98" s="1" customFormat="1" ht="13.5" customHeight="1" x14ac:dyDescent="0.2">
      <c r="A946" s="17">
        <v>931</v>
      </c>
      <c r="B946" s="370"/>
      <c r="C946" s="370"/>
      <c r="D946" s="370"/>
      <c r="E946" s="370"/>
      <c r="F946" s="370"/>
      <c r="G946" s="370"/>
      <c r="H946" s="370"/>
      <c r="I946" s="370"/>
      <c r="J946" s="370"/>
      <c r="K946" s="370"/>
      <c r="L946" s="371"/>
      <c r="M946" s="370"/>
      <c r="N946" s="69"/>
      <c r="O946" s="70"/>
      <c r="P946" s="62"/>
      <c r="Q946" s="62"/>
      <c r="R946" s="103"/>
      <c r="S946" s="103"/>
      <c r="T946" s="104"/>
      <c r="U946" s="105"/>
      <c r="V946" s="106"/>
      <c r="W946" s="106"/>
      <c r="X946" s="107"/>
      <c r="Y946" s="25"/>
      <c r="Z946" s="21" t="str">
        <f t="shared" si="258"/>
        <v/>
      </c>
      <c r="AA946" s="6" t="e">
        <f t="shared" si="259"/>
        <v>#N/A</v>
      </c>
      <c r="AB946" s="6" t="e">
        <f t="shared" si="260"/>
        <v>#N/A</v>
      </c>
      <c r="AC946" s="6" t="e">
        <f t="shared" si="261"/>
        <v>#N/A</v>
      </c>
      <c r="AD946" s="6" t="str">
        <f t="shared" si="262"/>
        <v/>
      </c>
      <c r="AE946" s="6">
        <f t="shared" si="263"/>
        <v>1</v>
      </c>
      <c r="AF946" s="6" t="e">
        <f t="shared" si="268"/>
        <v>#N/A</v>
      </c>
      <c r="AG946" s="6" t="e">
        <f t="shared" si="269"/>
        <v>#N/A</v>
      </c>
      <c r="AH946" s="6" t="e">
        <f t="shared" si="270"/>
        <v>#N/A</v>
      </c>
      <c r="AI946" s="6" t="e">
        <f t="shared" si="271"/>
        <v>#N/A</v>
      </c>
      <c r="AJ946" s="7" t="str">
        <f t="shared" si="272"/>
        <v xml:space="preserve"> </v>
      </c>
      <c r="AK946" s="6" t="e">
        <f t="shared" si="273"/>
        <v>#N/A</v>
      </c>
      <c r="AL946" s="6"/>
      <c r="AM946" s="6"/>
      <c r="AN946" s="6"/>
      <c r="AO946" s="6"/>
      <c r="AP946" s="6"/>
      <c r="AQ946" s="6"/>
      <c r="AR946" s="6"/>
      <c r="AS946" s="6"/>
      <c r="AT946" s="6">
        <f t="shared" si="274"/>
        <v>0</v>
      </c>
      <c r="AU946" s="6"/>
      <c r="AV946" s="6" t="str">
        <f t="shared" si="264"/>
        <v/>
      </c>
      <c r="AW946" s="6" t="str">
        <f t="shared" si="265"/>
        <v/>
      </c>
      <c r="AX946" s="6" t="str">
        <f t="shared" si="266"/>
        <v/>
      </c>
      <c r="AY946" s="58"/>
      <c r="BE946"/>
      <c r="CS946" s="284" t="str">
        <f t="shared" si="267"/>
        <v/>
      </c>
      <c r="CT946" s="365" t="str">
        <f t="shared" si="275"/>
        <v/>
      </c>
    </row>
    <row r="947" spans="1:98" s="1" customFormat="1" ht="13.5" customHeight="1" x14ac:dyDescent="0.2">
      <c r="A947" s="17">
        <v>932</v>
      </c>
      <c r="B947" s="370"/>
      <c r="C947" s="370"/>
      <c r="D947" s="370"/>
      <c r="E947" s="370"/>
      <c r="F947" s="370"/>
      <c r="G947" s="370"/>
      <c r="H947" s="370"/>
      <c r="I947" s="370"/>
      <c r="J947" s="370"/>
      <c r="K947" s="370"/>
      <c r="L947" s="371"/>
      <c r="M947" s="370"/>
      <c r="N947" s="69"/>
      <c r="O947" s="70"/>
      <c r="P947" s="62"/>
      <c r="Q947" s="62"/>
      <c r="R947" s="103"/>
      <c r="S947" s="103"/>
      <c r="T947" s="104"/>
      <c r="U947" s="105"/>
      <c r="V947" s="106"/>
      <c r="W947" s="106"/>
      <c r="X947" s="107"/>
      <c r="Y947" s="25"/>
      <c r="Z947" s="21" t="str">
        <f t="shared" si="258"/>
        <v/>
      </c>
      <c r="AA947" s="6" t="e">
        <f t="shared" si="259"/>
        <v>#N/A</v>
      </c>
      <c r="AB947" s="6" t="e">
        <f t="shared" si="260"/>
        <v>#N/A</v>
      </c>
      <c r="AC947" s="6" t="e">
        <f t="shared" si="261"/>
        <v>#N/A</v>
      </c>
      <c r="AD947" s="6" t="str">
        <f t="shared" si="262"/>
        <v/>
      </c>
      <c r="AE947" s="6">
        <f t="shared" si="263"/>
        <v>1</v>
      </c>
      <c r="AF947" s="6" t="e">
        <f t="shared" si="268"/>
        <v>#N/A</v>
      </c>
      <c r="AG947" s="6" t="e">
        <f t="shared" si="269"/>
        <v>#N/A</v>
      </c>
      <c r="AH947" s="6" t="e">
        <f t="shared" si="270"/>
        <v>#N/A</v>
      </c>
      <c r="AI947" s="6" t="e">
        <f t="shared" si="271"/>
        <v>#N/A</v>
      </c>
      <c r="AJ947" s="7" t="str">
        <f t="shared" si="272"/>
        <v xml:space="preserve"> </v>
      </c>
      <c r="AK947" s="6" t="e">
        <f t="shared" si="273"/>
        <v>#N/A</v>
      </c>
      <c r="AL947" s="6"/>
      <c r="AM947" s="6"/>
      <c r="AN947" s="6"/>
      <c r="AO947" s="6"/>
      <c r="AP947" s="6"/>
      <c r="AQ947" s="6"/>
      <c r="AR947" s="6"/>
      <c r="AS947" s="6"/>
      <c r="AT947" s="6">
        <f t="shared" si="274"/>
        <v>0</v>
      </c>
      <c r="AU947" s="6"/>
      <c r="AV947" s="6" t="str">
        <f t="shared" si="264"/>
        <v/>
      </c>
      <c r="AW947" s="6" t="str">
        <f t="shared" si="265"/>
        <v/>
      </c>
      <c r="AX947" s="6" t="str">
        <f t="shared" si="266"/>
        <v/>
      </c>
      <c r="AY947" s="58"/>
      <c r="BE947"/>
      <c r="CS947" s="284" t="str">
        <f t="shared" si="267"/>
        <v/>
      </c>
      <c r="CT947" s="365" t="str">
        <f t="shared" si="275"/>
        <v/>
      </c>
    </row>
    <row r="948" spans="1:98" s="1" customFormat="1" ht="13.5" customHeight="1" x14ac:dyDescent="0.2">
      <c r="A948" s="17">
        <v>933</v>
      </c>
      <c r="B948" s="370"/>
      <c r="C948" s="370"/>
      <c r="D948" s="370"/>
      <c r="E948" s="370"/>
      <c r="F948" s="370"/>
      <c r="G948" s="370"/>
      <c r="H948" s="370"/>
      <c r="I948" s="370"/>
      <c r="J948" s="370"/>
      <c r="K948" s="370"/>
      <c r="L948" s="371"/>
      <c r="M948" s="370"/>
      <c r="N948" s="69"/>
      <c r="O948" s="70"/>
      <c r="P948" s="62"/>
      <c r="Q948" s="62"/>
      <c r="R948" s="103"/>
      <c r="S948" s="103"/>
      <c r="T948" s="104"/>
      <c r="U948" s="105"/>
      <c r="V948" s="106"/>
      <c r="W948" s="106"/>
      <c r="X948" s="107"/>
      <c r="Y948" s="25"/>
      <c r="Z948" s="21" t="str">
        <f t="shared" si="258"/>
        <v/>
      </c>
      <c r="AA948" s="6" t="e">
        <f t="shared" si="259"/>
        <v>#N/A</v>
      </c>
      <c r="AB948" s="6" t="e">
        <f t="shared" si="260"/>
        <v>#N/A</v>
      </c>
      <c r="AC948" s="6" t="e">
        <f t="shared" si="261"/>
        <v>#N/A</v>
      </c>
      <c r="AD948" s="6" t="str">
        <f t="shared" si="262"/>
        <v/>
      </c>
      <c r="AE948" s="6">
        <f t="shared" si="263"/>
        <v>1</v>
      </c>
      <c r="AF948" s="6" t="e">
        <f t="shared" si="268"/>
        <v>#N/A</v>
      </c>
      <c r="AG948" s="6" t="e">
        <f t="shared" si="269"/>
        <v>#N/A</v>
      </c>
      <c r="AH948" s="6" t="e">
        <f t="shared" si="270"/>
        <v>#N/A</v>
      </c>
      <c r="AI948" s="6" t="e">
        <f t="shared" si="271"/>
        <v>#N/A</v>
      </c>
      <c r="AJ948" s="7" t="str">
        <f t="shared" si="272"/>
        <v xml:space="preserve"> </v>
      </c>
      <c r="AK948" s="6" t="e">
        <f t="shared" si="273"/>
        <v>#N/A</v>
      </c>
      <c r="AL948" s="6"/>
      <c r="AM948" s="6"/>
      <c r="AN948" s="6"/>
      <c r="AO948" s="6"/>
      <c r="AP948" s="6"/>
      <c r="AQ948" s="6"/>
      <c r="AR948" s="6"/>
      <c r="AS948" s="6"/>
      <c r="AT948" s="6">
        <f t="shared" si="274"/>
        <v>0</v>
      </c>
      <c r="AU948" s="6"/>
      <c r="AV948" s="6" t="str">
        <f t="shared" si="264"/>
        <v/>
      </c>
      <c r="AW948" s="6" t="str">
        <f t="shared" si="265"/>
        <v/>
      </c>
      <c r="AX948" s="6" t="str">
        <f t="shared" si="266"/>
        <v/>
      </c>
      <c r="AY948" s="58"/>
      <c r="BE948"/>
      <c r="CS948" s="284" t="str">
        <f t="shared" si="267"/>
        <v/>
      </c>
      <c r="CT948" s="365" t="str">
        <f t="shared" si="275"/>
        <v/>
      </c>
    </row>
    <row r="949" spans="1:98" s="1" customFormat="1" ht="13.5" customHeight="1" x14ac:dyDescent="0.2">
      <c r="A949" s="17">
        <v>934</v>
      </c>
      <c r="B949" s="370"/>
      <c r="C949" s="370"/>
      <c r="D949" s="370"/>
      <c r="E949" s="370"/>
      <c r="F949" s="370"/>
      <c r="G949" s="370"/>
      <c r="H949" s="370"/>
      <c r="I949" s="370"/>
      <c r="J949" s="370"/>
      <c r="K949" s="370"/>
      <c r="L949" s="371"/>
      <c r="M949" s="370"/>
      <c r="N949" s="69"/>
      <c r="O949" s="70"/>
      <c r="P949" s="62"/>
      <c r="Q949" s="62"/>
      <c r="R949" s="103"/>
      <c r="S949" s="103"/>
      <c r="T949" s="104"/>
      <c r="U949" s="105"/>
      <c r="V949" s="106"/>
      <c r="W949" s="106"/>
      <c r="X949" s="107"/>
      <c r="Y949" s="25"/>
      <c r="Z949" s="21" t="str">
        <f t="shared" si="258"/>
        <v/>
      </c>
      <c r="AA949" s="6" t="e">
        <f t="shared" si="259"/>
        <v>#N/A</v>
      </c>
      <c r="AB949" s="6" t="e">
        <f t="shared" si="260"/>
        <v>#N/A</v>
      </c>
      <c r="AC949" s="6" t="e">
        <f t="shared" si="261"/>
        <v>#N/A</v>
      </c>
      <c r="AD949" s="6" t="str">
        <f t="shared" si="262"/>
        <v/>
      </c>
      <c r="AE949" s="6">
        <f t="shared" si="263"/>
        <v>1</v>
      </c>
      <c r="AF949" s="6" t="e">
        <f t="shared" si="268"/>
        <v>#N/A</v>
      </c>
      <c r="AG949" s="6" t="e">
        <f t="shared" si="269"/>
        <v>#N/A</v>
      </c>
      <c r="AH949" s="6" t="e">
        <f t="shared" si="270"/>
        <v>#N/A</v>
      </c>
      <c r="AI949" s="6" t="e">
        <f t="shared" si="271"/>
        <v>#N/A</v>
      </c>
      <c r="AJ949" s="7" t="str">
        <f t="shared" si="272"/>
        <v xml:space="preserve"> </v>
      </c>
      <c r="AK949" s="6" t="e">
        <f t="shared" si="273"/>
        <v>#N/A</v>
      </c>
      <c r="AL949" s="6"/>
      <c r="AM949" s="6"/>
      <c r="AN949" s="6"/>
      <c r="AO949" s="6"/>
      <c r="AP949" s="6"/>
      <c r="AQ949" s="6"/>
      <c r="AR949" s="6"/>
      <c r="AS949" s="6"/>
      <c r="AT949" s="6">
        <f t="shared" si="274"/>
        <v>0</v>
      </c>
      <c r="AU949" s="6"/>
      <c r="AV949" s="6" t="str">
        <f t="shared" si="264"/>
        <v/>
      </c>
      <c r="AW949" s="6" t="str">
        <f t="shared" si="265"/>
        <v/>
      </c>
      <c r="AX949" s="6" t="str">
        <f t="shared" si="266"/>
        <v/>
      </c>
      <c r="AY949" s="58"/>
      <c r="BE949"/>
      <c r="CS949" s="284" t="str">
        <f t="shared" si="267"/>
        <v/>
      </c>
      <c r="CT949" s="365" t="str">
        <f t="shared" si="275"/>
        <v/>
      </c>
    </row>
    <row r="950" spans="1:98" s="1" customFormat="1" ht="13.5" customHeight="1" x14ac:dyDescent="0.2">
      <c r="A950" s="17">
        <v>935</v>
      </c>
      <c r="B950" s="370"/>
      <c r="C950" s="370"/>
      <c r="D950" s="370"/>
      <c r="E950" s="370"/>
      <c r="F950" s="370"/>
      <c r="G950" s="370"/>
      <c r="H950" s="370"/>
      <c r="I950" s="370"/>
      <c r="J950" s="370"/>
      <c r="K950" s="370"/>
      <c r="L950" s="371"/>
      <c r="M950" s="370"/>
      <c r="N950" s="69"/>
      <c r="O950" s="70"/>
      <c r="P950" s="62"/>
      <c r="Q950" s="62"/>
      <c r="R950" s="103"/>
      <c r="S950" s="103"/>
      <c r="T950" s="104"/>
      <c r="U950" s="105"/>
      <c r="V950" s="106"/>
      <c r="W950" s="106"/>
      <c r="X950" s="107"/>
      <c r="Y950" s="25"/>
      <c r="Z950" s="21" t="str">
        <f t="shared" si="258"/>
        <v/>
      </c>
      <c r="AA950" s="6" t="e">
        <f t="shared" si="259"/>
        <v>#N/A</v>
      </c>
      <c r="AB950" s="6" t="e">
        <f t="shared" si="260"/>
        <v>#N/A</v>
      </c>
      <c r="AC950" s="6" t="e">
        <f t="shared" si="261"/>
        <v>#N/A</v>
      </c>
      <c r="AD950" s="6" t="str">
        <f t="shared" si="262"/>
        <v/>
      </c>
      <c r="AE950" s="6">
        <f t="shared" si="263"/>
        <v>1</v>
      </c>
      <c r="AF950" s="6" t="e">
        <f t="shared" si="268"/>
        <v>#N/A</v>
      </c>
      <c r="AG950" s="6" t="e">
        <f t="shared" si="269"/>
        <v>#N/A</v>
      </c>
      <c r="AH950" s="6" t="e">
        <f t="shared" si="270"/>
        <v>#N/A</v>
      </c>
      <c r="AI950" s="6" t="e">
        <f t="shared" si="271"/>
        <v>#N/A</v>
      </c>
      <c r="AJ950" s="7" t="str">
        <f t="shared" si="272"/>
        <v xml:space="preserve"> </v>
      </c>
      <c r="AK950" s="6" t="e">
        <f t="shared" si="273"/>
        <v>#N/A</v>
      </c>
      <c r="AL950" s="6"/>
      <c r="AM950" s="6"/>
      <c r="AN950" s="6"/>
      <c r="AO950" s="6"/>
      <c r="AP950" s="6"/>
      <c r="AQ950" s="6"/>
      <c r="AR950" s="6"/>
      <c r="AS950" s="6"/>
      <c r="AT950" s="6">
        <f t="shared" si="274"/>
        <v>0</v>
      </c>
      <c r="AU950" s="6"/>
      <c r="AV950" s="6" t="str">
        <f t="shared" si="264"/>
        <v/>
      </c>
      <c r="AW950" s="6" t="str">
        <f t="shared" si="265"/>
        <v/>
      </c>
      <c r="AX950" s="6" t="str">
        <f t="shared" si="266"/>
        <v/>
      </c>
      <c r="AY950" s="58"/>
      <c r="BE950"/>
      <c r="CS950" s="284" t="str">
        <f t="shared" si="267"/>
        <v/>
      </c>
      <c r="CT950" s="365" t="str">
        <f t="shared" si="275"/>
        <v/>
      </c>
    </row>
    <row r="951" spans="1:98" s="1" customFormat="1" ht="13.5" customHeight="1" x14ac:dyDescent="0.2">
      <c r="A951" s="17">
        <v>936</v>
      </c>
      <c r="B951" s="370"/>
      <c r="C951" s="370"/>
      <c r="D951" s="370"/>
      <c r="E951" s="370"/>
      <c r="F951" s="370"/>
      <c r="G951" s="370"/>
      <c r="H951" s="370"/>
      <c r="I951" s="370"/>
      <c r="J951" s="370"/>
      <c r="K951" s="370"/>
      <c r="L951" s="371"/>
      <c r="M951" s="370"/>
      <c r="N951" s="69"/>
      <c r="O951" s="70"/>
      <c r="P951" s="62"/>
      <c r="Q951" s="62"/>
      <c r="R951" s="103"/>
      <c r="S951" s="103"/>
      <c r="T951" s="104"/>
      <c r="U951" s="105"/>
      <c r="V951" s="106"/>
      <c r="W951" s="106"/>
      <c r="X951" s="107"/>
      <c r="Y951" s="25"/>
      <c r="Z951" s="21" t="str">
        <f t="shared" si="258"/>
        <v/>
      </c>
      <c r="AA951" s="6" t="e">
        <f t="shared" si="259"/>
        <v>#N/A</v>
      </c>
      <c r="AB951" s="6" t="e">
        <f t="shared" si="260"/>
        <v>#N/A</v>
      </c>
      <c r="AC951" s="6" t="e">
        <f t="shared" si="261"/>
        <v>#N/A</v>
      </c>
      <c r="AD951" s="6" t="str">
        <f t="shared" si="262"/>
        <v/>
      </c>
      <c r="AE951" s="6">
        <f t="shared" si="263"/>
        <v>1</v>
      </c>
      <c r="AF951" s="6" t="e">
        <f t="shared" si="268"/>
        <v>#N/A</v>
      </c>
      <c r="AG951" s="6" t="e">
        <f t="shared" si="269"/>
        <v>#N/A</v>
      </c>
      <c r="AH951" s="6" t="e">
        <f t="shared" si="270"/>
        <v>#N/A</v>
      </c>
      <c r="AI951" s="6" t="e">
        <f t="shared" si="271"/>
        <v>#N/A</v>
      </c>
      <c r="AJ951" s="7" t="str">
        <f t="shared" si="272"/>
        <v xml:space="preserve"> </v>
      </c>
      <c r="AK951" s="6" t="e">
        <f t="shared" si="273"/>
        <v>#N/A</v>
      </c>
      <c r="AL951" s="6"/>
      <c r="AM951" s="6"/>
      <c r="AN951" s="6"/>
      <c r="AO951" s="6"/>
      <c r="AP951" s="6"/>
      <c r="AQ951" s="6"/>
      <c r="AR951" s="6"/>
      <c r="AS951" s="6"/>
      <c r="AT951" s="6">
        <f t="shared" si="274"/>
        <v>0</v>
      </c>
      <c r="AU951" s="6"/>
      <c r="AV951" s="6" t="str">
        <f t="shared" si="264"/>
        <v/>
      </c>
      <c r="AW951" s="6" t="str">
        <f t="shared" si="265"/>
        <v/>
      </c>
      <c r="AX951" s="6" t="str">
        <f t="shared" si="266"/>
        <v/>
      </c>
      <c r="AY951" s="58"/>
      <c r="BE951"/>
      <c r="CS951" s="284" t="str">
        <f t="shared" si="267"/>
        <v/>
      </c>
      <c r="CT951" s="365" t="str">
        <f t="shared" si="275"/>
        <v/>
      </c>
    </row>
    <row r="952" spans="1:98" s="1" customFormat="1" ht="13.5" customHeight="1" x14ac:dyDescent="0.2">
      <c r="A952" s="17">
        <v>937</v>
      </c>
      <c r="B952" s="370"/>
      <c r="C952" s="370"/>
      <c r="D952" s="370"/>
      <c r="E952" s="370"/>
      <c r="F952" s="370"/>
      <c r="G952" s="370"/>
      <c r="H952" s="370"/>
      <c r="I952" s="370"/>
      <c r="J952" s="370"/>
      <c r="K952" s="370"/>
      <c r="L952" s="371"/>
      <c r="M952" s="370"/>
      <c r="N952" s="69"/>
      <c r="O952" s="70"/>
      <c r="P952" s="62"/>
      <c r="Q952" s="62"/>
      <c r="R952" s="103"/>
      <c r="S952" s="103"/>
      <c r="T952" s="104"/>
      <c r="U952" s="105"/>
      <c r="V952" s="106"/>
      <c r="W952" s="106"/>
      <c r="X952" s="107"/>
      <c r="Y952" s="25"/>
      <c r="Z952" s="21" t="str">
        <f t="shared" si="258"/>
        <v/>
      </c>
      <c r="AA952" s="6" t="e">
        <f t="shared" si="259"/>
        <v>#N/A</v>
      </c>
      <c r="AB952" s="6" t="e">
        <f t="shared" si="260"/>
        <v>#N/A</v>
      </c>
      <c r="AC952" s="6" t="e">
        <f t="shared" si="261"/>
        <v>#N/A</v>
      </c>
      <c r="AD952" s="6" t="str">
        <f t="shared" si="262"/>
        <v/>
      </c>
      <c r="AE952" s="6">
        <f t="shared" si="263"/>
        <v>1</v>
      </c>
      <c r="AF952" s="6" t="e">
        <f t="shared" si="268"/>
        <v>#N/A</v>
      </c>
      <c r="AG952" s="6" t="e">
        <f t="shared" si="269"/>
        <v>#N/A</v>
      </c>
      <c r="AH952" s="6" t="e">
        <f t="shared" si="270"/>
        <v>#N/A</v>
      </c>
      <c r="AI952" s="6" t="e">
        <f t="shared" si="271"/>
        <v>#N/A</v>
      </c>
      <c r="AJ952" s="7" t="str">
        <f t="shared" si="272"/>
        <v xml:space="preserve"> </v>
      </c>
      <c r="AK952" s="6" t="e">
        <f t="shared" si="273"/>
        <v>#N/A</v>
      </c>
      <c r="AL952" s="6"/>
      <c r="AM952" s="6"/>
      <c r="AN952" s="6"/>
      <c r="AO952" s="6"/>
      <c r="AP952" s="6"/>
      <c r="AQ952" s="6"/>
      <c r="AR952" s="6"/>
      <c r="AS952" s="6"/>
      <c r="AT952" s="6">
        <f t="shared" si="274"/>
        <v>0</v>
      </c>
      <c r="AU952" s="6"/>
      <c r="AV952" s="6" t="str">
        <f t="shared" si="264"/>
        <v/>
      </c>
      <c r="AW952" s="6" t="str">
        <f t="shared" si="265"/>
        <v/>
      </c>
      <c r="AX952" s="6" t="str">
        <f t="shared" si="266"/>
        <v/>
      </c>
      <c r="AY952" s="58"/>
      <c r="BE952"/>
      <c r="CS952" s="284" t="str">
        <f t="shared" si="267"/>
        <v/>
      </c>
      <c r="CT952" s="365" t="str">
        <f t="shared" si="275"/>
        <v/>
      </c>
    </row>
    <row r="953" spans="1:98" s="1" customFormat="1" ht="13.5" customHeight="1" x14ac:dyDescent="0.2">
      <c r="A953" s="17">
        <v>938</v>
      </c>
      <c r="B953" s="370"/>
      <c r="C953" s="370"/>
      <c r="D953" s="370"/>
      <c r="E953" s="370"/>
      <c r="F953" s="370"/>
      <c r="G953" s="370"/>
      <c r="H953" s="370"/>
      <c r="I953" s="370"/>
      <c r="J953" s="370"/>
      <c r="K953" s="370"/>
      <c r="L953" s="371"/>
      <c r="M953" s="370"/>
      <c r="N953" s="69"/>
      <c r="O953" s="70"/>
      <c r="P953" s="62"/>
      <c r="Q953" s="62"/>
      <c r="R953" s="103"/>
      <c r="S953" s="103"/>
      <c r="T953" s="104"/>
      <c r="U953" s="105"/>
      <c r="V953" s="106"/>
      <c r="W953" s="106"/>
      <c r="X953" s="107"/>
      <c r="Y953" s="25"/>
      <c r="Z953" s="21" t="str">
        <f t="shared" si="258"/>
        <v/>
      </c>
      <c r="AA953" s="6" t="e">
        <f t="shared" si="259"/>
        <v>#N/A</v>
      </c>
      <c r="AB953" s="6" t="e">
        <f t="shared" si="260"/>
        <v>#N/A</v>
      </c>
      <c r="AC953" s="6" t="e">
        <f t="shared" si="261"/>
        <v>#N/A</v>
      </c>
      <c r="AD953" s="6" t="str">
        <f t="shared" si="262"/>
        <v/>
      </c>
      <c r="AE953" s="6">
        <f t="shared" si="263"/>
        <v>1</v>
      </c>
      <c r="AF953" s="6" t="e">
        <f t="shared" si="268"/>
        <v>#N/A</v>
      </c>
      <c r="AG953" s="6" t="e">
        <f t="shared" si="269"/>
        <v>#N/A</v>
      </c>
      <c r="AH953" s="6" t="e">
        <f t="shared" si="270"/>
        <v>#N/A</v>
      </c>
      <c r="AI953" s="6" t="e">
        <f t="shared" si="271"/>
        <v>#N/A</v>
      </c>
      <c r="AJ953" s="7" t="str">
        <f t="shared" si="272"/>
        <v xml:space="preserve"> </v>
      </c>
      <c r="AK953" s="6" t="e">
        <f t="shared" si="273"/>
        <v>#N/A</v>
      </c>
      <c r="AL953" s="6"/>
      <c r="AM953" s="6"/>
      <c r="AN953" s="6"/>
      <c r="AO953" s="6"/>
      <c r="AP953" s="6"/>
      <c r="AQ953" s="6"/>
      <c r="AR953" s="6"/>
      <c r="AS953" s="6"/>
      <c r="AT953" s="6">
        <f t="shared" si="274"/>
        <v>0</v>
      </c>
      <c r="AU953" s="6"/>
      <c r="AV953" s="6" t="str">
        <f t="shared" si="264"/>
        <v/>
      </c>
      <c r="AW953" s="6" t="str">
        <f t="shared" si="265"/>
        <v/>
      </c>
      <c r="AX953" s="6" t="str">
        <f t="shared" si="266"/>
        <v/>
      </c>
      <c r="AY953" s="58"/>
      <c r="BE953"/>
      <c r="CS953" s="284" t="str">
        <f t="shared" si="267"/>
        <v/>
      </c>
      <c r="CT953" s="365" t="str">
        <f t="shared" si="275"/>
        <v/>
      </c>
    </row>
    <row r="954" spans="1:98" s="1" customFormat="1" ht="13.5" customHeight="1" x14ac:dyDescent="0.2">
      <c r="A954" s="17">
        <v>939</v>
      </c>
      <c r="B954" s="370"/>
      <c r="C954" s="370"/>
      <c r="D954" s="370"/>
      <c r="E954" s="370"/>
      <c r="F954" s="370"/>
      <c r="G954" s="370"/>
      <c r="H954" s="370"/>
      <c r="I954" s="370"/>
      <c r="J954" s="370"/>
      <c r="K954" s="370"/>
      <c r="L954" s="371"/>
      <c r="M954" s="370"/>
      <c r="N954" s="69"/>
      <c r="O954" s="70"/>
      <c r="P954" s="62"/>
      <c r="Q954" s="62"/>
      <c r="R954" s="103"/>
      <c r="S954" s="103"/>
      <c r="T954" s="104"/>
      <c r="U954" s="105"/>
      <c r="V954" s="106"/>
      <c r="W954" s="106"/>
      <c r="X954" s="107"/>
      <c r="Y954" s="25"/>
      <c r="Z954" s="21" t="str">
        <f t="shared" si="258"/>
        <v/>
      </c>
      <c r="AA954" s="6" t="e">
        <f t="shared" si="259"/>
        <v>#N/A</v>
      </c>
      <c r="AB954" s="6" t="e">
        <f t="shared" si="260"/>
        <v>#N/A</v>
      </c>
      <c r="AC954" s="6" t="e">
        <f t="shared" si="261"/>
        <v>#N/A</v>
      </c>
      <c r="AD954" s="6" t="str">
        <f t="shared" si="262"/>
        <v/>
      </c>
      <c r="AE954" s="6">
        <f t="shared" si="263"/>
        <v>1</v>
      </c>
      <c r="AF954" s="6" t="e">
        <f t="shared" si="268"/>
        <v>#N/A</v>
      </c>
      <c r="AG954" s="6" t="e">
        <f t="shared" si="269"/>
        <v>#N/A</v>
      </c>
      <c r="AH954" s="6" t="e">
        <f t="shared" si="270"/>
        <v>#N/A</v>
      </c>
      <c r="AI954" s="6" t="e">
        <f t="shared" si="271"/>
        <v>#N/A</v>
      </c>
      <c r="AJ954" s="7" t="str">
        <f t="shared" si="272"/>
        <v xml:space="preserve"> </v>
      </c>
      <c r="AK954" s="6" t="e">
        <f t="shared" si="273"/>
        <v>#N/A</v>
      </c>
      <c r="AL954" s="6"/>
      <c r="AM954" s="6"/>
      <c r="AN954" s="6"/>
      <c r="AO954" s="6"/>
      <c r="AP954" s="6"/>
      <c r="AQ954" s="6"/>
      <c r="AR954" s="6"/>
      <c r="AS954" s="6"/>
      <c r="AT954" s="6">
        <f t="shared" si="274"/>
        <v>0</v>
      </c>
      <c r="AU954" s="6"/>
      <c r="AV954" s="6" t="str">
        <f t="shared" si="264"/>
        <v/>
      </c>
      <c r="AW954" s="6" t="str">
        <f t="shared" si="265"/>
        <v/>
      </c>
      <c r="AX954" s="6" t="str">
        <f t="shared" si="266"/>
        <v/>
      </c>
      <c r="AY954" s="58"/>
      <c r="BE954"/>
      <c r="CS954" s="284" t="str">
        <f t="shared" si="267"/>
        <v/>
      </c>
      <c r="CT954" s="365" t="str">
        <f t="shared" si="275"/>
        <v/>
      </c>
    </row>
    <row r="955" spans="1:98" s="1" customFormat="1" ht="13.5" customHeight="1" x14ac:dyDescent="0.2">
      <c r="A955" s="17">
        <v>940</v>
      </c>
      <c r="B955" s="370"/>
      <c r="C955" s="370"/>
      <c r="D955" s="370"/>
      <c r="E955" s="370"/>
      <c r="F955" s="370"/>
      <c r="G955" s="370"/>
      <c r="H955" s="370"/>
      <c r="I955" s="370"/>
      <c r="J955" s="370"/>
      <c r="K955" s="370"/>
      <c r="L955" s="371"/>
      <c r="M955" s="370"/>
      <c r="N955" s="69"/>
      <c r="O955" s="70"/>
      <c r="P955" s="62"/>
      <c r="Q955" s="62"/>
      <c r="R955" s="103"/>
      <c r="S955" s="103"/>
      <c r="T955" s="104"/>
      <c r="U955" s="105"/>
      <c r="V955" s="106"/>
      <c r="W955" s="106"/>
      <c r="X955" s="107"/>
      <c r="Y955" s="25"/>
      <c r="Z955" s="21" t="str">
        <f t="shared" si="258"/>
        <v/>
      </c>
      <c r="AA955" s="6" t="e">
        <f t="shared" si="259"/>
        <v>#N/A</v>
      </c>
      <c r="AB955" s="6" t="e">
        <f t="shared" si="260"/>
        <v>#N/A</v>
      </c>
      <c r="AC955" s="6" t="e">
        <f t="shared" si="261"/>
        <v>#N/A</v>
      </c>
      <c r="AD955" s="6" t="str">
        <f t="shared" si="262"/>
        <v/>
      </c>
      <c r="AE955" s="6">
        <f t="shared" si="263"/>
        <v>1</v>
      </c>
      <c r="AF955" s="6" t="e">
        <f t="shared" si="268"/>
        <v>#N/A</v>
      </c>
      <c r="AG955" s="6" t="e">
        <f t="shared" si="269"/>
        <v>#N/A</v>
      </c>
      <c r="AH955" s="6" t="e">
        <f t="shared" si="270"/>
        <v>#N/A</v>
      </c>
      <c r="AI955" s="6" t="e">
        <f t="shared" si="271"/>
        <v>#N/A</v>
      </c>
      <c r="AJ955" s="7" t="str">
        <f t="shared" si="272"/>
        <v xml:space="preserve"> </v>
      </c>
      <c r="AK955" s="6" t="e">
        <f t="shared" si="273"/>
        <v>#N/A</v>
      </c>
      <c r="AL955" s="6"/>
      <c r="AM955" s="6"/>
      <c r="AN955" s="6"/>
      <c r="AO955" s="6"/>
      <c r="AP955" s="6"/>
      <c r="AQ955" s="6"/>
      <c r="AR955" s="6"/>
      <c r="AS955" s="6"/>
      <c r="AT955" s="6">
        <f t="shared" si="274"/>
        <v>0</v>
      </c>
      <c r="AU955" s="6"/>
      <c r="AV955" s="6" t="str">
        <f t="shared" si="264"/>
        <v/>
      </c>
      <c r="AW955" s="6" t="str">
        <f t="shared" si="265"/>
        <v/>
      </c>
      <c r="AX955" s="6" t="str">
        <f t="shared" si="266"/>
        <v/>
      </c>
      <c r="AY955" s="58"/>
      <c r="BE955"/>
      <c r="CS955" s="284" t="str">
        <f t="shared" si="267"/>
        <v/>
      </c>
      <c r="CT955" s="365" t="str">
        <f t="shared" si="275"/>
        <v/>
      </c>
    </row>
    <row r="956" spans="1:98" s="1" customFormat="1" ht="13.5" customHeight="1" x14ac:dyDescent="0.2">
      <c r="A956" s="17">
        <v>941</v>
      </c>
      <c r="B956" s="370"/>
      <c r="C956" s="370"/>
      <c r="D956" s="370"/>
      <c r="E956" s="370"/>
      <c r="F956" s="370"/>
      <c r="G956" s="370"/>
      <c r="H956" s="370"/>
      <c r="I956" s="370"/>
      <c r="J956" s="370"/>
      <c r="K956" s="370"/>
      <c r="L956" s="371"/>
      <c r="M956" s="370"/>
      <c r="N956" s="69"/>
      <c r="O956" s="70"/>
      <c r="P956" s="62"/>
      <c r="Q956" s="62"/>
      <c r="R956" s="103"/>
      <c r="S956" s="103"/>
      <c r="T956" s="104"/>
      <c r="U956" s="105"/>
      <c r="V956" s="106"/>
      <c r="W956" s="106"/>
      <c r="X956" s="107"/>
      <c r="Y956" s="25"/>
      <c r="Z956" s="21" t="str">
        <f t="shared" si="258"/>
        <v/>
      </c>
      <c r="AA956" s="6" t="e">
        <f t="shared" si="259"/>
        <v>#N/A</v>
      </c>
      <c r="AB956" s="6" t="e">
        <f t="shared" si="260"/>
        <v>#N/A</v>
      </c>
      <c r="AC956" s="6" t="e">
        <f t="shared" si="261"/>
        <v>#N/A</v>
      </c>
      <c r="AD956" s="6" t="str">
        <f t="shared" si="262"/>
        <v/>
      </c>
      <c r="AE956" s="6">
        <f t="shared" si="263"/>
        <v>1</v>
      </c>
      <c r="AF956" s="6" t="e">
        <f t="shared" si="268"/>
        <v>#N/A</v>
      </c>
      <c r="AG956" s="6" t="e">
        <f t="shared" si="269"/>
        <v>#N/A</v>
      </c>
      <c r="AH956" s="6" t="e">
        <f t="shared" si="270"/>
        <v>#N/A</v>
      </c>
      <c r="AI956" s="6" t="e">
        <f t="shared" si="271"/>
        <v>#N/A</v>
      </c>
      <c r="AJ956" s="7" t="str">
        <f t="shared" si="272"/>
        <v xml:space="preserve"> </v>
      </c>
      <c r="AK956" s="6" t="e">
        <f t="shared" si="273"/>
        <v>#N/A</v>
      </c>
      <c r="AL956" s="6"/>
      <c r="AM956" s="6"/>
      <c r="AN956" s="6"/>
      <c r="AO956" s="6"/>
      <c r="AP956" s="6"/>
      <c r="AQ956" s="6"/>
      <c r="AR956" s="6"/>
      <c r="AS956" s="6"/>
      <c r="AT956" s="6">
        <f t="shared" si="274"/>
        <v>0</v>
      </c>
      <c r="AU956" s="6"/>
      <c r="AV956" s="6" t="str">
        <f t="shared" si="264"/>
        <v/>
      </c>
      <c r="AW956" s="6" t="str">
        <f t="shared" si="265"/>
        <v/>
      </c>
      <c r="AX956" s="6" t="str">
        <f t="shared" si="266"/>
        <v/>
      </c>
      <c r="AY956" s="58"/>
      <c r="BE956"/>
      <c r="CS956" s="284" t="str">
        <f t="shared" si="267"/>
        <v/>
      </c>
      <c r="CT956" s="365" t="str">
        <f t="shared" si="275"/>
        <v/>
      </c>
    </row>
    <row r="957" spans="1:98" s="1" customFormat="1" ht="13.5" customHeight="1" x14ac:dyDescent="0.2">
      <c r="A957" s="17">
        <v>942</v>
      </c>
      <c r="B957" s="370"/>
      <c r="C957" s="370"/>
      <c r="D957" s="370"/>
      <c r="E957" s="370"/>
      <c r="F957" s="370"/>
      <c r="G957" s="370"/>
      <c r="H957" s="370"/>
      <c r="I957" s="370"/>
      <c r="J957" s="370"/>
      <c r="K957" s="370"/>
      <c r="L957" s="371"/>
      <c r="M957" s="370"/>
      <c r="N957" s="69"/>
      <c r="O957" s="70"/>
      <c r="P957" s="62"/>
      <c r="Q957" s="62"/>
      <c r="R957" s="103"/>
      <c r="S957" s="103"/>
      <c r="T957" s="104"/>
      <c r="U957" s="105"/>
      <c r="V957" s="106"/>
      <c r="W957" s="106"/>
      <c r="X957" s="107"/>
      <c r="Y957" s="25"/>
      <c r="Z957" s="21" t="str">
        <f t="shared" si="258"/>
        <v/>
      </c>
      <c r="AA957" s="6" t="e">
        <f t="shared" si="259"/>
        <v>#N/A</v>
      </c>
      <c r="AB957" s="6" t="e">
        <f t="shared" si="260"/>
        <v>#N/A</v>
      </c>
      <c r="AC957" s="6" t="e">
        <f t="shared" si="261"/>
        <v>#N/A</v>
      </c>
      <c r="AD957" s="6" t="str">
        <f t="shared" si="262"/>
        <v/>
      </c>
      <c r="AE957" s="6">
        <f t="shared" si="263"/>
        <v>1</v>
      </c>
      <c r="AF957" s="6" t="e">
        <f t="shared" si="268"/>
        <v>#N/A</v>
      </c>
      <c r="AG957" s="6" t="e">
        <f t="shared" si="269"/>
        <v>#N/A</v>
      </c>
      <c r="AH957" s="6" t="e">
        <f t="shared" si="270"/>
        <v>#N/A</v>
      </c>
      <c r="AI957" s="6" t="e">
        <f t="shared" si="271"/>
        <v>#N/A</v>
      </c>
      <c r="AJ957" s="7" t="str">
        <f t="shared" si="272"/>
        <v xml:space="preserve"> </v>
      </c>
      <c r="AK957" s="6" t="e">
        <f t="shared" si="273"/>
        <v>#N/A</v>
      </c>
      <c r="AL957" s="6"/>
      <c r="AM957" s="6"/>
      <c r="AN957" s="6"/>
      <c r="AO957" s="6"/>
      <c r="AP957" s="6"/>
      <c r="AQ957" s="6"/>
      <c r="AR957" s="6"/>
      <c r="AS957" s="6"/>
      <c r="AT957" s="6">
        <f t="shared" si="274"/>
        <v>0</v>
      </c>
      <c r="AU957" s="6"/>
      <c r="AV957" s="6" t="str">
        <f t="shared" si="264"/>
        <v/>
      </c>
      <c r="AW957" s="6" t="str">
        <f t="shared" si="265"/>
        <v/>
      </c>
      <c r="AX957" s="6" t="str">
        <f t="shared" si="266"/>
        <v/>
      </c>
      <c r="AY957" s="58"/>
      <c r="BE957"/>
      <c r="CS957" s="284" t="str">
        <f t="shared" si="267"/>
        <v/>
      </c>
      <c r="CT957" s="365" t="str">
        <f t="shared" si="275"/>
        <v/>
      </c>
    </row>
    <row r="958" spans="1:98" s="1" customFormat="1" ht="13.5" customHeight="1" x14ac:dyDescent="0.2">
      <c r="A958" s="17">
        <v>943</v>
      </c>
      <c r="B958" s="370"/>
      <c r="C958" s="370"/>
      <c r="D958" s="370"/>
      <c r="E958" s="370"/>
      <c r="F958" s="370"/>
      <c r="G958" s="370"/>
      <c r="H958" s="370"/>
      <c r="I958" s="370"/>
      <c r="J958" s="370"/>
      <c r="K958" s="370"/>
      <c r="L958" s="371"/>
      <c r="M958" s="370"/>
      <c r="N958" s="69"/>
      <c r="O958" s="70"/>
      <c r="P958" s="62"/>
      <c r="Q958" s="62"/>
      <c r="R958" s="103"/>
      <c r="S958" s="103"/>
      <c r="T958" s="104"/>
      <c r="U958" s="105"/>
      <c r="V958" s="106"/>
      <c r="W958" s="106"/>
      <c r="X958" s="107"/>
      <c r="Y958" s="25"/>
      <c r="Z958" s="21" t="str">
        <f t="shared" si="258"/>
        <v/>
      </c>
      <c r="AA958" s="6" t="e">
        <f t="shared" si="259"/>
        <v>#N/A</v>
      </c>
      <c r="AB958" s="6" t="e">
        <f t="shared" si="260"/>
        <v>#N/A</v>
      </c>
      <c r="AC958" s="6" t="e">
        <f t="shared" si="261"/>
        <v>#N/A</v>
      </c>
      <c r="AD958" s="6" t="str">
        <f t="shared" si="262"/>
        <v/>
      </c>
      <c r="AE958" s="6">
        <f t="shared" si="263"/>
        <v>1</v>
      </c>
      <c r="AF958" s="6" t="e">
        <f t="shared" si="268"/>
        <v>#N/A</v>
      </c>
      <c r="AG958" s="6" t="e">
        <f t="shared" si="269"/>
        <v>#N/A</v>
      </c>
      <c r="AH958" s="6" t="e">
        <f t="shared" si="270"/>
        <v>#N/A</v>
      </c>
      <c r="AI958" s="6" t="e">
        <f t="shared" si="271"/>
        <v>#N/A</v>
      </c>
      <c r="AJ958" s="7" t="str">
        <f t="shared" si="272"/>
        <v xml:space="preserve"> </v>
      </c>
      <c r="AK958" s="6" t="e">
        <f t="shared" si="273"/>
        <v>#N/A</v>
      </c>
      <c r="AL958" s="6"/>
      <c r="AM958" s="6"/>
      <c r="AN958" s="6"/>
      <c r="AO958" s="6"/>
      <c r="AP958" s="6"/>
      <c r="AQ958" s="6"/>
      <c r="AR958" s="6"/>
      <c r="AS958" s="6"/>
      <c r="AT958" s="6">
        <f t="shared" si="274"/>
        <v>0</v>
      </c>
      <c r="AU958" s="6"/>
      <c r="AV958" s="6" t="str">
        <f t="shared" si="264"/>
        <v/>
      </c>
      <c r="AW958" s="6" t="str">
        <f t="shared" si="265"/>
        <v/>
      </c>
      <c r="AX958" s="6" t="str">
        <f t="shared" si="266"/>
        <v/>
      </c>
      <c r="AY958" s="58"/>
      <c r="BE958"/>
      <c r="CS958" s="284" t="str">
        <f t="shared" si="267"/>
        <v/>
      </c>
      <c r="CT958" s="365" t="str">
        <f t="shared" si="275"/>
        <v/>
      </c>
    </row>
    <row r="959" spans="1:98" s="1" customFormat="1" ht="13.5" customHeight="1" x14ac:dyDescent="0.2">
      <c r="A959" s="17">
        <v>944</v>
      </c>
      <c r="B959" s="370"/>
      <c r="C959" s="370"/>
      <c r="D959" s="370"/>
      <c r="E959" s="370"/>
      <c r="F959" s="370"/>
      <c r="G959" s="370"/>
      <c r="H959" s="370"/>
      <c r="I959" s="370"/>
      <c r="J959" s="370"/>
      <c r="K959" s="370"/>
      <c r="L959" s="371"/>
      <c r="M959" s="370"/>
      <c r="N959" s="69"/>
      <c r="O959" s="70"/>
      <c r="P959" s="62"/>
      <c r="Q959" s="62"/>
      <c r="R959" s="103"/>
      <c r="S959" s="103"/>
      <c r="T959" s="104"/>
      <c r="U959" s="105"/>
      <c r="V959" s="106"/>
      <c r="W959" s="106"/>
      <c r="X959" s="107"/>
      <c r="Y959" s="25"/>
      <c r="Z959" s="21" t="str">
        <f t="shared" si="258"/>
        <v/>
      </c>
      <c r="AA959" s="6" t="e">
        <f t="shared" si="259"/>
        <v>#N/A</v>
      </c>
      <c r="AB959" s="6" t="e">
        <f t="shared" si="260"/>
        <v>#N/A</v>
      </c>
      <c r="AC959" s="6" t="e">
        <f t="shared" si="261"/>
        <v>#N/A</v>
      </c>
      <c r="AD959" s="6" t="str">
        <f t="shared" si="262"/>
        <v/>
      </c>
      <c r="AE959" s="6">
        <f t="shared" si="263"/>
        <v>1</v>
      </c>
      <c r="AF959" s="6" t="e">
        <f t="shared" si="268"/>
        <v>#N/A</v>
      </c>
      <c r="AG959" s="6" t="e">
        <f t="shared" si="269"/>
        <v>#N/A</v>
      </c>
      <c r="AH959" s="6" t="e">
        <f t="shared" si="270"/>
        <v>#N/A</v>
      </c>
      <c r="AI959" s="6" t="e">
        <f t="shared" si="271"/>
        <v>#N/A</v>
      </c>
      <c r="AJ959" s="7" t="str">
        <f t="shared" si="272"/>
        <v xml:space="preserve"> </v>
      </c>
      <c r="AK959" s="6" t="e">
        <f t="shared" si="273"/>
        <v>#N/A</v>
      </c>
      <c r="AL959" s="6"/>
      <c r="AM959" s="6"/>
      <c r="AN959" s="6"/>
      <c r="AO959" s="6"/>
      <c r="AP959" s="6"/>
      <c r="AQ959" s="6"/>
      <c r="AR959" s="6"/>
      <c r="AS959" s="6"/>
      <c r="AT959" s="6">
        <f t="shared" si="274"/>
        <v>0</v>
      </c>
      <c r="AU959" s="6"/>
      <c r="AV959" s="6" t="str">
        <f t="shared" si="264"/>
        <v/>
      </c>
      <c r="AW959" s="6" t="str">
        <f t="shared" si="265"/>
        <v/>
      </c>
      <c r="AX959" s="6" t="str">
        <f t="shared" si="266"/>
        <v/>
      </c>
      <c r="AY959" s="58"/>
      <c r="BE959"/>
      <c r="CS959" s="284" t="str">
        <f t="shared" si="267"/>
        <v/>
      </c>
      <c r="CT959" s="365" t="str">
        <f t="shared" si="275"/>
        <v/>
      </c>
    </row>
    <row r="960" spans="1:98" s="1" customFormat="1" ht="13.5" customHeight="1" x14ac:dyDescent="0.2">
      <c r="A960" s="17">
        <v>945</v>
      </c>
      <c r="B960" s="370"/>
      <c r="C960" s="370"/>
      <c r="D960" s="370"/>
      <c r="E960" s="370"/>
      <c r="F960" s="370"/>
      <c r="G960" s="370"/>
      <c r="H960" s="370"/>
      <c r="I960" s="370"/>
      <c r="J960" s="370"/>
      <c r="K960" s="370"/>
      <c r="L960" s="371"/>
      <c r="M960" s="370"/>
      <c r="N960" s="69"/>
      <c r="O960" s="70"/>
      <c r="P960" s="62"/>
      <c r="Q960" s="62"/>
      <c r="R960" s="103"/>
      <c r="S960" s="103"/>
      <c r="T960" s="104"/>
      <c r="U960" s="105"/>
      <c r="V960" s="106"/>
      <c r="W960" s="106"/>
      <c r="X960" s="107"/>
      <c r="Y960" s="25"/>
      <c r="Z960" s="21" t="str">
        <f t="shared" si="258"/>
        <v/>
      </c>
      <c r="AA960" s="6" t="e">
        <f t="shared" si="259"/>
        <v>#N/A</v>
      </c>
      <c r="AB960" s="6" t="e">
        <f t="shared" si="260"/>
        <v>#N/A</v>
      </c>
      <c r="AC960" s="6" t="e">
        <f t="shared" si="261"/>
        <v>#N/A</v>
      </c>
      <c r="AD960" s="6" t="str">
        <f t="shared" si="262"/>
        <v/>
      </c>
      <c r="AE960" s="6">
        <f t="shared" si="263"/>
        <v>1</v>
      </c>
      <c r="AF960" s="6" t="e">
        <f t="shared" si="268"/>
        <v>#N/A</v>
      </c>
      <c r="AG960" s="6" t="e">
        <f t="shared" si="269"/>
        <v>#N/A</v>
      </c>
      <c r="AH960" s="6" t="e">
        <f t="shared" si="270"/>
        <v>#N/A</v>
      </c>
      <c r="AI960" s="6" t="e">
        <f t="shared" si="271"/>
        <v>#N/A</v>
      </c>
      <c r="AJ960" s="7" t="str">
        <f t="shared" si="272"/>
        <v xml:space="preserve"> </v>
      </c>
      <c r="AK960" s="6" t="e">
        <f t="shared" si="273"/>
        <v>#N/A</v>
      </c>
      <c r="AL960" s="6"/>
      <c r="AM960" s="6"/>
      <c r="AN960" s="6"/>
      <c r="AO960" s="6"/>
      <c r="AP960" s="6"/>
      <c r="AQ960" s="6"/>
      <c r="AR960" s="6"/>
      <c r="AS960" s="6"/>
      <c r="AT960" s="6">
        <f t="shared" si="274"/>
        <v>0</v>
      </c>
      <c r="AU960" s="6"/>
      <c r="AV960" s="6" t="str">
        <f t="shared" si="264"/>
        <v/>
      </c>
      <c r="AW960" s="6" t="str">
        <f t="shared" si="265"/>
        <v/>
      </c>
      <c r="AX960" s="6" t="str">
        <f t="shared" si="266"/>
        <v/>
      </c>
      <c r="AY960" s="58"/>
      <c r="BE960"/>
      <c r="CS960" s="284" t="str">
        <f t="shared" si="267"/>
        <v/>
      </c>
      <c r="CT960" s="365" t="str">
        <f t="shared" si="275"/>
        <v/>
      </c>
    </row>
    <row r="961" spans="1:98" s="1" customFormat="1" ht="13.5" customHeight="1" x14ac:dyDescent="0.2">
      <c r="A961" s="17">
        <v>946</v>
      </c>
      <c r="B961" s="370"/>
      <c r="C961" s="370"/>
      <c r="D961" s="370"/>
      <c r="E961" s="370"/>
      <c r="F961" s="370"/>
      <c r="G961" s="370"/>
      <c r="H961" s="370"/>
      <c r="I961" s="370"/>
      <c r="J961" s="370"/>
      <c r="K961" s="370"/>
      <c r="L961" s="371"/>
      <c r="M961" s="370"/>
      <c r="N961" s="69"/>
      <c r="O961" s="70"/>
      <c r="P961" s="62"/>
      <c r="Q961" s="62"/>
      <c r="R961" s="103"/>
      <c r="S961" s="103"/>
      <c r="T961" s="104"/>
      <c r="U961" s="105"/>
      <c r="V961" s="106"/>
      <c r="W961" s="106"/>
      <c r="X961" s="107"/>
      <c r="Y961" s="25"/>
      <c r="Z961" s="21" t="str">
        <f t="shared" ref="Z961:Z1015" si="276">IF(ISBLANK(J961)=TRUE,"",IF(OR(ISBLANK(B961)=TRUE),1,""))</f>
        <v/>
      </c>
      <c r="AA961" s="6" t="e">
        <f t="shared" ref="AA961:AA1015" si="277">VLOOKUP(J961,$AZ$17:$BC$23,2,FALSE)</f>
        <v>#N/A</v>
      </c>
      <c r="AB961" s="6" t="e">
        <f t="shared" ref="AB961:AB1015" si="278">VLOOKUP(J961,$AZ$17:$BC$23,3,FALSE)</f>
        <v>#N/A</v>
      </c>
      <c r="AC961" s="6" t="e">
        <f t="shared" ref="AC961:AC1015" si="279">VLOOKUP(J961,$AZ$17:$BC$23,4,FALSE)</f>
        <v>#N/A</v>
      </c>
      <c r="AD961" s="6" t="str">
        <f t="shared" ref="AD961:AD1015" si="280">IF(ISERROR(SEARCH("-",K961,1))=TRUE,ASC(UPPER(K961)),ASC(UPPER(LEFT(K961,SEARCH("-",K961,1)-1))))</f>
        <v/>
      </c>
      <c r="AE961" s="6">
        <f t="shared" ref="AE961:AE1015" si="281">IF(L961&gt;3500,L961/1000,1)</f>
        <v>1</v>
      </c>
      <c r="AF961" s="6" t="e">
        <f t="shared" si="268"/>
        <v>#N/A</v>
      </c>
      <c r="AG961" s="6" t="e">
        <f t="shared" si="269"/>
        <v>#N/A</v>
      </c>
      <c r="AH961" s="6" t="e">
        <f t="shared" si="270"/>
        <v>#N/A</v>
      </c>
      <c r="AI961" s="6" t="e">
        <f t="shared" si="271"/>
        <v>#N/A</v>
      </c>
      <c r="AJ961" s="7" t="str">
        <f t="shared" si="272"/>
        <v xml:space="preserve"> </v>
      </c>
      <c r="AK961" s="6" t="e">
        <f t="shared" si="273"/>
        <v>#N/A</v>
      </c>
      <c r="AL961" s="6"/>
      <c r="AM961" s="6"/>
      <c r="AN961" s="6"/>
      <c r="AO961" s="6"/>
      <c r="AP961" s="6"/>
      <c r="AQ961" s="6"/>
      <c r="AR961" s="6"/>
      <c r="AS961" s="6"/>
      <c r="AT961" s="6">
        <f t="shared" si="274"/>
        <v>0</v>
      </c>
      <c r="AU961" s="6"/>
      <c r="AV961" s="6" t="str">
        <f t="shared" ref="AV961:AV1015" si="282">IF(J961="","",VLOOKUP(J961,$AZ$17:$BD$25,5,FALSE))</f>
        <v/>
      </c>
      <c r="AW961" s="6" t="str">
        <f t="shared" ref="AW961:AW1015" si="283">IF(D961="","",VLOOKUP(CONCATENATE("A",LEFT(D961)),$BS$17:$BT$26,2,FALSE))</f>
        <v/>
      </c>
      <c r="AX961" s="6" t="str">
        <f t="shared" ref="AX961:AX1015" si="284">IF(AV961=AW961,"",1)</f>
        <v/>
      </c>
      <c r="AY961" s="58"/>
      <c r="BE961"/>
      <c r="CS961" s="284" t="str">
        <f t="shared" si="267"/>
        <v/>
      </c>
      <c r="CT961" s="365" t="str">
        <f t="shared" si="275"/>
        <v/>
      </c>
    </row>
    <row r="962" spans="1:98" s="1" customFormat="1" ht="13.5" customHeight="1" x14ac:dyDescent="0.2">
      <c r="A962" s="17">
        <v>947</v>
      </c>
      <c r="B962" s="370"/>
      <c r="C962" s="370"/>
      <c r="D962" s="370"/>
      <c r="E962" s="370"/>
      <c r="F962" s="370"/>
      <c r="G962" s="370"/>
      <c r="H962" s="370"/>
      <c r="I962" s="370"/>
      <c r="J962" s="370"/>
      <c r="K962" s="370"/>
      <c r="L962" s="371"/>
      <c r="M962" s="370"/>
      <c r="N962" s="69"/>
      <c r="O962" s="70"/>
      <c r="P962" s="62"/>
      <c r="Q962" s="62"/>
      <c r="R962" s="103"/>
      <c r="S962" s="103"/>
      <c r="T962" s="104"/>
      <c r="U962" s="105"/>
      <c r="V962" s="106"/>
      <c r="W962" s="106"/>
      <c r="X962" s="107"/>
      <c r="Y962" s="25"/>
      <c r="Z962" s="21" t="str">
        <f t="shared" si="276"/>
        <v/>
      </c>
      <c r="AA962" s="6" t="e">
        <f t="shared" si="277"/>
        <v>#N/A</v>
      </c>
      <c r="AB962" s="6" t="e">
        <f t="shared" si="278"/>
        <v>#N/A</v>
      </c>
      <c r="AC962" s="6" t="e">
        <f t="shared" si="279"/>
        <v>#N/A</v>
      </c>
      <c r="AD962" s="6" t="str">
        <f t="shared" si="280"/>
        <v/>
      </c>
      <c r="AE962" s="6">
        <f t="shared" si="281"/>
        <v>1</v>
      </c>
      <c r="AF962" s="6" t="e">
        <f t="shared" si="268"/>
        <v>#N/A</v>
      </c>
      <c r="AG962" s="6" t="e">
        <f t="shared" si="269"/>
        <v>#N/A</v>
      </c>
      <c r="AH962" s="6" t="e">
        <f t="shared" si="270"/>
        <v>#N/A</v>
      </c>
      <c r="AI962" s="6" t="e">
        <f t="shared" si="271"/>
        <v>#N/A</v>
      </c>
      <c r="AJ962" s="7" t="str">
        <f t="shared" si="272"/>
        <v xml:space="preserve"> </v>
      </c>
      <c r="AK962" s="6" t="e">
        <f t="shared" si="273"/>
        <v>#N/A</v>
      </c>
      <c r="AL962" s="6"/>
      <c r="AM962" s="6"/>
      <c r="AN962" s="6"/>
      <c r="AO962" s="6"/>
      <c r="AP962" s="6"/>
      <c r="AQ962" s="6"/>
      <c r="AR962" s="6"/>
      <c r="AS962" s="6"/>
      <c r="AT962" s="6">
        <f t="shared" si="274"/>
        <v>0</v>
      </c>
      <c r="AU962" s="6"/>
      <c r="AV962" s="6" t="str">
        <f t="shared" si="282"/>
        <v/>
      </c>
      <c r="AW962" s="6" t="str">
        <f t="shared" si="283"/>
        <v/>
      </c>
      <c r="AX962" s="6" t="str">
        <f t="shared" si="284"/>
        <v/>
      </c>
      <c r="AY962" s="58"/>
      <c r="BE962"/>
      <c r="CS962" s="284" t="str">
        <f t="shared" si="267"/>
        <v/>
      </c>
      <c r="CT962" s="365" t="str">
        <f t="shared" si="275"/>
        <v/>
      </c>
    </row>
    <row r="963" spans="1:98" s="1" customFormat="1" ht="13.5" customHeight="1" x14ac:dyDescent="0.2">
      <c r="A963" s="17">
        <v>948</v>
      </c>
      <c r="B963" s="370"/>
      <c r="C963" s="370"/>
      <c r="D963" s="370"/>
      <c r="E963" s="370"/>
      <c r="F963" s="370"/>
      <c r="G963" s="370"/>
      <c r="H963" s="370"/>
      <c r="I963" s="370"/>
      <c r="J963" s="370"/>
      <c r="K963" s="370"/>
      <c r="L963" s="371"/>
      <c r="M963" s="370"/>
      <c r="N963" s="69"/>
      <c r="O963" s="70"/>
      <c r="P963" s="62"/>
      <c r="Q963" s="62"/>
      <c r="R963" s="103"/>
      <c r="S963" s="103"/>
      <c r="T963" s="104"/>
      <c r="U963" s="105"/>
      <c r="V963" s="106"/>
      <c r="W963" s="106"/>
      <c r="X963" s="107"/>
      <c r="Y963" s="25"/>
      <c r="Z963" s="21" t="str">
        <f t="shared" si="276"/>
        <v/>
      </c>
      <c r="AA963" s="6" t="e">
        <f t="shared" si="277"/>
        <v>#N/A</v>
      </c>
      <c r="AB963" s="6" t="e">
        <f t="shared" si="278"/>
        <v>#N/A</v>
      </c>
      <c r="AC963" s="6" t="e">
        <f t="shared" si="279"/>
        <v>#N/A</v>
      </c>
      <c r="AD963" s="6" t="str">
        <f t="shared" si="280"/>
        <v/>
      </c>
      <c r="AE963" s="6">
        <f t="shared" si="281"/>
        <v>1</v>
      </c>
      <c r="AF963" s="6" t="e">
        <f t="shared" si="268"/>
        <v>#N/A</v>
      </c>
      <c r="AG963" s="6" t="e">
        <f t="shared" si="269"/>
        <v>#N/A</v>
      </c>
      <c r="AH963" s="6" t="e">
        <f t="shared" si="270"/>
        <v>#N/A</v>
      </c>
      <c r="AI963" s="6" t="e">
        <f t="shared" si="271"/>
        <v>#N/A</v>
      </c>
      <c r="AJ963" s="7" t="str">
        <f t="shared" si="272"/>
        <v xml:space="preserve"> </v>
      </c>
      <c r="AK963" s="6" t="e">
        <f t="shared" si="273"/>
        <v>#N/A</v>
      </c>
      <c r="AL963" s="6"/>
      <c r="AM963" s="6"/>
      <c r="AN963" s="6"/>
      <c r="AO963" s="6"/>
      <c r="AP963" s="6"/>
      <c r="AQ963" s="6"/>
      <c r="AR963" s="6"/>
      <c r="AS963" s="6"/>
      <c r="AT963" s="6">
        <f t="shared" si="274"/>
        <v>0</v>
      </c>
      <c r="AU963" s="6"/>
      <c r="AV963" s="6" t="str">
        <f t="shared" si="282"/>
        <v/>
      </c>
      <c r="AW963" s="6" t="str">
        <f t="shared" si="283"/>
        <v/>
      </c>
      <c r="AX963" s="6" t="str">
        <f t="shared" si="284"/>
        <v/>
      </c>
      <c r="AY963" s="58"/>
      <c r="BE963"/>
      <c r="CS963" s="284" t="str">
        <f t="shared" si="267"/>
        <v/>
      </c>
      <c r="CT963" s="365" t="str">
        <f t="shared" si="275"/>
        <v/>
      </c>
    </row>
    <row r="964" spans="1:98" s="1" customFormat="1" ht="13.5" customHeight="1" x14ac:dyDescent="0.2">
      <c r="A964" s="17">
        <v>949</v>
      </c>
      <c r="B964" s="370"/>
      <c r="C964" s="370"/>
      <c r="D964" s="370"/>
      <c r="E964" s="370"/>
      <c r="F964" s="370"/>
      <c r="G964" s="370"/>
      <c r="H964" s="370"/>
      <c r="I964" s="370"/>
      <c r="J964" s="370"/>
      <c r="K964" s="370"/>
      <c r="L964" s="371"/>
      <c r="M964" s="370"/>
      <c r="N964" s="69"/>
      <c r="O964" s="70"/>
      <c r="P964" s="62"/>
      <c r="Q964" s="62"/>
      <c r="R964" s="103"/>
      <c r="S964" s="103"/>
      <c r="T964" s="104"/>
      <c r="U964" s="105"/>
      <c r="V964" s="106"/>
      <c r="W964" s="106"/>
      <c r="X964" s="107"/>
      <c r="Y964" s="25"/>
      <c r="Z964" s="21" t="str">
        <f t="shared" si="276"/>
        <v/>
      </c>
      <c r="AA964" s="6" t="e">
        <f t="shared" si="277"/>
        <v>#N/A</v>
      </c>
      <c r="AB964" s="6" t="e">
        <f t="shared" si="278"/>
        <v>#N/A</v>
      </c>
      <c r="AC964" s="6" t="e">
        <f t="shared" si="279"/>
        <v>#N/A</v>
      </c>
      <c r="AD964" s="6" t="str">
        <f t="shared" si="280"/>
        <v/>
      </c>
      <c r="AE964" s="6">
        <f t="shared" si="281"/>
        <v>1</v>
      </c>
      <c r="AF964" s="6" t="e">
        <f t="shared" si="268"/>
        <v>#N/A</v>
      </c>
      <c r="AG964" s="6" t="e">
        <f t="shared" si="269"/>
        <v>#N/A</v>
      </c>
      <c r="AH964" s="6" t="e">
        <f t="shared" si="270"/>
        <v>#N/A</v>
      </c>
      <c r="AI964" s="6" t="e">
        <f t="shared" si="271"/>
        <v>#N/A</v>
      </c>
      <c r="AJ964" s="7" t="str">
        <f t="shared" si="272"/>
        <v xml:space="preserve"> </v>
      </c>
      <c r="AK964" s="6" t="e">
        <f t="shared" si="273"/>
        <v>#N/A</v>
      </c>
      <c r="AL964" s="6"/>
      <c r="AM964" s="6"/>
      <c r="AN964" s="6"/>
      <c r="AO964" s="6"/>
      <c r="AP964" s="6"/>
      <c r="AQ964" s="6"/>
      <c r="AR964" s="6"/>
      <c r="AS964" s="6"/>
      <c r="AT964" s="6">
        <f t="shared" si="274"/>
        <v>0</v>
      </c>
      <c r="AU964" s="6"/>
      <c r="AV964" s="6" t="str">
        <f t="shared" si="282"/>
        <v/>
      </c>
      <c r="AW964" s="6" t="str">
        <f t="shared" si="283"/>
        <v/>
      </c>
      <c r="AX964" s="6" t="str">
        <f t="shared" si="284"/>
        <v/>
      </c>
      <c r="AY964" s="58"/>
      <c r="BE964"/>
      <c r="CS964" s="284" t="str">
        <f t="shared" si="267"/>
        <v/>
      </c>
      <c r="CT964" s="365" t="str">
        <f t="shared" si="275"/>
        <v/>
      </c>
    </row>
    <row r="965" spans="1:98" s="1" customFormat="1" ht="13.5" customHeight="1" x14ac:dyDescent="0.2">
      <c r="A965" s="17">
        <v>950</v>
      </c>
      <c r="B965" s="370"/>
      <c r="C965" s="370"/>
      <c r="D965" s="370"/>
      <c r="E965" s="370"/>
      <c r="F965" s="370"/>
      <c r="G965" s="370"/>
      <c r="H965" s="370"/>
      <c r="I965" s="370"/>
      <c r="J965" s="370"/>
      <c r="K965" s="370"/>
      <c r="L965" s="371"/>
      <c r="M965" s="370"/>
      <c r="N965" s="69"/>
      <c r="O965" s="70"/>
      <c r="P965" s="62"/>
      <c r="Q965" s="62"/>
      <c r="R965" s="103"/>
      <c r="S965" s="103"/>
      <c r="T965" s="104"/>
      <c r="U965" s="105"/>
      <c r="V965" s="106"/>
      <c r="W965" s="106"/>
      <c r="X965" s="107"/>
      <c r="Y965" s="25"/>
      <c r="Z965" s="21" t="str">
        <f t="shared" si="276"/>
        <v/>
      </c>
      <c r="AA965" s="6" t="e">
        <f t="shared" si="277"/>
        <v>#N/A</v>
      </c>
      <c r="AB965" s="6" t="e">
        <f t="shared" si="278"/>
        <v>#N/A</v>
      </c>
      <c r="AC965" s="6" t="e">
        <f t="shared" si="279"/>
        <v>#N/A</v>
      </c>
      <c r="AD965" s="6" t="str">
        <f t="shared" si="280"/>
        <v/>
      </c>
      <c r="AE965" s="6">
        <f t="shared" si="281"/>
        <v>1</v>
      </c>
      <c r="AF965" s="6" t="e">
        <f t="shared" si="268"/>
        <v>#N/A</v>
      </c>
      <c r="AG965" s="6" t="e">
        <f t="shared" si="269"/>
        <v>#N/A</v>
      </c>
      <c r="AH965" s="6" t="e">
        <f t="shared" si="270"/>
        <v>#N/A</v>
      </c>
      <c r="AI965" s="6" t="e">
        <f t="shared" si="271"/>
        <v>#N/A</v>
      </c>
      <c r="AJ965" s="7" t="str">
        <f t="shared" si="272"/>
        <v xml:space="preserve"> </v>
      </c>
      <c r="AK965" s="6" t="e">
        <f t="shared" si="273"/>
        <v>#N/A</v>
      </c>
      <c r="AL965" s="6"/>
      <c r="AM965" s="6"/>
      <c r="AN965" s="6"/>
      <c r="AO965" s="6"/>
      <c r="AP965" s="6"/>
      <c r="AQ965" s="6"/>
      <c r="AR965" s="6"/>
      <c r="AS965" s="6"/>
      <c r="AT965" s="6">
        <f t="shared" si="274"/>
        <v>0</v>
      </c>
      <c r="AU965" s="6"/>
      <c r="AV965" s="6" t="str">
        <f t="shared" si="282"/>
        <v/>
      </c>
      <c r="AW965" s="6" t="str">
        <f t="shared" si="283"/>
        <v/>
      </c>
      <c r="AX965" s="6" t="str">
        <f t="shared" si="284"/>
        <v/>
      </c>
      <c r="AY965" s="58"/>
      <c r="BE965"/>
      <c r="CS965" s="284" t="str">
        <f t="shared" si="267"/>
        <v/>
      </c>
      <c r="CT965" s="365" t="str">
        <f t="shared" si="275"/>
        <v/>
      </c>
    </row>
    <row r="966" spans="1:98" s="1" customFormat="1" ht="13.5" customHeight="1" x14ac:dyDescent="0.2">
      <c r="A966" s="17">
        <v>951</v>
      </c>
      <c r="B966" s="370"/>
      <c r="C966" s="370"/>
      <c r="D966" s="370"/>
      <c r="E966" s="370"/>
      <c r="F966" s="370"/>
      <c r="G966" s="370"/>
      <c r="H966" s="370"/>
      <c r="I966" s="370"/>
      <c r="J966" s="370"/>
      <c r="K966" s="370"/>
      <c r="L966" s="371"/>
      <c r="M966" s="370"/>
      <c r="N966" s="69"/>
      <c r="O966" s="70"/>
      <c r="P966" s="62"/>
      <c r="Q966" s="62"/>
      <c r="R966" s="103"/>
      <c r="S966" s="103"/>
      <c r="T966" s="104"/>
      <c r="U966" s="105"/>
      <c r="V966" s="106"/>
      <c r="W966" s="106"/>
      <c r="X966" s="107"/>
      <c r="Y966" s="25"/>
      <c r="Z966" s="21" t="str">
        <f t="shared" si="276"/>
        <v/>
      </c>
      <c r="AA966" s="6" t="e">
        <f t="shared" si="277"/>
        <v>#N/A</v>
      </c>
      <c r="AB966" s="6" t="e">
        <f t="shared" si="278"/>
        <v>#N/A</v>
      </c>
      <c r="AC966" s="6" t="e">
        <f t="shared" si="279"/>
        <v>#N/A</v>
      </c>
      <c r="AD966" s="6" t="str">
        <f t="shared" si="280"/>
        <v/>
      </c>
      <c r="AE966" s="6">
        <f t="shared" si="281"/>
        <v>1</v>
      </c>
      <c r="AF966" s="6" t="e">
        <f t="shared" si="268"/>
        <v>#N/A</v>
      </c>
      <c r="AG966" s="6" t="e">
        <f t="shared" si="269"/>
        <v>#N/A</v>
      </c>
      <c r="AH966" s="6" t="e">
        <f t="shared" si="270"/>
        <v>#N/A</v>
      </c>
      <c r="AI966" s="6" t="e">
        <f t="shared" si="271"/>
        <v>#N/A</v>
      </c>
      <c r="AJ966" s="7" t="str">
        <f t="shared" si="272"/>
        <v xml:space="preserve"> </v>
      </c>
      <c r="AK966" s="6" t="e">
        <f t="shared" si="273"/>
        <v>#N/A</v>
      </c>
      <c r="AL966" s="6"/>
      <c r="AM966" s="6"/>
      <c r="AN966" s="6"/>
      <c r="AO966" s="6"/>
      <c r="AP966" s="6"/>
      <c r="AQ966" s="6"/>
      <c r="AR966" s="6"/>
      <c r="AS966" s="6"/>
      <c r="AT966" s="6">
        <f t="shared" si="274"/>
        <v>0</v>
      </c>
      <c r="AU966" s="6"/>
      <c r="AV966" s="6" t="str">
        <f t="shared" si="282"/>
        <v/>
      </c>
      <c r="AW966" s="6" t="str">
        <f t="shared" si="283"/>
        <v/>
      </c>
      <c r="AX966" s="6" t="str">
        <f t="shared" si="284"/>
        <v/>
      </c>
      <c r="AY966" s="58"/>
      <c r="BE966"/>
      <c r="CS966" s="284" t="str">
        <f t="shared" si="267"/>
        <v/>
      </c>
      <c r="CT966" s="365" t="str">
        <f t="shared" si="275"/>
        <v/>
      </c>
    </row>
    <row r="967" spans="1:98" s="1" customFormat="1" ht="13.5" customHeight="1" x14ac:dyDescent="0.2">
      <c r="A967" s="17">
        <v>952</v>
      </c>
      <c r="B967" s="370"/>
      <c r="C967" s="370"/>
      <c r="D967" s="370"/>
      <c r="E967" s="370"/>
      <c r="F967" s="370"/>
      <c r="G967" s="370"/>
      <c r="H967" s="370"/>
      <c r="I967" s="370"/>
      <c r="J967" s="370"/>
      <c r="K967" s="370"/>
      <c r="L967" s="371"/>
      <c r="M967" s="370"/>
      <c r="N967" s="69"/>
      <c r="O967" s="70"/>
      <c r="P967" s="62"/>
      <c r="Q967" s="62"/>
      <c r="R967" s="103"/>
      <c r="S967" s="103"/>
      <c r="T967" s="104"/>
      <c r="U967" s="105"/>
      <c r="V967" s="106"/>
      <c r="W967" s="106"/>
      <c r="X967" s="107"/>
      <c r="Y967" s="25"/>
      <c r="Z967" s="21" t="str">
        <f t="shared" si="276"/>
        <v/>
      </c>
      <c r="AA967" s="6" t="e">
        <f t="shared" si="277"/>
        <v>#N/A</v>
      </c>
      <c r="AB967" s="6" t="e">
        <f t="shared" si="278"/>
        <v>#N/A</v>
      </c>
      <c r="AC967" s="6" t="e">
        <f t="shared" si="279"/>
        <v>#N/A</v>
      </c>
      <c r="AD967" s="6" t="str">
        <f t="shared" si="280"/>
        <v/>
      </c>
      <c r="AE967" s="6">
        <f t="shared" si="281"/>
        <v>1</v>
      </c>
      <c r="AF967" s="6" t="e">
        <f t="shared" si="268"/>
        <v>#N/A</v>
      </c>
      <c r="AG967" s="6" t="e">
        <f t="shared" si="269"/>
        <v>#N/A</v>
      </c>
      <c r="AH967" s="6" t="e">
        <f t="shared" si="270"/>
        <v>#N/A</v>
      </c>
      <c r="AI967" s="6" t="e">
        <f t="shared" si="271"/>
        <v>#N/A</v>
      </c>
      <c r="AJ967" s="7" t="str">
        <f t="shared" si="272"/>
        <v xml:space="preserve"> </v>
      </c>
      <c r="AK967" s="6" t="e">
        <f t="shared" si="273"/>
        <v>#N/A</v>
      </c>
      <c r="AL967" s="6"/>
      <c r="AM967" s="6"/>
      <c r="AN967" s="6"/>
      <c r="AO967" s="6"/>
      <c r="AP967" s="6"/>
      <c r="AQ967" s="6"/>
      <c r="AR967" s="6"/>
      <c r="AS967" s="6"/>
      <c r="AT967" s="6">
        <f t="shared" si="274"/>
        <v>0</v>
      </c>
      <c r="AU967" s="6"/>
      <c r="AV967" s="6" t="str">
        <f t="shared" si="282"/>
        <v/>
      </c>
      <c r="AW967" s="6" t="str">
        <f t="shared" si="283"/>
        <v/>
      </c>
      <c r="AX967" s="6" t="str">
        <f t="shared" si="284"/>
        <v/>
      </c>
      <c r="AY967" s="58"/>
      <c r="BE967"/>
      <c r="CS967" s="284" t="str">
        <f t="shared" si="267"/>
        <v/>
      </c>
      <c r="CT967" s="365" t="str">
        <f t="shared" si="275"/>
        <v/>
      </c>
    </row>
    <row r="968" spans="1:98" s="1" customFormat="1" ht="13.5" customHeight="1" x14ac:dyDescent="0.2">
      <c r="A968" s="17">
        <v>953</v>
      </c>
      <c r="B968" s="370"/>
      <c r="C968" s="370"/>
      <c r="D968" s="370"/>
      <c r="E968" s="370"/>
      <c r="F968" s="370"/>
      <c r="G968" s="370"/>
      <c r="H968" s="370"/>
      <c r="I968" s="370"/>
      <c r="J968" s="370"/>
      <c r="K968" s="370"/>
      <c r="L968" s="371"/>
      <c r="M968" s="370"/>
      <c r="N968" s="69"/>
      <c r="O968" s="70"/>
      <c r="P968" s="62"/>
      <c r="Q968" s="62"/>
      <c r="R968" s="103"/>
      <c r="S968" s="103"/>
      <c r="T968" s="104"/>
      <c r="U968" s="105"/>
      <c r="V968" s="106"/>
      <c r="W968" s="106"/>
      <c r="X968" s="107"/>
      <c r="Y968" s="25"/>
      <c r="Z968" s="21" t="str">
        <f t="shared" si="276"/>
        <v/>
      </c>
      <c r="AA968" s="6" t="e">
        <f t="shared" si="277"/>
        <v>#N/A</v>
      </c>
      <c r="AB968" s="6" t="e">
        <f t="shared" si="278"/>
        <v>#N/A</v>
      </c>
      <c r="AC968" s="6" t="e">
        <f t="shared" si="279"/>
        <v>#N/A</v>
      </c>
      <c r="AD968" s="6" t="str">
        <f t="shared" si="280"/>
        <v/>
      </c>
      <c r="AE968" s="6">
        <f t="shared" si="281"/>
        <v>1</v>
      </c>
      <c r="AF968" s="6" t="e">
        <f t="shared" si="268"/>
        <v>#N/A</v>
      </c>
      <c r="AG968" s="6" t="e">
        <f t="shared" si="269"/>
        <v>#N/A</v>
      </c>
      <c r="AH968" s="6" t="e">
        <f t="shared" si="270"/>
        <v>#N/A</v>
      </c>
      <c r="AI968" s="6" t="e">
        <f t="shared" si="271"/>
        <v>#N/A</v>
      </c>
      <c r="AJ968" s="7" t="str">
        <f t="shared" si="272"/>
        <v xml:space="preserve"> </v>
      </c>
      <c r="AK968" s="6" t="e">
        <f t="shared" si="273"/>
        <v>#N/A</v>
      </c>
      <c r="AL968" s="6"/>
      <c r="AM968" s="6"/>
      <c r="AN968" s="6"/>
      <c r="AO968" s="6"/>
      <c r="AP968" s="6"/>
      <c r="AQ968" s="6"/>
      <c r="AR968" s="6"/>
      <c r="AS968" s="6"/>
      <c r="AT968" s="6">
        <f t="shared" si="274"/>
        <v>0</v>
      </c>
      <c r="AU968" s="6"/>
      <c r="AV968" s="6" t="str">
        <f t="shared" si="282"/>
        <v/>
      </c>
      <c r="AW968" s="6" t="str">
        <f t="shared" si="283"/>
        <v/>
      </c>
      <c r="AX968" s="6" t="str">
        <f t="shared" si="284"/>
        <v/>
      </c>
      <c r="AY968" s="58"/>
      <c r="BE968"/>
      <c r="CS968" s="284" t="str">
        <f t="shared" si="267"/>
        <v/>
      </c>
      <c r="CT968" s="365" t="str">
        <f t="shared" si="275"/>
        <v/>
      </c>
    </row>
    <row r="969" spans="1:98" s="1" customFormat="1" ht="13.5" customHeight="1" x14ac:dyDescent="0.2">
      <c r="A969" s="17">
        <v>954</v>
      </c>
      <c r="B969" s="370"/>
      <c r="C969" s="370"/>
      <c r="D969" s="370"/>
      <c r="E969" s="370"/>
      <c r="F969" s="370"/>
      <c r="G969" s="370"/>
      <c r="H969" s="370"/>
      <c r="I969" s="370"/>
      <c r="J969" s="370"/>
      <c r="K969" s="370"/>
      <c r="L969" s="371"/>
      <c r="M969" s="370"/>
      <c r="N969" s="69"/>
      <c r="O969" s="70"/>
      <c r="P969" s="62"/>
      <c r="Q969" s="62"/>
      <c r="R969" s="103"/>
      <c r="S969" s="103"/>
      <c r="T969" s="104"/>
      <c r="U969" s="105"/>
      <c r="V969" s="106"/>
      <c r="W969" s="106"/>
      <c r="X969" s="107"/>
      <c r="Y969" s="25"/>
      <c r="Z969" s="21" t="str">
        <f t="shared" si="276"/>
        <v/>
      </c>
      <c r="AA969" s="6" t="e">
        <f t="shared" si="277"/>
        <v>#N/A</v>
      </c>
      <c r="AB969" s="6" t="e">
        <f t="shared" si="278"/>
        <v>#N/A</v>
      </c>
      <c r="AC969" s="6" t="e">
        <f t="shared" si="279"/>
        <v>#N/A</v>
      </c>
      <c r="AD969" s="6" t="str">
        <f t="shared" si="280"/>
        <v/>
      </c>
      <c r="AE969" s="6">
        <f t="shared" si="281"/>
        <v>1</v>
      </c>
      <c r="AF969" s="6" t="e">
        <f t="shared" si="268"/>
        <v>#N/A</v>
      </c>
      <c r="AG969" s="6" t="e">
        <f t="shared" si="269"/>
        <v>#N/A</v>
      </c>
      <c r="AH969" s="6" t="e">
        <f t="shared" si="270"/>
        <v>#N/A</v>
      </c>
      <c r="AI969" s="6" t="e">
        <f t="shared" si="271"/>
        <v>#N/A</v>
      </c>
      <c r="AJ969" s="7" t="str">
        <f t="shared" si="272"/>
        <v xml:space="preserve"> </v>
      </c>
      <c r="AK969" s="6" t="e">
        <f t="shared" si="273"/>
        <v>#N/A</v>
      </c>
      <c r="AL969" s="6"/>
      <c r="AM969" s="6"/>
      <c r="AN969" s="6"/>
      <c r="AO969" s="6"/>
      <c r="AP969" s="6"/>
      <c r="AQ969" s="6"/>
      <c r="AR969" s="6"/>
      <c r="AS969" s="6"/>
      <c r="AT969" s="6">
        <f t="shared" si="274"/>
        <v>0</v>
      </c>
      <c r="AU969" s="6"/>
      <c r="AV969" s="6" t="str">
        <f t="shared" si="282"/>
        <v/>
      </c>
      <c r="AW969" s="6" t="str">
        <f t="shared" si="283"/>
        <v/>
      </c>
      <c r="AX969" s="6" t="str">
        <f t="shared" si="284"/>
        <v/>
      </c>
      <c r="AY969" s="58"/>
      <c r="BE969"/>
      <c r="CS969" s="284" t="str">
        <f t="shared" si="267"/>
        <v/>
      </c>
      <c r="CT969" s="365" t="str">
        <f t="shared" si="275"/>
        <v/>
      </c>
    </row>
    <row r="970" spans="1:98" s="1" customFormat="1" ht="13.5" customHeight="1" x14ac:dyDescent="0.2">
      <c r="A970" s="17">
        <v>955</v>
      </c>
      <c r="B970" s="370"/>
      <c r="C970" s="370"/>
      <c r="D970" s="370"/>
      <c r="E970" s="370"/>
      <c r="F970" s="370"/>
      <c r="G970" s="370"/>
      <c r="H970" s="370"/>
      <c r="I970" s="370"/>
      <c r="J970" s="370"/>
      <c r="K970" s="370"/>
      <c r="L970" s="371"/>
      <c r="M970" s="370"/>
      <c r="N970" s="69"/>
      <c r="O970" s="70"/>
      <c r="P970" s="62"/>
      <c r="Q970" s="62"/>
      <c r="R970" s="103"/>
      <c r="S970" s="103"/>
      <c r="T970" s="104"/>
      <c r="U970" s="105"/>
      <c r="V970" s="106"/>
      <c r="W970" s="106"/>
      <c r="X970" s="107"/>
      <c r="Y970" s="25"/>
      <c r="Z970" s="21" t="str">
        <f t="shared" si="276"/>
        <v/>
      </c>
      <c r="AA970" s="6" t="e">
        <f t="shared" si="277"/>
        <v>#N/A</v>
      </c>
      <c r="AB970" s="6" t="e">
        <f t="shared" si="278"/>
        <v>#N/A</v>
      </c>
      <c r="AC970" s="6" t="e">
        <f t="shared" si="279"/>
        <v>#N/A</v>
      </c>
      <c r="AD970" s="6" t="str">
        <f t="shared" si="280"/>
        <v/>
      </c>
      <c r="AE970" s="6">
        <f t="shared" si="281"/>
        <v>1</v>
      </c>
      <c r="AF970" s="6" t="e">
        <f t="shared" si="268"/>
        <v>#N/A</v>
      </c>
      <c r="AG970" s="6" t="e">
        <f t="shared" si="269"/>
        <v>#N/A</v>
      </c>
      <c r="AH970" s="6" t="e">
        <f t="shared" si="270"/>
        <v>#N/A</v>
      </c>
      <c r="AI970" s="6" t="e">
        <f t="shared" si="271"/>
        <v>#N/A</v>
      </c>
      <c r="AJ970" s="7" t="str">
        <f t="shared" si="272"/>
        <v xml:space="preserve"> </v>
      </c>
      <c r="AK970" s="6" t="e">
        <f t="shared" si="273"/>
        <v>#N/A</v>
      </c>
      <c r="AL970" s="6"/>
      <c r="AM970" s="6"/>
      <c r="AN970" s="6"/>
      <c r="AO970" s="6"/>
      <c r="AP970" s="6"/>
      <c r="AQ970" s="6"/>
      <c r="AR970" s="6"/>
      <c r="AS970" s="6"/>
      <c r="AT970" s="6">
        <f t="shared" si="274"/>
        <v>0</v>
      </c>
      <c r="AU970" s="6"/>
      <c r="AV970" s="6" t="str">
        <f t="shared" si="282"/>
        <v/>
      </c>
      <c r="AW970" s="6" t="str">
        <f t="shared" si="283"/>
        <v/>
      </c>
      <c r="AX970" s="6" t="str">
        <f t="shared" si="284"/>
        <v/>
      </c>
      <c r="AY970" s="58"/>
      <c r="BE970"/>
      <c r="CS970" s="284" t="str">
        <f t="shared" si="267"/>
        <v/>
      </c>
      <c r="CT970" s="365" t="str">
        <f t="shared" si="275"/>
        <v/>
      </c>
    </row>
    <row r="971" spans="1:98" s="1" customFormat="1" ht="13.5" customHeight="1" x14ac:dyDescent="0.2">
      <c r="A971" s="17">
        <v>956</v>
      </c>
      <c r="B971" s="370"/>
      <c r="C971" s="370"/>
      <c r="D971" s="370"/>
      <c r="E971" s="370"/>
      <c r="F971" s="370"/>
      <c r="G971" s="370"/>
      <c r="H971" s="370"/>
      <c r="I971" s="370"/>
      <c r="J971" s="370"/>
      <c r="K971" s="370"/>
      <c r="L971" s="371"/>
      <c r="M971" s="370"/>
      <c r="N971" s="69"/>
      <c r="O971" s="70"/>
      <c r="P971" s="62"/>
      <c r="Q971" s="62"/>
      <c r="R971" s="103"/>
      <c r="S971" s="103"/>
      <c r="T971" s="104"/>
      <c r="U971" s="105"/>
      <c r="V971" s="106"/>
      <c r="W971" s="106"/>
      <c r="X971" s="107"/>
      <c r="Y971" s="25"/>
      <c r="Z971" s="21" t="str">
        <f t="shared" si="276"/>
        <v/>
      </c>
      <c r="AA971" s="6" t="e">
        <f t="shared" si="277"/>
        <v>#N/A</v>
      </c>
      <c r="AB971" s="6" t="e">
        <f t="shared" si="278"/>
        <v>#N/A</v>
      </c>
      <c r="AC971" s="6" t="e">
        <f t="shared" si="279"/>
        <v>#N/A</v>
      </c>
      <c r="AD971" s="6" t="str">
        <f t="shared" si="280"/>
        <v/>
      </c>
      <c r="AE971" s="6">
        <f t="shared" si="281"/>
        <v>1</v>
      </c>
      <c r="AF971" s="6" t="e">
        <f t="shared" si="268"/>
        <v>#N/A</v>
      </c>
      <c r="AG971" s="6" t="e">
        <f t="shared" si="269"/>
        <v>#N/A</v>
      </c>
      <c r="AH971" s="6" t="e">
        <f t="shared" si="270"/>
        <v>#N/A</v>
      </c>
      <c r="AI971" s="6" t="e">
        <f t="shared" si="271"/>
        <v>#N/A</v>
      </c>
      <c r="AJ971" s="7" t="str">
        <f t="shared" si="272"/>
        <v xml:space="preserve"> </v>
      </c>
      <c r="AK971" s="6" t="e">
        <f t="shared" si="273"/>
        <v>#N/A</v>
      </c>
      <c r="AL971" s="6"/>
      <c r="AM971" s="6"/>
      <c r="AN971" s="6"/>
      <c r="AO971" s="6"/>
      <c r="AP971" s="6"/>
      <c r="AQ971" s="6"/>
      <c r="AR971" s="6"/>
      <c r="AS971" s="6"/>
      <c r="AT971" s="6">
        <f t="shared" si="274"/>
        <v>0</v>
      </c>
      <c r="AU971" s="6"/>
      <c r="AV971" s="6" t="str">
        <f t="shared" si="282"/>
        <v/>
      </c>
      <c r="AW971" s="6" t="str">
        <f t="shared" si="283"/>
        <v/>
      </c>
      <c r="AX971" s="6" t="str">
        <f t="shared" si="284"/>
        <v/>
      </c>
      <c r="AY971" s="58"/>
      <c r="BE971"/>
      <c r="CS971" s="284" t="str">
        <f t="shared" si="267"/>
        <v/>
      </c>
      <c r="CT971" s="365" t="str">
        <f t="shared" si="275"/>
        <v/>
      </c>
    </row>
    <row r="972" spans="1:98" s="1" customFormat="1" ht="13.5" customHeight="1" x14ac:dyDescent="0.2">
      <c r="A972" s="17">
        <v>957</v>
      </c>
      <c r="B972" s="370"/>
      <c r="C972" s="370"/>
      <c r="D972" s="370"/>
      <c r="E972" s="370"/>
      <c r="F972" s="370"/>
      <c r="G972" s="370"/>
      <c r="H972" s="370"/>
      <c r="I972" s="370"/>
      <c r="J972" s="370"/>
      <c r="K972" s="370"/>
      <c r="L972" s="371"/>
      <c r="M972" s="370"/>
      <c r="N972" s="69"/>
      <c r="O972" s="70"/>
      <c r="P972" s="62"/>
      <c r="Q972" s="62"/>
      <c r="R972" s="103"/>
      <c r="S972" s="103"/>
      <c r="T972" s="104"/>
      <c r="U972" s="105"/>
      <c r="V972" s="106"/>
      <c r="W972" s="106"/>
      <c r="X972" s="107"/>
      <c r="Y972" s="25"/>
      <c r="Z972" s="21" t="str">
        <f t="shared" si="276"/>
        <v/>
      </c>
      <c r="AA972" s="6" t="e">
        <f t="shared" si="277"/>
        <v>#N/A</v>
      </c>
      <c r="AB972" s="6" t="e">
        <f t="shared" si="278"/>
        <v>#N/A</v>
      </c>
      <c r="AC972" s="6" t="e">
        <f t="shared" si="279"/>
        <v>#N/A</v>
      </c>
      <c r="AD972" s="6" t="str">
        <f t="shared" si="280"/>
        <v/>
      </c>
      <c r="AE972" s="6">
        <f t="shared" si="281"/>
        <v>1</v>
      </c>
      <c r="AF972" s="6" t="e">
        <f t="shared" si="268"/>
        <v>#N/A</v>
      </c>
      <c r="AG972" s="6" t="e">
        <f t="shared" si="269"/>
        <v>#N/A</v>
      </c>
      <c r="AH972" s="6" t="e">
        <f t="shared" si="270"/>
        <v>#N/A</v>
      </c>
      <c r="AI972" s="6" t="e">
        <f t="shared" si="271"/>
        <v>#N/A</v>
      </c>
      <c r="AJ972" s="7" t="str">
        <f t="shared" si="272"/>
        <v xml:space="preserve"> </v>
      </c>
      <c r="AK972" s="6" t="e">
        <f t="shared" si="273"/>
        <v>#N/A</v>
      </c>
      <c r="AL972" s="6"/>
      <c r="AM972" s="6"/>
      <c r="AN972" s="6"/>
      <c r="AO972" s="6"/>
      <c r="AP972" s="6"/>
      <c r="AQ972" s="6"/>
      <c r="AR972" s="6"/>
      <c r="AS972" s="6"/>
      <c r="AT972" s="6">
        <f t="shared" si="274"/>
        <v>0</v>
      </c>
      <c r="AU972" s="6"/>
      <c r="AV972" s="6" t="str">
        <f t="shared" si="282"/>
        <v/>
      </c>
      <c r="AW972" s="6" t="str">
        <f t="shared" si="283"/>
        <v/>
      </c>
      <c r="AX972" s="6" t="str">
        <f t="shared" si="284"/>
        <v/>
      </c>
      <c r="AY972" s="58"/>
      <c r="BE972"/>
      <c r="CS972" s="284" t="str">
        <f t="shared" si="267"/>
        <v/>
      </c>
      <c r="CT972" s="365" t="str">
        <f t="shared" si="275"/>
        <v/>
      </c>
    </row>
    <row r="973" spans="1:98" s="1" customFormat="1" ht="13.5" customHeight="1" x14ac:dyDescent="0.2">
      <c r="A973" s="17">
        <v>958</v>
      </c>
      <c r="B973" s="370"/>
      <c r="C973" s="370"/>
      <c r="D973" s="370"/>
      <c r="E973" s="370"/>
      <c r="F973" s="370"/>
      <c r="G973" s="370"/>
      <c r="H973" s="370"/>
      <c r="I973" s="370"/>
      <c r="J973" s="370"/>
      <c r="K973" s="370"/>
      <c r="L973" s="371"/>
      <c r="M973" s="370"/>
      <c r="N973" s="69"/>
      <c r="O973" s="70"/>
      <c r="P973" s="62"/>
      <c r="Q973" s="62"/>
      <c r="R973" s="103"/>
      <c r="S973" s="103"/>
      <c r="T973" s="104"/>
      <c r="U973" s="105"/>
      <c r="V973" s="106"/>
      <c r="W973" s="106"/>
      <c r="X973" s="107"/>
      <c r="Y973" s="25"/>
      <c r="Z973" s="21" t="str">
        <f t="shared" si="276"/>
        <v/>
      </c>
      <c r="AA973" s="6" t="e">
        <f t="shared" si="277"/>
        <v>#N/A</v>
      </c>
      <c r="AB973" s="6" t="e">
        <f t="shared" si="278"/>
        <v>#N/A</v>
      </c>
      <c r="AC973" s="6" t="e">
        <f t="shared" si="279"/>
        <v>#N/A</v>
      </c>
      <c r="AD973" s="6" t="str">
        <f t="shared" si="280"/>
        <v/>
      </c>
      <c r="AE973" s="6">
        <f t="shared" si="281"/>
        <v>1</v>
      </c>
      <c r="AF973" s="6" t="e">
        <f t="shared" si="268"/>
        <v>#N/A</v>
      </c>
      <c r="AG973" s="6" t="e">
        <f t="shared" si="269"/>
        <v>#N/A</v>
      </c>
      <c r="AH973" s="6" t="e">
        <f t="shared" si="270"/>
        <v>#N/A</v>
      </c>
      <c r="AI973" s="6" t="e">
        <f t="shared" si="271"/>
        <v>#N/A</v>
      </c>
      <c r="AJ973" s="7" t="str">
        <f t="shared" si="272"/>
        <v xml:space="preserve"> </v>
      </c>
      <c r="AK973" s="6" t="e">
        <f t="shared" si="273"/>
        <v>#N/A</v>
      </c>
      <c r="AL973" s="6"/>
      <c r="AM973" s="6"/>
      <c r="AN973" s="6"/>
      <c r="AO973" s="6"/>
      <c r="AP973" s="6"/>
      <c r="AQ973" s="6"/>
      <c r="AR973" s="6"/>
      <c r="AS973" s="6"/>
      <c r="AT973" s="6">
        <f t="shared" si="274"/>
        <v>0</v>
      </c>
      <c r="AU973" s="6"/>
      <c r="AV973" s="6" t="str">
        <f t="shared" si="282"/>
        <v/>
      </c>
      <c r="AW973" s="6" t="str">
        <f t="shared" si="283"/>
        <v/>
      </c>
      <c r="AX973" s="6" t="str">
        <f t="shared" si="284"/>
        <v/>
      </c>
      <c r="AY973" s="58"/>
      <c r="BE973"/>
      <c r="CS973" s="284" t="str">
        <f t="shared" si="267"/>
        <v/>
      </c>
      <c r="CT973" s="365" t="str">
        <f t="shared" si="275"/>
        <v/>
      </c>
    </row>
    <row r="974" spans="1:98" s="1" customFormat="1" ht="13.5" customHeight="1" x14ac:dyDescent="0.2">
      <c r="A974" s="17">
        <v>959</v>
      </c>
      <c r="B974" s="370"/>
      <c r="C974" s="370"/>
      <c r="D974" s="370"/>
      <c r="E974" s="370"/>
      <c r="F974" s="370"/>
      <c r="G974" s="370"/>
      <c r="H974" s="370"/>
      <c r="I974" s="370"/>
      <c r="J974" s="370"/>
      <c r="K974" s="370"/>
      <c r="L974" s="371"/>
      <c r="M974" s="370"/>
      <c r="N974" s="69"/>
      <c r="O974" s="70"/>
      <c r="P974" s="62"/>
      <c r="Q974" s="62"/>
      <c r="R974" s="103"/>
      <c r="S974" s="103"/>
      <c r="T974" s="104"/>
      <c r="U974" s="105"/>
      <c r="V974" s="106"/>
      <c r="W974" s="106"/>
      <c r="X974" s="107"/>
      <c r="Y974" s="25"/>
      <c r="Z974" s="21" t="str">
        <f t="shared" si="276"/>
        <v/>
      </c>
      <c r="AA974" s="6" t="e">
        <f t="shared" si="277"/>
        <v>#N/A</v>
      </c>
      <c r="AB974" s="6" t="e">
        <f t="shared" si="278"/>
        <v>#N/A</v>
      </c>
      <c r="AC974" s="6" t="e">
        <f t="shared" si="279"/>
        <v>#N/A</v>
      </c>
      <c r="AD974" s="6" t="str">
        <f t="shared" si="280"/>
        <v/>
      </c>
      <c r="AE974" s="6">
        <f t="shared" si="281"/>
        <v>1</v>
      </c>
      <c r="AF974" s="6" t="e">
        <f t="shared" si="268"/>
        <v>#N/A</v>
      </c>
      <c r="AG974" s="6" t="e">
        <f t="shared" si="269"/>
        <v>#N/A</v>
      </c>
      <c r="AH974" s="6" t="e">
        <f t="shared" si="270"/>
        <v>#N/A</v>
      </c>
      <c r="AI974" s="6" t="e">
        <f t="shared" si="271"/>
        <v>#N/A</v>
      </c>
      <c r="AJ974" s="7" t="str">
        <f t="shared" si="272"/>
        <v xml:space="preserve"> </v>
      </c>
      <c r="AK974" s="6" t="e">
        <f t="shared" si="273"/>
        <v>#N/A</v>
      </c>
      <c r="AL974" s="6"/>
      <c r="AM974" s="6"/>
      <c r="AN974" s="6"/>
      <c r="AO974" s="6"/>
      <c r="AP974" s="6"/>
      <c r="AQ974" s="6"/>
      <c r="AR974" s="6"/>
      <c r="AS974" s="6"/>
      <c r="AT974" s="6">
        <f t="shared" si="274"/>
        <v>0</v>
      </c>
      <c r="AU974" s="6"/>
      <c r="AV974" s="6" t="str">
        <f t="shared" si="282"/>
        <v/>
      </c>
      <c r="AW974" s="6" t="str">
        <f t="shared" si="283"/>
        <v/>
      </c>
      <c r="AX974" s="6" t="str">
        <f t="shared" si="284"/>
        <v/>
      </c>
      <c r="AY974" s="58"/>
      <c r="BE974"/>
      <c r="CS974" s="284" t="str">
        <f t="shared" si="267"/>
        <v/>
      </c>
      <c r="CT974" s="365" t="str">
        <f t="shared" si="275"/>
        <v/>
      </c>
    </row>
    <row r="975" spans="1:98" s="1" customFormat="1" ht="13.5" customHeight="1" x14ac:dyDescent="0.2">
      <c r="A975" s="17">
        <v>960</v>
      </c>
      <c r="B975" s="370"/>
      <c r="C975" s="370"/>
      <c r="D975" s="370"/>
      <c r="E975" s="370"/>
      <c r="F975" s="370"/>
      <c r="G975" s="370"/>
      <c r="H975" s="370"/>
      <c r="I975" s="370"/>
      <c r="J975" s="370"/>
      <c r="K975" s="370"/>
      <c r="L975" s="371"/>
      <c r="M975" s="370"/>
      <c r="N975" s="69"/>
      <c r="O975" s="70"/>
      <c r="P975" s="62"/>
      <c r="Q975" s="62"/>
      <c r="R975" s="103"/>
      <c r="S975" s="103"/>
      <c r="T975" s="104"/>
      <c r="U975" s="105"/>
      <c r="V975" s="106"/>
      <c r="W975" s="106"/>
      <c r="X975" s="107"/>
      <c r="Y975" s="25"/>
      <c r="Z975" s="21" t="str">
        <f t="shared" si="276"/>
        <v/>
      </c>
      <c r="AA975" s="6" t="e">
        <f t="shared" si="277"/>
        <v>#N/A</v>
      </c>
      <c r="AB975" s="6" t="e">
        <f t="shared" si="278"/>
        <v>#N/A</v>
      </c>
      <c r="AC975" s="6" t="e">
        <f t="shared" si="279"/>
        <v>#N/A</v>
      </c>
      <c r="AD975" s="6" t="str">
        <f t="shared" si="280"/>
        <v/>
      </c>
      <c r="AE975" s="6">
        <f t="shared" si="281"/>
        <v>1</v>
      </c>
      <c r="AF975" s="6" t="e">
        <f t="shared" si="268"/>
        <v>#N/A</v>
      </c>
      <c r="AG975" s="6" t="e">
        <f t="shared" si="269"/>
        <v>#N/A</v>
      </c>
      <c r="AH975" s="6" t="e">
        <f t="shared" si="270"/>
        <v>#N/A</v>
      </c>
      <c r="AI975" s="6" t="e">
        <f t="shared" si="271"/>
        <v>#N/A</v>
      </c>
      <c r="AJ975" s="7" t="str">
        <f t="shared" si="272"/>
        <v xml:space="preserve"> </v>
      </c>
      <c r="AK975" s="6" t="e">
        <f t="shared" si="273"/>
        <v>#N/A</v>
      </c>
      <c r="AL975" s="6"/>
      <c r="AM975" s="6"/>
      <c r="AN975" s="6"/>
      <c r="AO975" s="6"/>
      <c r="AP975" s="6"/>
      <c r="AQ975" s="6"/>
      <c r="AR975" s="6"/>
      <c r="AS975" s="6"/>
      <c r="AT975" s="6">
        <f t="shared" si="274"/>
        <v>0</v>
      </c>
      <c r="AU975" s="6"/>
      <c r="AV975" s="6" t="str">
        <f t="shared" si="282"/>
        <v/>
      </c>
      <c r="AW975" s="6" t="str">
        <f t="shared" si="283"/>
        <v/>
      </c>
      <c r="AX975" s="6" t="str">
        <f t="shared" si="284"/>
        <v/>
      </c>
      <c r="AY975" s="58"/>
      <c r="BE975"/>
      <c r="CS975" s="284" t="str">
        <f t="shared" si="267"/>
        <v/>
      </c>
      <c r="CT975" s="365" t="str">
        <f t="shared" si="275"/>
        <v/>
      </c>
    </row>
    <row r="976" spans="1:98" s="1" customFormat="1" ht="13.5" customHeight="1" x14ac:dyDescent="0.2">
      <c r="A976" s="17">
        <v>961</v>
      </c>
      <c r="B976" s="370"/>
      <c r="C976" s="370"/>
      <c r="D976" s="370"/>
      <c r="E976" s="370"/>
      <c r="F976" s="370"/>
      <c r="G976" s="370"/>
      <c r="H976" s="370"/>
      <c r="I976" s="370"/>
      <c r="J976" s="370"/>
      <c r="K976" s="370"/>
      <c r="L976" s="371"/>
      <c r="M976" s="370"/>
      <c r="N976" s="69"/>
      <c r="O976" s="70"/>
      <c r="P976" s="62"/>
      <c r="Q976" s="62"/>
      <c r="R976" s="103"/>
      <c r="S976" s="103"/>
      <c r="T976" s="104"/>
      <c r="U976" s="105"/>
      <c r="V976" s="106"/>
      <c r="W976" s="106"/>
      <c r="X976" s="107"/>
      <c r="Y976" s="25"/>
      <c r="Z976" s="21" t="str">
        <f t="shared" si="276"/>
        <v/>
      </c>
      <c r="AA976" s="6" t="e">
        <f t="shared" si="277"/>
        <v>#N/A</v>
      </c>
      <c r="AB976" s="6" t="e">
        <f t="shared" si="278"/>
        <v>#N/A</v>
      </c>
      <c r="AC976" s="6" t="e">
        <f t="shared" si="279"/>
        <v>#N/A</v>
      </c>
      <c r="AD976" s="6" t="str">
        <f t="shared" si="280"/>
        <v/>
      </c>
      <c r="AE976" s="6">
        <f t="shared" si="281"/>
        <v>1</v>
      </c>
      <c r="AF976" s="6" t="e">
        <f t="shared" si="268"/>
        <v>#N/A</v>
      </c>
      <c r="AG976" s="6" t="e">
        <f t="shared" si="269"/>
        <v>#N/A</v>
      </c>
      <c r="AH976" s="6" t="e">
        <f t="shared" si="270"/>
        <v>#N/A</v>
      </c>
      <c r="AI976" s="6" t="e">
        <f t="shared" si="271"/>
        <v>#N/A</v>
      </c>
      <c r="AJ976" s="7" t="str">
        <f t="shared" si="272"/>
        <v xml:space="preserve"> </v>
      </c>
      <c r="AK976" s="6" t="e">
        <f t="shared" si="273"/>
        <v>#N/A</v>
      </c>
      <c r="AL976" s="6"/>
      <c r="AM976" s="6"/>
      <c r="AN976" s="6"/>
      <c r="AO976" s="6"/>
      <c r="AP976" s="6"/>
      <c r="AQ976" s="6"/>
      <c r="AR976" s="6"/>
      <c r="AS976" s="6"/>
      <c r="AT976" s="6">
        <f t="shared" si="274"/>
        <v>0</v>
      </c>
      <c r="AU976" s="6"/>
      <c r="AV976" s="6" t="str">
        <f t="shared" si="282"/>
        <v/>
      </c>
      <c r="AW976" s="6" t="str">
        <f t="shared" si="283"/>
        <v/>
      </c>
      <c r="AX976" s="6" t="str">
        <f t="shared" si="284"/>
        <v/>
      </c>
      <c r="AY976" s="58"/>
      <c r="BE976"/>
      <c r="CS976" s="284" t="str">
        <f t="shared" ref="CS976:CS1014" si="285">IFERROR(VLOOKUP(AI976,$CQ$17:$CR$33,2,0),"")</f>
        <v/>
      </c>
      <c r="CT976" s="365" t="str">
        <f t="shared" si="275"/>
        <v/>
      </c>
    </row>
    <row r="977" spans="1:98" s="1" customFormat="1" ht="13.5" customHeight="1" x14ac:dyDescent="0.2">
      <c r="A977" s="17">
        <v>962</v>
      </c>
      <c r="B977" s="370"/>
      <c r="C977" s="370"/>
      <c r="D977" s="370"/>
      <c r="E977" s="370"/>
      <c r="F977" s="370"/>
      <c r="G977" s="370"/>
      <c r="H977" s="370"/>
      <c r="I977" s="370"/>
      <c r="J977" s="370"/>
      <c r="K977" s="370"/>
      <c r="L977" s="371"/>
      <c r="M977" s="370"/>
      <c r="N977" s="69"/>
      <c r="O977" s="70"/>
      <c r="P977" s="62"/>
      <c r="Q977" s="62"/>
      <c r="R977" s="103"/>
      <c r="S977" s="103"/>
      <c r="T977" s="104"/>
      <c r="U977" s="105"/>
      <c r="V977" s="106"/>
      <c r="W977" s="106"/>
      <c r="X977" s="107"/>
      <c r="Y977" s="25"/>
      <c r="Z977" s="21" t="str">
        <f t="shared" si="276"/>
        <v/>
      </c>
      <c r="AA977" s="6" t="e">
        <f t="shared" si="277"/>
        <v>#N/A</v>
      </c>
      <c r="AB977" s="6" t="e">
        <f t="shared" si="278"/>
        <v>#N/A</v>
      </c>
      <c r="AC977" s="6" t="e">
        <f t="shared" si="279"/>
        <v>#N/A</v>
      </c>
      <c r="AD977" s="6" t="str">
        <f t="shared" si="280"/>
        <v/>
      </c>
      <c r="AE977" s="6">
        <f t="shared" si="281"/>
        <v>1</v>
      </c>
      <c r="AF977" s="6" t="e">
        <f t="shared" ref="AF977:AF1015" si="286">IF(AC977=9,0,IF(L977&lt;=1700,1,IF(L977&lt;=2500,2,IF(L977&lt;=3500,3,4))))</f>
        <v>#N/A</v>
      </c>
      <c r="AG977" s="6" t="e">
        <f t="shared" ref="AG977:AG1015" si="287">IF(AC977=5,0,IF(AC977=9,0,IF(L977&lt;=1700,1,IF(L977&lt;=2500,2,IF(L977&lt;=3500,3,4)))))</f>
        <v>#N/A</v>
      </c>
      <c r="AH977" s="6" t="e">
        <f t="shared" ref="AH977:AH1015" si="288">VLOOKUP(M977,$BH$17:$BI$27,2,FALSE)</f>
        <v>#N/A</v>
      </c>
      <c r="AI977" s="6" t="e">
        <f t="shared" ref="AI977:AI1015" si="289">VLOOKUP(AK977,排出係数表,9,FALSE)</f>
        <v>#N/A</v>
      </c>
      <c r="AJ977" s="7" t="str">
        <f t="shared" ref="AJ977:AJ1015" si="290">IF(OR(ISBLANK(M977)=TRUE,ISBLANK(B977)=TRUE)," ",CONCATENATE(B977,AC977,AF977))</f>
        <v xml:space="preserve"> </v>
      </c>
      <c r="AK977" s="6" t="e">
        <f t="shared" ref="AK977:AK1015" si="291">CONCATENATE(AA977,AG977,AH977,AD977)</f>
        <v>#N/A</v>
      </c>
      <c r="AL977" s="6"/>
      <c r="AM977" s="6"/>
      <c r="AN977" s="6"/>
      <c r="AO977" s="6"/>
      <c r="AP977" s="6"/>
      <c r="AQ977" s="6"/>
      <c r="AR977" s="6"/>
      <c r="AS977" s="6"/>
      <c r="AT977" s="6">
        <f t="shared" ref="AT977:AT1015" si="292">IF(AND(N977="なし",O977="なし"),0,IF(AND(N977="",O977=""),0,IF(AND(N977="",O977="なし"),0,IF(AND(N977="なし",O977=""),0,1))))</f>
        <v>0</v>
      </c>
      <c r="AU977" s="6"/>
      <c r="AV977" s="6" t="str">
        <f t="shared" si="282"/>
        <v/>
      </c>
      <c r="AW977" s="6" t="str">
        <f t="shared" si="283"/>
        <v/>
      </c>
      <c r="AX977" s="6" t="str">
        <f t="shared" si="284"/>
        <v/>
      </c>
      <c r="AY977" s="58"/>
      <c r="BE977"/>
      <c r="CS977" s="284" t="str">
        <f t="shared" si="285"/>
        <v/>
      </c>
      <c r="CT977" s="365" t="str">
        <f t="shared" ref="CT977:CT1015" si="293">IF(
  OR(
    AND(D977&gt;=480, D977&lt;=498),
    AND(D977&gt;=580, D977&lt;=598),
    AND(D977&gt;=680, D977&lt;=698),
    AND(D977&gt;=780, D977&lt;=798)
  ),
  "※軽自動車は報告の対象外です。",
  ""
)</f>
        <v/>
      </c>
    </row>
    <row r="978" spans="1:98" s="1" customFormat="1" ht="13.5" customHeight="1" x14ac:dyDescent="0.2">
      <c r="A978" s="17">
        <v>963</v>
      </c>
      <c r="B978" s="370"/>
      <c r="C978" s="370"/>
      <c r="D978" s="370"/>
      <c r="E978" s="370"/>
      <c r="F978" s="370"/>
      <c r="G978" s="370"/>
      <c r="H978" s="370"/>
      <c r="I978" s="370"/>
      <c r="J978" s="370"/>
      <c r="K978" s="370"/>
      <c r="L978" s="371"/>
      <c r="M978" s="370"/>
      <c r="N978" s="69"/>
      <c r="O978" s="70"/>
      <c r="P978" s="62"/>
      <c r="Q978" s="62"/>
      <c r="R978" s="103"/>
      <c r="S978" s="103"/>
      <c r="T978" s="104"/>
      <c r="U978" s="105"/>
      <c r="V978" s="106"/>
      <c r="W978" s="106"/>
      <c r="X978" s="107"/>
      <c r="Y978" s="25"/>
      <c r="Z978" s="21" t="str">
        <f t="shared" si="276"/>
        <v/>
      </c>
      <c r="AA978" s="6" t="e">
        <f t="shared" si="277"/>
        <v>#N/A</v>
      </c>
      <c r="AB978" s="6" t="e">
        <f t="shared" si="278"/>
        <v>#N/A</v>
      </c>
      <c r="AC978" s="6" t="e">
        <f t="shared" si="279"/>
        <v>#N/A</v>
      </c>
      <c r="AD978" s="6" t="str">
        <f t="shared" si="280"/>
        <v/>
      </c>
      <c r="AE978" s="6">
        <f t="shared" si="281"/>
        <v>1</v>
      </c>
      <c r="AF978" s="6" t="e">
        <f t="shared" si="286"/>
        <v>#N/A</v>
      </c>
      <c r="AG978" s="6" t="e">
        <f t="shared" si="287"/>
        <v>#N/A</v>
      </c>
      <c r="AH978" s="6" t="e">
        <f t="shared" si="288"/>
        <v>#N/A</v>
      </c>
      <c r="AI978" s="6" t="e">
        <f t="shared" si="289"/>
        <v>#N/A</v>
      </c>
      <c r="AJ978" s="7" t="str">
        <f t="shared" si="290"/>
        <v xml:space="preserve"> </v>
      </c>
      <c r="AK978" s="6" t="e">
        <f t="shared" si="291"/>
        <v>#N/A</v>
      </c>
      <c r="AL978" s="6"/>
      <c r="AM978" s="6"/>
      <c r="AN978" s="6"/>
      <c r="AO978" s="6"/>
      <c r="AP978" s="6"/>
      <c r="AQ978" s="6"/>
      <c r="AR978" s="6"/>
      <c r="AS978" s="6"/>
      <c r="AT978" s="6">
        <f t="shared" si="292"/>
        <v>0</v>
      </c>
      <c r="AU978" s="6"/>
      <c r="AV978" s="6" t="str">
        <f t="shared" si="282"/>
        <v/>
      </c>
      <c r="AW978" s="6" t="str">
        <f t="shared" si="283"/>
        <v/>
      </c>
      <c r="AX978" s="6" t="str">
        <f t="shared" si="284"/>
        <v/>
      </c>
      <c r="AY978" s="58"/>
      <c r="BE978"/>
      <c r="CS978" s="284" t="str">
        <f t="shared" si="285"/>
        <v/>
      </c>
      <c r="CT978" s="365" t="str">
        <f t="shared" si="293"/>
        <v/>
      </c>
    </row>
    <row r="979" spans="1:98" s="1" customFormat="1" ht="13.5" customHeight="1" x14ac:dyDescent="0.2">
      <c r="A979" s="17">
        <v>964</v>
      </c>
      <c r="B979" s="370"/>
      <c r="C979" s="370"/>
      <c r="D979" s="370"/>
      <c r="E979" s="370"/>
      <c r="F979" s="370"/>
      <c r="G979" s="370"/>
      <c r="H979" s="370"/>
      <c r="I979" s="370"/>
      <c r="J979" s="370"/>
      <c r="K979" s="370"/>
      <c r="L979" s="371"/>
      <c r="M979" s="370"/>
      <c r="N979" s="69"/>
      <c r="O979" s="70"/>
      <c r="P979" s="62"/>
      <c r="Q979" s="62"/>
      <c r="R979" s="103"/>
      <c r="S979" s="103"/>
      <c r="T979" s="104"/>
      <c r="U979" s="105"/>
      <c r="V979" s="106"/>
      <c r="W979" s="106"/>
      <c r="X979" s="107"/>
      <c r="Y979" s="25"/>
      <c r="Z979" s="21" t="str">
        <f t="shared" si="276"/>
        <v/>
      </c>
      <c r="AA979" s="6" t="e">
        <f t="shared" si="277"/>
        <v>#N/A</v>
      </c>
      <c r="AB979" s="6" t="e">
        <f t="shared" si="278"/>
        <v>#N/A</v>
      </c>
      <c r="AC979" s="6" t="e">
        <f t="shared" si="279"/>
        <v>#N/A</v>
      </c>
      <c r="AD979" s="6" t="str">
        <f t="shared" si="280"/>
        <v/>
      </c>
      <c r="AE979" s="6">
        <f t="shared" si="281"/>
        <v>1</v>
      </c>
      <c r="AF979" s="6" t="e">
        <f t="shared" si="286"/>
        <v>#N/A</v>
      </c>
      <c r="AG979" s="6" t="e">
        <f t="shared" si="287"/>
        <v>#N/A</v>
      </c>
      <c r="AH979" s="6" t="e">
        <f t="shared" si="288"/>
        <v>#N/A</v>
      </c>
      <c r="AI979" s="6" t="e">
        <f t="shared" si="289"/>
        <v>#N/A</v>
      </c>
      <c r="AJ979" s="7" t="str">
        <f t="shared" si="290"/>
        <v xml:space="preserve"> </v>
      </c>
      <c r="AK979" s="6" t="e">
        <f t="shared" si="291"/>
        <v>#N/A</v>
      </c>
      <c r="AL979" s="6"/>
      <c r="AM979" s="6"/>
      <c r="AN979" s="6"/>
      <c r="AO979" s="6"/>
      <c r="AP979" s="6"/>
      <c r="AQ979" s="6"/>
      <c r="AR979" s="6"/>
      <c r="AS979" s="6"/>
      <c r="AT979" s="6">
        <f t="shared" si="292"/>
        <v>0</v>
      </c>
      <c r="AU979" s="6"/>
      <c r="AV979" s="6" t="str">
        <f t="shared" si="282"/>
        <v/>
      </c>
      <c r="AW979" s="6" t="str">
        <f t="shared" si="283"/>
        <v/>
      </c>
      <c r="AX979" s="6" t="str">
        <f t="shared" si="284"/>
        <v/>
      </c>
      <c r="AY979" s="58"/>
      <c r="BE979"/>
      <c r="CS979" s="284" t="str">
        <f t="shared" si="285"/>
        <v/>
      </c>
      <c r="CT979" s="365" t="str">
        <f t="shared" si="293"/>
        <v/>
      </c>
    </row>
    <row r="980" spans="1:98" s="1" customFormat="1" ht="13.5" customHeight="1" x14ac:dyDescent="0.2">
      <c r="A980" s="17">
        <v>965</v>
      </c>
      <c r="B980" s="370"/>
      <c r="C980" s="370"/>
      <c r="D980" s="370"/>
      <c r="E980" s="370"/>
      <c r="F980" s="370"/>
      <c r="G980" s="370"/>
      <c r="H980" s="370"/>
      <c r="I980" s="370"/>
      <c r="J980" s="370"/>
      <c r="K980" s="370"/>
      <c r="L980" s="371"/>
      <c r="M980" s="370"/>
      <c r="N980" s="69"/>
      <c r="O980" s="70"/>
      <c r="P980" s="62"/>
      <c r="Q980" s="62"/>
      <c r="R980" s="103"/>
      <c r="S980" s="103"/>
      <c r="T980" s="104"/>
      <c r="U980" s="105"/>
      <c r="V980" s="106"/>
      <c r="W980" s="106"/>
      <c r="X980" s="107"/>
      <c r="Y980" s="25"/>
      <c r="Z980" s="21" t="str">
        <f t="shared" si="276"/>
        <v/>
      </c>
      <c r="AA980" s="6" t="e">
        <f t="shared" si="277"/>
        <v>#N/A</v>
      </c>
      <c r="AB980" s="6" t="e">
        <f t="shared" si="278"/>
        <v>#N/A</v>
      </c>
      <c r="AC980" s="6" t="e">
        <f t="shared" si="279"/>
        <v>#N/A</v>
      </c>
      <c r="AD980" s="6" t="str">
        <f t="shared" si="280"/>
        <v/>
      </c>
      <c r="AE980" s="6">
        <f t="shared" si="281"/>
        <v>1</v>
      </c>
      <c r="AF980" s="6" t="e">
        <f t="shared" si="286"/>
        <v>#N/A</v>
      </c>
      <c r="AG980" s="6" t="e">
        <f t="shared" si="287"/>
        <v>#N/A</v>
      </c>
      <c r="AH980" s="6" t="e">
        <f t="shared" si="288"/>
        <v>#N/A</v>
      </c>
      <c r="AI980" s="6" t="e">
        <f t="shared" si="289"/>
        <v>#N/A</v>
      </c>
      <c r="AJ980" s="7" t="str">
        <f t="shared" si="290"/>
        <v xml:space="preserve"> </v>
      </c>
      <c r="AK980" s="6" t="e">
        <f t="shared" si="291"/>
        <v>#N/A</v>
      </c>
      <c r="AL980" s="6"/>
      <c r="AM980" s="6"/>
      <c r="AN980" s="6"/>
      <c r="AO980" s="6"/>
      <c r="AP980" s="6"/>
      <c r="AQ980" s="6"/>
      <c r="AR980" s="6"/>
      <c r="AS980" s="6"/>
      <c r="AT980" s="6">
        <f t="shared" si="292"/>
        <v>0</v>
      </c>
      <c r="AU980" s="6"/>
      <c r="AV980" s="6" t="str">
        <f t="shared" si="282"/>
        <v/>
      </c>
      <c r="AW980" s="6" t="str">
        <f t="shared" si="283"/>
        <v/>
      </c>
      <c r="AX980" s="6" t="str">
        <f t="shared" si="284"/>
        <v/>
      </c>
      <c r="AY980" s="58"/>
      <c r="BE980"/>
      <c r="CS980" s="284" t="str">
        <f t="shared" si="285"/>
        <v/>
      </c>
      <c r="CT980" s="365" t="str">
        <f t="shared" si="293"/>
        <v/>
      </c>
    </row>
    <row r="981" spans="1:98" s="1" customFormat="1" ht="13.5" customHeight="1" x14ac:dyDescent="0.2">
      <c r="A981" s="17">
        <v>966</v>
      </c>
      <c r="B981" s="370"/>
      <c r="C981" s="370"/>
      <c r="D981" s="370"/>
      <c r="E981" s="370"/>
      <c r="F981" s="370"/>
      <c r="G981" s="370"/>
      <c r="H981" s="370"/>
      <c r="I981" s="370"/>
      <c r="J981" s="370"/>
      <c r="K981" s="370"/>
      <c r="L981" s="371"/>
      <c r="M981" s="370"/>
      <c r="N981" s="69"/>
      <c r="O981" s="70"/>
      <c r="P981" s="62"/>
      <c r="Q981" s="62"/>
      <c r="R981" s="103"/>
      <c r="S981" s="103"/>
      <c r="T981" s="104"/>
      <c r="U981" s="105"/>
      <c r="V981" s="106"/>
      <c r="W981" s="106"/>
      <c r="X981" s="107"/>
      <c r="Y981" s="25"/>
      <c r="Z981" s="21" t="str">
        <f t="shared" si="276"/>
        <v/>
      </c>
      <c r="AA981" s="6" t="e">
        <f t="shared" si="277"/>
        <v>#N/A</v>
      </c>
      <c r="AB981" s="6" t="e">
        <f t="shared" si="278"/>
        <v>#N/A</v>
      </c>
      <c r="AC981" s="6" t="e">
        <f t="shared" si="279"/>
        <v>#N/A</v>
      </c>
      <c r="AD981" s="6" t="str">
        <f t="shared" si="280"/>
        <v/>
      </c>
      <c r="AE981" s="6">
        <f t="shared" si="281"/>
        <v>1</v>
      </c>
      <c r="AF981" s="6" t="e">
        <f t="shared" si="286"/>
        <v>#N/A</v>
      </c>
      <c r="AG981" s="6" t="e">
        <f t="shared" si="287"/>
        <v>#N/A</v>
      </c>
      <c r="AH981" s="6" t="e">
        <f t="shared" si="288"/>
        <v>#N/A</v>
      </c>
      <c r="AI981" s="6" t="e">
        <f t="shared" si="289"/>
        <v>#N/A</v>
      </c>
      <c r="AJ981" s="7" t="str">
        <f t="shared" si="290"/>
        <v xml:space="preserve"> </v>
      </c>
      <c r="AK981" s="6" t="e">
        <f t="shared" si="291"/>
        <v>#N/A</v>
      </c>
      <c r="AL981" s="6"/>
      <c r="AM981" s="6"/>
      <c r="AN981" s="6"/>
      <c r="AO981" s="6"/>
      <c r="AP981" s="6"/>
      <c r="AQ981" s="6"/>
      <c r="AR981" s="6"/>
      <c r="AS981" s="6"/>
      <c r="AT981" s="6">
        <f t="shared" si="292"/>
        <v>0</v>
      </c>
      <c r="AU981" s="6"/>
      <c r="AV981" s="6" t="str">
        <f t="shared" si="282"/>
        <v/>
      </c>
      <c r="AW981" s="6" t="str">
        <f t="shared" si="283"/>
        <v/>
      </c>
      <c r="AX981" s="6" t="str">
        <f t="shared" si="284"/>
        <v/>
      </c>
      <c r="AY981" s="58"/>
      <c r="BE981"/>
      <c r="CS981" s="284" t="str">
        <f t="shared" si="285"/>
        <v/>
      </c>
      <c r="CT981" s="365" t="str">
        <f t="shared" si="293"/>
        <v/>
      </c>
    </row>
    <row r="982" spans="1:98" s="1" customFormat="1" ht="13.5" customHeight="1" x14ac:dyDescent="0.2">
      <c r="A982" s="17">
        <v>967</v>
      </c>
      <c r="B982" s="370"/>
      <c r="C982" s="370"/>
      <c r="D982" s="370"/>
      <c r="E982" s="370"/>
      <c r="F982" s="370"/>
      <c r="G982" s="370"/>
      <c r="H982" s="370"/>
      <c r="I982" s="370"/>
      <c r="J982" s="370"/>
      <c r="K982" s="370"/>
      <c r="L982" s="371"/>
      <c r="M982" s="370"/>
      <c r="N982" s="69"/>
      <c r="O982" s="70"/>
      <c r="P982" s="62"/>
      <c r="Q982" s="62"/>
      <c r="R982" s="103"/>
      <c r="S982" s="103"/>
      <c r="T982" s="104"/>
      <c r="U982" s="105"/>
      <c r="V982" s="106"/>
      <c r="W982" s="106"/>
      <c r="X982" s="107"/>
      <c r="Y982" s="25"/>
      <c r="Z982" s="21" t="str">
        <f t="shared" si="276"/>
        <v/>
      </c>
      <c r="AA982" s="6" t="e">
        <f t="shared" si="277"/>
        <v>#N/A</v>
      </c>
      <c r="AB982" s="6" t="e">
        <f t="shared" si="278"/>
        <v>#N/A</v>
      </c>
      <c r="AC982" s="6" t="e">
        <f t="shared" si="279"/>
        <v>#N/A</v>
      </c>
      <c r="AD982" s="6" t="str">
        <f t="shared" si="280"/>
        <v/>
      </c>
      <c r="AE982" s="6">
        <f t="shared" si="281"/>
        <v>1</v>
      </c>
      <c r="AF982" s="6" t="e">
        <f t="shared" si="286"/>
        <v>#N/A</v>
      </c>
      <c r="AG982" s="6" t="e">
        <f t="shared" si="287"/>
        <v>#N/A</v>
      </c>
      <c r="AH982" s="6" t="e">
        <f t="shared" si="288"/>
        <v>#N/A</v>
      </c>
      <c r="AI982" s="6" t="e">
        <f t="shared" si="289"/>
        <v>#N/A</v>
      </c>
      <c r="AJ982" s="7" t="str">
        <f t="shared" si="290"/>
        <v xml:space="preserve"> </v>
      </c>
      <c r="AK982" s="6" t="e">
        <f t="shared" si="291"/>
        <v>#N/A</v>
      </c>
      <c r="AL982" s="6"/>
      <c r="AM982" s="6"/>
      <c r="AN982" s="6"/>
      <c r="AO982" s="6"/>
      <c r="AP982" s="6"/>
      <c r="AQ982" s="6"/>
      <c r="AR982" s="6"/>
      <c r="AS982" s="6"/>
      <c r="AT982" s="6">
        <f t="shared" si="292"/>
        <v>0</v>
      </c>
      <c r="AU982" s="6"/>
      <c r="AV982" s="6" t="str">
        <f t="shared" si="282"/>
        <v/>
      </c>
      <c r="AW982" s="6" t="str">
        <f t="shared" si="283"/>
        <v/>
      </c>
      <c r="AX982" s="6" t="str">
        <f t="shared" si="284"/>
        <v/>
      </c>
      <c r="AY982" s="58"/>
      <c r="BE982"/>
      <c r="CS982" s="284" t="str">
        <f t="shared" si="285"/>
        <v/>
      </c>
      <c r="CT982" s="365" t="str">
        <f t="shared" si="293"/>
        <v/>
      </c>
    </row>
    <row r="983" spans="1:98" s="1" customFormat="1" ht="13.5" customHeight="1" x14ac:dyDescent="0.2">
      <c r="A983" s="17">
        <v>968</v>
      </c>
      <c r="B983" s="370"/>
      <c r="C983" s="370"/>
      <c r="D983" s="370"/>
      <c r="E983" s="370"/>
      <c r="F983" s="370"/>
      <c r="G983" s="370"/>
      <c r="H983" s="370"/>
      <c r="I983" s="370"/>
      <c r="J983" s="370"/>
      <c r="K983" s="370"/>
      <c r="L983" s="371"/>
      <c r="M983" s="370"/>
      <c r="N983" s="69"/>
      <c r="O983" s="70"/>
      <c r="P983" s="62"/>
      <c r="Q983" s="62"/>
      <c r="R983" s="103"/>
      <c r="S983" s="103"/>
      <c r="T983" s="104"/>
      <c r="U983" s="105"/>
      <c r="V983" s="106"/>
      <c r="W983" s="106"/>
      <c r="X983" s="107"/>
      <c r="Y983" s="25"/>
      <c r="Z983" s="21" t="str">
        <f t="shared" si="276"/>
        <v/>
      </c>
      <c r="AA983" s="6" t="e">
        <f t="shared" si="277"/>
        <v>#N/A</v>
      </c>
      <c r="AB983" s="6" t="e">
        <f t="shared" si="278"/>
        <v>#N/A</v>
      </c>
      <c r="AC983" s="6" t="e">
        <f t="shared" si="279"/>
        <v>#N/A</v>
      </c>
      <c r="AD983" s="6" t="str">
        <f t="shared" si="280"/>
        <v/>
      </c>
      <c r="AE983" s="6">
        <f t="shared" si="281"/>
        <v>1</v>
      </c>
      <c r="AF983" s="6" t="e">
        <f t="shared" si="286"/>
        <v>#N/A</v>
      </c>
      <c r="AG983" s="6" t="e">
        <f t="shared" si="287"/>
        <v>#N/A</v>
      </c>
      <c r="AH983" s="6" t="e">
        <f t="shared" si="288"/>
        <v>#N/A</v>
      </c>
      <c r="AI983" s="6" t="e">
        <f t="shared" si="289"/>
        <v>#N/A</v>
      </c>
      <c r="AJ983" s="7" t="str">
        <f t="shared" si="290"/>
        <v xml:space="preserve"> </v>
      </c>
      <c r="AK983" s="6" t="e">
        <f t="shared" si="291"/>
        <v>#N/A</v>
      </c>
      <c r="AL983" s="6"/>
      <c r="AM983" s="6"/>
      <c r="AN983" s="6"/>
      <c r="AO983" s="6"/>
      <c r="AP983" s="6"/>
      <c r="AQ983" s="6"/>
      <c r="AR983" s="6"/>
      <c r="AS983" s="6"/>
      <c r="AT983" s="6">
        <f t="shared" si="292"/>
        <v>0</v>
      </c>
      <c r="AU983" s="6"/>
      <c r="AV983" s="6" t="str">
        <f t="shared" si="282"/>
        <v/>
      </c>
      <c r="AW983" s="6" t="str">
        <f t="shared" si="283"/>
        <v/>
      </c>
      <c r="AX983" s="6" t="str">
        <f t="shared" si="284"/>
        <v/>
      </c>
      <c r="AY983" s="58"/>
      <c r="BE983"/>
      <c r="CS983" s="284" t="str">
        <f t="shared" si="285"/>
        <v/>
      </c>
      <c r="CT983" s="365" t="str">
        <f t="shared" si="293"/>
        <v/>
      </c>
    </row>
    <row r="984" spans="1:98" s="1" customFormat="1" ht="13.5" customHeight="1" x14ac:dyDescent="0.2">
      <c r="A984" s="17">
        <v>969</v>
      </c>
      <c r="B984" s="370"/>
      <c r="C984" s="370"/>
      <c r="D984" s="370"/>
      <c r="E984" s="370"/>
      <c r="F984" s="370"/>
      <c r="G984" s="370"/>
      <c r="H984" s="370"/>
      <c r="I984" s="370"/>
      <c r="J984" s="370"/>
      <c r="K984" s="370"/>
      <c r="L984" s="371"/>
      <c r="M984" s="370"/>
      <c r="N984" s="69"/>
      <c r="O984" s="70"/>
      <c r="P984" s="62"/>
      <c r="Q984" s="62"/>
      <c r="R984" s="103"/>
      <c r="S984" s="103"/>
      <c r="T984" s="104"/>
      <c r="U984" s="105"/>
      <c r="V984" s="106"/>
      <c r="W984" s="106"/>
      <c r="X984" s="107"/>
      <c r="Y984" s="25"/>
      <c r="Z984" s="21" t="str">
        <f t="shared" si="276"/>
        <v/>
      </c>
      <c r="AA984" s="6" t="e">
        <f t="shared" si="277"/>
        <v>#N/A</v>
      </c>
      <c r="AB984" s="6" t="e">
        <f t="shared" si="278"/>
        <v>#N/A</v>
      </c>
      <c r="AC984" s="6" t="e">
        <f t="shared" si="279"/>
        <v>#N/A</v>
      </c>
      <c r="AD984" s="6" t="str">
        <f t="shared" si="280"/>
        <v/>
      </c>
      <c r="AE984" s="6">
        <f t="shared" si="281"/>
        <v>1</v>
      </c>
      <c r="AF984" s="6" t="e">
        <f t="shared" si="286"/>
        <v>#N/A</v>
      </c>
      <c r="AG984" s="6" t="e">
        <f t="shared" si="287"/>
        <v>#N/A</v>
      </c>
      <c r="AH984" s="6" t="e">
        <f t="shared" si="288"/>
        <v>#N/A</v>
      </c>
      <c r="AI984" s="6" t="e">
        <f t="shared" si="289"/>
        <v>#N/A</v>
      </c>
      <c r="AJ984" s="7" t="str">
        <f t="shared" si="290"/>
        <v xml:space="preserve"> </v>
      </c>
      <c r="AK984" s="6" t="e">
        <f t="shared" si="291"/>
        <v>#N/A</v>
      </c>
      <c r="AL984" s="6"/>
      <c r="AM984" s="6"/>
      <c r="AN984" s="6"/>
      <c r="AO984" s="6"/>
      <c r="AP984" s="6"/>
      <c r="AQ984" s="6"/>
      <c r="AR984" s="6"/>
      <c r="AS984" s="6"/>
      <c r="AT984" s="6">
        <f t="shared" si="292"/>
        <v>0</v>
      </c>
      <c r="AU984" s="6"/>
      <c r="AV984" s="6" t="str">
        <f t="shared" si="282"/>
        <v/>
      </c>
      <c r="AW984" s="6" t="str">
        <f t="shared" si="283"/>
        <v/>
      </c>
      <c r="AX984" s="6" t="str">
        <f t="shared" si="284"/>
        <v/>
      </c>
      <c r="AY984" s="58"/>
      <c r="BE984"/>
      <c r="CS984" s="284" t="str">
        <f t="shared" si="285"/>
        <v/>
      </c>
      <c r="CT984" s="365" t="str">
        <f t="shared" si="293"/>
        <v/>
      </c>
    </row>
    <row r="985" spans="1:98" s="1" customFormat="1" ht="13.5" customHeight="1" x14ac:dyDescent="0.2">
      <c r="A985" s="17">
        <v>970</v>
      </c>
      <c r="B985" s="370"/>
      <c r="C985" s="370"/>
      <c r="D985" s="370"/>
      <c r="E985" s="370"/>
      <c r="F985" s="370"/>
      <c r="G985" s="370"/>
      <c r="H985" s="370"/>
      <c r="I985" s="370"/>
      <c r="J985" s="370"/>
      <c r="K985" s="370"/>
      <c r="L985" s="371"/>
      <c r="M985" s="370"/>
      <c r="N985" s="69"/>
      <c r="O985" s="70"/>
      <c r="P985" s="62"/>
      <c r="Q985" s="62"/>
      <c r="R985" s="103"/>
      <c r="S985" s="103"/>
      <c r="T985" s="104"/>
      <c r="U985" s="105"/>
      <c r="V985" s="106"/>
      <c r="W985" s="106"/>
      <c r="X985" s="107"/>
      <c r="Y985" s="25"/>
      <c r="Z985" s="21" t="str">
        <f t="shared" si="276"/>
        <v/>
      </c>
      <c r="AA985" s="6" t="e">
        <f t="shared" si="277"/>
        <v>#N/A</v>
      </c>
      <c r="AB985" s="6" t="e">
        <f t="shared" si="278"/>
        <v>#N/A</v>
      </c>
      <c r="AC985" s="6" t="e">
        <f t="shared" si="279"/>
        <v>#N/A</v>
      </c>
      <c r="AD985" s="6" t="str">
        <f t="shared" si="280"/>
        <v/>
      </c>
      <c r="AE985" s="6">
        <f t="shared" si="281"/>
        <v>1</v>
      </c>
      <c r="AF985" s="6" t="e">
        <f t="shared" si="286"/>
        <v>#N/A</v>
      </c>
      <c r="AG985" s="6" t="e">
        <f t="shared" si="287"/>
        <v>#N/A</v>
      </c>
      <c r="AH985" s="6" t="e">
        <f t="shared" si="288"/>
        <v>#N/A</v>
      </c>
      <c r="AI985" s="6" t="e">
        <f t="shared" si="289"/>
        <v>#N/A</v>
      </c>
      <c r="AJ985" s="7" t="str">
        <f t="shared" si="290"/>
        <v xml:space="preserve"> </v>
      </c>
      <c r="AK985" s="6" t="e">
        <f t="shared" si="291"/>
        <v>#N/A</v>
      </c>
      <c r="AL985" s="6"/>
      <c r="AM985" s="6"/>
      <c r="AN985" s="6"/>
      <c r="AO985" s="6"/>
      <c r="AP985" s="6"/>
      <c r="AQ985" s="6"/>
      <c r="AR985" s="6"/>
      <c r="AS985" s="6"/>
      <c r="AT985" s="6">
        <f t="shared" si="292"/>
        <v>0</v>
      </c>
      <c r="AU985" s="6"/>
      <c r="AV985" s="6" t="str">
        <f t="shared" si="282"/>
        <v/>
      </c>
      <c r="AW985" s="6" t="str">
        <f t="shared" si="283"/>
        <v/>
      </c>
      <c r="AX985" s="6" t="str">
        <f t="shared" si="284"/>
        <v/>
      </c>
      <c r="AY985" s="58"/>
      <c r="BE985"/>
      <c r="CS985" s="284" t="str">
        <f t="shared" si="285"/>
        <v/>
      </c>
      <c r="CT985" s="365" t="str">
        <f t="shared" si="293"/>
        <v/>
      </c>
    </row>
    <row r="986" spans="1:98" s="1" customFormat="1" ht="13.5" customHeight="1" x14ac:dyDescent="0.2">
      <c r="A986" s="17">
        <v>971</v>
      </c>
      <c r="B986" s="370"/>
      <c r="C986" s="370"/>
      <c r="D986" s="370"/>
      <c r="E986" s="370"/>
      <c r="F986" s="370"/>
      <c r="G986" s="370"/>
      <c r="H986" s="370"/>
      <c r="I986" s="370"/>
      <c r="J986" s="370"/>
      <c r="K986" s="370"/>
      <c r="L986" s="371"/>
      <c r="M986" s="370"/>
      <c r="N986" s="69"/>
      <c r="O986" s="70"/>
      <c r="P986" s="62"/>
      <c r="Q986" s="62"/>
      <c r="R986" s="103"/>
      <c r="S986" s="103"/>
      <c r="T986" s="104"/>
      <c r="U986" s="105"/>
      <c r="V986" s="106"/>
      <c r="W986" s="106"/>
      <c r="X986" s="107"/>
      <c r="Y986" s="25"/>
      <c r="Z986" s="21" t="str">
        <f t="shared" si="276"/>
        <v/>
      </c>
      <c r="AA986" s="6" t="e">
        <f t="shared" si="277"/>
        <v>#N/A</v>
      </c>
      <c r="AB986" s="6" t="e">
        <f t="shared" si="278"/>
        <v>#N/A</v>
      </c>
      <c r="AC986" s="6" t="e">
        <f t="shared" si="279"/>
        <v>#N/A</v>
      </c>
      <c r="AD986" s="6" t="str">
        <f t="shared" si="280"/>
        <v/>
      </c>
      <c r="AE986" s="6">
        <f t="shared" si="281"/>
        <v>1</v>
      </c>
      <c r="AF986" s="6" t="e">
        <f t="shared" si="286"/>
        <v>#N/A</v>
      </c>
      <c r="AG986" s="6" t="e">
        <f t="shared" si="287"/>
        <v>#N/A</v>
      </c>
      <c r="AH986" s="6" t="e">
        <f t="shared" si="288"/>
        <v>#N/A</v>
      </c>
      <c r="AI986" s="6" t="e">
        <f t="shared" si="289"/>
        <v>#N/A</v>
      </c>
      <c r="AJ986" s="7" t="str">
        <f t="shared" si="290"/>
        <v xml:space="preserve"> </v>
      </c>
      <c r="AK986" s="6" t="e">
        <f t="shared" si="291"/>
        <v>#N/A</v>
      </c>
      <c r="AL986" s="6"/>
      <c r="AM986" s="6"/>
      <c r="AN986" s="6"/>
      <c r="AO986" s="6"/>
      <c r="AP986" s="6"/>
      <c r="AQ986" s="6"/>
      <c r="AR986" s="6"/>
      <c r="AS986" s="6"/>
      <c r="AT986" s="6">
        <f t="shared" si="292"/>
        <v>0</v>
      </c>
      <c r="AU986" s="6"/>
      <c r="AV986" s="6" t="str">
        <f t="shared" si="282"/>
        <v/>
      </c>
      <c r="AW986" s="6" t="str">
        <f t="shared" si="283"/>
        <v/>
      </c>
      <c r="AX986" s="6" t="str">
        <f t="shared" si="284"/>
        <v/>
      </c>
      <c r="AY986" s="58"/>
      <c r="BE986"/>
      <c r="CS986" s="284" t="str">
        <f t="shared" si="285"/>
        <v/>
      </c>
      <c r="CT986" s="365" t="str">
        <f t="shared" si="293"/>
        <v/>
      </c>
    </row>
    <row r="987" spans="1:98" s="1" customFormat="1" ht="13.5" customHeight="1" x14ac:dyDescent="0.2">
      <c r="A987" s="17">
        <v>972</v>
      </c>
      <c r="B987" s="370"/>
      <c r="C987" s="370"/>
      <c r="D987" s="370"/>
      <c r="E987" s="370"/>
      <c r="F987" s="370"/>
      <c r="G987" s="370"/>
      <c r="H987" s="370"/>
      <c r="I987" s="370"/>
      <c r="J987" s="370"/>
      <c r="K987" s="370"/>
      <c r="L987" s="371"/>
      <c r="M987" s="370"/>
      <c r="N987" s="69"/>
      <c r="O987" s="70"/>
      <c r="P987" s="62"/>
      <c r="Q987" s="62"/>
      <c r="R987" s="103"/>
      <c r="S987" s="103"/>
      <c r="T987" s="104"/>
      <c r="U987" s="105"/>
      <c r="V987" s="106"/>
      <c r="W987" s="106"/>
      <c r="X987" s="107"/>
      <c r="Y987" s="25"/>
      <c r="Z987" s="21" t="str">
        <f t="shared" si="276"/>
        <v/>
      </c>
      <c r="AA987" s="6" t="e">
        <f t="shared" si="277"/>
        <v>#N/A</v>
      </c>
      <c r="AB987" s="6" t="e">
        <f t="shared" si="278"/>
        <v>#N/A</v>
      </c>
      <c r="AC987" s="6" t="e">
        <f t="shared" si="279"/>
        <v>#N/A</v>
      </c>
      <c r="AD987" s="6" t="str">
        <f t="shared" si="280"/>
        <v/>
      </c>
      <c r="AE987" s="6">
        <f t="shared" si="281"/>
        <v>1</v>
      </c>
      <c r="AF987" s="6" t="e">
        <f t="shared" si="286"/>
        <v>#N/A</v>
      </c>
      <c r="AG987" s="6" t="e">
        <f t="shared" si="287"/>
        <v>#N/A</v>
      </c>
      <c r="AH987" s="6" t="e">
        <f t="shared" si="288"/>
        <v>#N/A</v>
      </c>
      <c r="AI987" s="6" t="e">
        <f t="shared" si="289"/>
        <v>#N/A</v>
      </c>
      <c r="AJ987" s="7" t="str">
        <f t="shared" si="290"/>
        <v xml:space="preserve"> </v>
      </c>
      <c r="AK987" s="6" t="e">
        <f t="shared" si="291"/>
        <v>#N/A</v>
      </c>
      <c r="AL987" s="6"/>
      <c r="AM987" s="6"/>
      <c r="AN987" s="6"/>
      <c r="AO987" s="6"/>
      <c r="AP987" s="6"/>
      <c r="AQ987" s="6"/>
      <c r="AR987" s="6"/>
      <c r="AS987" s="6"/>
      <c r="AT987" s="6">
        <f t="shared" si="292"/>
        <v>0</v>
      </c>
      <c r="AU987" s="6"/>
      <c r="AV987" s="6" t="str">
        <f t="shared" si="282"/>
        <v/>
      </c>
      <c r="AW987" s="6" t="str">
        <f t="shared" si="283"/>
        <v/>
      </c>
      <c r="AX987" s="6" t="str">
        <f t="shared" si="284"/>
        <v/>
      </c>
      <c r="AY987" s="58"/>
      <c r="BE987"/>
      <c r="CS987" s="284" t="str">
        <f t="shared" si="285"/>
        <v/>
      </c>
      <c r="CT987" s="365" t="str">
        <f t="shared" si="293"/>
        <v/>
      </c>
    </row>
    <row r="988" spans="1:98" s="1" customFormat="1" ht="13.5" customHeight="1" x14ac:dyDescent="0.2">
      <c r="A988" s="17">
        <v>973</v>
      </c>
      <c r="B988" s="370"/>
      <c r="C988" s="370"/>
      <c r="D988" s="370"/>
      <c r="E988" s="370"/>
      <c r="F988" s="370"/>
      <c r="G988" s="370"/>
      <c r="H988" s="370"/>
      <c r="I988" s="370"/>
      <c r="J988" s="370"/>
      <c r="K988" s="370"/>
      <c r="L988" s="371"/>
      <c r="M988" s="370"/>
      <c r="N988" s="69"/>
      <c r="O988" s="70"/>
      <c r="P988" s="62"/>
      <c r="Q988" s="62"/>
      <c r="R988" s="103"/>
      <c r="S988" s="103"/>
      <c r="T988" s="104"/>
      <c r="U988" s="105"/>
      <c r="V988" s="106"/>
      <c r="W988" s="106"/>
      <c r="X988" s="107"/>
      <c r="Y988" s="25"/>
      <c r="Z988" s="21" t="str">
        <f t="shared" si="276"/>
        <v/>
      </c>
      <c r="AA988" s="6" t="e">
        <f t="shared" si="277"/>
        <v>#N/A</v>
      </c>
      <c r="AB988" s="6" t="e">
        <f t="shared" si="278"/>
        <v>#N/A</v>
      </c>
      <c r="AC988" s="6" t="e">
        <f t="shared" si="279"/>
        <v>#N/A</v>
      </c>
      <c r="AD988" s="6" t="str">
        <f t="shared" si="280"/>
        <v/>
      </c>
      <c r="AE988" s="6">
        <f t="shared" si="281"/>
        <v>1</v>
      </c>
      <c r="AF988" s="6" t="e">
        <f t="shared" si="286"/>
        <v>#N/A</v>
      </c>
      <c r="AG988" s="6" t="e">
        <f t="shared" si="287"/>
        <v>#N/A</v>
      </c>
      <c r="AH988" s="6" t="e">
        <f t="shared" si="288"/>
        <v>#N/A</v>
      </c>
      <c r="AI988" s="6" t="e">
        <f t="shared" si="289"/>
        <v>#N/A</v>
      </c>
      <c r="AJ988" s="7" t="str">
        <f t="shared" si="290"/>
        <v xml:space="preserve"> </v>
      </c>
      <c r="AK988" s="6" t="e">
        <f t="shared" si="291"/>
        <v>#N/A</v>
      </c>
      <c r="AL988" s="6"/>
      <c r="AM988" s="6"/>
      <c r="AN988" s="6"/>
      <c r="AO988" s="6"/>
      <c r="AP988" s="6"/>
      <c r="AQ988" s="6"/>
      <c r="AR988" s="6"/>
      <c r="AS988" s="6"/>
      <c r="AT988" s="6">
        <f t="shared" si="292"/>
        <v>0</v>
      </c>
      <c r="AU988" s="6"/>
      <c r="AV988" s="6" t="str">
        <f t="shared" si="282"/>
        <v/>
      </c>
      <c r="AW988" s="6" t="str">
        <f t="shared" si="283"/>
        <v/>
      </c>
      <c r="AX988" s="6" t="str">
        <f t="shared" si="284"/>
        <v/>
      </c>
      <c r="AY988" s="58"/>
      <c r="BE988"/>
      <c r="CS988" s="284" t="str">
        <f t="shared" si="285"/>
        <v/>
      </c>
      <c r="CT988" s="365" t="str">
        <f t="shared" si="293"/>
        <v/>
      </c>
    </row>
    <row r="989" spans="1:98" s="1" customFormat="1" ht="13.5" customHeight="1" x14ac:dyDescent="0.2">
      <c r="A989" s="17">
        <v>974</v>
      </c>
      <c r="B989" s="370"/>
      <c r="C989" s="370"/>
      <c r="D989" s="370"/>
      <c r="E989" s="370"/>
      <c r="F989" s="370"/>
      <c r="G989" s="370"/>
      <c r="H989" s="370"/>
      <c r="I989" s="370"/>
      <c r="J989" s="370"/>
      <c r="K989" s="370"/>
      <c r="L989" s="371"/>
      <c r="M989" s="370"/>
      <c r="N989" s="69"/>
      <c r="O989" s="70"/>
      <c r="P989" s="62"/>
      <c r="Q989" s="62"/>
      <c r="R989" s="103"/>
      <c r="S989" s="103"/>
      <c r="T989" s="104"/>
      <c r="U989" s="105"/>
      <c r="V989" s="106"/>
      <c r="W989" s="106"/>
      <c r="X989" s="107"/>
      <c r="Y989" s="25"/>
      <c r="Z989" s="21" t="str">
        <f t="shared" si="276"/>
        <v/>
      </c>
      <c r="AA989" s="6" t="e">
        <f t="shared" si="277"/>
        <v>#N/A</v>
      </c>
      <c r="AB989" s="6" t="e">
        <f t="shared" si="278"/>
        <v>#N/A</v>
      </c>
      <c r="AC989" s="6" t="e">
        <f t="shared" si="279"/>
        <v>#N/A</v>
      </c>
      <c r="AD989" s="6" t="str">
        <f t="shared" si="280"/>
        <v/>
      </c>
      <c r="AE989" s="6">
        <f t="shared" si="281"/>
        <v>1</v>
      </c>
      <c r="AF989" s="6" t="e">
        <f t="shared" si="286"/>
        <v>#N/A</v>
      </c>
      <c r="AG989" s="6" t="e">
        <f t="shared" si="287"/>
        <v>#N/A</v>
      </c>
      <c r="AH989" s="6" t="e">
        <f t="shared" si="288"/>
        <v>#N/A</v>
      </c>
      <c r="AI989" s="6" t="e">
        <f t="shared" si="289"/>
        <v>#N/A</v>
      </c>
      <c r="AJ989" s="7" t="str">
        <f t="shared" si="290"/>
        <v xml:space="preserve"> </v>
      </c>
      <c r="AK989" s="6" t="e">
        <f t="shared" si="291"/>
        <v>#N/A</v>
      </c>
      <c r="AL989" s="6"/>
      <c r="AM989" s="6"/>
      <c r="AN989" s="6"/>
      <c r="AO989" s="6"/>
      <c r="AP989" s="6"/>
      <c r="AQ989" s="6"/>
      <c r="AR989" s="6"/>
      <c r="AS989" s="6"/>
      <c r="AT989" s="6">
        <f t="shared" si="292"/>
        <v>0</v>
      </c>
      <c r="AU989" s="6"/>
      <c r="AV989" s="6" t="str">
        <f t="shared" si="282"/>
        <v/>
      </c>
      <c r="AW989" s="6" t="str">
        <f t="shared" si="283"/>
        <v/>
      </c>
      <c r="AX989" s="6" t="str">
        <f t="shared" si="284"/>
        <v/>
      </c>
      <c r="AY989" s="58"/>
      <c r="BE989"/>
      <c r="CS989" s="284" t="str">
        <f t="shared" si="285"/>
        <v/>
      </c>
      <c r="CT989" s="365" t="str">
        <f t="shared" si="293"/>
        <v/>
      </c>
    </row>
    <row r="990" spans="1:98" s="1" customFormat="1" ht="13.5" customHeight="1" x14ac:dyDescent="0.2">
      <c r="A990" s="17">
        <v>975</v>
      </c>
      <c r="B990" s="370"/>
      <c r="C990" s="370"/>
      <c r="D990" s="370"/>
      <c r="E990" s="370"/>
      <c r="F990" s="370"/>
      <c r="G990" s="370"/>
      <c r="H990" s="370"/>
      <c r="I990" s="370"/>
      <c r="J990" s="370"/>
      <c r="K990" s="370"/>
      <c r="L990" s="371"/>
      <c r="M990" s="370"/>
      <c r="N990" s="69"/>
      <c r="O990" s="70"/>
      <c r="P990" s="62"/>
      <c r="Q990" s="62"/>
      <c r="R990" s="103"/>
      <c r="S990" s="103"/>
      <c r="T990" s="104"/>
      <c r="U990" s="105"/>
      <c r="V990" s="106"/>
      <c r="W990" s="106"/>
      <c r="X990" s="107"/>
      <c r="Y990" s="25"/>
      <c r="Z990" s="21" t="str">
        <f t="shared" si="276"/>
        <v/>
      </c>
      <c r="AA990" s="6" t="e">
        <f t="shared" si="277"/>
        <v>#N/A</v>
      </c>
      <c r="AB990" s="6" t="e">
        <f t="shared" si="278"/>
        <v>#N/A</v>
      </c>
      <c r="AC990" s="6" t="e">
        <f t="shared" si="279"/>
        <v>#N/A</v>
      </c>
      <c r="AD990" s="6" t="str">
        <f t="shared" si="280"/>
        <v/>
      </c>
      <c r="AE990" s="6">
        <f t="shared" si="281"/>
        <v>1</v>
      </c>
      <c r="AF990" s="6" t="e">
        <f t="shared" si="286"/>
        <v>#N/A</v>
      </c>
      <c r="AG990" s="6" t="e">
        <f t="shared" si="287"/>
        <v>#N/A</v>
      </c>
      <c r="AH990" s="6" t="e">
        <f t="shared" si="288"/>
        <v>#N/A</v>
      </c>
      <c r="AI990" s="6" t="e">
        <f t="shared" si="289"/>
        <v>#N/A</v>
      </c>
      <c r="AJ990" s="7" t="str">
        <f t="shared" si="290"/>
        <v xml:space="preserve"> </v>
      </c>
      <c r="AK990" s="6" t="e">
        <f t="shared" si="291"/>
        <v>#N/A</v>
      </c>
      <c r="AL990" s="6"/>
      <c r="AM990" s="6"/>
      <c r="AN990" s="6"/>
      <c r="AO990" s="6"/>
      <c r="AP990" s="6"/>
      <c r="AQ990" s="6"/>
      <c r="AR990" s="6"/>
      <c r="AS990" s="6"/>
      <c r="AT990" s="6">
        <f t="shared" si="292"/>
        <v>0</v>
      </c>
      <c r="AU990" s="6"/>
      <c r="AV990" s="6" t="str">
        <f t="shared" si="282"/>
        <v/>
      </c>
      <c r="AW990" s="6" t="str">
        <f t="shared" si="283"/>
        <v/>
      </c>
      <c r="AX990" s="6" t="str">
        <f t="shared" si="284"/>
        <v/>
      </c>
      <c r="AY990" s="58"/>
      <c r="BE990"/>
      <c r="CS990" s="284" t="str">
        <f t="shared" si="285"/>
        <v/>
      </c>
      <c r="CT990" s="365" t="str">
        <f t="shared" si="293"/>
        <v/>
      </c>
    </row>
    <row r="991" spans="1:98" s="1" customFormat="1" ht="13.5" customHeight="1" x14ac:dyDescent="0.2">
      <c r="A991" s="17">
        <v>976</v>
      </c>
      <c r="B991" s="370"/>
      <c r="C991" s="370"/>
      <c r="D991" s="370"/>
      <c r="E991" s="370"/>
      <c r="F991" s="370"/>
      <c r="G991" s="370"/>
      <c r="H991" s="370"/>
      <c r="I991" s="370"/>
      <c r="J991" s="370"/>
      <c r="K991" s="370"/>
      <c r="L991" s="371"/>
      <c r="M991" s="370"/>
      <c r="N991" s="69"/>
      <c r="O991" s="70"/>
      <c r="P991" s="62"/>
      <c r="Q991" s="62"/>
      <c r="R991" s="103"/>
      <c r="S991" s="103"/>
      <c r="T991" s="104"/>
      <c r="U991" s="105"/>
      <c r="V991" s="106"/>
      <c r="W991" s="106"/>
      <c r="X991" s="107"/>
      <c r="Y991" s="25"/>
      <c r="Z991" s="21" t="str">
        <f t="shared" si="276"/>
        <v/>
      </c>
      <c r="AA991" s="6" t="e">
        <f t="shared" si="277"/>
        <v>#N/A</v>
      </c>
      <c r="AB991" s="6" t="e">
        <f t="shared" si="278"/>
        <v>#N/A</v>
      </c>
      <c r="AC991" s="6" t="e">
        <f t="shared" si="279"/>
        <v>#N/A</v>
      </c>
      <c r="AD991" s="6" t="str">
        <f t="shared" si="280"/>
        <v/>
      </c>
      <c r="AE991" s="6">
        <f t="shared" si="281"/>
        <v>1</v>
      </c>
      <c r="AF991" s="6" t="e">
        <f t="shared" si="286"/>
        <v>#N/A</v>
      </c>
      <c r="AG991" s="6" t="e">
        <f t="shared" si="287"/>
        <v>#N/A</v>
      </c>
      <c r="AH991" s="6" t="e">
        <f t="shared" si="288"/>
        <v>#N/A</v>
      </c>
      <c r="AI991" s="6" t="e">
        <f t="shared" si="289"/>
        <v>#N/A</v>
      </c>
      <c r="AJ991" s="7" t="str">
        <f t="shared" si="290"/>
        <v xml:space="preserve"> </v>
      </c>
      <c r="AK991" s="6" t="e">
        <f t="shared" si="291"/>
        <v>#N/A</v>
      </c>
      <c r="AL991" s="6"/>
      <c r="AM991" s="6"/>
      <c r="AN991" s="6"/>
      <c r="AO991" s="6"/>
      <c r="AP991" s="6"/>
      <c r="AQ991" s="6"/>
      <c r="AR991" s="6"/>
      <c r="AS991" s="6"/>
      <c r="AT991" s="6">
        <f t="shared" si="292"/>
        <v>0</v>
      </c>
      <c r="AU991" s="6"/>
      <c r="AV991" s="6" t="str">
        <f t="shared" si="282"/>
        <v/>
      </c>
      <c r="AW991" s="6" t="str">
        <f t="shared" si="283"/>
        <v/>
      </c>
      <c r="AX991" s="6" t="str">
        <f t="shared" si="284"/>
        <v/>
      </c>
      <c r="AY991" s="58"/>
      <c r="BE991"/>
      <c r="CS991" s="284" t="str">
        <f t="shared" si="285"/>
        <v/>
      </c>
      <c r="CT991" s="365" t="str">
        <f t="shared" si="293"/>
        <v/>
      </c>
    </row>
    <row r="992" spans="1:98" s="1" customFormat="1" ht="13.5" customHeight="1" x14ac:dyDescent="0.2">
      <c r="A992" s="17">
        <v>977</v>
      </c>
      <c r="B992" s="370"/>
      <c r="C992" s="370"/>
      <c r="D992" s="370"/>
      <c r="E992" s="370"/>
      <c r="F992" s="370"/>
      <c r="G992" s="370"/>
      <c r="H992" s="370"/>
      <c r="I992" s="370"/>
      <c r="J992" s="370"/>
      <c r="K992" s="370"/>
      <c r="L992" s="371"/>
      <c r="M992" s="370"/>
      <c r="N992" s="69"/>
      <c r="O992" s="70"/>
      <c r="P992" s="62"/>
      <c r="Q992" s="62"/>
      <c r="R992" s="103"/>
      <c r="S992" s="103"/>
      <c r="T992" s="104"/>
      <c r="U992" s="105"/>
      <c r="V992" s="106"/>
      <c r="W992" s="106"/>
      <c r="X992" s="107"/>
      <c r="Y992" s="25"/>
      <c r="Z992" s="21" t="str">
        <f t="shared" si="276"/>
        <v/>
      </c>
      <c r="AA992" s="6" t="e">
        <f t="shared" si="277"/>
        <v>#N/A</v>
      </c>
      <c r="AB992" s="6" t="e">
        <f t="shared" si="278"/>
        <v>#N/A</v>
      </c>
      <c r="AC992" s="6" t="e">
        <f t="shared" si="279"/>
        <v>#N/A</v>
      </c>
      <c r="AD992" s="6" t="str">
        <f t="shared" si="280"/>
        <v/>
      </c>
      <c r="AE992" s="6">
        <f t="shared" si="281"/>
        <v>1</v>
      </c>
      <c r="AF992" s="6" t="e">
        <f t="shared" si="286"/>
        <v>#N/A</v>
      </c>
      <c r="AG992" s="6" t="e">
        <f t="shared" si="287"/>
        <v>#N/A</v>
      </c>
      <c r="AH992" s="6" t="e">
        <f t="shared" si="288"/>
        <v>#N/A</v>
      </c>
      <c r="AI992" s="6" t="e">
        <f t="shared" si="289"/>
        <v>#N/A</v>
      </c>
      <c r="AJ992" s="7" t="str">
        <f t="shared" si="290"/>
        <v xml:space="preserve"> </v>
      </c>
      <c r="AK992" s="6" t="e">
        <f t="shared" si="291"/>
        <v>#N/A</v>
      </c>
      <c r="AL992" s="6"/>
      <c r="AM992" s="6"/>
      <c r="AN992" s="6"/>
      <c r="AO992" s="6"/>
      <c r="AP992" s="6"/>
      <c r="AQ992" s="6"/>
      <c r="AR992" s="6"/>
      <c r="AS992" s="6"/>
      <c r="AT992" s="6">
        <f t="shared" si="292"/>
        <v>0</v>
      </c>
      <c r="AU992" s="6"/>
      <c r="AV992" s="6" t="str">
        <f t="shared" si="282"/>
        <v/>
      </c>
      <c r="AW992" s="6" t="str">
        <f t="shared" si="283"/>
        <v/>
      </c>
      <c r="AX992" s="6" t="str">
        <f t="shared" si="284"/>
        <v/>
      </c>
      <c r="AY992" s="58"/>
      <c r="BE992"/>
      <c r="CS992" s="284" t="str">
        <f t="shared" si="285"/>
        <v/>
      </c>
      <c r="CT992" s="365" t="str">
        <f t="shared" si="293"/>
        <v/>
      </c>
    </row>
    <row r="993" spans="1:98" s="1" customFormat="1" ht="13.5" customHeight="1" x14ac:dyDescent="0.2">
      <c r="A993" s="17">
        <v>978</v>
      </c>
      <c r="B993" s="370"/>
      <c r="C993" s="370"/>
      <c r="D993" s="370"/>
      <c r="E993" s="370"/>
      <c r="F993" s="370"/>
      <c r="G993" s="370"/>
      <c r="H993" s="370"/>
      <c r="I993" s="370"/>
      <c r="J993" s="370"/>
      <c r="K993" s="370"/>
      <c r="L993" s="371"/>
      <c r="M993" s="370"/>
      <c r="N993" s="69"/>
      <c r="O993" s="70"/>
      <c r="P993" s="62"/>
      <c r="Q993" s="62"/>
      <c r="R993" s="103"/>
      <c r="S993" s="103"/>
      <c r="T993" s="104"/>
      <c r="U993" s="105"/>
      <c r="V993" s="106"/>
      <c r="W993" s="106"/>
      <c r="X993" s="107"/>
      <c r="Y993" s="25"/>
      <c r="Z993" s="21" t="str">
        <f t="shared" si="276"/>
        <v/>
      </c>
      <c r="AA993" s="6" t="e">
        <f t="shared" si="277"/>
        <v>#N/A</v>
      </c>
      <c r="AB993" s="6" t="e">
        <f t="shared" si="278"/>
        <v>#N/A</v>
      </c>
      <c r="AC993" s="6" t="e">
        <f t="shared" si="279"/>
        <v>#N/A</v>
      </c>
      <c r="AD993" s="6" t="str">
        <f t="shared" si="280"/>
        <v/>
      </c>
      <c r="AE993" s="6">
        <f t="shared" si="281"/>
        <v>1</v>
      </c>
      <c r="AF993" s="6" t="e">
        <f t="shared" si="286"/>
        <v>#N/A</v>
      </c>
      <c r="AG993" s="6" t="e">
        <f t="shared" si="287"/>
        <v>#N/A</v>
      </c>
      <c r="AH993" s="6" t="e">
        <f t="shared" si="288"/>
        <v>#N/A</v>
      </c>
      <c r="AI993" s="6" t="e">
        <f t="shared" si="289"/>
        <v>#N/A</v>
      </c>
      <c r="AJ993" s="7" t="str">
        <f t="shared" si="290"/>
        <v xml:space="preserve"> </v>
      </c>
      <c r="AK993" s="6" t="e">
        <f t="shared" si="291"/>
        <v>#N/A</v>
      </c>
      <c r="AL993" s="6"/>
      <c r="AM993" s="6"/>
      <c r="AN993" s="6"/>
      <c r="AO993" s="6"/>
      <c r="AP993" s="6"/>
      <c r="AQ993" s="6"/>
      <c r="AR993" s="6"/>
      <c r="AS993" s="6"/>
      <c r="AT993" s="6">
        <f t="shared" si="292"/>
        <v>0</v>
      </c>
      <c r="AU993" s="6"/>
      <c r="AV993" s="6" t="str">
        <f t="shared" si="282"/>
        <v/>
      </c>
      <c r="AW993" s="6" t="str">
        <f t="shared" si="283"/>
        <v/>
      </c>
      <c r="AX993" s="6" t="str">
        <f t="shared" si="284"/>
        <v/>
      </c>
      <c r="AY993" s="58"/>
      <c r="BE993"/>
      <c r="CS993" s="284" t="str">
        <f t="shared" si="285"/>
        <v/>
      </c>
      <c r="CT993" s="365" t="str">
        <f t="shared" si="293"/>
        <v/>
      </c>
    </row>
    <row r="994" spans="1:98" s="1" customFormat="1" ht="13.5" customHeight="1" x14ac:dyDescent="0.2">
      <c r="A994" s="17">
        <v>979</v>
      </c>
      <c r="B994" s="370"/>
      <c r="C994" s="370"/>
      <c r="D994" s="370"/>
      <c r="E994" s="370"/>
      <c r="F994" s="370"/>
      <c r="G994" s="370"/>
      <c r="H994" s="370"/>
      <c r="I994" s="370"/>
      <c r="J994" s="370"/>
      <c r="K994" s="370"/>
      <c r="L994" s="371"/>
      <c r="M994" s="370"/>
      <c r="N994" s="69"/>
      <c r="O994" s="70"/>
      <c r="P994" s="62"/>
      <c r="Q994" s="62"/>
      <c r="R994" s="103"/>
      <c r="S994" s="103"/>
      <c r="T994" s="104"/>
      <c r="U994" s="105"/>
      <c r="V994" s="106"/>
      <c r="W994" s="106"/>
      <c r="X994" s="107"/>
      <c r="Y994" s="25"/>
      <c r="Z994" s="21" t="str">
        <f t="shared" si="276"/>
        <v/>
      </c>
      <c r="AA994" s="6" t="e">
        <f t="shared" si="277"/>
        <v>#N/A</v>
      </c>
      <c r="AB994" s="6" t="e">
        <f t="shared" si="278"/>
        <v>#N/A</v>
      </c>
      <c r="AC994" s="6" t="e">
        <f t="shared" si="279"/>
        <v>#N/A</v>
      </c>
      <c r="AD994" s="6" t="str">
        <f t="shared" si="280"/>
        <v/>
      </c>
      <c r="AE994" s="6">
        <f t="shared" si="281"/>
        <v>1</v>
      </c>
      <c r="AF994" s="6" t="e">
        <f t="shared" si="286"/>
        <v>#N/A</v>
      </c>
      <c r="AG994" s="6" t="e">
        <f t="shared" si="287"/>
        <v>#N/A</v>
      </c>
      <c r="AH994" s="6" t="e">
        <f t="shared" si="288"/>
        <v>#N/A</v>
      </c>
      <c r="AI994" s="6" t="e">
        <f t="shared" si="289"/>
        <v>#N/A</v>
      </c>
      <c r="AJ994" s="7" t="str">
        <f t="shared" si="290"/>
        <v xml:space="preserve"> </v>
      </c>
      <c r="AK994" s="6" t="e">
        <f t="shared" si="291"/>
        <v>#N/A</v>
      </c>
      <c r="AL994" s="6"/>
      <c r="AM994" s="6"/>
      <c r="AN994" s="6"/>
      <c r="AO994" s="6"/>
      <c r="AP994" s="6"/>
      <c r="AQ994" s="6"/>
      <c r="AR994" s="6"/>
      <c r="AS994" s="6"/>
      <c r="AT994" s="6">
        <f t="shared" si="292"/>
        <v>0</v>
      </c>
      <c r="AU994" s="6"/>
      <c r="AV994" s="6" t="str">
        <f t="shared" si="282"/>
        <v/>
      </c>
      <c r="AW994" s="6" t="str">
        <f t="shared" si="283"/>
        <v/>
      </c>
      <c r="AX994" s="6" t="str">
        <f t="shared" si="284"/>
        <v/>
      </c>
      <c r="AY994" s="58"/>
      <c r="BE994"/>
      <c r="CS994" s="284" t="str">
        <f t="shared" si="285"/>
        <v/>
      </c>
      <c r="CT994" s="365" t="str">
        <f t="shared" si="293"/>
        <v/>
      </c>
    </row>
    <row r="995" spans="1:98" s="1" customFormat="1" ht="13.5" customHeight="1" x14ac:dyDescent="0.2">
      <c r="A995" s="17">
        <v>980</v>
      </c>
      <c r="B995" s="370"/>
      <c r="C995" s="370"/>
      <c r="D995" s="370"/>
      <c r="E995" s="370"/>
      <c r="F995" s="370"/>
      <c r="G995" s="370"/>
      <c r="H995" s="370"/>
      <c r="I995" s="370"/>
      <c r="J995" s="370"/>
      <c r="K995" s="370"/>
      <c r="L995" s="371"/>
      <c r="M995" s="370"/>
      <c r="N995" s="69"/>
      <c r="O995" s="70"/>
      <c r="P995" s="62"/>
      <c r="Q995" s="62"/>
      <c r="R995" s="103"/>
      <c r="S995" s="103"/>
      <c r="T995" s="104"/>
      <c r="U995" s="105"/>
      <c r="V995" s="106"/>
      <c r="W995" s="106"/>
      <c r="X995" s="107"/>
      <c r="Y995" s="25"/>
      <c r="Z995" s="21" t="str">
        <f t="shared" si="276"/>
        <v/>
      </c>
      <c r="AA995" s="6" t="e">
        <f t="shared" si="277"/>
        <v>#N/A</v>
      </c>
      <c r="AB995" s="6" t="e">
        <f t="shared" si="278"/>
        <v>#N/A</v>
      </c>
      <c r="AC995" s="6" t="e">
        <f t="shared" si="279"/>
        <v>#N/A</v>
      </c>
      <c r="AD995" s="6" t="str">
        <f t="shared" si="280"/>
        <v/>
      </c>
      <c r="AE995" s="6">
        <f t="shared" si="281"/>
        <v>1</v>
      </c>
      <c r="AF995" s="6" t="e">
        <f t="shared" si="286"/>
        <v>#N/A</v>
      </c>
      <c r="AG995" s="6" t="e">
        <f t="shared" si="287"/>
        <v>#N/A</v>
      </c>
      <c r="AH995" s="6" t="e">
        <f t="shared" si="288"/>
        <v>#N/A</v>
      </c>
      <c r="AI995" s="6" t="e">
        <f t="shared" si="289"/>
        <v>#N/A</v>
      </c>
      <c r="AJ995" s="7" t="str">
        <f t="shared" si="290"/>
        <v xml:space="preserve"> </v>
      </c>
      <c r="AK995" s="6" t="e">
        <f t="shared" si="291"/>
        <v>#N/A</v>
      </c>
      <c r="AL995" s="6"/>
      <c r="AM995" s="6"/>
      <c r="AN995" s="6"/>
      <c r="AO995" s="6"/>
      <c r="AP995" s="6"/>
      <c r="AQ995" s="6"/>
      <c r="AR995" s="6"/>
      <c r="AS995" s="6"/>
      <c r="AT995" s="6">
        <f t="shared" si="292"/>
        <v>0</v>
      </c>
      <c r="AU995" s="6"/>
      <c r="AV995" s="6" t="str">
        <f t="shared" si="282"/>
        <v/>
      </c>
      <c r="AW995" s="6" t="str">
        <f t="shared" si="283"/>
        <v/>
      </c>
      <c r="AX995" s="6" t="str">
        <f t="shared" si="284"/>
        <v/>
      </c>
      <c r="AY995" s="58"/>
      <c r="BE995"/>
      <c r="CS995" s="284" t="str">
        <f t="shared" si="285"/>
        <v/>
      </c>
      <c r="CT995" s="365" t="str">
        <f t="shared" si="293"/>
        <v/>
      </c>
    </row>
    <row r="996" spans="1:98" s="1" customFormat="1" ht="13.5" customHeight="1" x14ac:dyDescent="0.2">
      <c r="A996" s="17">
        <v>981</v>
      </c>
      <c r="B996" s="370"/>
      <c r="C996" s="370"/>
      <c r="D996" s="370"/>
      <c r="E996" s="370"/>
      <c r="F996" s="370"/>
      <c r="G996" s="370"/>
      <c r="H996" s="370"/>
      <c r="I996" s="370"/>
      <c r="J996" s="370"/>
      <c r="K996" s="370"/>
      <c r="L996" s="371"/>
      <c r="M996" s="370"/>
      <c r="N996" s="69"/>
      <c r="O996" s="70"/>
      <c r="P996" s="62"/>
      <c r="Q996" s="62"/>
      <c r="R996" s="103"/>
      <c r="S996" s="103"/>
      <c r="T996" s="104"/>
      <c r="U996" s="105"/>
      <c r="V996" s="106"/>
      <c r="W996" s="106"/>
      <c r="X996" s="107"/>
      <c r="Y996" s="25"/>
      <c r="Z996" s="21" t="str">
        <f t="shared" si="276"/>
        <v/>
      </c>
      <c r="AA996" s="6" t="e">
        <f t="shared" si="277"/>
        <v>#N/A</v>
      </c>
      <c r="AB996" s="6" t="e">
        <f t="shared" si="278"/>
        <v>#N/A</v>
      </c>
      <c r="AC996" s="6" t="e">
        <f t="shared" si="279"/>
        <v>#N/A</v>
      </c>
      <c r="AD996" s="6" t="str">
        <f t="shared" si="280"/>
        <v/>
      </c>
      <c r="AE996" s="6">
        <f t="shared" si="281"/>
        <v>1</v>
      </c>
      <c r="AF996" s="6" t="e">
        <f t="shared" si="286"/>
        <v>#N/A</v>
      </c>
      <c r="AG996" s="6" t="e">
        <f t="shared" si="287"/>
        <v>#N/A</v>
      </c>
      <c r="AH996" s="6" t="e">
        <f t="shared" si="288"/>
        <v>#N/A</v>
      </c>
      <c r="AI996" s="6" t="e">
        <f t="shared" si="289"/>
        <v>#N/A</v>
      </c>
      <c r="AJ996" s="7" t="str">
        <f t="shared" si="290"/>
        <v xml:space="preserve"> </v>
      </c>
      <c r="AK996" s="6" t="e">
        <f t="shared" si="291"/>
        <v>#N/A</v>
      </c>
      <c r="AL996" s="6"/>
      <c r="AM996" s="6"/>
      <c r="AN996" s="6"/>
      <c r="AO996" s="6"/>
      <c r="AP996" s="6"/>
      <c r="AQ996" s="6"/>
      <c r="AR996" s="6"/>
      <c r="AS996" s="6"/>
      <c r="AT996" s="6">
        <f t="shared" si="292"/>
        <v>0</v>
      </c>
      <c r="AU996" s="6"/>
      <c r="AV996" s="6" t="str">
        <f t="shared" si="282"/>
        <v/>
      </c>
      <c r="AW996" s="6" t="str">
        <f t="shared" si="283"/>
        <v/>
      </c>
      <c r="AX996" s="6" t="str">
        <f t="shared" si="284"/>
        <v/>
      </c>
      <c r="AY996" s="58"/>
      <c r="BE996"/>
      <c r="CS996" s="284" t="str">
        <f t="shared" si="285"/>
        <v/>
      </c>
      <c r="CT996" s="365" t="str">
        <f t="shared" si="293"/>
        <v/>
      </c>
    </row>
    <row r="997" spans="1:98" s="1" customFormat="1" ht="13.5" customHeight="1" x14ac:dyDescent="0.2">
      <c r="A997" s="17">
        <v>982</v>
      </c>
      <c r="B997" s="370"/>
      <c r="C997" s="370"/>
      <c r="D997" s="370"/>
      <c r="E997" s="370"/>
      <c r="F997" s="370"/>
      <c r="G997" s="370"/>
      <c r="H997" s="370"/>
      <c r="I997" s="370"/>
      <c r="J997" s="370"/>
      <c r="K997" s="370"/>
      <c r="L997" s="371"/>
      <c r="M997" s="370"/>
      <c r="N997" s="69"/>
      <c r="O997" s="70"/>
      <c r="P997" s="62"/>
      <c r="Q997" s="62"/>
      <c r="R997" s="103"/>
      <c r="S997" s="103"/>
      <c r="T997" s="104"/>
      <c r="U997" s="105"/>
      <c r="V997" s="106"/>
      <c r="W997" s="106"/>
      <c r="X997" s="107"/>
      <c r="Y997" s="25"/>
      <c r="Z997" s="21" t="str">
        <f t="shared" si="276"/>
        <v/>
      </c>
      <c r="AA997" s="6" t="e">
        <f t="shared" si="277"/>
        <v>#N/A</v>
      </c>
      <c r="AB997" s="6" t="e">
        <f t="shared" si="278"/>
        <v>#N/A</v>
      </c>
      <c r="AC997" s="6" t="e">
        <f t="shared" si="279"/>
        <v>#N/A</v>
      </c>
      <c r="AD997" s="6" t="str">
        <f t="shared" si="280"/>
        <v/>
      </c>
      <c r="AE997" s="6">
        <f t="shared" si="281"/>
        <v>1</v>
      </c>
      <c r="AF997" s="6" t="e">
        <f t="shared" si="286"/>
        <v>#N/A</v>
      </c>
      <c r="AG997" s="6" t="e">
        <f t="shared" si="287"/>
        <v>#N/A</v>
      </c>
      <c r="AH997" s="6" t="e">
        <f t="shared" si="288"/>
        <v>#N/A</v>
      </c>
      <c r="AI997" s="6" t="e">
        <f t="shared" si="289"/>
        <v>#N/A</v>
      </c>
      <c r="AJ997" s="7" t="str">
        <f t="shared" si="290"/>
        <v xml:space="preserve"> </v>
      </c>
      <c r="AK997" s="6" t="e">
        <f t="shared" si="291"/>
        <v>#N/A</v>
      </c>
      <c r="AL997" s="6"/>
      <c r="AM997" s="6"/>
      <c r="AN997" s="6"/>
      <c r="AO997" s="6"/>
      <c r="AP997" s="6"/>
      <c r="AQ997" s="6"/>
      <c r="AR997" s="6"/>
      <c r="AS997" s="6"/>
      <c r="AT997" s="6">
        <f t="shared" si="292"/>
        <v>0</v>
      </c>
      <c r="AU997" s="6"/>
      <c r="AV997" s="6" t="str">
        <f t="shared" si="282"/>
        <v/>
      </c>
      <c r="AW997" s="6" t="str">
        <f t="shared" si="283"/>
        <v/>
      </c>
      <c r="AX997" s="6" t="str">
        <f t="shared" si="284"/>
        <v/>
      </c>
      <c r="AY997" s="58"/>
      <c r="BE997"/>
      <c r="CS997" s="284" t="str">
        <f t="shared" si="285"/>
        <v/>
      </c>
      <c r="CT997" s="365" t="str">
        <f t="shared" si="293"/>
        <v/>
      </c>
    </row>
    <row r="998" spans="1:98" s="1" customFormat="1" ht="13.5" customHeight="1" x14ac:dyDescent="0.2">
      <c r="A998" s="17">
        <v>983</v>
      </c>
      <c r="B998" s="370"/>
      <c r="C998" s="370"/>
      <c r="D998" s="370"/>
      <c r="E998" s="370"/>
      <c r="F998" s="370"/>
      <c r="G998" s="370"/>
      <c r="H998" s="370"/>
      <c r="I998" s="370"/>
      <c r="J998" s="370"/>
      <c r="K998" s="370"/>
      <c r="L998" s="371"/>
      <c r="M998" s="370"/>
      <c r="N998" s="69"/>
      <c r="O998" s="70"/>
      <c r="P998" s="62"/>
      <c r="Q998" s="62"/>
      <c r="R998" s="103"/>
      <c r="S998" s="103"/>
      <c r="T998" s="104"/>
      <c r="U998" s="105"/>
      <c r="V998" s="106"/>
      <c r="W998" s="106"/>
      <c r="X998" s="107"/>
      <c r="Y998" s="25"/>
      <c r="Z998" s="21" t="str">
        <f t="shared" si="276"/>
        <v/>
      </c>
      <c r="AA998" s="6" t="e">
        <f t="shared" si="277"/>
        <v>#N/A</v>
      </c>
      <c r="AB998" s="6" t="e">
        <f t="shared" si="278"/>
        <v>#N/A</v>
      </c>
      <c r="AC998" s="6" t="e">
        <f t="shared" si="279"/>
        <v>#N/A</v>
      </c>
      <c r="AD998" s="6" t="str">
        <f t="shared" si="280"/>
        <v/>
      </c>
      <c r="AE998" s="6">
        <f t="shared" si="281"/>
        <v>1</v>
      </c>
      <c r="AF998" s="6" t="e">
        <f t="shared" si="286"/>
        <v>#N/A</v>
      </c>
      <c r="AG998" s="6" t="e">
        <f t="shared" si="287"/>
        <v>#N/A</v>
      </c>
      <c r="AH998" s="6" t="e">
        <f t="shared" si="288"/>
        <v>#N/A</v>
      </c>
      <c r="AI998" s="6" t="e">
        <f t="shared" si="289"/>
        <v>#N/A</v>
      </c>
      <c r="AJ998" s="7" t="str">
        <f t="shared" si="290"/>
        <v xml:space="preserve"> </v>
      </c>
      <c r="AK998" s="6" t="e">
        <f t="shared" si="291"/>
        <v>#N/A</v>
      </c>
      <c r="AL998" s="6"/>
      <c r="AM998" s="6"/>
      <c r="AN998" s="6"/>
      <c r="AO998" s="6"/>
      <c r="AP998" s="6"/>
      <c r="AQ998" s="6"/>
      <c r="AR998" s="6"/>
      <c r="AS998" s="6"/>
      <c r="AT998" s="6">
        <f t="shared" si="292"/>
        <v>0</v>
      </c>
      <c r="AU998" s="6"/>
      <c r="AV998" s="6" t="str">
        <f t="shared" si="282"/>
        <v/>
      </c>
      <c r="AW998" s="6" t="str">
        <f t="shared" si="283"/>
        <v/>
      </c>
      <c r="AX998" s="6" t="str">
        <f t="shared" si="284"/>
        <v/>
      </c>
      <c r="AY998" s="58"/>
      <c r="BE998"/>
      <c r="CS998" s="284" t="str">
        <f t="shared" si="285"/>
        <v/>
      </c>
      <c r="CT998" s="365" t="str">
        <f t="shared" si="293"/>
        <v/>
      </c>
    </row>
    <row r="999" spans="1:98" s="1" customFormat="1" ht="13.5" customHeight="1" x14ac:dyDescent="0.2">
      <c r="A999" s="17">
        <v>984</v>
      </c>
      <c r="B999" s="370"/>
      <c r="C999" s="370"/>
      <c r="D999" s="370"/>
      <c r="E999" s="370"/>
      <c r="F999" s="370"/>
      <c r="G999" s="370"/>
      <c r="H999" s="370"/>
      <c r="I999" s="370"/>
      <c r="J999" s="370"/>
      <c r="K999" s="370"/>
      <c r="L999" s="371"/>
      <c r="M999" s="370"/>
      <c r="N999" s="69"/>
      <c r="O999" s="70"/>
      <c r="P999" s="62"/>
      <c r="Q999" s="62"/>
      <c r="R999" s="103"/>
      <c r="S999" s="103"/>
      <c r="T999" s="104"/>
      <c r="U999" s="105"/>
      <c r="V999" s="106"/>
      <c r="W999" s="106"/>
      <c r="X999" s="107"/>
      <c r="Y999" s="25"/>
      <c r="Z999" s="21" t="str">
        <f t="shared" si="276"/>
        <v/>
      </c>
      <c r="AA999" s="6" t="e">
        <f t="shared" si="277"/>
        <v>#N/A</v>
      </c>
      <c r="AB999" s="6" t="e">
        <f t="shared" si="278"/>
        <v>#N/A</v>
      </c>
      <c r="AC999" s="6" t="e">
        <f t="shared" si="279"/>
        <v>#N/A</v>
      </c>
      <c r="AD999" s="6" t="str">
        <f t="shared" si="280"/>
        <v/>
      </c>
      <c r="AE999" s="6">
        <f t="shared" si="281"/>
        <v>1</v>
      </c>
      <c r="AF999" s="6" t="e">
        <f t="shared" si="286"/>
        <v>#N/A</v>
      </c>
      <c r="AG999" s="6" t="e">
        <f t="shared" si="287"/>
        <v>#N/A</v>
      </c>
      <c r="AH999" s="6" t="e">
        <f t="shared" si="288"/>
        <v>#N/A</v>
      </c>
      <c r="AI999" s="6" t="e">
        <f t="shared" si="289"/>
        <v>#N/A</v>
      </c>
      <c r="AJ999" s="7" t="str">
        <f t="shared" si="290"/>
        <v xml:space="preserve"> </v>
      </c>
      <c r="AK999" s="6" t="e">
        <f t="shared" si="291"/>
        <v>#N/A</v>
      </c>
      <c r="AL999" s="6"/>
      <c r="AM999" s="6"/>
      <c r="AN999" s="6"/>
      <c r="AO999" s="6"/>
      <c r="AP999" s="6"/>
      <c r="AQ999" s="6"/>
      <c r="AR999" s="6"/>
      <c r="AS999" s="6"/>
      <c r="AT999" s="6">
        <f t="shared" si="292"/>
        <v>0</v>
      </c>
      <c r="AU999" s="6"/>
      <c r="AV999" s="6" t="str">
        <f t="shared" si="282"/>
        <v/>
      </c>
      <c r="AW999" s="6" t="str">
        <f t="shared" si="283"/>
        <v/>
      </c>
      <c r="AX999" s="6" t="str">
        <f t="shared" si="284"/>
        <v/>
      </c>
      <c r="AY999" s="58"/>
      <c r="BE999"/>
      <c r="CS999" s="284" t="str">
        <f t="shared" si="285"/>
        <v/>
      </c>
      <c r="CT999" s="365" t="str">
        <f t="shared" si="293"/>
        <v/>
      </c>
    </row>
    <row r="1000" spans="1:98" s="1" customFormat="1" ht="13.5" customHeight="1" x14ac:dyDescent="0.2">
      <c r="A1000" s="17">
        <v>985</v>
      </c>
      <c r="B1000" s="370"/>
      <c r="C1000" s="370"/>
      <c r="D1000" s="370"/>
      <c r="E1000" s="370"/>
      <c r="F1000" s="370"/>
      <c r="G1000" s="370"/>
      <c r="H1000" s="370"/>
      <c r="I1000" s="370"/>
      <c r="J1000" s="370"/>
      <c r="K1000" s="370"/>
      <c r="L1000" s="371"/>
      <c r="M1000" s="370"/>
      <c r="N1000" s="69"/>
      <c r="O1000" s="70"/>
      <c r="P1000" s="62"/>
      <c r="Q1000" s="62"/>
      <c r="R1000" s="103"/>
      <c r="S1000" s="103"/>
      <c r="T1000" s="104"/>
      <c r="U1000" s="105"/>
      <c r="V1000" s="106"/>
      <c r="W1000" s="106"/>
      <c r="X1000" s="107"/>
      <c r="Y1000" s="25"/>
      <c r="Z1000" s="21" t="str">
        <f t="shared" si="276"/>
        <v/>
      </c>
      <c r="AA1000" s="6" t="e">
        <f t="shared" si="277"/>
        <v>#N/A</v>
      </c>
      <c r="AB1000" s="6" t="e">
        <f t="shared" si="278"/>
        <v>#N/A</v>
      </c>
      <c r="AC1000" s="6" t="e">
        <f t="shared" si="279"/>
        <v>#N/A</v>
      </c>
      <c r="AD1000" s="6" t="str">
        <f t="shared" si="280"/>
        <v/>
      </c>
      <c r="AE1000" s="6">
        <f t="shared" si="281"/>
        <v>1</v>
      </c>
      <c r="AF1000" s="6" t="e">
        <f t="shared" si="286"/>
        <v>#N/A</v>
      </c>
      <c r="AG1000" s="6" t="e">
        <f t="shared" si="287"/>
        <v>#N/A</v>
      </c>
      <c r="AH1000" s="6" t="e">
        <f t="shared" si="288"/>
        <v>#N/A</v>
      </c>
      <c r="AI1000" s="6" t="e">
        <f t="shared" si="289"/>
        <v>#N/A</v>
      </c>
      <c r="AJ1000" s="7" t="str">
        <f t="shared" si="290"/>
        <v xml:space="preserve"> </v>
      </c>
      <c r="AK1000" s="6" t="e">
        <f t="shared" si="291"/>
        <v>#N/A</v>
      </c>
      <c r="AL1000" s="6"/>
      <c r="AM1000" s="6"/>
      <c r="AN1000" s="6"/>
      <c r="AO1000" s="6"/>
      <c r="AP1000" s="6"/>
      <c r="AQ1000" s="6"/>
      <c r="AR1000" s="6"/>
      <c r="AS1000" s="6"/>
      <c r="AT1000" s="6">
        <f t="shared" si="292"/>
        <v>0</v>
      </c>
      <c r="AU1000" s="6"/>
      <c r="AV1000" s="6" t="str">
        <f t="shared" si="282"/>
        <v/>
      </c>
      <c r="AW1000" s="6" t="str">
        <f t="shared" si="283"/>
        <v/>
      </c>
      <c r="AX1000" s="6" t="str">
        <f t="shared" si="284"/>
        <v/>
      </c>
      <c r="AY1000" s="58"/>
      <c r="BE1000"/>
      <c r="CS1000" s="284" t="str">
        <f t="shared" si="285"/>
        <v/>
      </c>
      <c r="CT1000" s="365" t="str">
        <f t="shared" si="293"/>
        <v/>
      </c>
    </row>
    <row r="1001" spans="1:98" s="1" customFormat="1" ht="13.5" customHeight="1" x14ac:dyDescent="0.2">
      <c r="A1001" s="17">
        <v>986</v>
      </c>
      <c r="B1001" s="370"/>
      <c r="C1001" s="370"/>
      <c r="D1001" s="370"/>
      <c r="E1001" s="370"/>
      <c r="F1001" s="370"/>
      <c r="G1001" s="370"/>
      <c r="H1001" s="370"/>
      <c r="I1001" s="370"/>
      <c r="J1001" s="370"/>
      <c r="K1001" s="370"/>
      <c r="L1001" s="371"/>
      <c r="M1001" s="370"/>
      <c r="N1001" s="69"/>
      <c r="O1001" s="70"/>
      <c r="P1001" s="62"/>
      <c r="Q1001" s="62"/>
      <c r="R1001" s="103"/>
      <c r="S1001" s="103"/>
      <c r="T1001" s="104"/>
      <c r="U1001" s="105"/>
      <c r="V1001" s="106"/>
      <c r="W1001" s="106"/>
      <c r="X1001" s="107"/>
      <c r="Y1001" s="25"/>
      <c r="Z1001" s="21" t="str">
        <f t="shared" si="276"/>
        <v/>
      </c>
      <c r="AA1001" s="6" t="e">
        <f t="shared" si="277"/>
        <v>#N/A</v>
      </c>
      <c r="AB1001" s="6" t="e">
        <f t="shared" si="278"/>
        <v>#N/A</v>
      </c>
      <c r="AC1001" s="6" t="e">
        <f t="shared" si="279"/>
        <v>#N/A</v>
      </c>
      <c r="AD1001" s="6" t="str">
        <f t="shared" si="280"/>
        <v/>
      </c>
      <c r="AE1001" s="6">
        <f t="shared" si="281"/>
        <v>1</v>
      </c>
      <c r="AF1001" s="6" t="e">
        <f t="shared" si="286"/>
        <v>#N/A</v>
      </c>
      <c r="AG1001" s="6" t="e">
        <f t="shared" si="287"/>
        <v>#N/A</v>
      </c>
      <c r="AH1001" s="6" t="e">
        <f t="shared" si="288"/>
        <v>#N/A</v>
      </c>
      <c r="AI1001" s="6" t="e">
        <f t="shared" si="289"/>
        <v>#N/A</v>
      </c>
      <c r="AJ1001" s="7" t="str">
        <f t="shared" si="290"/>
        <v xml:space="preserve"> </v>
      </c>
      <c r="AK1001" s="6" t="e">
        <f t="shared" si="291"/>
        <v>#N/A</v>
      </c>
      <c r="AL1001" s="6"/>
      <c r="AM1001" s="6"/>
      <c r="AN1001" s="6"/>
      <c r="AO1001" s="6"/>
      <c r="AP1001" s="6"/>
      <c r="AQ1001" s="6"/>
      <c r="AR1001" s="6"/>
      <c r="AS1001" s="6"/>
      <c r="AT1001" s="6">
        <f t="shared" si="292"/>
        <v>0</v>
      </c>
      <c r="AU1001" s="6"/>
      <c r="AV1001" s="6" t="str">
        <f t="shared" si="282"/>
        <v/>
      </c>
      <c r="AW1001" s="6" t="str">
        <f t="shared" si="283"/>
        <v/>
      </c>
      <c r="AX1001" s="6" t="str">
        <f t="shared" si="284"/>
        <v/>
      </c>
      <c r="AY1001" s="58"/>
      <c r="BE1001"/>
      <c r="CS1001" s="284" t="str">
        <f t="shared" si="285"/>
        <v/>
      </c>
      <c r="CT1001" s="365" t="str">
        <f t="shared" si="293"/>
        <v/>
      </c>
    </row>
    <row r="1002" spans="1:98" s="1" customFormat="1" ht="13.5" customHeight="1" x14ac:dyDescent="0.2">
      <c r="A1002" s="17">
        <v>987</v>
      </c>
      <c r="B1002" s="370"/>
      <c r="C1002" s="370"/>
      <c r="D1002" s="370"/>
      <c r="E1002" s="370"/>
      <c r="F1002" s="370"/>
      <c r="G1002" s="370"/>
      <c r="H1002" s="370"/>
      <c r="I1002" s="370"/>
      <c r="J1002" s="370"/>
      <c r="K1002" s="370"/>
      <c r="L1002" s="371"/>
      <c r="M1002" s="370"/>
      <c r="N1002" s="69"/>
      <c r="O1002" s="70"/>
      <c r="P1002" s="62"/>
      <c r="Q1002" s="62"/>
      <c r="R1002" s="103"/>
      <c r="S1002" s="103"/>
      <c r="T1002" s="104"/>
      <c r="U1002" s="105"/>
      <c r="V1002" s="106"/>
      <c r="W1002" s="106"/>
      <c r="X1002" s="107"/>
      <c r="Y1002" s="25"/>
      <c r="Z1002" s="21" t="str">
        <f t="shared" si="276"/>
        <v/>
      </c>
      <c r="AA1002" s="6" t="e">
        <f t="shared" si="277"/>
        <v>#N/A</v>
      </c>
      <c r="AB1002" s="6" t="e">
        <f t="shared" si="278"/>
        <v>#N/A</v>
      </c>
      <c r="AC1002" s="6" t="e">
        <f t="shared" si="279"/>
        <v>#N/A</v>
      </c>
      <c r="AD1002" s="6" t="str">
        <f t="shared" si="280"/>
        <v/>
      </c>
      <c r="AE1002" s="6">
        <f t="shared" si="281"/>
        <v>1</v>
      </c>
      <c r="AF1002" s="6" t="e">
        <f t="shared" si="286"/>
        <v>#N/A</v>
      </c>
      <c r="AG1002" s="6" t="e">
        <f t="shared" si="287"/>
        <v>#N/A</v>
      </c>
      <c r="AH1002" s="6" t="e">
        <f t="shared" si="288"/>
        <v>#N/A</v>
      </c>
      <c r="AI1002" s="6" t="e">
        <f t="shared" si="289"/>
        <v>#N/A</v>
      </c>
      <c r="AJ1002" s="7" t="str">
        <f t="shared" si="290"/>
        <v xml:space="preserve"> </v>
      </c>
      <c r="AK1002" s="6" t="e">
        <f t="shared" si="291"/>
        <v>#N/A</v>
      </c>
      <c r="AL1002" s="6"/>
      <c r="AM1002" s="6"/>
      <c r="AN1002" s="6"/>
      <c r="AO1002" s="6"/>
      <c r="AP1002" s="6"/>
      <c r="AQ1002" s="6"/>
      <c r="AR1002" s="6"/>
      <c r="AS1002" s="6"/>
      <c r="AT1002" s="6">
        <f t="shared" si="292"/>
        <v>0</v>
      </c>
      <c r="AU1002" s="6"/>
      <c r="AV1002" s="6" t="str">
        <f t="shared" si="282"/>
        <v/>
      </c>
      <c r="AW1002" s="6" t="str">
        <f t="shared" si="283"/>
        <v/>
      </c>
      <c r="AX1002" s="6" t="str">
        <f t="shared" si="284"/>
        <v/>
      </c>
      <c r="AY1002" s="58"/>
      <c r="BE1002"/>
      <c r="CS1002" s="284" t="str">
        <f t="shared" si="285"/>
        <v/>
      </c>
      <c r="CT1002" s="365" t="str">
        <f t="shared" si="293"/>
        <v/>
      </c>
    </row>
    <row r="1003" spans="1:98" s="1" customFormat="1" ht="13.5" customHeight="1" x14ac:dyDescent="0.2">
      <c r="A1003" s="17">
        <v>988</v>
      </c>
      <c r="B1003" s="370"/>
      <c r="C1003" s="370"/>
      <c r="D1003" s="370"/>
      <c r="E1003" s="370"/>
      <c r="F1003" s="370"/>
      <c r="G1003" s="370"/>
      <c r="H1003" s="370"/>
      <c r="I1003" s="370"/>
      <c r="J1003" s="370"/>
      <c r="K1003" s="370"/>
      <c r="L1003" s="371"/>
      <c r="M1003" s="370"/>
      <c r="N1003" s="69"/>
      <c r="O1003" s="70"/>
      <c r="P1003" s="62"/>
      <c r="Q1003" s="62"/>
      <c r="R1003" s="103"/>
      <c r="S1003" s="103"/>
      <c r="T1003" s="104"/>
      <c r="U1003" s="105"/>
      <c r="V1003" s="106"/>
      <c r="W1003" s="106"/>
      <c r="X1003" s="107"/>
      <c r="Y1003" s="25"/>
      <c r="Z1003" s="21" t="str">
        <f t="shared" si="276"/>
        <v/>
      </c>
      <c r="AA1003" s="6" t="e">
        <f t="shared" si="277"/>
        <v>#N/A</v>
      </c>
      <c r="AB1003" s="6" t="e">
        <f t="shared" si="278"/>
        <v>#N/A</v>
      </c>
      <c r="AC1003" s="6" t="e">
        <f t="shared" si="279"/>
        <v>#N/A</v>
      </c>
      <c r="AD1003" s="6" t="str">
        <f t="shared" si="280"/>
        <v/>
      </c>
      <c r="AE1003" s="6">
        <f t="shared" si="281"/>
        <v>1</v>
      </c>
      <c r="AF1003" s="6" t="e">
        <f t="shared" si="286"/>
        <v>#N/A</v>
      </c>
      <c r="AG1003" s="6" t="e">
        <f t="shared" si="287"/>
        <v>#N/A</v>
      </c>
      <c r="AH1003" s="6" t="e">
        <f t="shared" si="288"/>
        <v>#N/A</v>
      </c>
      <c r="AI1003" s="6" t="e">
        <f t="shared" si="289"/>
        <v>#N/A</v>
      </c>
      <c r="AJ1003" s="7" t="str">
        <f t="shared" si="290"/>
        <v xml:space="preserve"> </v>
      </c>
      <c r="AK1003" s="6" t="e">
        <f t="shared" si="291"/>
        <v>#N/A</v>
      </c>
      <c r="AL1003" s="6"/>
      <c r="AM1003" s="6"/>
      <c r="AN1003" s="6"/>
      <c r="AO1003" s="6"/>
      <c r="AP1003" s="6"/>
      <c r="AQ1003" s="6"/>
      <c r="AR1003" s="6"/>
      <c r="AS1003" s="6"/>
      <c r="AT1003" s="6">
        <f t="shared" si="292"/>
        <v>0</v>
      </c>
      <c r="AU1003" s="6"/>
      <c r="AV1003" s="6" t="str">
        <f t="shared" si="282"/>
        <v/>
      </c>
      <c r="AW1003" s="6" t="str">
        <f t="shared" si="283"/>
        <v/>
      </c>
      <c r="AX1003" s="6" t="str">
        <f t="shared" si="284"/>
        <v/>
      </c>
      <c r="AY1003" s="58"/>
      <c r="BE1003"/>
      <c r="CS1003" s="284" t="str">
        <f t="shared" si="285"/>
        <v/>
      </c>
      <c r="CT1003" s="365" t="str">
        <f t="shared" si="293"/>
        <v/>
      </c>
    </row>
    <row r="1004" spans="1:98" s="1" customFormat="1" ht="13.5" customHeight="1" x14ac:dyDescent="0.2">
      <c r="A1004" s="17">
        <v>989</v>
      </c>
      <c r="B1004" s="370"/>
      <c r="C1004" s="370"/>
      <c r="D1004" s="370"/>
      <c r="E1004" s="370"/>
      <c r="F1004" s="370"/>
      <c r="G1004" s="370"/>
      <c r="H1004" s="370"/>
      <c r="I1004" s="370"/>
      <c r="J1004" s="370"/>
      <c r="K1004" s="370"/>
      <c r="L1004" s="371"/>
      <c r="M1004" s="370"/>
      <c r="N1004" s="69"/>
      <c r="O1004" s="70"/>
      <c r="P1004" s="62"/>
      <c r="Q1004" s="62"/>
      <c r="R1004" s="103"/>
      <c r="S1004" s="103"/>
      <c r="T1004" s="104"/>
      <c r="U1004" s="105"/>
      <c r="V1004" s="106"/>
      <c r="W1004" s="106"/>
      <c r="X1004" s="107"/>
      <c r="Y1004" s="25"/>
      <c r="Z1004" s="21" t="str">
        <f t="shared" si="276"/>
        <v/>
      </c>
      <c r="AA1004" s="6" t="e">
        <f t="shared" si="277"/>
        <v>#N/A</v>
      </c>
      <c r="AB1004" s="6" t="e">
        <f t="shared" si="278"/>
        <v>#N/A</v>
      </c>
      <c r="AC1004" s="6" t="e">
        <f t="shared" si="279"/>
        <v>#N/A</v>
      </c>
      <c r="AD1004" s="6" t="str">
        <f t="shared" si="280"/>
        <v/>
      </c>
      <c r="AE1004" s="6">
        <f t="shared" si="281"/>
        <v>1</v>
      </c>
      <c r="AF1004" s="6" t="e">
        <f t="shared" si="286"/>
        <v>#N/A</v>
      </c>
      <c r="AG1004" s="6" t="e">
        <f t="shared" si="287"/>
        <v>#N/A</v>
      </c>
      <c r="AH1004" s="6" t="e">
        <f t="shared" si="288"/>
        <v>#N/A</v>
      </c>
      <c r="AI1004" s="6" t="e">
        <f t="shared" si="289"/>
        <v>#N/A</v>
      </c>
      <c r="AJ1004" s="7" t="str">
        <f t="shared" si="290"/>
        <v xml:space="preserve"> </v>
      </c>
      <c r="AK1004" s="6" t="e">
        <f t="shared" si="291"/>
        <v>#N/A</v>
      </c>
      <c r="AL1004" s="6"/>
      <c r="AM1004" s="6"/>
      <c r="AN1004" s="6"/>
      <c r="AO1004" s="6"/>
      <c r="AP1004" s="6"/>
      <c r="AQ1004" s="6"/>
      <c r="AR1004" s="6"/>
      <c r="AS1004" s="6"/>
      <c r="AT1004" s="6">
        <f t="shared" si="292"/>
        <v>0</v>
      </c>
      <c r="AU1004" s="6"/>
      <c r="AV1004" s="6" t="str">
        <f t="shared" si="282"/>
        <v/>
      </c>
      <c r="AW1004" s="6" t="str">
        <f t="shared" si="283"/>
        <v/>
      </c>
      <c r="AX1004" s="6" t="str">
        <f t="shared" si="284"/>
        <v/>
      </c>
      <c r="AY1004" s="58"/>
      <c r="BE1004"/>
      <c r="CS1004" s="284" t="str">
        <f t="shared" si="285"/>
        <v/>
      </c>
      <c r="CT1004" s="365" t="str">
        <f t="shared" si="293"/>
        <v/>
      </c>
    </row>
    <row r="1005" spans="1:98" s="1" customFormat="1" ht="13.5" customHeight="1" x14ac:dyDescent="0.2">
      <c r="A1005" s="17">
        <v>990</v>
      </c>
      <c r="B1005" s="370"/>
      <c r="C1005" s="370"/>
      <c r="D1005" s="370"/>
      <c r="E1005" s="370"/>
      <c r="F1005" s="370"/>
      <c r="G1005" s="370"/>
      <c r="H1005" s="370"/>
      <c r="I1005" s="370"/>
      <c r="J1005" s="370"/>
      <c r="K1005" s="370"/>
      <c r="L1005" s="371"/>
      <c r="M1005" s="370"/>
      <c r="N1005" s="69"/>
      <c r="O1005" s="70"/>
      <c r="P1005" s="62"/>
      <c r="Q1005" s="62"/>
      <c r="R1005" s="103"/>
      <c r="S1005" s="103"/>
      <c r="T1005" s="104"/>
      <c r="U1005" s="105"/>
      <c r="V1005" s="106"/>
      <c r="W1005" s="106"/>
      <c r="X1005" s="107"/>
      <c r="Y1005" s="25"/>
      <c r="Z1005" s="21" t="str">
        <f t="shared" si="276"/>
        <v/>
      </c>
      <c r="AA1005" s="6" t="e">
        <f t="shared" si="277"/>
        <v>#N/A</v>
      </c>
      <c r="AB1005" s="6" t="e">
        <f t="shared" si="278"/>
        <v>#N/A</v>
      </c>
      <c r="AC1005" s="6" t="e">
        <f t="shared" si="279"/>
        <v>#N/A</v>
      </c>
      <c r="AD1005" s="6" t="str">
        <f t="shared" si="280"/>
        <v/>
      </c>
      <c r="AE1005" s="6">
        <f t="shared" si="281"/>
        <v>1</v>
      </c>
      <c r="AF1005" s="6" t="e">
        <f t="shared" si="286"/>
        <v>#N/A</v>
      </c>
      <c r="AG1005" s="6" t="e">
        <f t="shared" si="287"/>
        <v>#N/A</v>
      </c>
      <c r="AH1005" s="6" t="e">
        <f t="shared" si="288"/>
        <v>#N/A</v>
      </c>
      <c r="AI1005" s="6" t="e">
        <f t="shared" si="289"/>
        <v>#N/A</v>
      </c>
      <c r="AJ1005" s="7" t="str">
        <f t="shared" si="290"/>
        <v xml:space="preserve"> </v>
      </c>
      <c r="AK1005" s="6" t="e">
        <f t="shared" si="291"/>
        <v>#N/A</v>
      </c>
      <c r="AL1005" s="6"/>
      <c r="AM1005" s="6"/>
      <c r="AN1005" s="6"/>
      <c r="AO1005" s="6"/>
      <c r="AP1005" s="6"/>
      <c r="AQ1005" s="6"/>
      <c r="AR1005" s="6"/>
      <c r="AS1005" s="6"/>
      <c r="AT1005" s="6">
        <f t="shared" si="292"/>
        <v>0</v>
      </c>
      <c r="AU1005" s="6"/>
      <c r="AV1005" s="6" t="str">
        <f t="shared" si="282"/>
        <v/>
      </c>
      <c r="AW1005" s="6" t="str">
        <f t="shared" si="283"/>
        <v/>
      </c>
      <c r="AX1005" s="6" t="str">
        <f t="shared" si="284"/>
        <v/>
      </c>
      <c r="AY1005" s="58"/>
      <c r="BE1005"/>
      <c r="CS1005" s="284" t="str">
        <f t="shared" si="285"/>
        <v/>
      </c>
      <c r="CT1005" s="365" t="str">
        <f t="shared" si="293"/>
        <v/>
      </c>
    </row>
    <row r="1006" spans="1:98" s="1" customFormat="1" ht="13.5" customHeight="1" x14ac:dyDescent="0.2">
      <c r="A1006" s="17">
        <v>991</v>
      </c>
      <c r="B1006" s="370"/>
      <c r="C1006" s="370"/>
      <c r="D1006" s="370"/>
      <c r="E1006" s="370"/>
      <c r="F1006" s="370"/>
      <c r="G1006" s="370"/>
      <c r="H1006" s="370"/>
      <c r="I1006" s="370"/>
      <c r="J1006" s="370"/>
      <c r="K1006" s="370"/>
      <c r="L1006" s="371"/>
      <c r="M1006" s="370"/>
      <c r="N1006" s="69"/>
      <c r="O1006" s="70"/>
      <c r="P1006" s="62"/>
      <c r="Q1006" s="62"/>
      <c r="R1006" s="103"/>
      <c r="S1006" s="103"/>
      <c r="T1006" s="104"/>
      <c r="U1006" s="105"/>
      <c r="V1006" s="106"/>
      <c r="W1006" s="106"/>
      <c r="X1006" s="107"/>
      <c r="Y1006" s="25"/>
      <c r="Z1006" s="21" t="str">
        <f t="shared" si="276"/>
        <v/>
      </c>
      <c r="AA1006" s="6" t="e">
        <f t="shared" si="277"/>
        <v>#N/A</v>
      </c>
      <c r="AB1006" s="6" t="e">
        <f t="shared" si="278"/>
        <v>#N/A</v>
      </c>
      <c r="AC1006" s="6" t="e">
        <f t="shared" si="279"/>
        <v>#N/A</v>
      </c>
      <c r="AD1006" s="6" t="str">
        <f t="shared" si="280"/>
        <v/>
      </c>
      <c r="AE1006" s="6">
        <f t="shared" si="281"/>
        <v>1</v>
      </c>
      <c r="AF1006" s="6" t="e">
        <f t="shared" si="286"/>
        <v>#N/A</v>
      </c>
      <c r="AG1006" s="6" t="e">
        <f t="shared" si="287"/>
        <v>#N/A</v>
      </c>
      <c r="AH1006" s="6" t="e">
        <f t="shared" si="288"/>
        <v>#N/A</v>
      </c>
      <c r="AI1006" s="6" t="e">
        <f t="shared" si="289"/>
        <v>#N/A</v>
      </c>
      <c r="AJ1006" s="7" t="str">
        <f t="shared" si="290"/>
        <v xml:space="preserve"> </v>
      </c>
      <c r="AK1006" s="6" t="e">
        <f t="shared" si="291"/>
        <v>#N/A</v>
      </c>
      <c r="AL1006" s="6"/>
      <c r="AM1006" s="6"/>
      <c r="AN1006" s="6"/>
      <c r="AO1006" s="6"/>
      <c r="AP1006" s="6"/>
      <c r="AQ1006" s="6"/>
      <c r="AR1006" s="6"/>
      <c r="AS1006" s="6"/>
      <c r="AT1006" s="6">
        <f t="shared" si="292"/>
        <v>0</v>
      </c>
      <c r="AU1006" s="6"/>
      <c r="AV1006" s="6" t="str">
        <f t="shared" si="282"/>
        <v/>
      </c>
      <c r="AW1006" s="6" t="str">
        <f t="shared" si="283"/>
        <v/>
      </c>
      <c r="AX1006" s="6" t="str">
        <f t="shared" si="284"/>
        <v/>
      </c>
      <c r="AY1006" s="58"/>
      <c r="BE1006"/>
      <c r="CS1006" s="284" t="str">
        <f t="shared" si="285"/>
        <v/>
      </c>
      <c r="CT1006" s="365" t="str">
        <f t="shared" si="293"/>
        <v/>
      </c>
    </row>
    <row r="1007" spans="1:98" s="1" customFormat="1" ht="13.5" customHeight="1" x14ac:dyDescent="0.2">
      <c r="A1007" s="17">
        <v>992</v>
      </c>
      <c r="B1007" s="370"/>
      <c r="C1007" s="370"/>
      <c r="D1007" s="370"/>
      <c r="E1007" s="370"/>
      <c r="F1007" s="370"/>
      <c r="G1007" s="370"/>
      <c r="H1007" s="370"/>
      <c r="I1007" s="370"/>
      <c r="J1007" s="370"/>
      <c r="K1007" s="370"/>
      <c r="L1007" s="371"/>
      <c r="M1007" s="370"/>
      <c r="N1007" s="69"/>
      <c r="O1007" s="70"/>
      <c r="P1007" s="62"/>
      <c r="Q1007" s="62"/>
      <c r="R1007" s="103"/>
      <c r="S1007" s="103"/>
      <c r="T1007" s="104"/>
      <c r="U1007" s="105"/>
      <c r="V1007" s="106"/>
      <c r="W1007" s="106"/>
      <c r="X1007" s="107"/>
      <c r="Y1007" s="25"/>
      <c r="Z1007" s="21" t="str">
        <f t="shared" si="276"/>
        <v/>
      </c>
      <c r="AA1007" s="6" t="e">
        <f t="shared" si="277"/>
        <v>#N/A</v>
      </c>
      <c r="AB1007" s="6" t="e">
        <f t="shared" si="278"/>
        <v>#N/A</v>
      </c>
      <c r="AC1007" s="6" t="e">
        <f t="shared" si="279"/>
        <v>#N/A</v>
      </c>
      <c r="AD1007" s="6" t="str">
        <f t="shared" si="280"/>
        <v/>
      </c>
      <c r="AE1007" s="6">
        <f t="shared" si="281"/>
        <v>1</v>
      </c>
      <c r="AF1007" s="6" t="e">
        <f t="shared" si="286"/>
        <v>#N/A</v>
      </c>
      <c r="AG1007" s="6" t="e">
        <f t="shared" si="287"/>
        <v>#N/A</v>
      </c>
      <c r="AH1007" s="6" t="e">
        <f t="shared" si="288"/>
        <v>#N/A</v>
      </c>
      <c r="AI1007" s="6" t="e">
        <f t="shared" si="289"/>
        <v>#N/A</v>
      </c>
      <c r="AJ1007" s="7" t="str">
        <f t="shared" si="290"/>
        <v xml:space="preserve"> </v>
      </c>
      <c r="AK1007" s="6" t="e">
        <f t="shared" si="291"/>
        <v>#N/A</v>
      </c>
      <c r="AL1007" s="6"/>
      <c r="AM1007" s="6"/>
      <c r="AN1007" s="6"/>
      <c r="AO1007" s="6"/>
      <c r="AP1007" s="6"/>
      <c r="AQ1007" s="6"/>
      <c r="AR1007" s="6"/>
      <c r="AS1007" s="6"/>
      <c r="AT1007" s="6">
        <f t="shared" si="292"/>
        <v>0</v>
      </c>
      <c r="AU1007" s="6"/>
      <c r="AV1007" s="6" t="str">
        <f t="shared" si="282"/>
        <v/>
      </c>
      <c r="AW1007" s="6" t="str">
        <f t="shared" si="283"/>
        <v/>
      </c>
      <c r="AX1007" s="6" t="str">
        <f t="shared" si="284"/>
        <v/>
      </c>
      <c r="AY1007" s="58"/>
      <c r="BE1007"/>
      <c r="CS1007" s="284" t="str">
        <f t="shared" si="285"/>
        <v/>
      </c>
      <c r="CT1007" s="365" t="str">
        <f t="shared" si="293"/>
        <v/>
      </c>
    </row>
    <row r="1008" spans="1:98" s="1" customFormat="1" ht="13.5" customHeight="1" x14ac:dyDescent="0.2">
      <c r="A1008" s="17">
        <v>993</v>
      </c>
      <c r="B1008" s="370"/>
      <c r="C1008" s="370"/>
      <c r="D1008" s="370"/>
      <c r="E1008" s="370"/>
      <c r="F1008" s="370"/>
      <c r="G1008" s="370"/>
      <c r="H1008" s="370"/>
      <c r="I1008" s="370"/>
      <c r="J1008" s="370"/>
      <c r="K1008" s="370"/>
      <c r="L1008" s="371"/>
      <c r="M1008" s="370"/>
      <c r="N1008" s="69"/>
      <c r="O1008" s="70"/>
      <c r="P1008" s="62"/>
      <c r="Q1008" s="62"/>
      <c r="R1008" s="103"/>
      <c r="S1008" s="103"/>
      <c r="T1008" s="104"/>
      <c r="U1008" s="105"/>
      <c r="V1008" s="106"/>
      <c r="W1008" s="106"/>
      <c r="X1008" s="107"/>
      <c r="Y1008" s="25"/>
      <c r="Z1008" s="21" t="str">
        <f t="shared" si="276"/>
        <v/>
      </c>
      <c r="AA1008" s="6" t="e">
        <f t="shared" si="277"/>
        <v>#N/A</v>
      </c>
      <c r="AB1008" s="6" t="e">
        <f t="shared" si="278"/>
        <v>#N/A</v>
      </c>
      <c r="AC1008" s="6" t="e">
        <f t="shared" si="279"/>
        <v>#N/A</v>
      </c>
      <c r="AD1008" s="6" t="str">
        <f t="shared" si="280"/>
        <v/>
      </c>
      <c r="AE1008" s="6">
        <f t="shared" si="281"/>
        <v>1</v>
      </c>
      <c r="AF1008" s="6" t="e">
        <f t="shared" si="286"/>
        <v>#N/A</v>
      </c>
      <c r="AG1008" s="6" t="e">
        <f t="shared" si="287"/>
        <v>#N/A</v>
      </c>
      <c r="AH1008" s="6" t="e">
        <f t="shared" si="288"/>
        <v>#N/A</v>
      </c>
      <c r="AI1008" s="6" t="e">
        <f t="shared" si="289"/>
        <v>#N/A</v>
      </c>
      <c r="AJ1008" s="7" t="str">
        <f t="shared" si="290"/>
        <v xml:space="preserve"> </v>
      </c>
      <c r="AK1008" s="6" t="e">
        <f t="shared" si="291"/>
        <v>#N/A</v>
      </c>
      <c r="AL1008" s="6"/>
      <c r="AM1008" s="6"/>
      <c r="AN1008" s="6"/>
      <c r="AO1008" s="6"/>
      <c r="AP1008" s="6"/>
      <c r="AQ1008" s="6"/>
      <c r="AR1008" s="6"/>
      <c r="AS1008" s="6"/>
      <c r="AT1008" s="6">
        <f t="shared" si="292"/>
        <v>0</v>
      </c>
      <c r="AU1008" s="6"/>
      <c r="AV1008" s="6" t="str">
        <f t="shared" si="282"/>
        <v/>
      </c>
      <c r="AW1008" s="6" t="str">
        <f t="shared" si="283"/>
        <v/>
      </c>
      <c r="AX1008" s="6" t="str">
        <f t="shared" si="284"/>
        <v/>
      </c>
      <c r="AY1008" s="58"/>
      <c r="BE1008"/>
      <c r="CS1008" s="284" t="str">
        <f t="shared" si="285"/>
        <v/>
      </c>
      <c r="CT1008" s="365" t="str">
        <f t="shared" si="293"/>
        <v/>
      </c>
    </row>
    <row r="1009" spans="1:98" s="1" customFormat="1" ht="13.5" customHeight="1" x14ac:dyDescent="0.2">
      <c r="A1009" s="17">
        <v>994</v>
      </c>
      <c r="B1009" s="370"/>
      <c r="C1009" s="370"/>
      <c r="D1009" s="370"/>
      <c r="E1009" s="370"/>
      <c r="F1009" s="370"/>
      <c r="G1009" s="370"/>
      <c r="H1009" s="370"/>
      <c r="I1009" s="370"/>
      <c r="J1009" s="370"/>
      <c r="K1009" s="370"/>
      <c r="L1009" s="371"/>
      <c r="M1009" s="370"/>
      <c r="N1009" s="69"/>
      <c r="O1009" s="70"/>
      <c r="P1009" s="62"/>
      <c r="Q1009" s="62"/>
      <c r="R1009" s="103"/>
      <c r="S1009" s="103"/>
      <c r="T1009" s="104"/>
      <c r="U1009" s="105"/>
      <c r="V1009" s="106"/>
      <c r="W1009" s="106"/>
      <c r="X1009" s="107"/>
      <c r="Y1009" s="25"/>
      <c r="Z1009" s="21" t="str">
        <f t="shared" si="276"/>
        <v/>
      </c>
      <c r="AA1009" s="6" t="e">
        <f t="shared" si="277"/>
        <v>#N/A</v>
      </c>
      <c r="AB1009" s="6" t="e">
        <f t="shared" si="278"/>
        <v>#N/A</v>
      </c>
      <c r="AC1009" s="6" t="e">
        <f t="shared" si="279"/>
        <v>#N/A</v>
      </c>
      <c r="AD1009" s="6" t="str">
        <f t="shared" si="280"/>
        <v/>
      </c>
      <c r="AE1009" s="6">
        <f t="shared" si="281"/>
        <v>1</v>
      </c>
      <c r="AF1009" s="6" t="e">
        <f t="shared" si="286"/>
        <v>#N/A</v>
      </c>
      <c r="AG1009" s="6" t="e">
        <f t="shared" si="287"/>
        <v>#N/A</v>
      </c>
      <c r="AH1009" s="6" t="e">
        <f t="shared" si="288"/>
        <v>#N/A</v>
      </c>
      <c r="AI1009" s="6" t="e">
        <f t="shared" si="289"/>
        <v>#N/A</v>
      </c>
      <c r="AJ1009" s="7" t="str">
        <f t="shared" si="290"/>
        <v xml:space="preserve"> </v>
      </c>
      <c r="AK1009" s="6" t="e">
        <f t="shared" si="291"/>
        <v>#N/A</v>
      </c>
      <c r="AL1009" s="6"/>
      <c r="AM1009" s="6"/>
      <c r="AN1009" s="6"/>
      <c r="AO1009" s="6"/>
      <c r="AP1009" s="6"/>
      <c r="AQ1009" s="6"/>
      <c r="AR1009" s="6"/>
      <c r="AS1009" s="6"/>
      <c r="AT1009" s="6">
        <f t="shared" si="292"/>
        <v>0</v>
      </c>
      <c r="AU1009" s="6"/>
      <c r="AV1009" s="6" t="str">
        <f t="shared" si="282"/>
        <v/>
      </c>
      <c r="AW1009" s="6" t="str">
        <f t="shared" si="283"/>
        <v/>
      </c>
      <c r="AX1009" s="6" t="str">
        <f t="shared" si="284"/>
        <v/>
      </c>
      <c r="AY1009" s="58"/>
      <c r="BE1009"/>
      <c r="CS1009" s="284" t="str">
        <f t="shared" si="285"/>
        <v/>
      </c>
      <c r="CT1009" s="365" t="str">
        <f t="shared" si="293"/>
        <v/>
      </c>
    </row>
    <row r="1010" spans="1:98" s="1" customFormat="1" ht="13.5" customHeight="1" x14ac:dyDescent="0.2">
      <c r="A1010" s="17">
        <v>995</v>
      </c>
      <c r="B1010" s="370"/>
      <c r="C1010" s="370"/>
      <c r="D1010" s="370"/>
      <c r="E1010" s="370"/>
      <c r="F1010" s="370"/>
      <c r="G1010" s="370"/>
      <c r="H1010" s="370"/>
      <c r="I1010" s="370"/>
      <c r="J1010" s="370"/>
      <c r="K1010" s="370"/>
      <c r="L1010" s="371"/>
      <c r="M1010" s="370"/>
      <c r="N1010" s="69"/>
      <c r="O1010" s="70"/>
      <c r="P1010" s="62"/>
      <c r="Q1010" s="62"/>
      <c r="R1010" s="103"/>
      <c r="S1010" s="103"/>
      <c r="T1010" s="104"/>
      <c r="U1010" s="105"/>
      <c r="V1010" s="106"/>
      <c r="W1010" s="106"/>
      <c r="X1010" s="107"/>
      <c r="Y1010" s="25"/>
      <c r="Z1010" s="21" t="str">
        <f t="shared" si="276"/>
        <v/>
      </c>
      <c r="AA1010" s="6" t="e">
        <f t="shared" si="277"/>
        <v>#N/A</v>
      </c>
      <c r="AB1010" s="6" t="e">
        <f t="shared" si="278"/>
        <v>#N/A</v>
      </c>
      <c r="AC1010" s="6" t="e">
        <f t="shared" si="279"/>
        <v>#N/A</v>
      </c>
      <c r="AD1010" s="6" t="str">
        <f t="shared" si="280"/>
        <v/>
      </c>
      <c r="AE1010" s="6">
        <f t="shared" si="281"/>
        <v>1</v>
      </c>
      <c r="AF1010" s="6" t="e">
        <f t="shared" si="286"/>
        <v>#N/A</v>
      </c>
      <c r="AG1010" s="6" t="e">
        <f t="shared" si="287"/>
        <v>#N/A</v>
      </c>
      <c r="AH1010" s="6" t="e">
        <f t="shared" si="288"/>
        <v>#N/A</v>
      </c>
      <c r="AI1010" s="6" t="e">
        <f t="shared" si="289"/>
        <v>#N/A</v>
      </c>
      <c r="AJ1010" s="7" t="str">
        <f t="shared" si="290"/>
        <v xml:space="preserve"> </v>
      </c>
      <c r="AK1010" s="6" t="e">
        <f t="shared" si="291"/>
        <v>#N/A</v>
      </c>
      <c r="AL1010" s="6"/>
      <c r="AM1010" s="6"/>
      <c r="AN1010" s="6"/>
      <c r="AO1010" s="6"/>
      <c r="AP1010" s="6"/>
      <c r="AQ1010" s="6"/>
      <c r="AR1010" s="6"/>
      <c r="AS1010" s="6"/>
      <c r="AT1010" s="6">
        <f t="shared" si="292"/>
        <v>0</v>
      </c>
      <c r="AU1010" s="6"/>
      <c r="AV1010" s="6" t="str">
        <f t="shared" si="282"/>
        <v/>
      </c>
      <c r="AW1010" s="6" t="str">
        <f t="shared" si="283"/>
        <v/>
      </c>
      <c r="AX1010" s="6" t="str">
        <f t="shared" si="284"/>
        <v/>
      </c>
      <c r="AY1010" s="58"/>
      <c r="BE1010"/>
      <c r="CS1010" s="284" t="str">
        <f t="shared" si="285"/>
        <v/>
      </c>
      <c r="CT1010" s="365" t="str">
        <f t="shared" si="293"/>
        <v/>
      </c>
    </row>
    <row r="1011" spans="1:98" s="1" customFormat="1" ht="13.5" customHeight="1" x14ac:dyDescent="0.2">
      <c r="A1011" s="17">
        <v>996</v>
      </c>
      <c r="B1011" s="370"/>
      <c r="C1011" s="370"/>
      <c r="D1011" s="370"/>
      <c r="E1011" s="370"/>
      <c r="F1011" s="370"/>
      <c r="G1011" s="370"/>
      <c r="H1011" s="370"/>
      <c r="I1011" s="370"/>
      <c r="J1011" s="370"/>
      <c r="K1011" s="370"/>
      <c r="L1011" s="371"/>
      <c r="M1011" s="370"/>
      <c r="N1011" s="69"/>
      <c r="O1011" s="70"/>
      <c r="P1011" s="62"/>
      <c r="Q1011" s="62"/>
      <c r="R1011" s="103"/>
      <c r="S1011" s="103"/>
      <c r="T1011" s="104"/>
      <c r="U1011" s="105"/>
      <c r="V1011" s="106"/>
      <c r="W1011" s="106"/>
      <c r="X1011" s="107"/>
      <c r="Y1011" s="25"/>
      <c r="Z1011" s="21" t="str">
        <f t="shared" si="276"/>
        <v/>
      </c>
      <c r="AA1011" s="6" t="e">
        <f t="shared" si="277"/>
        <v>#N/A</v>
      </c>
      <c r="AB1011" s="6" t="e">
        <f t="shared" si="278"/>
        <v>#N/A</v>
      </c>
      <c r="AC1011" s="6" t="e">
        <f t="shared" si="279"/>
        <v>#N/A</v>
      </c>
      <c r="AD1011" s="6" t="str">
        <f t="shared" si="280"/>
        <v/>
      </c>
      <c r="AE1011" s="6">
        <f t="shared" si="281"/>
        <v>1</v>
      </c>
      <c r="AF1011" s="6" t="e">
        <f t="shared" si="286"/>
        <v>#N/A</v>
      </c>
      <c r="AG1011" s="6" t="e">
        <f t="shared" si="287"/>
        <v>#N/A</v>
      </c>
      <c r="AH1011" s="6" t="e">
        <f t="shared" si="288"/>
        <v>#N/A</v>
      </c>
      <c r="AI1011" s="6" t="e">
        <f t="shared" si="289"/>
        <v>#N/A</v>
      </c>
      <c r="AJ1011" s="7" t="str">
        <f t="shared" si="290"/>
        <v xml:space="preserve"> </v>
      </c>
      <c r="AK1011" s="6" t="e">
        <f t="shared" si="291"/>
        <v>#N/A</v>
      </c>
      <c r="AL1011" s="6"/>
      <c r="AM1011" s="6"/>
      <c r="AN1011" s="6"/>
      <c r="AO1011" s="6"/>
      <c r="AP1011" s="6"/>
      <c r="AQ1011" s="6"/>
      <c r="AR1011" s="6"/>
      <c r="AS1011" s="6"/>
      <c r="AT1011" s="6">
        <f t="shared" si="292"/>
        <v>0</v>
      </c>
      <c r="AU1011" s="6"/>
      <c r="AV1011" s="6" t="str">
        <f t="shared" si="282"/>
        <v/>
      </c>
      <c r="AW1011" s="6" t="str">
        <f t="shared" si="283"/>
        <v/>
      </c>
      <c r="AX1011" s="6" t="str">
        <f t="shared" si="284"/>
        <v/>
      </c>
      <c r="AY1011" s="58"/>
      <c r="BE1011"/>
      <c r="CS1011" s="284" t="str">
        <f t="shared" si="285"/>
        <v/>
      </c>
      <c r="CT1011" s="365" t="str">
        <f t="shared" si="293"/>
        <v/>
      </c>
    </row>
    <row r="1012" spans="1:98" s="1" customFormat="1" ht="13.5" customHeight="1" x14ac:dyDescent="0.2">
      <c r="A1012" s="17">
        <v>997</v>
      </c>
      <c r="B1012" s="370"/>
      <c r="C1012" s="370"/>
      <c r="D1012" s="370"/>
      <c r="E1012" s="370"/>
      <c r="F1012" s="370"/>
      <c r="G1012" s="370"/>
      <c r="H1012" s="370"/>
      <c r="I1012" s="370"/>
      <c r="J1012" s="370"/>
      <c r="K1012" s="370"/>
      <c r="L1012" s="371"/>
      <c r="M1012" s="370"/>
      <c r="N1012" s="69"/>
      <c r="O1012" s="70"/>
      <c r="P1012" s="62"/>
      <c r="Q1012" s="62"/>
      <c r="R1012" s="103"/>
      <c r="S1012" s="103"/>
      <c r="T1012" s="104"/>
      <c r="U1012" s="105"/>
      <c r="V1012" s="106"/>
      <c r="W1012" s="106"/>
      <c r="X1012" s="107"/>
      <c r="Y1012" s="25"/>
      <c r="Z1012" s="21" t="str">
        <f t="shared" si="276"/>
        <v/>
      </c>
      <c r="AA1012" s="6" t="e">
        <f t="shared" si="277"/>
        <v>#N/A</v>
      </c>
      <c r="AB1012" s="6" t="e">
        <f t="shared" si="278"/>
        <v>#N/A</v>
      </c>
      <c r="AC1012" s="6" t="e">
        <f t="shared" si="279"/>
        <v>#N/A</v>
      </c>
      <c r="AD1012" s="6" t="str">
        <f t="shared" si="280"/>
        <v/>
      </c>
      <c r="AE1012" s="6">
        <f t="shared" si="281"/>
        <v>1</v>
      </c>
      <c r="AF1012" s="6" t="e">
        <f t="shared" si="286"/>
        <v>#N/A</v>
      </c>
      <c r="AG1012" s="6" t="e">
        <f t="shared" si="287"/>
        <v>#N/A</v>
      </c>
      <c r="AH1012" s="6" t="e">
        <f t="shared" si="288"/>
        <v>#N/A</v>
      </c>
      <c r="AI1012" s="6" t="e">
        <f t="shared" si="289"/>
        <v>#N/A</v>
      </c>
      <c r="AJ1012" s="7" t="str">
        <f t="shared" si="290"/>
        <v xml:space="preserve"> </v>
      </c>
      <c r="AK1012" s="6" t="e">
        <f t="shared" si="291"/>
        <v>#N/A</v>
      </c>
      <c r="AL1012" s="6"/>
      <c r="AM1012" s="6"/>
      <c r="AN1012" s="6"/>
      <c r="AO1012" s="6"/>
      <c r="AP1012" s="6"/>
      <c r="AQ1012" s="6"/>
      <c r="AR1012" s="6"/>
      <c r="AS1012" s="6"/>
      <c r="AT1012" s="6">
        <f t="shared" si="292"/>
        <v>0</v>
      </c>
      <c r="AU1012" s="6"/>
      <c r="AV1012" s="6" t="str">
        <f t="shared" si="282"/>
        <v/>
      </c>
      <c r="AW1012" s="6" t="str">
        <f t="shared" si="283"/>
        <v/>
      </c>
      <c r="AX1012" s="6" t="str">
        <f t="shared" si="284"/>
        <v/>
      </c>
      <c r="AY1012" s="58"/>
      <c r="BE1012"/>
      <c r="CS1012" s="284" t="str">
        <f t="shared" si="285"/>
        <v/>
      </c>
      <c r="CT1012" s="365" t="str">
        <f t="shared" si="293"/>
        <v/>
      </c>
    </row>
    <row r="1013" spans="1:98" s="1" customFormat="1" ht="13.5" customHeight="1" x14ac:dyDescent="0.2">
      <c r="A1013" s="17">
        <v>998</v>
      </c>
      <c r="B1013" s="370"/>
      <c r="C1013" s="370"/>
      <c r="D1013" s="370"/>
      <c r="E1013" s="370"/>
      <c r="F1013" s="370"/>
      <c r="G1013" s="370"/>
      <c r="H1013" s="370"/>
      <c r="I1013" s="370"/>
      <c r="J1013" s="370"/>
      <c r="K1013" s="370"/>
      <c r="L1013" s="371"/>
      <c r="M1013" s="370"/>
      <c r="N1013" s="69"/>
      <c r="O1013" s="70"/>
      <c r="P1013" s="62"/>
      <c r="Q1013" s="62"/>
      <c r="R1013" s="103"/>
      <c r="S1013" s="103"/>
      <c r="T1013" s="104"/>
      <c r="U1013" s="105"/>
      <c r="V1013" s="106"/>
      <c r="W1013" s="106"/>
      <c r="X1013" s="107"/>
      <c r="Y1013" s="25"/>
      <c r="Z1013" s="21" t="str">
        <f t="shared" si="276"/>
        <v/>
      </c>
      <c r="AA1013" s="6" t="e">
        <f t="shared" si="277"/>
        <v>#N/A</v>
      </c>
      <c r="AB1013" s="6" t="e">
        <f t="shared" si="278"/>
        <v>#N/A</v>
      </c>
      <c r="AC1013" s="6" t="e">
        <f t="shared" si="279"/>
        <v>#N/A</v>
      </c>
      <c r="AD1013" s="6" t="str">
        <f t="shared" si="280"/>
        <v/>
      </c>
      <c r="AE1013" s="6">
        <f t="shared" si="281"/>
        <v>1</v>
      </c>
      <c r="AF1013" s="6" t="e">
        <f t="shared" si="286"/>
        <v>#N/A</v>
      </c>
      <c r="AG1013" s="6" t="e">
        <f t="shared" si="287"/>
        <v>#N/A</v>
      </c>
      <c r="AH1013" s="6" t="e">
        <f t="shared" si="288"/>
        <v>#N/A</v>
      </c>
      <c r="AI1013" s="6" t="e">
        <f t="shared" si="289"/>
        <v>#N/A</v>
      </c>
      <c r="AJ1013" s="7" t="str">
        <f t="shared" si="290"/>
        <v xml:space="preserve"> </v>
      </c>
      <c r="AK1013" s="6" t="e">
        <f t="shared" si="291"/>
        <v>#N/A</v>
      </c>
      <c r="AL1013" s="6"/>
      <c r="AM1013" s="6"/>
      <c r="AN1013" s="6"/>
      <c r="AO1013" s="6"/>
      <c r="AP1013" s="6"/>
      <c r="AQ1013" s="6"/>
      <c r="AR1013" s="6"/>
      <c r="AS1013" s="6"/>
      <c r="AT1013" s="6">
        <f t="shared" si="292"/>
        <v>0</v>
      </c>
      <c r="AU1013" s="6"/>
      <c r="AV1013" s="6" t="str">
        <f t="shared" si="282"/>
        <v/>
      </c>
      <c r="AW1013" s="6" t="str">
        <f t="shared" si="283"/>
        <v/>
      </c>
      <c r="AX1013" s="6" t="str">
        <f t="shared" si="284"/>
        <v/>
      </c>
      <c r="AY1013" s="58"/>
      <c r="BE1013"/>
      <c r="CS1013" s="284" t="str">
        <f t="shared" si="285"/>
        <v/>
      </c>
      <c r="CT1013" s="365" t="str">
        <f t="shared" si="293"/>
        <v/>
      </c>
    </row>
    <row r="1014" spans="1:98" s="1" customFormat="1" ht="13.5" customHeight="1" x14ac:dyDescent="0.2">
      <c r="A1014" s="17">
        <v>999</v>
      </c>
      <c r="B1014" s="370"/>
      <c r="C1014" s="370"/>
      <c r="D1014" s="370"/>
      <c r="E1014" s="370"/>
      <c r="F1014" s="370"/>
      <c r="G1014" s="370"/>
      <c r="H1014" s="370"/>
      <c r="I1014" s="370"/>
      <c r="J1014" s="370"/>
      <c r="K1014" s="370"/>
      <c r="L1014" s="371"/>
      <c r="M1014" s="370"/>
      <c r="N1014" s="69"/>
      <c r="O1014" s="70"/>
      <c r="P1014" s="62"/>
      <c r="Q1014" s="62"/>
      <c r="R1014" s="103"/>
      <c r="S1014" s="103"/>
      <c r="T1014" s="104"/>
      <c r="U1014" s="105"/>
      <c r="V1014" s="106"/>
      <c r="W1014" s="106"/>
      <c r="X1014" s="107"/>
      <c r="Y1014" s="25"/>
      <c r="Z1014" s="21" t="str">
        <f t="shared" si="276"/>
        <v/>
      </c>
      <c r="AA1014" s="6" t="e">
        <f t="shared" si="277"/>
        <v>#N/A</v>
      </c>
      <c r="AB1014" s="6" t="e">
        <f t="shared" si="278"/>
        <v>#N/A</v>
      </c>
      <c r="AC1014" s="6" t="e">
        <f t="shared" si="279"/>
        <v>#N/A</v>
      </c>
      <c r="AD1014" s="6" t="str">
        <f t="shared" si="280"/>
        <v/>
      </c>
      <c r="AE1014" s="6">
        <f t="shared" si="281"/>
        <v>1</v>
      </c>
      <c r="AF1014" s="6" t="e">
        <f t="shared" si="286"/>
        <v>#N/A</v>
      </c>
      <c r="AG1014" s="6" t="e">
        <f t="shared" si="287"/>
        <v>#N/A</v>
      </c>
      <c r="AH1014" s="6" t="e">
        <f t="shared" si="288"/>
        <v>#N/A</v>
      </c>
      <c r="AI1014" s="6" t="e">
        <f t="shared" si="289"/>
        <v>#N/A</v>
      </c>
      <c r="AJ1014" s="7" t="str">
        <f t="shared" si="290"/>
        <v xml:space="preserve"> </v>
      </c>
      <c r="AK1014" s="6" t="e">
        <f t="shared" si="291"/>
        <v>#N/A</v>
      </c>
      <c r="AL1014" s="6"/>
      <c r="AM1014" s="6"/>
      <c r="AN1014" s="6"/>
      <c r="AO1014" s="6"/>
      <c r="AP1014" s="6"/>
      <c r="AQ1014" s="6"/>
      <c r="AR1014" s="6"/>
      <c r="AS1014" s="6"/>
      <c r="AT1014" s="6">
        <f t="shared" si="292"/>
        <v>0</v>
      </c>
      <c r="AU1014" s="6"/>
      <c r="AV1014" s="6" t="str">
        <f t="shared" si="282"/>
        <v/>
      </c>
      <c r="AW1014" s="6" t="str">
        <f t="shared" si="283"/>
        <v/>
      </c>
      <c r="AX1014" s="6" t="str">
        <f t="shared" si="284"/>
        <v/>
      </c>
      <c r="AY1014" s="58"/>
      <c r="BE1014"/>
      <c r="CS1014" s="284" t="str">
        <f t="shared" si="285"/>
        <v/>
      </c>
      <c r="CT1014" s="365" t="str">
        <f t="shared" si="293"/>
        <v/>
      </c>
    </row>
    <row r="1015" spans="1:98" s="1" customFormat="1" ht="13.5" customHeight="1" thickBot="1" x14ac:dyDescent="0.25">
      <c r="A1015" s="149">
        <v>1000</v>
      </c>
      <c r="B1015" s="372"/>
      <c r="C1015" s="372"/>
      <c r="D1015" s="372"/>
      <c r="E1015" s="372"/>
      <c r="F1015" s="372"/>
      <c r="G1015" s="372"/>
      <c r="H1015" s="372"/>
      <c r="I1015" s="372"/>
      <c r="J1015" s="372"/>
      <c r="K1015" s="372"/>
      <c r="L1015" s="373"/>
      <c r="M1015" s="372"/>
      <c r="N1015" s="71"/>
      <c r="O1015" s="72"/>
      <c r="P1015" s="63"/>
      <c r="Q1015" s="63"/>
      <c r="R1015" s="108"/>
      <c r="S1015" s="108"/>
      <c r="T1015" s="109"/>
      <c r="U1015" s="110"/>
      <c r="V1015" s="111"/>
      <c r="W1015" s="111"/>
      <c r="X1015" s="112"/>
      <c r="Y1015" s="25"/>
      <c r="Z1015" s="21" t="str">
        <f t="shared" si="276"/>
        <v/>
      </c>
      <c r="AA1015" s="6" t="e">
        <f t="shared" si="277"/>
        <v>#N/A</v>
      </c>
      <c r="AB1015" s="6" t="e">
        <f t="shared" si="278"/>
        <v>#N/A</v>
      </c>
      <c r="AC1015" s="6" t="e">
        <f t="shared" si="279"/>
        <v>#N/A</v>
      </c>
      <c r="AD1015" s="6" t="str">
        <f t="shared" si="280"/>
        <v/>
      </c>
      <c r="AE1015" s="6">
        <f t="shared" si="281"/>
        <v>1</v>
      </c>
      <c r="AF1015" s="6" t="e">
        <f t="shared" si="286"/>
        <v>#N/A</v>
      </c>
      <c r="AG1015" s="6" t="e">
        <f t="shared" si="287"/>
        <v>#N/A</v>
      </c>
      <c r="AH1015" s="6" t="e">
        <f t="shared" si="288"/>
        <v>#N/A</v>
      </c>
      <c r="AI1015" s="6" t="e">
        <f t="shared" si="289"/>
        <v>#N/A</v>
      </c>
      <c r="AJ1015" s="7" t="str">
        <f t="shared" si="290"/>
        <v xml:space="preserve"> </v>
      </c>
      <c r="AK1015" s="6" t="e">
        <f t="shared" si="291"/>
        <v>#N/A</v>
      </c>
      <c r="AL1015" s="6"/>
      <c r="AM1015" s="6"/>
      <c r="AN1015" s="6"/>
      <c r="AO1015" s="6"/>
      <c r="AP1015" s="6"/>
      <c r="AQ1015" s="6"/>
      <c r="AR1015" s="6"/>
      <c r="AS1015" s="6"/>
      <c r="AT1015" s="6">
        <f t="shared" si="292"/>
        <v>0</v>
      </c>
      <c r="AU1015" s="6"/>
      <c r="AV1015" s="6" t="str">
        <f t="shared" si="282"/>
        <v/>
      </c>
      <c r="AW1015" s="6" t="str">
        <f t="shared" si="283"/>
        <v/>
      </c>
      <c r="AX1015" s="6" t="str">
        <f t="shared" si="284"/>
        <v/>
      </c>
      <c r="AY1015" s="58"/>
      <c r="BE1015"/>
      <c r="CS1015" s="286" t="str">
        <f>IFERROR(VLOOKUP(AI1015,$CQ$17:$CR$33,2,0),"")</f>
        <v/>
      </c>
      <c r="CT1015" s="365" t="str">
        <f t="shared" si="293"/>
        <v/>
      </c>
    </row>
    <row r="1016" spans="1:98" x14ac:dyDescent="0.2">
      <c r="V1016" s="10"/>
      <c r="W1016" s="10"/>
      <c r="X1016" s="10"/>
      <c r="Y1016" s="10"/>
      <c r="AZ1016" s="1"/>
      <c r="BA1016" s="1"/>
      <c r="BB1016" s="1"/>
      <c r="BC1016" s="1"/>
      <c r="BD1016" s="1"/>
      <c r="BG1016" s="1"/>
      <c r="BH1016" s="1"/>
      <c r="BI1016" s="1"/>
      <c r="BJ1016" s="1"/>
      <c r="BK1016" s="1"/>
      <c r="BL1016" s="1"/>
      <c r="CJ1016" s="1"/>
      <c r="CK1016" s="1"/>
      <c r="CL1016" s="1"/>
    </row>
  </sheetData>
  <sheetProtection algorithmName="SHA-512" hashValue="UJj+PMX31y7feC53lgw274LfHJxZLJ41Baf7RcNxv005UBfJQEIqoIFPN7cqVDV+pbUFBlGHj4Y+N7Vu7lmdUg==" saltValue="k6M4UAr7wAGHzWWp4bORPg==" spinCount="100000" sheet="1" objects="1" scenarios="1"/>
  <dataConsolidate/>
  <mergeCells count="39">
    <mergeCell ref="B2:E2"/>
    <mergeCell ref="K8:L8"/>
    <mergeCell ref="K2:L2"/>
    <mergeCell ref="K3:L3"/>
    <mergeCell ref="K4:L4"/>
    <mergeCell ref="K5:L5"/>
    <mergeCell ref="B3:F5"/>
    <mergeCell ref="B6:F8"/>
    <mergeCell ref="K6:L6"/>
    <mergeCell ref="G3:I3"/>
    <mergeCell ref="G4:I4"/>
    <mergeCell ref="G5:I5"/>
    <mergeCell ref="G6:I6"/>
    <mergeCell ref="B9:F11"/>
    <mergeCell ref="K9:L9"/>
    <mergeCell ref="G7:I7"/>
    <mergeCell ref="G8:I8"/>
    <mergeCell ref="G9:I9"/>
    <mergeCell ref="K10:L10"/>
    <mergeCell ref="G11:I11"/>
    <mergeCell ref="K11:L11"/>
    <mergeCell ref="K7:L7"/>
    <mergeCell ref="G10:I10"/>
    <mergeCell ref="CS14:CS15"/>
    <mergeCell ref="M14:M15"/>
    <mergeCell ref="K14:K15"/>
    <mergeCell ref="L14:L15"/>
    <mergeCell ref="A14:A15"/>
    <mergeCell ref="B14:B15"/>
    <mergeCell ref="J14:J15"/>
    <mergeCell ref="C14:F14"/>
    <mergeCell ref="G14:I14"/>
    <mergeCell ref="AY14:AY15"/>
    <mergeCell ref="N14:O14"/>
    <mergeCell ref="P14:P15"/>
    <mergeCell ref="Q14:Q15"/>
    <mergeCell ref="R14:T14"/>
    <mergeCell ref="V14:X14"/>
    <mergeCell ref="U14:U15"/>
  </mergeCells>
  <phoneticPr fontId="4"/>
  <conditionalFormatting sqref="B16:B1015">
    <cfRule type="expression" dxfId="33" priority="29">
      <formula>AND(NOT($C16=""),$B16="")</formula>
    </cfRule>
  </conditionalFormatting>
  <conditionalFormatting sqref="C16">
    <cfRule type="expression" dxfId="32" priority="26">
      <formula>IF(NOT($C$16=""),(VLOOKUP(CONCATENATE(C16&amp;D16&amp;E16&amp;F16),BB17:BB215,1,0))=CONCATENATE(C16&amp;D16&amp;E16&amp;F16),"")</formula>
    </cfRule>
  </conditionalFormatting>
  <conditionalFormatting sqref="C17:C1014">
    <cfRule type="expression" dxfId="31" priority="25">
      <formula>IF(NOT($C17=""),OR(IFERROR(VLOOKUP(CONCATENATE(C17&amp;D17&amp;E17&amp;F17),$BB16:$BB$16,1,0),"")=CONCATENATE(C17&amp;D17&amp;E17&amp;F17),IFERROR(VLOOKUP(CONCATENATE(C17&amp;D17&amp;E17&amp;F17),$BB18:$BB$1015,1,0),"")=CONCATENATE(C17&amp;D17&amp;E17&amp;F17)))</formula>
    </cfRule>
  </conditionalFormatting>
  <conditionalFormatting sqref="C1015">
    <cfRule type="expression" dxfId="30" priority="5">
      <formula>IF(NOT($C1015=""),OR(IFERROR(VLOOKUP(CONCATENATE(C1015&amp;D1015&amp;E1015&amp;F1015),$BB$16:$BB1014,1,0),"")=CONCATENATE(C1015&amp;D1015&amp;E1015&amp;F1015)))</formula>
    </cfRule>
  </conditionalFormatting>
  <conditionalFormatting sqref="D16">
    <cfRule type="expression" dxfId="29" priority="24">
      <formula>IF(NOT($D$16=""),(VLOOKUP(CONCATENATE(C16&amp;D16&amp;E16&amp;F16),BB17:BB215,1,0))=CONCATENATE(C16&amp;D16&amp;E16&amp;F16),"")</formula>
    </cfRule>
  </conditionalFormatting>
  <conditionalFormatting sqref="D16:D1015">
    <cfRule type="expression" dxfId="28" priority="1">
      <formula>OR(     AND(D16&gt;=480, D16&lt;=498),     AND(D16&gt;=580, D16&lt;=598),     AND(D16&gt;=680, D16&lt;=698),     AND(D16&gt;=780, D16&lt;=798) )</formula>
    </cfRule>
  </conditionalFormatting>
  <conditionalFormatting sqref="D17:D1014">
    <cfRule type="expression" dxfId="27" priority="21">
      <formula>IF(NOT($D17=""),OR(IFERROR(VLOOKUP(CONCATENATE(C17&amp;D17&amp;E17&amp;F17),$BB16:$BB$16,1,0),"")=CONCATENATE(C17&amp;D17&amp;E17&amp;F17),IFERROR(VLOOKUP(CONCATENATE(C17&amp;D17&amp;E17&amp;F17),$BB18:$BB$1015,1,0),"")=CONCATENATE(C17&amp;D17&amp;E17&amp;F17)))</formula>
    </cfRule>
  </conditionalFormatting>
  <conditionalFormatting sqref="D1015">
    <cfRule type="expression" dxfId="26" priority="4">
      <formula>IF(NOT($D1015=""),OR(IFERROR(VLOOKUP(CONCATENATE(C1015&amp;D1015&amp;E1015&amp;F1015),$BB$16:$BB1014,1,0),"")=CONCATENATE(C1015&amp;D1015&amp;E1015&amp;F1015)))</formula>
    </cfRule>
  </conditionalFormatting>
  <conditionalFormatting sqref="E16">
    <cfRule type="expression" dxfId="25" priority="23">
      <formula>IF(NOT($E$16=""),(VLOOKUP(CONCATENATE(C16&amp;D16&amp;E16&amp;F16),BB17:BB215,1,0))=CONCATENATE(C16&amp;D16&amp;E16&amp;F16),"")</formula>
    </cfRule>
  </conditionalFormatting>
  <conditionalFormatting sqref="E17:E1014">
    <cfRule type="expression" dxfId="24" priority="20">
      <formula>IF(NOT($E17=""),OR(IFERROR(VLOOKUP(CONCATENATE(C17&amp;D17&amp;E17&amp;F17),$BB16:$BB$16,1,0),"")=CONCATENATE(C17&amp;D17&amp;E17&amp;F17),IFERROR(VLOOKUP(CONCATENATE(C17&amp;D17&amp;E17&amp;F17),$BB18:$BB$1015,1,0),"")=CONCATENATE(C17&amp;D17&amp;E17&amp;F17)))</formula>
    </cfRule>
  </conditionalFormatting>
  <conditionalFormatting sqref="E1015">
    <cfRule type="expression" dxfId="23" priority="3">
      <formula>IF(NOT($E1015=""),OR(IFERROR(VLOOKUP(CONCATENATE(C1015&amp;D1015&amp;E1015&amp;F1015),$BB$16:$BB1014,1,0),"")=CONCATENATE(C1015&amp;D1015&amp;E1015&amp;F1015)))</formula>
    </cfRule>
  </conditionalFormatting>
  <conditionalFormatting sqref="F16">
    <cfRule type="expression" dxfId="22" priority="22">
      <formula>IF(NOT($F$16=""),(VLOOKUP(CONCATENATE(C16&amp;D16&amp;E16&amp;F16),BB17:BB215,1,0))=CONCATENATE(C16&amp;D16&amp;E16&amp;F16),"")</formula>
    </cfRule>
  </conditionalFormatting>
  <conditionalFormatting sqref="F16:F1015">
    <cfRule type="expression" dxfId="21" priority="13">
      <formula>OR(LEFT($F16,1)="0",LEFT($F16,1)="*",LEFT($F16,1)="＊",LEFT($F16,1)="０")</formula>
    </cfRule>
  </conditionalFormatting>
  <conditionalFormatting sqref="F17:F1014">
    <cfRule type="expression" dxfId="20" priority="19">
      <formula>IF(NOT($F17=""),OR(IFERROR(VLOOKUP(CONCATENATE(C17&amp;D17&amp;E17&amp;F17),$BB16:$BB$16,1,0),"")=CONCATENATE(C17&amp;D17&amp;E17&amp;F17),IFERROR(VLOOKUP(CONCATENATE(C17&amp;D17&amp;E17&amp;F17),$BB18:$BB$1015,1,0),"")=CONCATENATE(C17&amp;D17&amp;E17&amp;F17)))</formula>
    </cfRule>
  </conditionalFormatting>
  <conditionalFormatting sqref="F1015">
    <cfRule type="expression" dxfId="19" priority="2">
      <formula>IF(NOT($F1015=""),OR(IFERROR(VLOOKUP(CONCATENATE(C1015&amp;D1015&amp;E1015&amp;F1015),$BB$16:$BB1014,1,0),"")=CONCATENATE(C1015&amp;D1015&amp;E1015&amp;F1015)))</formula>
    </cfRule>
  </conditionalFormatting>
  <conditionalFormatting sqref="G16:G1015">
    <cfRule type="expression" dxfId="18" priority="14">
      <formula>IF(NOT($G16=""),NOT(OR($G16="S",$G16="H",$G16="R",$G16="Ｓ",$G16="Ｈ",$G16="Ｒ")))</formula>
    </cfRule>
    <cfRule type="expression" dxfId="17" priority="28">
      <formula>AND(NOT($H16=""),$G16="")</formula>
    </cfRule>
  </conditionalFormatting>
  <conditionalFormatting sqref="I16:I1015">
    <cfRule type="expression" dxfId="16" priority="27">
      <formula>AND(NOT($J16=""),$I16="")</formula>
    </cfRule>
  </conditionalFormatting>
  <conditionalFormatting sqref="J16:J1015">
    <cfRule type="expression" dxfId="15" priority="6">
      <formula>AND($U16="エラー",$AZ16="特種",$AE16="貨",NOT(VLOOKUP(("乗"&amp;"0"&amp;$AK16&amp;$K16),排出係数表,1,FALSE)=""))</formula>
    </cfRule>
    <cfRule type="expression" dxfId="14" priority="7">
      <formula>AND($U16="エラー",$AZ16="特種",$AE16="乗",NOT(VLOOKUP(("貨"&amp;$AI16&amp;$AK16&amp;$K16),排出係数表,1,FALSE)=""))</formula>
    </cfRule>
    <cfRule type="expression" dxfId="13" priority="18">
      <formula>AND($BA16=1,NOT($J16=""))</formula>
    </cfRule>
  </conditionalFormatting>
  <conditionalFormatting sqref="K16:K1015">
    <cfRule type="expression" dxfId="12" priority="17">
      <formula>AND(NOT($L16=""),$K16="")</formula>
    </cfRule>
  </conditionalFormatting>
  <conditionalFormatting sqref="L16:L1015">
    <cfRule type="expression" dxfId="11" priority="16">
      <formula>AND(NOT($M16=""),$L16="")</formula>
    </cfRule>
  </conditionalFormatting>
  <conditionalFormatting sqref="M16:M1015">
    <cfRule type="expression" dxfId="10" priority="12">
      <formula>AND(LEFT($M16,1)="ハ",LEFT($CU16,1)="プ")</formula>
    </cfRule>
    <cfRule type="expression" dxfId="9" priority="11">
      <formula>AND(LEFT($M16,1)="ガ",LEFT($CU16,1)="プ")</formula>
    </cfRule>
    <cfRule type="expression" dxfId="8" priority="10">
      <formula>AND(LEFT($M16,1)="ガ",LEFT($CU16,1)="ハ")</formula>
    </cfRule>
    <cfRule type="expression" dxfId="7" priority="9">
      <formula>AND(LEFT($M16,1)="軽",LEFT($CU16,1)="ハ")</formula>
    </cfRule>
    <cfRule type="expression" dxfId="6" priority="8">
      <formula>AND(LEFT($M16,1)="軽",LEFT($CU16,1)="プ")</formula>
    </cfRule>
    <cfRule type="expression" dxfId="5" priority="15">
      <formula>AND(NOT($Q16=""),$M16="")</formula>
    </cfRule>
  </conditionalFormatting>
  <conditionalFormatting sqref="U16:U1015">
    <cfRule type="expression" dxfId="4" priority="32">
      <formula>AND($M16="ガソリン",(OR($U16&gt;30,$U16&lt;1)))</formula>
    </cfRule>
    <cfRule type="expression" dxfId="3" priority="33">
      <formula>AND($M16="ハイブリッド(軽油）",(OR($U16&gt;40,$U16&lt;1)))</formula>
    </cfRule>
    <cfRule type="expression" dxfId="2" priority="34">
      <formula>AND($M16="ハイブリッド（ガソリン）",(OR($U16&gt;40,$U16&lt;1)))</formula>
    </cfRule>
    <cfRule type="expression" dxfId="1" priority="35">
      <formula>AND($M16="軽油",(OR($U16&gt;30,$U16&lt;1)))</formula>
    </cfRule>
  </conditionalFormatting>
  <conditionalFormatting sqref="CS16:CS1015">
    <cfRule type="expression" dxfId="0" priority="31">
      <formula>AND(B16&lt;&gt;"",CS16="")</formula>
    </cfRule>
  </conditionalFormatting>
  <dataValidations count="21">
    <dataValidation type="list" allowBlank="1" showInputMessage="1" showErrorMessage="1" sqref="J16:J1015" xr:uid="{00000000-0002-0000-0300-000000000000}">
      <formula1>INDIRECT(AW16)</formula1>
    </dataValidation>
    <dataValidation imeMode="off" allowBlank="1" showInputMessage="1" showErrorMessage="1" sqref="J4 J7 J10" xr:uid="{00000000-0002-0000-0300-000001000000}"/>
    <dataValidation imeMode="halfAlpha" allowBlank="1" showInputMessage="1" showErrorMessage="1" sqref="AD16:AD1015 AJ16:AU1015 R16:U1015" xr:uid="{00000000-0002-0000-0300-000002000000}"/>
    <dataValidation type="whole" imeMode="halfAlpha" operator="greaterThan" allowBlank="1" showInputMessage="1" showErrorMessage="1" sqref="AE16:AE1015" xr:uid="{00000000-0002-0000-0300-000003000000}">
      <formula1>0</formula1>
    </dataValidation>
    <dataValidation type="list" imeMode="hiragana" allowBlank="1" showInputMessage="1" showErrorMessage="1" sqref="M17:M1015" xr:uid="{00000000-0002-0000-0300-000004000000}">
      <formula1>$BH$17:$BH$25</formula1>
    </dataValidation>
    <dataValidation type="list" imeMode="off" allowBlank="1" showInputMessage="1" showErrorMessage="1" sqref="B16:B1015" xr:uid="{00000000-0002-0000-0300-000005000000}">
      <formula1>$BO$17:$BO$26</formula1>
    </dataValidation>
    <dataValidation type="list" imeMode="hiragana" allowBlank="1" showInputMessage="1" showErrorMessage="1" sqref="N16:N1015" xr:uid="{00000000-0002-0000-0300-000006000000}">
      <formula1>$BP$17:$BP$18</formula1>
    </dataValidation>
    <dataValidation type="list" imeMode="hiragana" allowBlank="1" showInputMessage="1" showErrorMessage="1" sqref="O16:O1015" xr:uid="{00000000-0002-0000-0300-000007000000}">
      <formula1>$BM$17:$BM$19</formula1>
    </dataValidation>
    <dataValidation type="list" allowBlank="1" showInputMessage="1" showErrorMessage="1" sqref="AW16:AW1015" xr:uid="{00000000-0002-0000-0300-000008000000}">
      <formula1>ナンバー分類</formula1>
    </dataValidation>
    <dataValidation type="custom" imeMode="off" allowBlank="1" showInputMessage="1" showErrorMessage="1" error="分類番号を確認してください。_x000a_※軽自動車は報告の対象外です。" sqref="D16:D1015" xr:uid="{00000000-0002-0000-0300-000009000000}">
      <formula1>AND(   LEN(D16)&gt;=2, LEN(D16)&lt;=3,   NOT(AND(D16&gt;=480, D16&lt;=498)),   NOT(AND(D16&gt;=580, D16&lt;=598)),   NOT(AND(D16&gt;=680, D16&lt;=698)),   NOT(AND(D16&gt;=780, D16&lt;=798)) )</formula1>
    </dataValidation>
    <dataValidation type="whole" imeMode="off" allowBlank="1" showInputMessage="1" showErrorMessage="1" sqref="F16:F1015" xr:uid="{00000000-0002-0000-0300-00000A000000}">
      <formula1>1</formula1>
      <formula2>9999</formula2>
    </dataValidation>
    <dataValidation type="whole" imeMode="off" operator="greaterThanOrEqual" allowBlank="1" showInputMessage="1" showErrorMessage="1" sqref="P16:Q1015" xr:uid="{00000000-0002-0000-0300-00000B000000}">
      <formula1>0</formula1>
    </dataValidation>
    <dataValidation type="textLength" imeMode="hiragana" operator="lessThanOrEqual" allowBlank="1" showInputMessage="1" showErrorMessage="1" sqref="E16:E1015" xr:uid="{00000000-0002-0000-0300-00000C000000}">
      <formula1>1</formula1>
    </dataValidation>
    <dataValidation type="textLength" imeMode="hiragana" operator="greaterThanOrEqual" allowBlank="1" showInputMessage="1" showErrorMessage="1" sqref="C17:C1015" xr:uid="{00000000-0002-0000-0300-00000D000000}">
      <formula1>1</formula1>
    </dataValidation>
    <dataValidation type="whole" imeMode="off" operator="greaterThanOrEqual" allowBlank="1" showInputMessage="1" showErrorMessage="1" sqref="L16:L1015" xr:uid="{00000000-0002-0000-0300-00000E000000}">
      <formula1>100</formula1>
    </dataValidation>
    <dataValidation type="list" imeMode="hiragana" allowBlank="1" showInputMessage="1" showErrorMessage="1" sqref="G16:G1015" xr:uid="{00000000-0002-0000-0300-00000F000000}">
      <formula1>$CJ$17:$CJ$19</formula1>
    </dataValidation>
    <dataValidation type="list" imeMode="hiragana" allowBlank="1" showInputMessage="1" showErrorMessage="1" sqref="H16:H1015" xr:uid="{00000000-0002-0000-0300-000010000000}">
      <formula1>$CK$17:$CK$59</formula1>
    </dataValidation>
    <dataValidation type="list" allowBlank="1" showInputMessage="1" showErrorMessage="1" sqref="I16:I1015" xr:uid="{00000000-0002-0000-0300-000011000000}">
      <formula1>$CL$17:$CL$28</formula1>
    </dataValidation>
    <dataValidation type="list" allowBlank="1" showInputMessage="1" showErrorMessage="1" sqref="K16:K1015" xr:uid="{00000000-0002-0000-0300-000012000000}">
      <formula1>$BE$17:$BE$753</formula1>
    </dataValidation>
    <dataValidation type="list" imeMode="hiragana" operator="greaterThanOrEqual" showInputMessage="1" showErrorMessage="1" sqref="C16" xr:uid="{00000000-0002-0000-0300-000013000000}">
      <formula1>"千葉,成田,習志野,市川,船橋,袖ヶ浦,市原,野田,柏,松戸"</formula1>
    </dataValidation>
    <dataValidation type="list" imeMode="hiragana" allowBlank="1" showInputMessage="1" showErrorMessage="1" sqref="M16" xr:uid="{00000000-0002-0000-0300-000014000000}">
      <formula1>$BH$17:$BH$27</formula1>
    </dataValidation>
  </dataValidations>
  <pageMargins left="0.15748031496062992" right="0.15748031496062992" top="0.27559055118110237" bottom="0.94488188976377963" header="0.19685039370078741" footer="0.15748031496062992"/>
  <pageSetup paperSize="9" scale="95" orientation="portrait" horizontalDpi="4294967292" r:id="rId1"/>
  <headerFooter alignWithMargins="0">
    <oddHeader>&amp;R(&amp;P/&amp;N)</oddHeader>
  </headerFooter>
  <colBreaks count="1" manualBreakCount="1">
    <brk id="2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23"/>
  <sheetViews>
    <sheetView showZeros="0" zoomScaleNormal="100" workbookViewId="0">
      <selection activeCell="F6" sqref="F6"/>
    </sheetView>
  </sheetViews>
  <sheetFormatPr defaultColWidth="9" defaultRowHeight="12" x14ac:dyDescent="0.15"/>
  <cols>
    <col min="1" max="1" width="4" style="1" customWidth="1"/>
    <col min="2" max="2" width="7.21875" style="1" customWidth="1"/>
    <col min="3" max="3" width="4.77734375" style="1" customWidth="1"/>
    <col min="4" max="4" width="10" style="1" customWidth="1"/>
    <col min="5" max="5" width="12.77734375" style="1" customWidth="1"/>
    <col min="6" max="17" width="6.6640625" style="1" customWidth="1"/>
    <col min="18" max="18" width="13.88671875" style="1" bestFit="1" customWidth="1"/>
    <col min="19" max="19" width="1.6640625" style="1" customWidth="1"/>
    <col min="20" max="20" width="4.88671875" style="1" hidden="1" customWidth="1"/>
    <col min="21" max="21" width="9" style="1" hidden="1" customWidth="1"/>
    <col min="22" max="16384" width="9" style="1"/>
  </cols>
  <sheetData>
    <row r="1" spans="1:20" ht="21" customHeight="1" thickBot="1" x14ac:dyDescent="0.3">
      <c r="A1" s="53" t="s">
        <v>1739</v>
      </c>
      <c r="B1" s="61"/>
      <c r="C1" s="61"/>
      <c r="D1" s="61"/>
      <c r="E1" s="61"/>
      <c r="F1" s="61"/>
      <c r="G1" s="29"/>
    </row>
    <row r="2" spans="1:20" ht="10.5" customHeight="1" x14ac:dyDescent="0.2">
      <c r="A2" s="233"/>
      <c r="B2" s="234"/>
      <c r="C2" s="234"/>
      <c r="D2" s="235"/>
      <c r="E2" s="602" t="s">
        <v>1635</v>
      </c>
      <c r="F2" s="594" t="s">
        <v>1812</v>
      </c>
      <c r="G2" s="595"/>
      <c r="H2" s="607" t="s">
        <v>1813</v>
      </c>
      <c r="I2" s="595"/>
      <c r="J2" s="607" t="s">
        <v>1814</v>
      </c>
      <c r="K2" s="595"/>
      <c r="L2" s="620" t="s">
        <v>1815</v>
      </c>
      <c r="M2" s="621"/>
      <c r="N2" s="620" t="s">
        <v>1816</v>
      </c>
      <c r="O2" s="621"/>
      <c r="P2" s="610" t="s">
        <v>705</v>
      </c>
      <c r="Q2" s="611"/>
      <c r="R2" s="612"/>
    </row>
    <row r="3" spans="1:20" ht="18.75" customHeight="1" x14ac:dyDescent="0.2">
      <c r="A3" s="236"/>
      <c r="B3" s="237"/>
      <c r="C3" s="237"/>
      <c r="D3" s="238"/>
      <c r="E3" s="603"/>
      <c r="F3" s="596"/>
      <c r="G3" s="597"/>
      <c r="H3" s="597"/>
      <c r="I3" s="597"/>
      <c r="J3" s="597"/>
      <c r="K3" s="597"/>
      <c r="L3" s="622"/>
      <c r="M3" s="622"/>
      <c r="N3" s="622"/>
      <c r="O3" s="622"/>
      <c r="P3" s="613"/>
      <c r="Q3" s="614"/>
      <c r="R3" s="615"/>
    </row>
    <row r="4" spans="1:20" ht="15.75" customHeight="1" x14ac:dyDescent="0.2">
      <c r="A4" s="236"/>
      <c r="B4" s="237"/>
      <c r="C4" s="237"/>
      <c r="D4" s="238"/>
      <c r="E4" s="605" t="str">
        <f>計画事業所!A2&amp;計画事業所!B2&amp;計画事業所!C2&amp;計画事業所!D2&amp;計画事業所!E2&amp;計画事業所!F2&amp;計画事業所!G2</f>
        <v>令和年月日現在</v>
      </c>
      <c r="F4" s="598" t="s">
        <v>451</v>
      </c>
      <c r="G4" s="600" t="s">
        <v>1636</v>
      </c>
      <c r="H4" s="608" t="s">
        <v>451</v>
      </c>
      <c r="I4" s="600" t="s">
        <v>1636</v>
      </c>
      <c r="J4" s="608" t="s">
        <v>451</v>
      </c>
      <c r="K4" s="600" t="s">
        <v>1636</v>
      </c>
      <c r="L4" s="608" t="s">
        <v>451</v>
      </c>
      <c r="M4" s="600" t="s">
        <v>1636</v>
      </c>
      <c r="N4" s="618" t="s">
        <v>451</v>
      </c>
      <c r="O4" s="623" t="s">
        <v>1636</v>
      </c>
      <c r="P4" s="608" t="s">
        <v>451</v>
      </c>
      <c r="Q4" s="616" t="s">
        <v>1636</v>
      </c>
      <c r="R4" s="239" t="s">
        <v>504</v>
      </c>
    </row>
    <row r="5" spans="1:20" ht="29.25" customHeight="1" thickBot="1" x14ac:dyDescent="0.25">
      <c r="A5" s="240"/>
      <c r="B5" s="241"/>
      <c r="C5" s="241"/>
      <c r="D5" s="242"/>
      <c r="E5" s="606"/>
      <c r="F5" s="599"/>
      <c r="G5" s="601"/>
      <c r="H5" s="609"/>
      <c r="I5" s="601"/>
      <c r="J5" s="609"/>
      <c r="K5" s="601"/>
      <c r="L5" s="609"/>
      <c r="M5" s="601"/>
      <c r="N5" s="619"/>
      <c r="O5" s="624"/>
      <c r="P5" s="609"/>
      <c r="Q5" s="617"/>
      <c r="R5" s="252" t="s">
        <v>1828</v>
      </c>
    </row>
    <row r="6" spans="1:20" ht="48" customHeight="1" thickTop="1" x14ac:dyDescent="0.15">
      <c r="A6" s="628" t="s">
        <v>1751</v>
      </c>
      <c r="B6" s="631" t="s">
        <v>1740</v>
      </c>
      <c r="C6" s="632"/>
      <c r="D6" s="633"/>
      <c r="E6" s="60">
        <f t="shared" ref="E6:E20" si="0">T6</f>
        <v>0</v>
      </c>
      <c r="F6" s="83"/>
      <c r="G6" s="84"/>
      <c r="H6" s="85"/>
      <c r="I6" s="84"/>
      <c r="J6" s="85"/>
      <c r="K6" s="84"/>
      <c r="L6" s="85"/>
      <c r="M6" s="84"/>
      <c r="N6" s="85"/>
      <c r="O6" s="86"/>
      <c r="P6" s="117">
        <f>F6+H6+J6+L6+N6</f>
        <v>0</v>
      </c>
      <c r="Q6" s="118">
        <f>G6+I6+K6+M6+O6</f>
        <v>0</v>
      </c>
      <c r="R6" s="121">
        <f>E6-P6+Q6</f>
        <v>0</v>
      </c>
      <c r="T6" s="188">
        <f>COUNTIF(計画自動車一覧!$AI$16:$AI$1015,"C")</f>
        <v>0</v>
      </c>
    </row>
    <row r="7" spans="1:20" ht="48" customHeight="1" x14ac:dyDescent="0.15">
      <c r="A7" s="629"/>
      <c r="B7" s="591" t="s">
        <v>1741</v>
      </c>
      <c r="C7" s="592"/>
      <c r="D7" s="593"/>
      <c r="E7" s="59">
        <f t="shared" si="0"/>
        <v>0</v>
      </c>
      <c r="F7" s="83"/>
      <c r="G7" s="84"/>
      <c r="H7" s="85"/>
      <c r="I7" s="84"/>
      <c r="J7" s="85"/>
      <c r="K7" s="84"/>
      <c r="L7" s="85"/>
      <c r="M7" s="84"/>
      <c r="N7" s="85"/>
      <c r="O7" s="84"/>
      <c r="P7" s="117">
        <f t="shared" ref="P7:P20" si="1">F7+H7+J7+L7+N7</f>
        <v>0</v>
      </c>
      <c r="Q7" s="118">
        <f t="shared" ref="Q7:Q20" si="2">G7+I7+K7+M7+O7</f>
        <v>0</v>
      </c>
      <c r="R7" s="121">
        <f t="shared" ref="R7:R20" si="3">E7-P7+Q7</f>
        <v>0</v>
      </c>
      <c r="T7" s="59">
        <f>COUNTIF(計画自動車一覧!$AI$16:$AI$1015,"ハ")</f>
        <v>0</v>
      </c>
    </row>
    <row r="8" spans="1:20" ht="48" customHeight="1" x14ac:dyDescent="0.15">
      <c r="A8" s="629"/>
      <c r="B8" s="634" t="s">
        <v>1742</v>
      </c>
      <c r="C8" s="635"/>
      <c r="D8" s="636"/>
      <c r="E8" s="59">
        <f t="shared" si="0"/>
        <v>0</v>
      </c>
      <c r="F8" s="83"/>
      <c r="G8" s="84"/>
      <c r="H8" s="85"/>
      <c r="I8" s="84"/>
      <c r="J8" s="85"/>
      <c r="K8" s="84"/>
      <c r="L8" s="85"/>
      <c r="M8" s="84"/>
      <c r="N8" s="85"/>
      <c r="O8" s="84"/>
      <c r="P8" s="117">
        <f>F8+H8+J8+L8+N8</f>
        <v>0</v>
      </c>
      <c r="Q8" s="118">
        <f>G8+I8+K8+M8+O8</f>
        <v>0</v>
      </c>
      <c r="R8" s="121">
        <f>E8-P8+Q8</f>
        <v>0</v>
      </c>
      <c r="T8" s="59">
        <f>COUNTIF(計画自動車一覧!$AI$16:$AI$1015,"Pハ")</f>
        <v>0</v>
      </c>
    </row>
    <row r="9" spans="1:20" ht="48.75" customHeight="1" x14ac:dyDescent="0.15">
      <c r="A9" s="629"/>
      <c r="B9" s="637" t="s">
        <v>1743</v>
      </c>
      <c r="C9" s="604" t="s">
        <v>706</v>
      </c>
      <c r="D9" s="593"/>
      <c r="E9" s="59">
        <f t="shared" si="0"/>
        <v>0</v>
      </c>
      <c r="F9" s="83"/>
      <c r="G9" s="84"/>
      <c r="H9" s="85"/>
      <c r="I9" s="84"/>
      <c r="J9" s="85"/>
      <c r="K9" s="84"/>
      <c r="L9" s="85"/>
      <c r="M9" s="84"/>
      <c r="N9" s="85"/>
      <c r="O9" s="84"/>
      <c r="P9" s="117">
        <f t="shared" si="1"/>
        <v>0</v>
      </c>
      <c r="Q9" s="118">
        <f t="shared" si="2"/>
        <v>0</v>
      </c>
      <c r="R9" s="121">
        <f t="shared" si="3"/>
        <v>0</v>
      </c>
      <c r="T9" s="59">
        <f>COUNTIF(計画自動車一覧!$AI$16:$AI$1015,"ガL1")</f>
        <v>0</v>
      </c>
    </row>
    <row r="10" spans="1:20" ht="48" customHeight="1" x14ac:dyDescent="0.15">
      <c r="A10" s="629"/>
      <c r="B10" s="638"/>
      <c r="C10" s="604" t="s">
        <v>707</v>
      </c>
      <c r="D10" s="593"/>
      <c r="E10" s="59">
        <f t="shared" si="0"/>
        <v>0</v>
      </c>
      <c r="F10" s="83"/>
      <c r="G10" s="84"/>
      <c r="H10" s="85"/>
      <c r="I10" s="84"/>
      <c r="J10" s="85"/>
      <c r="K10" s="84"/>
      <c r="L10" s="85"/>
      <c r="M10" s="84"/>
      <c r="N10" s="85"/>
      <c r="O10" s="84"/>
      <c r="P10" s="117">
        <f t="shared" si="1"/>
        <v>0</v>
      </c>
      <c r="Q10" s="118">
        <f t="shared" si="2"/>
        <v>0</v>
      </c>
      <c r="R10" s="121">
        <f t="shared" si="3"/>
        <v>0</v>
      </c>
      <c r="T10" s="59">
        <f>COUNTIF(計画自動車一覧!$AI$16:$AI$1015,"ガL2")</f>
        <v>0</v>
      </c>
    </row>
    <row r="11" spans="1:20" ht="48" customHeight="1" x14ac:dyDescent="0.15">
      <c r="A11" s="629"/>
      <c r="B11" s="638"/>
      <c r="C11" s="646" t="s">
        <v>858</v>
      </c>
      <c r="D11" s="593"/>
      <c r="E11" s="59">
        <f t="shared" si="0"/>
        <v>0</v>
      </c>
      <c r="F11" s="83"/>
      <c r="G11" s="84"/>
      <c r="H11" s="85"/>
      <c r="I11" s="84"/>
      <c r="J11" s="85"/>
      <c r="K11" s="84"/>
      <c r="L11" s="85"/>
      <c r="M11" s="84"/>
      <c r="N11" s="85"/>
      <c r="O11" s="84"/>
      <c r="P11" s="117">
        <f t="shared" si="1"/>
        <v>0</v>
      </c>
      <c r="Q11" s="118">
        <f t="shared" si="2"/>
        <v>0</v>
      </c>
      <c r="R11" s="121">
        <f t="shared" si="3"/>
        <v>0</v>
      </c>
      <c r="T11" s="59">
        <f>COUNTIF(計画自動車一覧!$AI$16:$AI$1015,"ガL4")</f>
        <v>0</v>
      </c>
    </row>
    <row r="12" spans="1:20" ht="48" customHeight="1" x14ac:dyDescent="0.15">
      <c r="A12" s="629"/>
      <c r="B12" s="639"/>
      <c r="C12" s="644" t="s">
        <v>1647</v>
      </c>
      <c r="D12" s="645"/>
      <c r="E12" s="59">
        <f t="shared" si="0"/>
        <v>0</v>
      </c>
      <c r="F12" s="83"/>
      <c r="G12" s="84"/>
      <c r="H12" s="85"/>
      <c r="I12" s="84"/>
      <c r="J12" s="85"/>
      <c r="K12" s="84"/>
      <c r="L12" s="85"/>
      <c r="M12" s="84"/>
      <c r="N12" s="85"/>
      <c r="O12" s="84"/>
      <c r="P12" s="117">
        <f t="shared" si="1"/>
        <v>0</v>
      </c>
      <c r="Q12" s="118">
        <f t="shared" si="2"/>
        <v>0</v>
      </c>
      <c r="R12" s="121">
        <f t="shared" si="3"/>
        <v>0</v>
      </c>
      <c r="T12" s="59">
        <f>COUNTIF(計画自動車一覧!$AI$16:$AI$1015,"ガL3")</f>
        <v>0</v>
      </c>
    </row>
    <row r="13" spans="1:20" ht="48" customHeight="1" x14ac:dyDescent="0.15">
      <c r="A13" s="629"/>
      <c r="B13" s="637" t="s">
        <v>1744</v>
      </c>
      <c r="C13" s="604" t="s">
        <v>565</v>
      </c>
      <c r="D13" s="593"/>
      <c r="E13" s="59">
        <f t="shared" si="0"/>
        <v>0</v>
      </c>
      <c r="F13" s="83"/>
      <c r="G13" s="84"/>
      <c r="H13" s="85"/>
      <c r="I13" s="84"/>
      <c r="J13" s="85"/>
      <c r="K13" s="84"/>
      <c r="L13" s="85"/>
      <c r="M13" s="84"/>
      <c r="N13" s="85"/>
      <c r="O13" s="84"/>
      <c r="P13" s="117">
        <f t="shared" si="1"/>
        <v>0</v>
      </c>
      <c r="Q13" s="118">
        <f t="shared" si="2"/>
        <v>0</v>
      </c>
      <c r="R13" s="121">
        <f t="shared" si="3"/>
        <v>0</v>
      </c>
      <c r="T13" s="59">
        <f>COUNTIF(計画自動車一覧!$AI$16:$AI$1015,"軽新長")</f>
        <v>0</v>
      </c>
    </row>
    <row r="14" spans="1:20" ht="48" customHeight="1" x14ac:dyDescent="0.15">
      <c r="A14" s="629"/>
      <c r="B14" s="640"/>
      <c r="C14" s="642" t="s">
        <v>383</v>
      </c>
      <c r="D14" s="643"/>
      <c r="E14" s="59">
        <f t="shared" si="0"/>
        <v>0</v>
      </c>
      <c r="F14" s="83"/>
      <c r="G14" s="84"/>
      <c r="H14" s="85"/>
      <c r="I14" s="84"/>
      <c r="J14" s="85"/>
      <c r="K14" s="84"/>
      <c r="L14" s="85"/>
      <c r="M14" s="84"/>
      <c r="N14" s="85"/>
      <c r="O14" s="84"/>
      <c r="P14" s="117">
        <f t="shared" si="1"/>
        <v>0</v>
      </c>
      <c r="Q14" s="118">
        <f t="shared" si="2"/>
        <v>0</v>
      </c>
      <c r="R14" s="121">
        <f t="shared" si="3"/>
        <v>0</v>
      </c>
      <c r="T14" s="59">
        <f>COUNTIF(計画自動車一覧!$AI$16:$AI$1015,"軽新長1")</f>
        <v>0</v>
      </c>
    </row>
    <row r="15" spans="1:20" ht="48" customHeight="1" x14ac:dyDescent="0.15">
      <c r="A15" s="629"/>
      <c r="B15" s="640"/>
      <c r="C15" s="650" t="s">
        <v>26</v>
      </c>
      <c r="D15" s="643"/>
      <c r="E15" s="59">
        <f t="shared" si="0"/>
        <v>0</v>
      </c>
      <c r="F15" s="83"/>
      <c r="G15" s="84"/>
      <c r="H15" s="85"/>
      <c r="I15" s="84"/>
      <c r="J15" s="85"/>
      <c r="K15" s="84"/>
      <c r="L15" s="85"/>
      <c r="M15" s="84"/>
      <c r="N15" s="85"/>
      <c r="O15" s="84"/>
      <c r="P15" s="117">
        <f t="shared" si="1"/>
        <v>0</v>
      </c>
      <c r="Q15" s="118">
        <f t="shared" si="2"/>
        <v>0</v>
      </c>
      <c r="R15" s="121">
        <f t="shared" si="3"/>
        <v>0</v>
      </c>
      <c r="T15" s="59">
        <f>COUNTIF(計画自動車一覧!$AI$16:$AI$1015,"軽ポ")</f>
        <v>0</v>
      </c>
    </row>
    <row r="16" spans="1:20" ht="48" customHeight="1" x14ac:dyDescent="0.15">
      <c r="A16" s="629"/>
      <c r="B16" s="640"/>
      <c r="C16" s="589" t="s">
        <v>1830</v>
      </c>
      <c r="D16" s="590"/>
      <c r="E16" s="59">
        <f t="shared" si="0"/>
        <v>0</v>
      </c>
      <c r="F16" s="83"/>
      <c r="G16" s="84"/>
      <c r="H16" s="85"/>
      <c r="I16" s="84"/>
      <c r="J16" s="85"/>
      <c r="K16" s="84"/>
      <c r="L16" s="85"/>
      <c r="M16" s="84"/>
      <c r="N16" s="85"/>
      <c r="O16" s="84"/>
      <c r="P16" s="117">
        <f t="shared" si="1"/>
        <v>0</v>
      </c>
      <c r="Q16" s="118">
        <f t="shared" si="2"/>
        <v>0</v>
      </c>
      <c r="R16" s="121">
        <f t="shared" si="3"/>
        <v>0</v>
      </c>
      <c r="T16" s="59">
        <f>COUNTIF(計画自動車一覧!$AI$16:$AI$1015,"軽ポポ")</f>
        <v>0</v>
      </c>
    </row>
    <row r="17" spans="1:20" ht="48" customHeight="1" x14ac:dyDescent="0.15">
      <c r="A17" s="629"/>
      <c r="B17" s="641"/>
      <c r="C17" s="644" t="s">
        <v>1647</v>
      </c>
      <c r="D17" s="645"/>
      <c r="E17" s="59">
        <f t="shared" si="0"/>
        <v>0</v>
      </c>
      <c r="F17" s="83"/>
      <c r="G17" s="84"/>
      <c r="H17" s="85"/>
      <c r="I17" s="84"/>
      <c r="J17" s="85"/>
      <c r="K17" s="84"/>
      <c r="L17" s="85"/>
      <c r="M17" s="84"/>
      <c r="N17" s="85"/>
      <c r="O17" s="84"/>
      <c r="P17" s="117">
        <f t="shared" si="1"/>
        <v>0</v>
      </c>
      <c r="Q17" s="118">
        <f t="shared" si="2"/>
        <v>0</v>
      </c>
      <c r="R17" s="121">
        <f t="shared" si="3"/>
        <v>0</v>
      </c>
      <c r="T17" s="59">
        <f>COUNTIF(計画自動車一覧!$AI$16:$AI$1015,"軽1")+COUNTIF(計画自動車一覧!$AI$16:$AI$1015,"軽2")+COUNTIF(計画自動車一覧!$AI$16:$AI$1015,"軽3")</f>
        <v>0</v>
      </c>
    </row>
    <row r="18" spans="1:20" ht="48" customHeight="1" x14ac:dyDescent="0.15">
      <c r="A18" s="629"/>
      <c r="B18" s="591" t="s">
        <v>1745</v>
      </c>
      <c r="C18" s="592"/>
      <c r="D18" s="593"/>
      <c r="E18" s="59">
        <f t="shared" si="0"/>
        <v>0</v>
      </c>
      <c r="F18" s="83"/>
      <c r="G18" s="84"/>
      <c r="H18" s="85"/>
      <c r="I18" s="84"/>
      <c r="J18" s="85"/>
      <c r="K18" s="84"/>
      <c r="L18" s="85"/>
      <c r="M18" s="84"/>
      <c r="N18" s="85"/>
      <c r="O18" s="84"/>
      <c r="P18" s="117">
        <f t="shared" si="1"/>
        <v>0</v>
      </c>
      <c r="Q18" s="118">
        <f t="shared" si="2"/>
        <v>0</v>
      </c>
      <c r="R18" s="121">
        <f t="shared" si="3"/>
        <v>0</v>
      </c>
      <c r="T18" s="59">
        <f>COUNTIF(計画自動車一覧!$AI$16:$AI$1015,"電")</f>
        <v>0</v>
      </c>
    </row>
    <row r="19" spans="1:20" ht="48" customHeight="1" x14ac:dyDescent="0.15">
      <c r="A19" s="629"/>
      <c r="B19" s="591" t="s">
        <v>1746</v>
      </c>
      <c r="C19" s="592"/>
      <c r="D19" s="593"/>
      <c r="E19" s="59">
        <f t="shared" si="0"/>
        <v>0</v>
      </c>
      <c r="F19" s="83"/>
      <c r="G19" s="84"/>
      <c r="H19" s="85"/>
      <c r="I19" s="84"/>
      <c r="J19" s="85"/>
      <c r="K19" s="84"/>
      <c r="L19" s="85"/>
      <c r="M19" s="84"/>
      <c r="N19" s="85"/>
      <c r="O19" s="84"/>
      <c r="P19" s="117">
        <f t="shared" si="1"/>
        <v>0</v>
      </c>
      <c r="Q19" s="118">
        <f t="shared" si="2"/>
        <v>0</v>
      </c>
      <c r="R19" s="121">
        <f t="shared" si="3"/>
        <v>0</v>
      </c>
      <c r="T19" s="59">
        <f>COUNTIF(計画自動車一覧!$AI$16:$AI$1015,"メ")</f>
        <v>0</v>
      </c>
    </row>
    <row r="20" spans="1:20" ht="48" customHeight="1" x14ac:dyDescent="0.15">
      <c r="A20" s="629"/>
      <c r="B20" s="591" t="s">
        <v>1747</v>
      </c>
      <c r="C20" s="592"/>
      <c r="D20" s="593"/>
      <c r="E20" s="59">
        <f t="shared" si="0"/>
        <v>0</v>
      </c>
      <c r="F20" s="296"/>
      <c r="G20" s="297"/>
      <c r="H20" s="298"/>
      <c r="I20" s="297"/>
      <c r="J20" s="298"/>
      <c r="K20" s="299"/>
      <c r="L20" s="298"/>
      <c r="M20" s="299"/>
      <c r="N20" s="298"/>
      <c r="O20" s="299"/>
      <c r="P20" s="300">
        <f t="shared" si="1"/>
        <v>0</v>
      </c>
      <c r="Q20" s="287">
        <f t="shared" si="2"/>
        <v>0</v>
      </c>
      <c r="R20" s="301">
        <f t="shared" si="3"/>
        <v>0</v>
      </c>
      <c r="T20" s="59">
        <f>COUNTIF(計画自動車一覧!$AI$16:$AI$1015,"燃電")</f>
        <v>0</v>
      </c>
    </row>
    <row r="21" spans="1:20" ht="48" customHeight="1" x14ac:dyDescent="0.15">
      <c r="A21" s="629"/>
      <c r="B21" s="647" t="s">
        <v>1748</v>
      </c>
      <c r="C21" s="648"/>
      <c r="D21" s="649"/>
      <c r="E21" s="289">
        <f>SUM(E6:E20)</f>
        <v>0</v>
      </c>
      <c r="F21" s="290">
        <f t="shared" ref="F21:Q21" si="4">SUM(F6:F20)</f>
        <v>0</v>
      </c>
      <c r="G21" s="291">
        <f t="shared" si="4"/>
        <v>0</v>
      </c>
      <c r="H21" s="292">
        <f t="shared" si="4"/>
        <v>0</v>
      </c>
      <c r="I21" s="291">
        <f t="shared" si="4"/>
        <v>0</v>
      </c>
      <c r="J21" s="292">
        <f t="shared" si="4"/>
        <v>0</v>
      </c>
      <c r="K21" s="293">
        <f t="shared" si="4"/>
        <v>0</v>
      </c>
      <c r="L21" s="292">
        <f t="shared" si="4"/>
        <v>0</v>
      </c>
      <c r="M21" s="303">
        <f t="shared" si="4"/>
        <v>0</v>
      </c>
      <c r="N21" s="292">
        <f t="shared" si="4"/>
        <v>0</v>
      </c>
      <c r="O21" s="293">
        <f t="shared" si="4"/>
        <v>0</v>
      </c>
      <c r="P21" s="290">
        <f t="shared" si="4"/>
        <v>0</v>
      </c>
      <c r="Q21" s="294">
        <f t="shared" si="4"/>
        <v>0</v>
      </c>
      <c r="R21" s="295">
        <f>SUM(R6:R20)</f>
        <v>0</v>
      </c>
    </row>
    <row r="22" spans="1:20" ht="48" customHeight="1" x14ac:dyDescent="0.15">
      <c r="A22" s="630"/>
      <c r="B22" s="591" t="s">
        <v>1749</v>
      </c>
      <c r="C22" s="592"/>
      <c r="D22" s="593"/>
      <c r="E22" s="123">
        <f>E6+E7+E8+E9+E10+E11+E13+E14+E15+E16+E18+E19+E20</f>
        <v>0</v>
      </c>
      <c r="F22" s="67">
        <f>F6+F7+F8+F9+F10+F11+F13+F14+F15+F16+F18+F19+F20</f>
        <v>0</v>
      </c>
      <c r="G22" s="66">
        <f t="shared" ref="G22:R22" si="5">G6+G7+G8+G9+G10+G11+G13+G14+G15+G16+G18+G19+G20</f>
        <v>0</v>
      </c>
      <c r="H22" s="97">
        <f t="shared" si="5"/>
        <v>0</v>
      </c>
      <c r="I22" s="66">
        <f t="shared" si="5"/>
        <v>0</v>
      </c>
      <c r="J22" s="97">
        <f t="shared" si="5"/>
        <v>0</v>
      </c>
      <c r="K22" s="66">
        <f t="shared" si="5"/>
        <v>0</v>
      </c>
      <c r="L22" s="97">
        <f t="shared" si="5"/>
        <v>0</v>
      </c>
      <c r="M22" s="66">
        <f t="shared" si="5"/>
        <v>0</v>
      </c>
      <c r="N22" s="97">
        <f t="shared" si="5"/>
        <v>0</v>
      </c>
      <c r="O22" s="66">
        <f t="shared" si="5"/>
        <v>0</v>
      </c>
      <c r="P22" s="67">
        <f t="shared" si="5"/>
        <v>0</v>
      </c>
      <c r="Q22" s="228">
        <f t="shared" si="5"/>
        <v>0</v>
      </c>
      <c r="R22" s="66">
        <f t="shared" si="5"/>
        <v>0</v>
      </c>
      <c r="S22" s="229"/>
      <c r="T22" s="189"/>
    </row>
    <row r="23" spans="1:20" ht="78" customHeight="1" thickBot="1" x14ac:dyDescent="0.2">
      <c r="A23" s="302" t="s">
        <v>1752</v>
      </c>
      <c r="B23" s="625" t="s">
        <v>1750</v>
      </c>
      <c r="C23" s="626"/>
      <c r="D23" s="627"/>
      <c r="E23" s="124">
        <f>T23</f>
        <v>0</v>
      </c>
      <c r="F23" s="87"/>
      <c r="G23" s="88"/>
      <c r="H23" s="89"/>
      <c r="I23" s="88"/>
      <c r="J23" s="89"/>
      <c r="K23" s="90"/>
      <c r="L23" s="89"/>
      <c r="M23" s="90"/>
      <c r="N23" s="89"/>
      <c r="O23" s="90"/>
      <c r="P23" s="119">
        <f>F23+H23+J23+L23+N23</f>
        <v>0</v>
      </c>
      <c r="Q23" s="120">
        <f>G23+I23+K23+M23+O23</f>
        <v>0</v>
      </c>
      <c r="R23" s="122">
        <f>E23-P23+Q23</f>
        <v>0</v>
      </c>
      <c r="T23" s="190">
        <f>IF(SUM(計画自動車一覧!$AT$16:$AT$1015)&gt;0,SUM(計画自動車一覧!$AT$16:$AT$1015),0)</f>
        <v>0</v>
      </c>
    </row>
  </sheetData>
  <sheetProtection algorithmName="SHA-512" hashValue="qyYW13IbPqB4N5tuSutk1erg0v71wmNGPCXjLrEvJSnfWzKGSl4sBC4DxNJaci5g+XoFHAJKbt6MDXnTi+sVAg==" saltValue="sTFo+CRDeJGeKg48+gVONQ==" spinCount="100000" sheet="1" objects="1" scenarios="1" selectLockedCells="1"/>
  <mergeCells count="41">
    <mergeCell ref="B23:D23"/>
    <mergeCell ref="A6:A22"/>
    <mergeCell ref="B6:D6"/>
    <mergeCell ref="B7:D7"/>
    <mergeCell ref="B8:D8"/>
    <mergeCell ref="B9:B12"/>
    <mergeCell ref="B13:B17"/>
    <mergeCell ref="C14:D14"/>
    <mergeCell ref="C12:D12"/>
    <mergeCell ref="C13:D13"/>
    <mergeCell ref="C11:D11"/>
    <mergeCell ref="B20:D20"/>
    <mergeCell ref="B21:D21"/>
    <mergeCell ref="B22:D22"/>
    <mergeCell ref="C15:D15"/>
    <mergeCell ref="C17:D17"/>
    <mergeCell ref="P2:R3"/>
    <mergeCell ref="P4:P5"/>
    <mergeCell ref="Q4:Q5"/>
    <mergeCell ref="N4:N5"/>
    <mergeCell ref="L2:M3"/>
    <mergeCell ref="M4:M5"/>
    <mergeCell ref="L4:L5"/>
    <mergeCell ref="N2:O3"/>
    <mergeCell ref="O4:O5"/>
    <mergeCell ref="J2:K3"/>
    <mergeCell ref="H4:H5"/>
    <mergeCell ref="J4:J5"/>
    <mergeCell ref="H2:I3"/>
    <mergeCell ref="K4:K5"/>
    <mergeCell ref="I4:I5"/>
    <mergeCell ref="C16:D16"/>
    <mergeCell ref="B18:D18"/>
    <mergeCell ref="B19:D19"/>
    <mergeCell ref="F2:G3"/>
    <mergeCell ref="F4:F5"/>
    <mergeCell ref="G4:G5"/>
    <mergeCell ref="E2:E3"/>
    <mergeCell ref="C10:D10"/>
    <mergeCell ref="C9:D9"/>
    <mergeCell ref="E4:E5"/>
  </mergeCells>
  <phoneticPr fontId="4"/>
  <dataValidations count="1">
    <dataValidation type="whole" imeMode="off" operator="greaterThanOrEqual" allowBlank="1" showInputMessage="1" showErrorMessage="1" sqref="F23:O23 F6:O20" xr:uid="{00000000-0002-0000-0400-000000000000}">
      <formula1>0</formula1>
    </dataValidation>
  </dataValidations>
  <printOptions horizontalCentered="1"/>
  <pageMargins left="0.7" right="0.7" top="0.75" bottom="0.75" header="0.3" footer="0.3"/>
  <pageSetup paperSize="9" scale="72" orientation="portrait" horizontalDpi="400" verticalDpi="4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65"/>
  <sheetViews>
    <sheetView showGridLines="0" zoomScaleNormal="100" workbookViewId="0">
      <selection activeCell="D3" sqref="D3"/>
    </sheetView>
  </sheetViews>
  <sheetFormatPr defaultColWidth="9" defaultRowHeight="16.2" x14ac:dyDescent="0.2"/>
  <cols>
    <col min="1" max="1" width="4.109375" style="50" customWidth="1"/>
    <col min="2" max="2" width="40.6640625" style="50" customWidth="1"/>
    <col min="3" max="3" width="10.33203125" style="50" customWidth="1"/>
    <col min="4" max="4" width="8.6640625" style="50" customWidth="1"/>
    <col min="5" max="5" width="10" style="50" bestFit="1" customWidth="1"/>
    <col min="6" max="6" width="78" style="50" bestFit="1" customWidth="1"/>
    <col min="7" max="7" width="1.6640625" style="50" customWidth="1"/>
    <col min="8" max="8" width="2" style="50" hidden="1" customWidth="1"/>
    <col min="9" max="9" width="1" style="50" hidden="1" customWidth="1"/>
    <col min="10" max="10" width="2.44140625" style="50" hidden="1" customWidth="1"/>
    <col min="11" max="11" width="4.77734375" style="50" hidden="1" customWidth="1"/>
    <col min="12" max="16384" width="9" style="50"/>
  </cols>
  <sheetData>
    <row r="1" spans="1:11" ht="21" customHeight="1" thickBot="1" x14ac:dyDescent="0.3">
      <c r="A1" s="52" t="s">
        <v>421</v>
      </c>
    </row>
    <row r="2" spans="1:11" ht="48.75" customHeight="1" thickBot="1" x14ac:dyDescent="0.25">
      <c r="A2" s="690" t="s">
        <v>53</v>
      </c>
      <c r="B2" s="691"/>
      <c r="C2" s="65" t="s">
        <v>54</v>
      </c>
      <c r="D2" s="64" t="s">
        <v>55</v>
      </c>
      <c r="E2" s="657" t="s">
        <v>704</v>
      </c>
      <c r="F2" s="658"/>
    </row>
    <row r="3" spans="1:11" ht="16.2" customHeight="1" x14ac:dyDescent="0.2">
      <c r="A3" s="699" t="s">
        <v>424</v>
      </c>
      <c r="B3" s="693" t="s">
        <v>703</v>
      </c>
      <c r="C3" s="669" t="str">
        <f>IF(AND(COUNTA(D3:D8)=0,D9=""),"なし","あり")</f>
        <v>なし</v>
      </c>
      <c r="D3" s="113"/>
      <c r="E3" s="659" t="s">
        <v>756</v>
      </c>
      <c r="F3" s="660"/>
      <c r="J3" s="50" t="s">
        <v>754</v>
      </c>
      <c r="K3" s="50" t="s">
        <v>760</v>
      </c>
    </row>
    <row r="4" spans="1:11" x14ac:dyDescent="0.2">
      <c r="A4" s="700"/>
      <c r="B4" s="694"/>
      <c r="C4" s="664"/>
      <c r="D4" s="115"/>
      <c r="E4" s="651" t="s">
        <v>757</v>
      </c>
      <c r="F4" s="652"/>
      <c r="J4" s="50" t="s">
        <v>755</v>
      </c>
    </row>
    <row r="5" spans="1:11" ht="17.25" customHeight="1" x14ac:dyDescent="0.2">
      <c r="A5" s="700"/>
      <c r="B5" s="694"/>
      <c r="C5" s="664"/>
      <c r="D5" s="115"/>
      <c r="E5" s="651" t="s">
        <v>748</v>
      </c>
      <c r="F5" s="652"/>
    </row>
    <row r="6" spans="1:11" ht="17.25" customHeight="1" x14ac:dyDescent="0.2">
      <c r="A6" s="700"/>
      <c r="B6" s="694"/>
      <c r="C6" s="664"/>
      <c r="D6" s="115"/>
      <c r="E6" s="661" t="s">
        <v>58</v>
      </c>
      <c r="F6" s="662"/>
    </row>
    <row r="7" spans="1:11" x14ac:dyDescent="0.2">
      <c r="A7" s="700"/>
      <c r="B7" s="694"/>
      <c r="C7" s="664"/>
      <c r="D7" s="115"/>
      <c r="E7" s="651" t="s">
        <v>758</v>
      </c>
      <c r="F7" s="652"/>
    </row>
    <row r="8" spans="1:11" x14ac:dyDescent="0.2">
      <c r="A8" s="700"/>
      <c r="B8" s="694"/>
      <c r="C8" s="664"/>
      <c r="D8" s="115"/>
      <c r="E8" s="651" t="s">
        <v>759</v>
      </c>
      <c r="F8" s="652"/>
    </row>
    <row r="9" spans="1:11" x14ac:dyDescent="0.2">
      <c r="A9" s="700"/>
      <c r="B9" s="694"/>
      <c r="C9" s="664"/>
      <c r="D9" s="210" t="str">
        <f>IF(ISBLANK(F9)=TRUE,"","○")</f>
        <v/>
      </c>
      <c r="E9" s="146" t="s">
        <v>61</v>
      </c>
      <c r="F9" s="142"/>
    </row>
    <row r="10" spans="1:11" x14ac:dyDescent="0.2">
      <c r="A10" s="700"/>
      <c r="B10" s="696" t="s">
        <v>761</v>
      </c>
      <c r="C10" s="665" t="str">
        <f>IF(AND(COUNTA(D10:D14)=0,D15=""),"なし","あり")</f>
        <v>なし</v>
      </c>
      <c r="D10" s="114"/>
      <c r="E10" s="653" t="s">
        <v>762</v>
      </c>
      <c r="F10" s="654"/>
    </row>
    <row r="11" spans="1:11" x14ac:dyDescent="0.2">
      <c r="A11" s="700"/>
      <c r="B11" s="697"/>
      <c r="C11" s="664"/>
      <c r="D11" s="115"/>
      <c r="E11" s="651" t="s">
        <v>763</v>
      </c>
      <c r="F11" s="652"/>
    </row>
    <row r="12" spans="1:11" x14ac:dyDescent="0.2">
      <c r="A12" s="700"/>
      <c r="B12" s="697"/>
      <c r="C12" s="664"/>
      <c r="D12" s="115"/>
      <c r="E12" s="651" t="s">
        <v>764</v>
      </c>
      <c r="F12" s="652"/>
    </row>
    <row r="13" spans="1:11" x14ac:dyDescent="0.2">
      <c r="A13" s="700"/>
      <c r="B13" s="697"/>
      <c r="C13" s="664"/>
      <c r="D13" s="115"/>
      <c r="E13" s="651" t="s">
        <v>765</v>
      </c>
      <c r="F13" s="652"/>
    </row>
    <row r="14" spans="1:11" x14ac:dyDescent="0.2">
      <c r="A14" s="700"/>
      <c r="B14" s="697"/>
      <c r="C14" s="664"/>
      <c r="D14" s="115"/>
      <c r="E14" s="651" t="s">
        <v>766</v>
      </c>
      <c r="F14" s="652"/>
    </row>
    <row r="15" spans="1:11" x14ac:dyDescent="0.2">
      <c r="A15" s="700"/>
      <c r="B15" s="697"/>
      <c r="C15" s="664"/>
      <c r="D15" s="210" t="str">
        <f>IF(ISBLANK(F15)=TRUE,"","○")</f>
        <v/>
      </c>
      <c r="E15" s="146" t="s">
        <v>61</v>
      </c>
      <c r="F15" s="142"/>
    </row>
    <row r="16" spans="1:11" x14ac:dyDescent="0.2">
      <c r="A16" s="700"/>
      <c r="B16" s="696" t="s">
        <v>1754</v>
      </c>
      <c r="C16" s="665" t="str">
        <f>IF(AND(COUNTA(D16)=0,D17=""),"なし","あり")</f>
        <v>なし</v>
      </c>
      <c r="D16" s="304"/>
      <c r="E16" s="653" t="s">
        <v>1753</v>
      </c>
      <c r="F16" s="654"/>
    </row>
    <row r="17" spans="1:6" x14ac:dyDescent="0.2">
      <c r="A17" s="701"/>
      <c r="B17" s="698"/>
      <c r="C17" s="670"/>
      <c r="D17" s="211" t="str">
        <f>IF(ISBLANK(F17)=TRUE,"","○")</f>
        <v/>
      </c>
      <c r="E17" s="305" t="s">
        <v>61</v>
      </c>
      <c r="F17" s="306"/>
    </row>
    <row r="18" spans="1:6" ht="16.2" customHeight="1" x14ac:dyDescent="0.2">
      <c r="A18" s="702" t="s">
        <v>425</v>
      </c>
      <c r="B18" s="685" t="s">
        <v>767</v>
      </c>
      <c r="C18" s="665" t="str">
        <f>IF(AND(COUNTA(D18:D19)=0,D20=""),"なし","あり")</f>
        <v>なし</v>
      </c>
      <c r="D18" s="114"/>
      <c r="E18" s="653" t="s">
        <v>28</v>
      </c>
      <c r="F18" s="654"/>
    </row>
    <row r="19" spans="1:6" x14ac:dyDescent="0.2">
      <c r="A19" s="703"/>
      <c r="B19" s="695"/>
      <c r="C19" s="664"/>
      <c r="D19" s="115"/>
      <c r="E19" s="651" t="s">
        <v>29</v>
      </c>
      <c r="F19" s="652"/>
    </row>
    <row r="20" spans="1:6" x14ac:dyDescent="0.2">
      <c r="A20" s="703"/>
      <c r="B20" s="692"/>
      <c r="C20" s="666"/>
      <c r="D20" s="210" t="str">
        <f>IF(ISBLANK(F20)=TRUE,"","○")</f>
        <v/>
      </c>
      <c r="E20" s="146" t="s">
        <v>61</v>
      </c>
      <c r="F20" s="144"/>
    </row>
    <row r="21" spans="1:6" x14ac:dyDescent="0.2">
      <c r="A21" s="703"/>
      <c r="B21" s="685" t="s">
        <v>768</v>
      </c>
      <c r="C21" s="665" t="str">
        <f>IF(AND(COUNTA(D21)=0,D22=""),"なし","あり")</f>
        <v>なし</v>
      </c>
      <c r="D21" s="114"/>
      <c r="E21" s="667" t="s">
        <v>30</v>
      </c>
      <c r="F21" s="668"/>
    </row>
    <row r="22" spans="1:6" x14ac:dyDescent="0.2">
      <c r="A22" s="703"/>
      <c r="B22" s="695"/>
      <c r="C22" s="664"/>
      <c r="D22" s="210" t="str">
        <f>IF(ISBLANK(F22)=TRUE,"","○")</f>
        <v/>
      </c>
      <c r="E22" s="146" t="s">
        <v>61</v>
      </c>
      <c r="F22" s="145"/>
    </row>
    <row r="23" spans="1:6" x14ac:dyDescent="0.2">
      <c r="A23" s="703"/>
      <c r="B23" s="685" t="s">
        <v>1755</v>
      </c>
      <c r="C23" s="665" t="str">
        <f>IF(AND(COUNTA(D23)=0,D24=""),"なし","あり")</f>
        <v>なし</v>
      </c>
      <c r="D23" s="114"/>
      <c r="E23" s="667" t="s">
        <v>31</v>
      </c>
      <c r="F23" s="668"/>
    </row>
    <row r="24" spans="1:6" x14ac:dyDescent="0.2">
      <c r="A24" s="703"/>
      <c r="B24" s="692"/>
      <c r="C24" s="666"/>
      <c r="D24" s="210" t="str">
        <f>IF(ISBLANK(F24)=TRUE,"","○")</f>
        <v/>
      </c>
      <c r="E24" s="146" t="s">
        <v>61</v>
      </c>
      <c r="F24" s="145"/>
    </row>
    <row r="25" spans="1:6" x14ac:dyDescent="0.2">
      <c r="A25" s="703"/>
      <c r="B25" s="685" t="s">
        <v>769</v>
      </c>
      <c r="C25" s="665" t="str">
        <f>IF(AND(COUNTA(D25:D26)=0,D27=""),"なし","あり")</f>
        <v>なし</v>
      </c>
      <c r="D25" s="114"/>
      <c r="E25" s="653" t="s">
        <v>32</v>
      </c>
      <c r="F25" s="654"/>
    </row>
    <row r="26" spans="1:6" x14ac:dyDescent="0.2">
      <c r="A26" s="703"/>
      <c r="B26" s="695"/>
      <c r="C26" s="664"/>
      <c r="D26" s="115"/>
      <c r="E26" s="651" t="s">
        <v>33</v>
      </c>
      <c r="F26" s="652"/>
    </row>
    <row r="27" spans="1:6" x14ac:dyDescent="0.2">
      <c r="A27" s="703"/>
      <c r="B27" s="692"/>
      <c r="C27" s="666"/>
      <c r="D27" s="211" t="str">
        <f>IF(ISBLANK(F27)=TRUE,"","○")</f>
        <v/>
      </c>
      <c r="E27" s="148" t="s">
        <v>61</v>
      </c>
      <c r="F27" s="144"/>
    </row>
    <row r="28" spans="1:6" x14ac:dyDescent="0.2">
      <c r="A28" s="703"/>
      <c r="B28" s="705" t="s">
        <v>770</v>
      </c>
      <c r="C28" s="663" t="str">
        <f>IF(AND(COUNTA(D28)=0,D29=""),"なし","あり")</f>
        <v>なし</v>
      </c>
      <c r="D28" s="116"/>
      <c r="E28" s="655" t="s">
        <v>34</v>
      </c>
      <c r="F28" s="656"/>
    </row>
    <row r="29" spans="1:6" x14ac:dyDescent="0.2">
      <c r="A29" s="703"/>
      <c r="B29" s="695"/>
      <c r="C29" s="664"/>
      <c r="D29" s="212" t="str">
        <f>IF(ISBLANK(F29)=TRUE,"","○")</f>
        <v/>
      </c>
      <c r="E29" s="146" t="s">
        <v>61</v>
      </c>
      <c r="F29" s="145"/>
    </row>
    <row r="30" spans="1:6" x14ac:dyDescent="0.2">
      <c r="A30" s="703"/>
      <c r="B30" s="685" t="s">
        <v>771</v>
      </c>
      <c r="C30" s="665" t="str">
        <f>IF(AND(COUNTA(D30:D31)=0,D32="")=TRUE,"なし","あり")</f>
        <v>なし</v>
      </c>
      <c r="D30" s="114"/>
      <c r="E30" s="653" t="s">
        <v>35</v>
      </c>
      <c r="F30" s="654"/>
    </row>
    <row r="31" spans="1:6" x14ac:dyDescent="0.2">
      <c r="A31" s="703"/>
      <c r="B31" s="695"/>
      <c r="C31" s="664"/>
      <c r="D31" s="115"/>
      <c r="E31" s="651" t="s">
        <v>36</v>
      </c>
      <c r="F31" s="652"/>
    </row>
    <row r="32" spans="1:6" x14ac:dyDescent="0.2">
      <c r="A32" s="703"/>
      <c r="B32" s="692"/>
      <c r="C32" s="666"/>
      <c r="D32" s="211" t="str">
        <f>IF(ISBLANK(F32)=TRUE,"","○")</f>
        <v/>
      </c>
      <c r="E32" s="148" t="s">
        <v>61</v>
      </c>
      <c r="F32" s="144"/>
    </row>
    <row r="33" spans="1:6" x14ac:dyDescent="0.2">
      <c r="A33" s="703"/>
      <c r="B33" s="705" t="s">
        <v>772</v>
      </c>
      <c r="C33" s="663" t="str">
        <f>IF(AND(COUNTA(D33)=0,D34=""),"なし","あり")</f>
        <v>なし</v>
      </c>
      <c r="D33" s="116"/>
      <c r="E33" s="655" t="s">
        <v>37</v>
      </c>
      <c r="F33" s="656"/>
    </row>
    <row r="34" spans="1:6" x14ac:dyDescent="0.2">
      <c r="A34" s="703"/>
      <c r="B34" s="695"/>
      <c r="C34" s="664"/>
      <c r="D34" s="210" t="str">
        <f>IF(ISBLANK(F34)=TRUE,"","○")</f>
        <v/>
      </c>
      <c r="E34" s="146" t="s">
        <v>61</v>
      </c>
      <c r="F34" s="145"/>
    </row>
    <row r="35" spans="1:6" x14ac:dyDescent="0.2">
      <c r="A35" s="703"/>
      <c r="B35" s="685" t="s">
        <v>1756</v>
      </c>
      <c r="C35" s="665" t="str">
        <f>IF(AND(COUNTA(D35:D36)=0,D37=""),"なし","あり")</f>
        <v>なし</v>
      </c>
      <c r="D35" s="114"/>
      <c r="E35" s="653" t="s">
        <v>38</v>
      </c>
      <c r="F35" s="654"/>
    </row>
    <row r="36" spans="1:6" x14ac:dyDescent="0.2">
      <c r="A36" s="703"/>
      <c r="B36" s="705"/>
      <c r="C36" s="664"/>
      <c r="D36" s="115"/>
      <c r="E36" s="651" t="s">
        <v>39</v>
      </c>
      <c r="F36" s="652"/>
    </row>
    <row r="37" spans="1:6" x14ac:dyDescent="0.2">
      <c r="A37" s="703"/>
      <c r="B37" s="706"/>
      <c r="C37" s="664"/>
      <c r="D37" s="210" t="str">
        <f>IF(ISBLANK(F37)=TRUE,"","○")</f>
        <v/>
      </c>
      <c r="E37" s="146" t="s">
        <v>61</v>
      </c>
      <c r="F37" s="142"/>
    </row>
    <row r="38" spans="1:6" x14ac:dyDescent="0.2">
      <c r="A38" s="703"/>
      <c r="B38" s="688" t="s">
        <v>422</v>
      </c>
      <c r="C38" s="665" t="str">
        <f>IF(AND(COUNTA(D38:D41)=0,D42=""),"なし","あり")</f>
        <v>なし</v>
      </c>
      <c r="D38" s="114"/>
      <c r="E38" s="653" t="s">
        <v>40</v>
      </c>
      <c r="F38" s="654"/>
    </row>
    <row r="39" spans="1:6" x14ac:dyDescent="0.2">
      <c r="A39" s="703"/>
      <c r="B39" s="686"/>
      <c r="C39" s="664"/>
      <c r="D39" s="115"/>
      <c r="E39" s="651" t="s">
        <v>41</v>
      </c>
      <c r="F39" s="652"/>
    </row>
    <row r="40" spans="1:6" x14ac:dyDescent="0.2">
      <c r="A40" s="703"/>
      <c r="B40" s="686"/>
      <c r="C40" s="664"/>
      <c r="D40" s="115"/>
      <c r="E40" s="651" t="s">
        <v>42</v>
      </c>
      <c r="F40" s="652"/>
    </row>
    <row r="41" spans="1:6" x14ac:dyDescent="0.2">
      <c r="A41" s="703"/>
      <c r="B41" s="686"/>
      <c r="C41" s="664"/>
      <c r="D41" s="115"/>
      <c r="E41" s="651" t="s">
        <v>749</v>
      </c>
      <c r="F41" s="652"/>
    </row>
    <row r="42" spans="1:6" x14ac:dyDescent="0.2">
      <c r="A42" s="703"/>
      <c r="B42" s="687"/>
      <c r="C42" s="664"/>
      <c r="D42" s="210" t="str">
        <f>IF(ISBLANK(F42)=TRUE,"","○")</f>
        <v/>
      </c>
      <c r="E42" s="146" t="s">
        <v>61</v>
      </c>
      <c r="F42" s="142"/>
    </row>
    <row r="43" spans="1:6" x14ac:dyDescent="0.2">
      <c r="A43" s="703"/>
      <c r="B43" s="688" t="s">
        <v>423</v>
      </c>
      <c r="C43" s="665" t="str">
        <f>IF(AND(COUNTA(D43:D46)=0,D47=""),"なし","あり")</f>
        <v>なし</v>
      </c>
      <c r="D43" s="114"/>
      <c r="E43" s="653" t="s">
        <v>43</v>
      </c>
      <c r="F43" s="654"/>
    </row>
    <row r="44" spans="1:6" x14ac:dyDescent="0.2">
      <c r="A44" s="703"/>
      <c r="B44" s="686"/>
      <c r="C44" s="664"/>
      <c r="D44" s="115"/>
      <c r="E44" s="651" t="s">
        <v>44</v>
      </c>
      <c r="F44" s="652"/>
    </row>
    <row r="45" spans="1:6" x14ac:dyDescent="0.2">
      <c r="A45" s="703"/>
      <c r="B45" s="686"/>
      <c r="C45" s="664"/>
      <c r="D45" s="115"/>
      <c r="E45" s="651" t="s">
        <v>750</v>
      </c>
      <c r="F45" s="652"/>
    </row>
    <row r="46" spans="1:6" x14ac:dyDescent="0.2">
      <c r="A46" s="703"/>
      <c r="B46" s="686"/>
      <c r="C46" s="664"/>
      <c r="D46" s="115"/>
      <c r="E46" s="651" t="s">
        <v>59</v>
      </c>
      <c r="F46" s="652"/>
    </row>
    <row r="47" spans="1:6" x14ac:dyDescent="0.2">
      <c r="A47" s="703"/>
      <c r="B47" s="687"/>
      <c r="C47" s="664"/>
      <c r="D47" s="210" t="str">
        <f>IF(ISBLANK(F47)=TRUE,"","○")</f>
        <v/>
      </c>
      <c r="E47" s="146" t="s">
        <v>61</v>
      </c>
      <c r="F47" s="142"/>
    </row>
    <row r="48" spans="1:6" ht="16.2" customHeight="1" x14ac:dyDescent="0.2">
      <c r="A48" s="703"/>
      <c r="B48" s="685" t="s">
        <v>475</v>
      </c>
      <c r="C48" s="665" t="str">
        <f>IF(AND(COUNTA(D48:D51)=0,D52=""),"なし","あり")</f>
        <v>なし</v>
      </c>
      <c r="D48" s="114"/>
      <c r="E48" s="653" t="s">
        <v>45</v>
      </c>
      <c r="F48" s="654"/>
    </row>
    <row r="49" spans="1:6" x14ac:dyDescent="0.2">
      <c r="A49" s="703"/>
      <c r="B49" s="686"/>
      <c r="C49" s="664"/>
      <c r="D49" s="115"/>
      <c r="E49" s="651" t="s">
        <v>46</v>
      </c>
      <c r="F49" s="652"/>
    </row>
    <row r="50" spans="1:6" x14ac:dyDescent="0.2">
      <c r="A50" s="703"/>
      <c r="B50" s="686"/>
      <c r="C50" s="664"/>
      <c r="D50" s="115"/>
      <c r="E50" s="651" t="s">
        <v>47</v>
      </c>
      <c r="F50" s="652"/>
    </row>
    <row r="51" spans="1:6" x14ac:dyDescent="0.2">
      <c r="A51" s="703"/>
      <c r="B51" s="686"/>
      <c r="C51" s="664"/>
      <c r="D51" s="115"/>
      <c r="E51" s="651" t="s">
        <v>48</v>
      </c>
      <c r="F51" s="652"/>
    </row>
    <row r="52" spans="1:6" x14ac:dyDescent="0.2">
      <c r="A52" s="703"/>
      <c r="B52" s="687"/>
      <c r="C52" s="664"/>
      <c r="D52" s="210" t="str">
        <f>IF(ISBLANK(F52)=TRUE,"","○")</f>
        <v/>
      </c>
      <c r="E52" s="146" t="s">
        <v>61</v>
      </c>
      <c r="F52" s="142"/>
    </row>
    <row r="53" spans="1:6" x14ac:dyDescent="0.2">
      <c r="A53" s="703"/>
      <c r="B53" s="688" t="s">
        <v>1754</v>
      </c>
      <c r="C53" s="665" t="str">
        <f>IF(AND(COUNTA(D53:D56)=0,D57=""),"なし","あり")</f>
        <v>なし</v>
      </c>
      <c r="D53" s="114"/>
      <c r="E53" s="653" t="s">
        <v>49</v>
      </c>
      <c r="F53" s="654"/>
    </row>
    <row r="54" spans="1:6" x14ac:dyDescent="0.2">
      <c r="A54" s="703"/>
      <c r="B54" s="686"/>
      <c r="C54" s="664"/>
      <c r="D54" s="115"/>
      <c r="E54" s="651" t="s">
        <v>50</v>
      </c>
      <c r="F54" s="652"/>
    </row>
    <row r="55" spans="1:6" x14ac:dyDescent="0.2">
      <c r="A55" s="703"/>
      <c r="B55" s="686"/>
      <c r="C55" s="664"/>
      <c r="D55" s="115"/>
      <c r="E55" s="651" t="s">
        <v>51</v>
      </c>
      <c r="F55" s="652"/>
    </row>
    <row r="56" spans="1:6" x14ac:dyDescent="0.2">
      <c r="A56" s="703"/>
      <c r="B56" s="686"/>
      <c r="C56" s="664"/>
      <c r="D56" s="115"/>
      <c r="E56" s="651" t="s">
        <v>52</v>
      </c>
      <c r="F56" s="652"/>
    </row>
    <row r="57" spans="1:6" ht="16.8" thickBot="1" x14ac:dyDescent="0.25">
      <c r="A57" s="704"/>
      <c r="B57" s="689"/>
      <c r="C57" s="684"/>
      <c r="D57" s="213" t="str">
        <f>IF(ISBLANK(F57)=TRUE,"","○")</f>
        <v/>
      </c>
      <c r="E57" s="147" t="s">
        <v>61</v>
      </c>
      <c r="F57" s="143"/>
    </row>
    <row r="58" spans="1:6" ht="16.8" thickBot="1" x14ac:dyDescent="0.25"/>
    <row r="59" spans="1:6" ht="17.25" customHeight="1" x14ac:dyDescent="0.2">
      <c r="A59" s="680" t="s">
        <v>62</v>
      </c>
      <c r="B59" s="681"/>
      <c r="C59" s="671"/>
      <c r="D59" s="672"/>
      <c r="E59" s="672"/>
      <c r="F59" s="673"/>
    </row>
    <row r="60" spans="1:6" x14ac:dyDescent="0.2">
      <c r="A60" s="581"/>
      <c r="B60" s="682"/>
      <c r="C60" s="674"/>
      <c r="D60" s="675"/>
      <c r="E60" s="675"/>
      <c r="F60" s="676"/>
    </row>
    <row r="61" spans="1:6" x14ac:dyDescent="0.2">
      <c r="A61" s="581"/>
      <c r="B61" s="682"/>
      <c r="C61" s="674"/>
      <c r="D61" s="675"/>
      <c r="E61" s="675"/>
      <c r="F61" s="676"/>
    </row>
    <row r="62" spans="1:6" x14ac:dyDescent="0.2">
      <c r="A62" s="581"/>
      <c r="B62" s="682"/>
      <c r="C62" s="674"/>
      <c r="D62" s="675"/>
      <c r="E62" s="675"/>
      <c r="F62" s="676"/>
    </row>
    <row r="63" spans="1:6" x14ac:dyDescent="0.2">
      <c r="A63" s="581"/>
      <c r="B63" s="682"/>
      <c r="C63" s="674"/>
      <c r="D63" s="675"/>
      <c r="E63" s="675"/>
      <c r="F63" s="676"/>
    </row>
    <row r="64" spans="1:6" x14ac:dyDescent="0.2">
      <c r="A64" s="581"/>
      <c r="B64" s="682"/>
      <c r="C64" s="674"/>
      <c r="D64" s="675"/>
      <c r="E64" s="675"/>
      <c r="F64" s="676"/>
    </row>
    <row r="65" spans="1:6" ht="16.8" thickBot="1" x14ac:dyDescent="0.25">
      <c r="A65" s="574"/>
      <c r="B65" s="683"/>
      <c r="C65" s="677"/>
      <c r="D65" s="678"/>
      <c r="E65" s="678"/>
      <c r="F65" s="679"/>
    </row>
  </sheetData>
  <sheetProtection algorithmName="SHA-512" hashValue="ov5R+9v1hNe7uxN9JnqifGLWp0RWed2Kdk+J5mejmVKQ6QKfLG0QxCFEwwcxqfBVEl9O0g5uu3h8zrl+sncgsg==" saltValue="AY6u1QU2J6QgVfbNsvXB9w==" spinCount="100000" sheet="1" objects="1" scenarios="1" selectLockedCells="1"/>
  <mergeCells count="76">
    <mergeCell ref="C30:C32"/>
    <mergeCell ref="C43:C47"/>
    <mergeCell ref="B33:B34"/>
    <mergeCell ref="C33:C34"/>
    <mergeCell ref="C35:C37"/>
    <mergeCell ref="B38:B42"/>
    <mergeCell ref="B43:B47"/>
    <mergeCell ref="C38:C42"/>
    <mergeCell ref="A2:B2"/>
    <mergeCell ref="B23:B24"/>
    <mergeCell ref="B3:B9"/>
    <mergeCell ref="B25:B27"/>
    <mergeCell ref="B18:B20"/>
    <mergeCell ref="B10:B15"/>
    <mergeCell ref="B21:B22"/>
    <mergeCell ref="B16:B17"/>
    <mergeCell ref="A3:A17"/>
    <mergeCell ref="A18:A57"/>
    <mergeCell ref="B35:B37"/>
    <mergeCell ref="B30:B32"/>
    <mergeCell ref="B28:B29"/>
    <mergeCell ref="C59:F65"/>
    <mergeCell ref="A59:B65"/>
    <mergeCell ref="C48:C52"/>
    <mergeCell ref="C53:C57"/>
    <mergeCell ref="B48:B52"/>
    <mergeCell ref="E56:F56"/>
    <mergeCell ref="E55:F55"/>
    <mergeCell ref="E54:F54"/>
    <mergeCell ref="E48:F48"/>
    <mergeCell ref="E53:F53"/>
    <mergeCell ref="E51:F51"/>
    <mergeCell ref="E50:F50"/>
    <mergeCell ref="E49:F49"/>
    <mergeCell ref="B53:B57"/>
    <mergeCell ref="E7:F7"/>
    <mergeCell ref="E19:F19"/>
    <mergeCell ref="E21:F21"/>
    <mergeCell ref="C21:C22"/>
    <mergeCell ref="C3:C9"/>
    <mergeCell ref="C10:C15"/>
    <mergeCell ref="E8:F8"/>
    <mergeCell ref="E12:F12"/>
    <mergeCell ref="E10:F10"/>
    <mergeCell ref="E11:F11"/>
    <mergeCell ref="E13:F13"/>
    <mergeCell ref="C16:C17"/>
    <mergeCell ref="E16:F16"/>
    <mergeCell ref="C28:C29"/>
    <mergeCell ref="C23:C24"/>
    <mergeCell ref="C18:C20"/>
    <mergeCell ref="C25:C27"/>
    <mergeCell ref="E14:F14"/>
    <mergeCell ref="E18:F18"/>
    <mergeCell ref="E23:F23"/>
    <mergeCell ref="E25:F25"/>
    <mergeCell ref="E26:F26"/>
    <mergeCell ref="E28:F28"/>
    <mergeCell ref="E2:F2"/>
    <mergeCell ref="E3:F3"/>
    <mergeCell ref="E4:F4"/>
    <mergeCell ref="E5:F5"/>
    <mergeCell ref="E6:F6"/>
    <mergeCell ref="E45:F45"/>
    <mergeCell ref="E36:F36"/>
    <mergeCell ref="E38:F38"/>
    <mergeCell ref="E46:F46"/>
    <mergeCell ref="E30:F30"/>
    <mergeCell ref="E31:F31"/>
    <mergeCell ref="E35:F35"/>
    <mergeCell ref="E33:F33"/>
    <mergeCell ref="E41:F41"/>
    <mergeCell ref="E43:F43"/>
    <mergeCell ref="E44:F44"/>
    <mergeCell ref="E39:F39"/>
    <mergeCell ref="E40:F40"/>
  </mergeCells>
  <phoneticPr fontId="4"/>
  <dataValidations count="2">
    <dataValidation type="list" imeMode="hiragana" allowBlank="1" showInputMessage="1" showErrorMessage="1" sqref="D3:D8 D10:D14 D18:D19 D21 D23 D25:D26 D28 D30:D31 D33 D35:D36 D38:D41 D43:D46 D48:D51 D53:D56 D16" xr:uid="{00000000-0002-0000-0500-000000000000}">
      <formula1>$K$3:$K$4</formula1>
    </dataValidation>
    <dataValidation imeMode="hiragana" allowBlank="1" showInputMessage="1" showErrorMessage="1" sqref="E9:F9 E27:F27 E52:F52 C59 E20:F20 E22:F22 E57:F57 E29:F29 E32:F32 E47:F47 E42:F42 E24:F24 E37:F37 E34:F34 E15:F15 E16" xr:uid="{00000000-0002-0000-0500-000001000000}"/>
  </dataValidations>
  <printOptions horizontalCentered="1"/>
  <pageMargins left="0.59055118110236227" right="0.19685039370078741" top="1.0236220472440944" bottom="0.47244094488188981" header="0.35433070866141736" footer="0.27559055118110237"/>
  <pageSetup paperSize="9" scale="10" orientation="portrait" horizontalDpi="4294967292"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D396D-D8CF-4355-8FA3-F2E72454037D}">
  <sheetPr>
    <tabColor rgb="FFFFFF00"/>
    <pageSetUpPr fitToPage="1"/>
  </sheetPr>
  <dimension ref="A1:AB41"/>
  <sheetViews>
    <sheetView showGridLines="0" showZeros="0" zoomScaleNormal="100" zoomScaleSheetLayoutView="85" workbookViewId="0">
      <selection activeCell="Y2" sqref="Y2"/>
    </sheetView>
  </sheetViews>
  <sheetFormatPr defaultColWidth="9" defaultRowHeight="13.2" x14ac:dyDescent="0.2"/>
  <cols>
    <col min="1" max="7" width="3.44140625" style="32" customWidth="1"/>
    <col min="8" max="8" width="9" style="32"/>
    <col min="9" max="16" width="3.44140625" style="32" customWidth="1"/>
    <col min="17" max="17" width="4.109375" style="32" customWidth="1"/>
    <col min="18" max="18" width="5" style="32" bestFit="1" customWidth="1"/>
    <col min="19" max="23" width="3.44140625" style="32" customWidth="1"/>
    <col min="24" max="24" width="8.109375" style="32" customWidth="1"/>
    <col min="25" max="25" width="5.6640625" style="32" customWidth="1"/>
    <col min="26" max="26" width="1.6640625" style="32" customWidth="1"/>
    <col min="27" max="28" width="0" style="32" hidden="1" customWidth="1"/>
    <col min="29" max="16384" width="9" style="32"/>
  </cols>
  <sheetData>
    <row r="1" spans="1:25" ht="15" customHeight="1" thickBot="1" x14ac:dyDescent="0.25"/>
    <row r="2" spans="1:25" ht="27.75" customHeight="1" thickBot="1" x14ac:dyDescent="0.25">
      <c r="R2" s="776" t="s">
        <v>1648</v>
      </c>
      <c r="S2" s="777"/>
      <c r="T2" s="778"/>
      <c r="U2" s="779" t="str">
        <f>IFERROR(IF(計画表紙!$B$2="○",計画表紙!V3,""),"")</f>
        <v/>
      </c>
      <c r="V2" s="780"/>
      <c r="W2" s="780"/>
      <c r="X2" s="781"/>
      <c r="Y2" s="254"/>
    </row>
    <row r="3" spans="1:25" ht="12" customHeight="1" x14ac:dyDescent="0.2"/>
    <row r="4" spans="1:25" ht="15" customHeight="1" x14ac:dyDescent="0.2">
      <c r="P4" s="307"/>
      <c r="Q4" s="308"/>
      <c r="R4" s="309" t="s">
        <v>1625</v>
      </c>
      <c r="S4" s="310" t="str">
        <f>IFERROR(IF(計画表紙!$B$2="○",計画表紙!T5,""),"")</f>
        <v/>
      </c>
      <c r="T4" s="309" t="s">
        <v>419</v>
      </c>
      <c r="U4" s="311" t="str">
        <f>IFERROR(IF(計画表紙!$B$2="○",計画表紙!V5,""),"")</f>
        <v/>
      </c>
      <c r="V4" s="309" t="s">
        <v>57</v>
      </c>
      <c r="W4" s="311" t="str">
        <f>IFERROR(IF(計画表紙!$B$2="○",計画表紙!X5,""),"")</f>
        <v/>
      </c>
      <c r="X4" s="308" t="s">
        <v>56</v>
      </c>
      <c r="Y4" s="312"/>
    </row>
    <row r="5" spans="1:25" ht="15" customHeight="1" x14ac:dyDescent="0.2">
      <c r="S5" s="408"/>
      <c r="T5" s="408"/>
      <c r="U5" s="408"/>
      <c r="V5" s="408"/>
      <c r="W5" s="408"/>
    </row>
    <row r="6" spans="1:25" ht="15" customHeight="1" x14ac:dyDescent="0.2">
      <c r="A6" s="726" t="s">
        <v>418</v>
      </c>
      <c r="B6" s="726"/>
      <c r="C6" s="726"/>
      <c r="D6" s="313" t="s">
        <v>1645</v>
      </c>
    </row>
    <row r="7" spans="1:25" ht="15" customHeight="1" x14ac:dyDescent="0.2"/>
    <row r="8" spans="1:25" ht="15" customHeight="1" x14ac:dyDescent="0.2">
      <c r="H8" s="760" t="s">
        <v>505</v>
      </c>
      <c r="I8" s="760"/>
      <c r="J8" s="760"/>
      <c r="K8" s="760"/>
      <c r="L8" s="761"/>
      <c r="M8" s="782" t="str">
        <f>IFERROR(IF(計画表紙!$B$2="○",計画表紙!N9,""),"")</f>
        <v/>
      </c>
      <c r="N8" s="783"/>
      <c r="O8" s="314" t="s">
        <v>506</v>
      </c>
      <c r="P8" s="784" t="str">
        <f>IFERROR(IF(計画表紙!$B$2="○",計画表紙!Q9,""),"")</f>
        <v/>
      </c>
      <c r="Q8" s="785"/>
      <c r="R8" s="309"/>
      <c r="S8" s="309"/>
      <c r="T8" s="309"/>
      <c r="U8" s="309"/>
      <c r="V8" s="309"/>
      <c r="W8" s="309"/>
      <c r="X8" s="309"/>
    </row>
    <row r="9" spans="1:25" ht="18.75" customHeight="1" x14ac:dyDescent="0.2">
      <c r="H9" s="760" t="s">
        <v>1711</v>
      </c>
      <c r="I9" s="760"/>
      <c r="J9" s="760"/>
      <c r="K9" s="760"/>
      <c r="L9" s="761"/>
      <c r="M9" s="762" t="str">
        <f>IFERROR(IF(計画表紙!$B$2="○",計画表紙!N10,""),"")</f>
        <v/>
      </c>
      <c r="N9" s="763"/>
      <c r="O9" s="763"/>
      <c r="P9" s="763"/>
      <c r="Q9" s="763"/>
      <c r="R9" s="763"/>
      <c r="S9" s="763"/>
      <c r="T9" s="763"/>
      <c r="U9" s="763"/>
      <c r="V9" s="763"/>
      <c r="W9" s="763"/>
      <c r="X9" s="764"/>
      <c r="Y9" s="312"/>
    </row>
    <row r="10" spans="1:25" ht="18.75" customHeight="1" x14ac:dyDescent="0.2">
      <c r="H10" s="760"/>
      <c r="I10" s="760"/>
      <c r="J10" s="760"/>
      <c r="K10" s="760"/>
      <c r="L10" s="761"/>
      <c r="M10" s="765"/>
      <c r="N10" s="766"/>
      <c r="O10" s="766"/>
      <c r="P10" s="766"/>
      <c r="Q10" s="766"/>
      <c r="R10" s="766"/>
      <c r="S10" s="766"/>
      <c r="T10" s="766"/>
      <c r="U10" s="766"/>
      <c r="V10" s="766"/>
      <c r="W10" s="766"/>
      <c r="X10" s="767"/>
      <c r="Y10" s="312"/>
    </row>
    <row r="11" spans="1:25" ht="20.25" customHeight="1" x14ac:dyDescent="0.2">
      <c r="H11" s="768" t="s">
        <v>1712</v>
      </c>
      <c r="I11" s="768"/>
      <c r="J11" s="768"/>
      <c r="K11" s="768"/>
      <c r="L11" s="769"/>
      <c r="M11" s="770" t="str">
        <f>IFERROR(IF(計画表紙!$B$2="○",計画表紙!N12,""),"")</f>
        <v/>
      </c>
      <c r="N11" s="771"/>
      <c r="O11" s="771"/>
      <c r="P11" s="771"/>
      <c r="Q11" s="771"/>
      <c r="R11" s="771"/>
      <c r="S11" s="771"/>
      <c r="T11" s="771"/>
      <c r="U11" s="771"/>
      <c r="V11" s="771"/>
      <c r="W11" s="771"/>
      <c r="X11" s="772"/>
      <c r="Y11" s="312"/>
    </row>
    <row r="12" spans="1:25" ht="30" customHeight="1" x14ac:dyDescent="0.2">
      <c r="H12" s="760" t="s">
        <v>1713</v>
      </c>
      <c r="I12" s="760"/>
      <c r="J12" s="760"/>
      <c r="K12" s="760"/>
      <c r="L12" s="761"/>
      <c r="M12" s="773" t="str">
        <f>IFERROR(IF(計画表紙!$B$2="○",計画表紙!N13,""),"")</f>
        <v/>
      </c>
      <c r="N12" s="774"/>
      <c r="O12" s="774"/>
      <c r="P12" s="774"/>
      <c r="Q12" s="774"/>
      <c r="R12" s="774"/>
      <c r="S12" s="774"/>
      <c r="T12" s="774"/>
      <c r="U12" s="774"/>
      <c r="V12" s="774"/>
      <c r="W12" s="774"/>
      <c r="X12" s="775"/>
      <c r="Y12" s="312"/>
    </row>
    <row r="13" spans="1:25" ht="24" customHeight="1" x14ac:dyDescent="0.2">
      <c r="H13" s="756" t="s">
        <v>1714</v>
      </c>
      <c r="I13" s="756"/>
      <c r="J13" s="756"/>
      <c r="K13" s="756"/>
      <c r="L13" s="757"/>
      <c r="M13" s="749" t="str">
        <f>IFERROR(IF(計画表紙!$B$2="○",計画表紙!N14,""),"")</f>
        <v/>
      </c>
      <c r="N13" s="750"/>
      <c r="O13" s="750"/>
      <c r="P13" s="750"/>
      <c r="Q13" s="750"/>
      <c r="R13" s="750"/>
      <c r="S13" s="750"/>
      <c r="T13" s="750"/>
      <c r="U13" s="750"/>
      <c r="V13" s="750"/>
      <c r="W13" s="750"/>
      <c r="X13" s="751"/>
      <c r="Y13" s="315"/>
    </row>
    <row r="14" spans="1:25" ht="15" customHeight="1" x14ac:dyDescent="0.2">
      <c r="M14" s="312" t="s">
        <v>1715</v>
      </c>
    </row>
    <row r="15" spans="1:25" ht="15" customHeight="1" x14ac:dyDescent="0.2"/>
    <row r="16" spans="1:25" ht="21.75" customHeight="1" x14ac:dyDescent="0.2">
      <c r="A16" s="758" t="s">
        <v>1716</v>
      </c>
      <c r="B16" s="758"/>
      <c r="C16" s="758"/>
      <c r="D16" s="758"/>
      <c r="E16" s="758"/>
      <c r="F16" s="758"/>
      <c r="G16" s="758"/>
      <c r="H16" s="758"/>
      <c r="I16" s="758"/>
      <c r="J16" s="758"/>
      <c r="K16" s="758"/>
      <c r="L16" s="758"/>
      <c r="M16" s="758"/>
      <c r="N16" s="758"/>
      <c r="O16" s="758"/>
      <c r="P16" s="758"/>
      <c r="Q16" s="758"/>
      <c r="R16" s="758"/>
      <c r="S16" s="758"/>
      <c r="T16" s="758"/>
      <c r="U16" s="758"/>
      <c r="V16" s="758"/>
      <c r="W16" s="758"/>
      <c r="X16" s="758"/>
    </row>
    <row r="17" spans="1:28" ht="6.75" customHeight="1" x14ac:dyDescent="0.2"/>
    <row r="18" spans="1:28" ht="39" customHeight="1" x14ac:dyDescent="0.2">
      <c r="A18" s="759" t="s">
        <v>1717</v>
      </c>
      <c r="B18" s="759"/>
      <c r="C18" s="759"/>
      <c r="D18" s="759"/>
      <c r="E18" s="759"/>
      <c r="F18" s="759"/>
      <c r="G18" s="759"/>
      <c r="H18" s="759"/>
      <c r="I18" s="759"/>
      <c r="J18" s="759"/>
      <c r="K18" s="759"/>
      <c r="L18" s="759"/>
      <c r="M18" s="759"/>
      <c r="N18" s="759"/>
      <c r="O18" s="759"/>
      <c r="P18" s="759"/>
      <c r="Q18" s="759"/>
      <c r="R18" s="759"/>
      <c r="S18" s="759"/>
      <c r="T18" s="759"/>
      <c r="U18" s="759"/>
      <c r="V18" s="759"/>
      <c r="W18" s="759"/>
      <c r="X18" s="759"/>
    </row>
    <row r="19" spans="1:28" ht="23.25" customHeight="1" x14ac:dyDescent="0.2">
      <c r="A19" s="722" t="s">
        <v>446</v>
      </c>
      <c r="B19" s="723"/>
      <c r="C19" s="723"/>
      <c r="D19" s="723"/>
      <c r="E19" s="723"/>
      <c r="F19" s="723"/>
      <c r="G19" s="723"/>
      <c r="H19" s="724"/>
      <c r="I19" s="722" t="str">
        <f>IFERROR(IF(計画表紙!$B$2="○",計画表紙!J20,""),"")</f>
        <v/>
      </c>
      <c r="J19" s="723"/>
      <c r="K19" s="723"/>
      <c r="L19" s="723"/>
      <c r="M19" s="723"/>
      <c r="N19" s="723"/>
      <c r="O19" s="723"/>
      <c r="P19" s="723"/>
      <c r="Q19" s="723"/>
      <c r="R19" s="723"/>
      <c r="S19" s="723"/>
      <c r="T19" s="723"/>
      <c r="U19" s="723"/>
      <c r="V19" s="723"/>
      <c r="W19" s="723"/>
      <c r="X19" s="724"/>
      <c r="Y19" s="317"/>
      <c r="Z19" s="307"/>
    </row>
    <row r="20" spans="1:28" ht="23.25" customHeight="1" x14ac:dyDescent="0.2">
      <c r="A20" s="728"/>
      <c r="B20" s="729"/>
      <c r="C20" s="729"/>
      <c r="D20" s="729"/>
      <c r="E20" s="729"/>
      <c r="F20" s="729"/>
      <c r="G20" s="729"/>
      <c r="H20" s="730"/>
      <c r="I20" s="728"/>
      <c r="J20" s="729"/>
      <c r="K20" s="729"/>
      <c r="L20" s="729"/>
      <c r="M20" s="729"/>
      <c r="N20" s="729"/>
      <c r="O20" s="729"/>
      <c r="P20" s="729"/>
      <c r="Q20" s="729"/>
      <c r="R20" s="729"/>
      <c r="S20" s="729"/>
      <c r="T20" s="729"/>
      <c r="U20" s="729"/>
      <c r="V20" s="729"/>
      <c r="W20" s="729"/>
      <c r="X20" s="730"/>
      <c r="Y20" s="317"/>
      <c r="Z20" s="307"/>
    </row>
    <row r="21" spans="1:28" ht="21.75" customHeight="1" x14ac:dyDescent="0.2">
      <c r="A21" s="722" t="s">
        <v>1718</v>
      </c>
      <c r="B21" s="723"/>
      <c r="C21" s="723"/>
      <c r="D21" s="723"/>
      <c r="E21" s="723"/>
      <c r="F21" s="723"/>
      <c r="G21" s="723"/>
      <c r="H21" s="724"/>
      <c r="I21" s="318" t="s">
        <v>505</v>
      </c>
      <c r="J21" s="745" t="str">
        <f>IFERROR(IF(計画表紙!$B$2="○",計画表紙!K22,""),"")</f>
        <v/>
      </c>
      <c r="K21" s="746"/>
      <c r="L21" s="319" t="s">
        <v>506</v>
      </c>
      <c r="M21" s="747" t="str">
        <f>IFERROR(IF(計画表紙!$B$2="○",計画表紙!N22,""),"")</f>
        <v/>
      </c>
      <c r="N21" s="748"/>
      <c r="O21" s="316"/>
      <c r="P21" s="320"/>
      <c r="Q21" s="320"/>
      <c r="R21" s="320"/>
      <c r="S21" s="320"/>
      <c r="T21" s="320"/>
      <c r="U21" s="320"/>
      <c r="V21" s="320"/>
      <c r="W21" s="320"/>
      <c r="X21" s="321"/>
      <c r="Y21" s="317"/>
      <c r="Z21" s="307"/>
    </row>
    <row r="22" spans="1:28" ht="21.75" customHeight="1" x14ac:dyDescent="0.2">
      <c r="A22" s="728"/>
      <c r="B22" s="729"/>
      <c r="C22" s="729"/>
      <c r="D22" s="729"/>
      <c r="E22" s="729"/>
      <c r="F22" s="729"/>
      <c r="G22" s="729"/>
      <c r="H22" s="730"/>
      <c r="I22" s="749" t="str">
        <f>IFERROR(IF(計画表紙!$B$2="○",計画表紙!J23,""),"")</f>
        <v/>
      </c>
      <c r="J22" s="750"/>
      <c r="K22" s="750"/>
      <c r="L22" s="750"/>
      <c r="M22" s="750"/>
      <c r="N22" s="750"/>
      <c r="O22" s="750"/>
      <c r="P22" s="750"/>
      <c r="Q22" s="750"/>
      <c r="R22" s="750"/>
      <c r="S22" s="750"/>
      <c r="T22" s="750"/>
      <c r="U22" s="750"/>
      <c r="V22" s="750"/>
      <c r="W22" s="750"/>
      <c r="X22" s="751"/>
      <c r="Y22" s="317"/>
      <c r="Z22" s="307"/>
    </row>
    <row r="23" spans="1:28" ht="20.25" customHeight="1" x14ac:dyDescent="0.2">
      <c r="A23" s="722" t="s">
        <v>1773</v>
      </c>
      <c r="B23" s="723"/>
      <c r="C23" s="723"/>
      <c r="D23" s="723"/>
      <c r="E23" s="723"/>
      <c r="F23" s="723"/>
      <c r="G23" s="723"/>
      <c r="H23" s="724"/>
      <c r="I23" s="722" t="str">
        <f>IF(計画表紙!$B$2="○",IF(AA23&gt;29,計画事業所!E48,AA23),"")</f>
        <v/>
      </c>
      <c r="J23" s="723"/>
      <c r="K23" s="723"/>
      <c r="L23" s="752"/>
      <c r="M23" s="723" t="s">
        <v>448</v>
      </c>
      <c r="N23" s="322"/>
      <c r="O23" s="322"/>
      <c r="P23" s="322"/>
      <c r="Q23" s="323"/>
      <c r="R23" s="322"/>
      <c r="S23" s="754"/>
      <c r="T23" s="754"/>
      <c r="U23" s="754"/>
      <c r="V23" s="322"/>
      <c r="W23" s="322"/>
      <c r="X23" s="324"/>
      <c r="AA23" s="325">
        <f>計画事業所!E48-計画事業所!E49</f>
        <v>0</v>
      </c>
      <c r="AB23" s="325">
        <f>IF(AA23&gt;29,計画事業所!E48,AA23)</f>
        <v>0</v>
      </c>
    </row>
    <row r="24" spans="1:28" ht="20.25" customHeight="1" x14ac:dyDescent="0.2">
      <c r="A24" s="728"/>
      <c r="B24" s="729"/>
      <c r="C24" s="729"/>
      <c r="D24" s="729"/>
      <c r="E24" s="729"/>
      <c r="F24" s="729"/>
      <c r="G24" s="729"/>
      <c r="H24" s="730"/>
      <c r="I24" s="728"/>
      <c r="J24" s="729"/>
      <c r="K24" s="729"/>
      <c r="L24" s="753"/>
      <c r="M24" s="729"/>
      <c r="N24" s="326"/>
      <c r="O24" s="326"/>
      <c r="P24" s="326"/>
      <c r="Q24" s="327"/>
      <c r="R24" s="326"/>
      <c r="S24" s="755"/>
      <c r="T24" s="755"/>
      <c r="U24" s="755"/>
      <c r="V24" s="326"/>
      <c r="W24" s="326"/>
      <c r="X24" s="328"/>
    </row>
    <row r="25" spans="1:28" ht="36" customHeight="1" x14ac:dyDescent="0.2">
      <c r="A25" s="719" t="s">
        <v>1724</v>
      </c>
      <c r="B25" s="720"/>
      <c r="C25" s="720"/>
      <c r="D25" s="720"/>
      <c r="E25" s="720"/>
      <c r="F25" s="720"/>
      <c r="G25" s="720"/>
      <c r="H25" s="721"/>
      <c r="I25" s="741" t="str">
        <f>IF(T25="","",VLOOKUP(T25,産業分類表!A4:B102,2,FALSE))</f>
        <v/>
      </c>
      <c r="J25" s="742"/>
      <c r="K25" s="742"/>
      <c r="L25" s="742"/>
      <c r="M25" s="742"/>
      <c r="N25" s="742"/>
      <c r="O25" s="742"/>
      <c r="P25" s="742"/>
      <c r="Q25" s="743"/>
      <c r="R25" s="719" t="s">
        <v>355</v>
      </c>
      <c r="S25" s="721"/>
      <c r="T25" s="720" t="str">
        <f>IFERROR(IF(計画表紙!$B$2="○",計画表紙!U26,""),"")</f>
        <v/>
      </c>
      <c r="U25" s="720"/>
      <c r="V25" s="720"/>
      <c r="W25" s="720"/>
      <c r="X25" s="721"/>
      <c r="Y25" s="317"/>
      <c r="Z25" s="312"/>
    </row>
    <row r="26" spans="1:28" ht="36" customHeight="1" x14ac:dyDescent="0.2">
      <c r="A26" s="722" t="s">
        <v>415</v>
      </c>
      <c r="B26" s="723"/>
      <c r="C26" s="723"/>
      <c r="D26" s="723"/>
      <c r="E26" s="723"/>
      <c r="F26" s="723"/>
      <c r="G26" s="723"/>
      <c r="H26" s="724"/>
      <c r="I26" s="719" t="str">
        <f>IFERROR(IF(計画表紙!$B$2="○",計画表紙!J27,""),"")</f>
        <v/>
      </c>
      <c r="J26" s="720"/>
      <c r="K26" s="720"/>
      <c r="L26" s="720"/>
      <c r="M26" s="720"/>
      <c r="N26" s="744"/>
      <c r="O26" s="329" t="s">
        <v>447</v>
      </c>
      <c r="P26" s="329"/>
      <c r="Q26" s="330"/>
      <c r="R26" s="329"/>
      <c r="S26" s="329"/>
      <c r="T26" s="329"/>
      <c r="U26" s="329"/>
      <c r="V26" s="329"/>
      <c r="W26" s="329"/>
      <c r="X26" s="331"/>
    </row>
    <row r="27" spans="1:28" ht="36" customHeight="1" x14ac:dyDescent="0.2">
      <c r="A27" s="719" t="s">
        <v>1719</v>
      </c>
      <c r="B27" s="720"/>
      <c r="C27" s="720"/>
      <c r="D27" s="720"/>
      <c r="E27" s="720"/>
      <c r="F27" s="720"/>
      <c r="G27" s="720"/>
      <c r="H27" s="721"/>
      <c r="I27" s="719" t="s">
        <v>416</v>
      </c>
      <c r="J27" s="720"/>
      <c r="K27" s="720"/>
      <c r="L27" s="720"/>
      <c r="M27" s="720"/>
      <c r="N27" s="720"/>
      <c r="O27" s="720"/>
      <c r="P27" s="720"/>
      <c r="Q27" s="720"/>
      <c r="R27" s="720"/>
      <c r="S27" s="720"/>
      <c r="T27" s="720"/>
      <c r="U27" s="720"/>
      <c r="V27" s="720"/>
      <c r="W27" s="720"/>
      <c r="X27" s="721"/>
    </row>
    <row r="28" spans="1:28" ht="19.5" customHeight="1" x14ac:dyDescent="0.2">
      <c r="A28" s="722" t="s">
        <v>1725</v>
      </c>
      <c r="B28" s="723"/>
      <c r="C28" s="723"/>
      <c r="D28" s="723"/>
      <c r="E28" s="723"/>
      <c r="F28" s="723"/>
      <c r="G28" s="723"/>
      <c r="H28" s="724"/>
      <c r="I28" s="731" t="s">
        <v>1642</v>
      </c>
      <c r="J28" s="732"/>
      <c r="K28" s="732"/>
      <c r="L28" s="733"/>
      <c r="M28" s="708" t="str">
        <f>IFERROR(IF(計画表紙!$B$2="○",計画表紙!N29,""),"")</f>
        <v/>
      </c>
      <c r="N28" s="734"/>
      <c r="O28" s="734"/>
      <c r="P28" s="734"/>
      <c r="Q28" s="734"/>
      <c r="R28" s="734"/>
      <c r="S28" s="734"/>
      <c r="T28" s="734"/>
      <c r="U28" s="734"/>
      <c r="V28" s="734"/>
      <c r="W28" s="734"/>
      <c r="X28" s="735"/>
      <c r="Y28" s="332"/>
      <c r="Z28" s="333"/>
    </row>
    <row r="29" spans="1:28" ht="19.5" customHeight="1" x14ac:dyDescent="0.2">
      <c r="A29" s="725"/>
      <c r="B29" s="726"/>
      <c r="C29" s="726"/>
      <c r="D29" s="726"/>
      <c r="E29" s="726"/>
      <c r="F29" s="726"/>
      <c r="G29" s="726"/>
      <c r="H29" s="727"/>
      <c r="I29" s="731" t="s">
        <v>1643</v>
      </c>
      <c r="J29" s="736"/>
      <c r="K29" s="736"/>
      <c r="L29" s="737"/>
      <c r="M29" s="708" t="str">
        <f>IFERROR(IF(計画表紙!$B$2="○",計画表紙!N30,""),"")</f>
        <v/>
      </c>
      <c r="N29" s="709"/>
      <c r="O29" s="709"/>
      <c r="P29" s="709"/>
      <c r="Q29" s="709"/>
      <c r="R29" s="709"/>
      <c r="S29" s="709"/>
      <c r="T29" s="709"/>
      <c r="U29" s="709"/>
      <c r="V29" s="709"/>
      <c r="W29" s="709"/>
      <c r="X29" s="710"/>
      <c r="Y29" s="332"/>
      <c r="Z29" s="333"/>
    </row>
    <row r="30" spans="1:28" ht="19.5" customHeight="1" x14ac:dyDescent="0.2">
      <c r="A30" s="725"/>
      <c r="B30" s="726"/>
      <c r="C30" s="726"/>
      <c r="D30" s="726"/>
      <c r="E30" s="726"/>
      <c r="F30" s="726"/>
      <c r="G30" s="726"/>
      <c r="H30" s="727"/>
      <c r="I30" s="738" t="s">
        <v>1644</v>
      </c>
      <c r="J30" s="739"/>
      <c r="K30" s="739"/>
      <c r="L30" s="740"/>
      <c r="M30" s="708" t="str">
        <f>IFERROR(IF(計画表紙!$B$2="○",計画表紙!N31,""),"")</f>
        <v/>
      </c>
      <c r="N30" s="709"/>
      <c r="O30" s="709"/>
      <c r="P30" s="709"/>
      <c r="Q30" s="709"/>
      <c r="R30" s="709"/>
      <c r="S30" s="709"/>
      <c r="T30" s="709"/>
      <c r="U30" s="709"/>
      <c r="V30" s="709"/>
      <c r="W30" s="709"/>
      <c r="X30" s="710"/>
      <c r="Y30" s="332"/>
      <c r="Z30" s="333"/>
    </row>
    <row r="31" spans="1:28" ht="19.5" customHeight="1" x14ac:dyDescent="0.2">
      <c r="A31" s="725"/>
      <c r="B31" s="726"/>
      <c r="C31" s="726"/>
      <c r="D31" s="726"/>
      <c r="E31" s="726"/>
      <c r="F31" s="726"/>
      <c r="G31" s="726"/>
      <c r="H31" s="727"/>
      <c r="I31" s="738" t="s">
        <v>356</v>
      </c>
      <c r="J31" s="739"/>
      <c r="K31" s="739"/>
      <c r="L31" s="740"/>
      <c r="M31" s="708" t="str">
        <f>IFERROR(IF(計画表紙!$B$2="○",計画表紙!N32,""),"")</f>
        <v/>
      </c>
      <c r="N31" s="709"/>
      <c r="O31" s="709"/>
      <c r="P31" s="709"/>
      <c r="Q31" s="709"/>
      <c r="R31" s="709"/>
      <c r="S31" s="709"/>
      <c r="T31" s="709"/>
      <c r="U31" s="709"/>
      <c r="V31" s="709"/>
      <c r="W31" s="709"/>
      <c r="X31" s="710"/>
    </row>
    <row r="32" spans="1:28" ht="19.5" customHeight="1" x14ac:dyDescent="0.2">
      <c r="A32" s="728"/>
      <c r="B32" s="729"/>
      <c r="C32" s="729"/>
      <c r="D32" s="729"/>
      <c r="E32" s="729"/>
      <c r="F32" s="729"/>
      <c r="G32" s="729"/>
      <c r="H32" s="730"/>
      <c r="I32" s="711" t="s">
        <v>357</v>
      </c>
      <c r="J32" s="712"/>
      <c r="K32" s="712"/>
      <c r="L32" s="713"/>
      <c r="M32" s="714" t="str">
        <f>IFERROR(IF(計画表紙!$B$2="○",計画表紙!N33,""),"")</f>
        <v/>
      </c>
      <c r="N32" s="715"/>
      <c r="O32" s="715"/>
      <c r="P32" s="715"/>
      <c r="Q32" s="715"/>
      <c r="R32" s="182" t="s">
        <v>507</v>
      </c>
      <c r="S32" s="716" t="str">
        <f>IFERROR(IF(計画表紙!$B$2="○",計画表紙!T33,""),"")</f>
        <v/>
      </c>
      <c r="T32" s="716"/>
      <c r="U32" s="716"/>
      <c r="V32" s="716"/>
      <c r="W32" s="716"/>
      <c r="X32" s="717"/>
    </row>
    <row r="33" spans="1:24" ht="19.5" customHeight="1" x14ac:dyDescent="0.2">
      <c r="A33" s="718" t="s">
        <v>426</v>
      </c>
      <c r="B33" s="718"/>
      <c r="C33" s="718"/>
      <c r="D33" s="718"/>
      <c r="E33" s="718"/>
      <c r="F33" s="718"/>
      <c r="G33" s="718"/>
      <c r="H33" s="718"/>
      <c r="I33" s="718"/>
      <c r="J33" s="718"/>
      <c r="K33" s="718"/>
      <c r="L33" s="718"/>
      <c r="M33" s="718"/>
      <c r="N33" s="718"/>
      <c r="O33" s="718"/>
      <c r="P33" s="718"/>
      <c r="Q33" s="718"/>
      <c r="R33" s="718"/>
      <c r="S33" s="718"/>
      <c r="T33" s="718"/>
      <c r="U33" s="718"/>
      <c r="V33" s="718"/>
      <c r="W33" s="718"/>
      <c r="X33" s="718"/>
    </row>
    <row r="34" spans="1:24" ht="19.5" customHeight="1" x14ac:dyDescent="0.2">
      <c r="A34" s="718"/>
      <c r="B34" s="718"/>
      <c r="C34" s="718"/>
      <c r="D34" s="718"/>
      <c r="E34" s="718"/>
      <c r="F34" s="718"/>
      <c r="G34" s="718"/>
      <c r="H34" s="718"/>
      <c r="I34" s="718"/>
      <c r="J34" s="718"/>
      <c r="K34" s="718"/>
      <c r="L34" s="718"/>
      <c r="M34" s="718"/>
      <c r="N34" s="718"/>
      <c r="O34" s="718"/>
      <c r="P34" s="718"/>
      <c r="Q34" s="718"/>
      <c r="R34" s="718"/>
      <c r="S34" s="718"/>
      <c r="T34" s="718"/>
      <c r="U34" s="718"/>
      <c r="V34" s="718"/>
      <c r="W34" s="718"/>
      <c r="X34" s="718"/>
    </row>
    <row r="35" spans="1:24" ht="19.5" customHeight="1" x14ac:dyDescent="0.2">
      <c r="A35" s="718"/>
      <c r="B35" s="718"/>
      <c r="C35" s="718"/>
      <c r="D35" s="718"/>
      <c r="E35" s="718"/>
      <c r="F35" s="718"/>
      <c r="G35" s="718"/>
      <c r="H35" s="718"/>
      <c r="I35" s="718"/>
      <c r="J35" s="718"/>
      <c r="K35" s="718"/>
      <c r="L35" s="718"/>
      <c r="M35" s="718"/>
      <c r="N35" s="718"/>
      <c r="O35" s="718"/>
      <c r="P35" s="718"/>
      <c r="Q35" s="718"/>
      <c r="R35" s="718"/>
      <c r="S35" s="718"/>
      <c r="T35" s="718"/>
      <c r="U35" s="718"/>
      <c r="V35" s="718"/>
      <c r="W35" s="718"/>
      <c r="X35" s="718"/>
    </row>
    <row r="36" spans="1:24" ht="19.5" customHeight="1" x14ac:dyDescent="0.2">
      <c r="A36" s="718"/>
      <c r="B36" s="718"/>
      <c r="C36" s="718"/>
      <c r="D36" s="718"/>
      <c r="E36" s="718"/>
      <c r="F36" s="718"/>
      <c r="G36" s="718"/>
      <c r="H36" s="718"/>
      <c r="I36" s="718"/>
      <c r="J36" s="718"/>
      <c r="K36" s="718"/>
      <c r="L36" s="718"/>
      <c r="M36" s="718"/>
      <c r="N36" s="718"/>
      <c r="O36" s="718"/>
      <c r="P36" s="718"/>
      <c r="Q36" s="718"/>
      <c r="R36" s="718"/>
      <c r="S36" s="718"/>
      <c r="T36" s="718"/>
      <c r="U36" s="718"/>
      <c r="V36" s="718"/>
      <c r="W36" s="718"/>
      <c r="X36" s="718"/>
    </row>
    <row r="37" spans="1:24" ht="19.5" customHeight="1" x14ac:dyDescent="0.2">
      <c r="A37" s="718"/>
      <c r="B37" s="718"/>
      <c r="C37" s="718"/>
      <c r="D37" s="718"/>
      <c r="E37" s="718"/>
      <c r="F37" s="718"/>
      <c r="G37" s="718"/>
      <c r="H37" s="718"/>
      <c r="I37" s="718"/>
      <c r="J37" s="718"/>
      <c r="K37" s="718"/>
      <c r="L37" s="718"/>
      <c r="M37" s="718"/>
      <c r="N37" s="718"/>
      <c r="O37" s="718"/>
      <c r="P37" s="718"/>
      <c r="Q37" s="718"/>
      <c r="R37" s="718"/>
      <c r="S37" s="718"/>
      <c r="T37" s="718"/>
      <c r="U37" s="718"/>
      <c r="V37" s="718"/>
      <c r="W37" s="718"/>
      <c r="X37" s="718"/>
    </row>
    <row r="38" spans="1:24" ht="9" customHeight="1" x14ac:dyDescent="0.2">
      <c r="A38" s="718"/>
      <c r="B38" s="718"/>
      <c r="C38" s="718"/>
      <c r="D38" s="718"/>
      <c r="E38" s="718"/>
      <c r="F38" s="718"/>
      <c r="G38" s="718"/>
      <c r="H38" s="718"/>
      <c r="I38" s="718"/>
      <c r="J38" s="718"/>
      <c r="K38" s="718"/>
      <c r="L38" s="718"/>
      <c r="M38" s="718"/>
      <c r="N38" s="718"/>
      <c r="O38" s="718"/>
      <c r="P38" s="718"/>
      <c r="Q38" s="718"/>
      <c r="R38" s="718"/>
      <c r="S38" s="718"/>
      <c r="T38" s="718"/>
      <c r="U38" s="718"/>
      <c r="V38" s="718"/>
      <c r="W38" s="718"/>
      <c r="X38" s="718"/>
    </row>
    <row r="39" spans="1:24" s="48" customFormat="1" ht="20.25" customHeight="1" x14ac:dyDescent="0.2">
      <c r="A39" s="707" t="s">
        <v>417</v>
      </c>
      <c r="B39" s="707"/>
    </row>
    <row r="40" spans="1:24" s="48" customFormat="1" ht="16.5" customHeight="1" x14ac:dyDescent="0.2">
      <c r="A40" s="49"/>
      <c r="B40" s="462" t="s">
        <v>1646</v>
      </c>
      <c r="C40" s="707"/>
      <c r="D40" s="707"/>
      <c r="E40" s="707"/>
      <c r="F40" s="707"/>
      <c r="G40" s="707"/>
      <c r="H40" s="707"/>
      <c r="I40" s="707"/>
      <c r="J40" s="707"/>
      <c r="K40" s="707"/>
      <c r="L40" s="707"/>
      <c r="M40" s="707"/>
      <c r="N40" s="707"/>
      <c r="O40" s="707"/>
      <c r="P40" s="707"/>
      <c r="Q40" s="707"/>
      <c r="R40" s="707"/>
      <c r="S40" s="707"/>
      <c r="T40" s="707"/>
      <c r="U40" s="707"/>
      <c r="V40" s="707"/>
      <c r="W40" s="707"/>
      <c r="X40" s="707"/>
    </row>
    <row r="41" spans="1:24" s="48" customFormat="1" ht="16.5" customHeight="1" x14ac:dyDescent="0.2">
      <c r="A41" s="49"/>
      <c r="B41" s="707"/>
      <c r="C41" s="707"/>
      <c r="D41" s="707"/>
      <c r="E41" s="707"/>
      <c r="F41" s="707"/>
      <c r="G41" s="707"/>
      <c r="H41" s="707"/>
      <c r="I41" s="707"/>
      <c r="J41" s="707"/>
      <c r="K41" s="707"/>
      <c r="L41" s="707"/>
      <c r="M41" s="707"/>
      <c r="N41" s="707"/>
      <c r="O41" s="707"/>
      <c r="P41" s="707"/>
      <c r="Q41" s="707"/>
      <c r="R41" s="707"/>
      <c r="S41" s="707"/>
      <c r="T41" s="707"/>
      <c r="U41" s="707"/>
      <c r="V41" s="707"/>
      <c r="W41" s="707"/>
      <c r="X41" s="707"/>
    </row>
  </sheetData>
  <sheetProtection algorithmName="SHA-512" hashValue="Mmir5aT6fqT0g5yB7/APFiLey4MT+2RZw1hnnZTwUmvis/xVLTQi9JyvxXUWRr7OCimgnTYFNgy23l3k5CRFvA==" saltValue="NMqs6rgobhSl9aa9uBlUoA==" spinCount="100000" sheet="1" objects="1" scenarios="1" selectLockedCells="1"/>
  <mergeCells count="53">
    <mergeCell ref="R2:T2"/>
    <mergeCell ref="U2:X2"/>
    <mergeCell ref="S5:W5"/>
    <mergeCell ref="A6:C6"/>
    <mergeCell ref="H8:L8"/>
    <mergeCell ref="M8:N8"/>
    <mergeCell ref="P8:Q8"/>
    <mergeCell ref="H9:L10"/>
    <mergeCell ref="M9:X10"/>
    <mergeCell ref="H11:L11"/>
    <mergeCell ref="M11:X11"/>
    <mergeCell ref="H12:L12"/>
    <mergeCell ref="M12:X12"/>
    <mergeCell ref="H13:L13"/>
    <mergeCell ref="M13:X13"/>
    <mergeCell ref="A16:X16"/>
    <mergeCell ref="A18:X18"/>
    <mergeCell ref="A19:H20"/>
    <mergeCell ref="I19:X20"/>
    <mergeCell ref="A21:H22"/>
    <mergeCell ref="J21:K21"/>
    <mergeCell ref="M21:N21"/>
    <mergeCell ref="I22:X22"/>
    <mergeCell ref="A23:H24"/>
    <mergeCell ref="I23:L24"/>
    <mergeCell ref="M23:M24"/>
    <mergeCell ref="S23:U23"/>
    <mergeCell ref="S24:U24"/>
    <mergeCell ref="A25:H25"/>
    <mergeCell ref="I25:Q25"/>
    <mergeCell ref="R25:S25"/>
    <mergeCell ref="T25:X25"/>
    <mergeCell ref="A26:H26"/>
    <mergeCell ref="I26:N26"/>
    <mergeCell ref="A27:H27"/>
    <mergeCell ref="I27:X27"/>
    <mergeCell ref="A28:H32"/>
    <mergeCell ref="I28:L28"/>
    <mergeCell ref="M28:X28"/>
    <mergeCell ref="I29:L29"/>
    <mergeCell ref="M29:X29"/>
    <mergeCell ref="I30:L30"/>
    <mergeCell ref="M30:X30"/>
    <mergeCell ref="I31:L31"/>
    <mergeCell ref="A39:B39"/>
    <mergeCell ref="B40:X40"/>
    <mergeCell ref="B41:X41"/>
    <mergeCell ref="M31:X31"/>
    <mergeCell ref="I32:L32"/>
    <mergeCell ref="M32:Q32"/>
    <mergeCell ref="S32:X32"/>
    <mergeCell ref="A33:H38"/>
    <mergeCell ref="I33:X38"/>
  </mergeCells>
  <phoneticPr fontId="4"/>
  <dataValidations count="7">
    <dataValidation imeMode="halfAlpha" allowBlank="1" showInputMessage="1" showErrorMessage="1" sqref="M32:Q32 S32:X32" xr:uid="{0732694F-048A-4C87-96CA-A56163104651}"/>
    <dataValidation imeMode="fullAlpha" allowBlank="1" showInputMessage="1" showErrorMessage="1" sqref="R32" xr:uid="{D0A1FF20-DEC2-405C-A6C4-31F710191187}"/>
    <dataValidation imeMode="hiragana" allowBlank="1" showInputMessage="1" showErrorMessage="1" sqref="I22 A6:D6 M9:X9 M12:X13 I19:X20 M28:X31" xr:uid="{D3CDD22A-F746-4860-9B83-C24E712CA878}"/>
    <dataValidation type="whole" imeMode="off" allowBlank="1" showInputMessage="1" showErrorMessage="1" sqref="P8:Q8" xr:uid="{BCB02255-85E8-4360-9D17-26671948D6AC}">
      <formula1>0</formula1>
      <formula2>9999</formula2>
    </dataValidation>
    <dataValidation type="whole" imeMode="off" allowBlank="1" showInputMessage="1" showErrorMessage="1" sqref="M8:N8" xr:uid="{906FA1E4-CCA9-48AE-A639-05896724A6DB}">
      <formula1>0</formula1>
      <formula2>999</formula2>
    </dataValidation>
    <dataValidation imeMode="halfKatakana" allowBlank="1" showInputMessage="1" showErrorMessage="1" sqref="M11:X11" xr:uid="{E15CD7A1-CBE2-4C34-9F17-42F3FA75532A}"/>
    <dataValidation imeMode="off" allowBlank="1" showInputMessage="1" showErrorMessage="1" sqref="O8 L21" xr:uid="{737B2FE4-C049-4C3A-8404-AECDB82ACB6F}"/>
  </dataValidations>
  <pageMargins left="0.55118110236220474" right="0.55118110236220474" top="0.78740157480314965" bottom="0.82677165354330717" header="0.51181102362204722" footer="0.51181102362204722"/>
  <pageSetup paperSize="9" scale="96" orientation="portrait" r:id="rId1"/>
  <headerFooter alignWithMargins="0">
    <oddHeader>&amp;L第一号様式（第一条）</oddHeader>
  </headerFooter>
  <ignoredErrors>
    <ignoredError sqref="A3:X3 A33:X38 A32:L32 N32:X32 A27:X27 B25:H25 J25:X25 A2:T2 V2:X2 A5:X22 A4:R4 T4:X4 A26:H26 I26:X26 A24:X24 B23:H23 A29:X31 B28:X28 J23:X23" unlockedFormula="1"/>
    <ignoredError sqref="I25"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232"/>
  <sheetViews>
    <sheetView topLeftCell="S1" zoomScale="85" zoomScaleNormal="85" zoomScaleSheetLayoutView="75" workbookViewId="0">
      <selection activeCell="AD2" sqref="AD2"/>
    </sheetView>
  </sheetViews>
  <sheetFormatPr defaultColWidth="9" defaultRowHeight="13.2" x14ac:dyDescent="0.2"/>
  <cols>
    <col min="1" max="1" width="10.88671875" style="216" hidden="1" customWidth="1"/>
    <col min="2" max="2" width="30.44140625" style="216" hidden="1" customWidth="1"/>
    <col min="3" max="3" width="14.6640625" style="216" hidden="1" customWidth="1"/>
    <col min="4" max="5" width="5.6640625" style="216" hidden="1" customWidth="1"/>
    <col min="6" max="6" width="6.33203125" style="216" hidden="1" customWidth="1"/>
    <col min="7" max="7" width="6.6640625" style="216" hidden="1" customWidth="1"/>
    <col min="8" max="9" width="5.6640625" style="216" hidden="1" customWidth="1"/>
    <col min="10" max="10" width="8.77734375" style="216" hidden="1" customWidth="1"/>
    <col min="11" max="18" width="5.6640625" style="216" hidden="1" customWidth="1"/>
    <col min="19" max="19" width="2" style="216" customWidth="1"/>
    <col min="20" max="20" width="11.6640625" style="216" customWidth="1"/>
    <col min="21" max="21" width="10.6640625" style="216" customWidth="1"/>
    <col min="22" max="22" width="12" style="216" customWidth="1"/>
    <col min="23" max="23" width="9" style="222"/>
    <col min="24" max="24" width="5.21875" style="216" bestFit="1" customWidth="1"/>
    <col min="25" max="25" width="11.77734375" style="216" customWidth="1"/>
    <col min="26" max="26" width="22.109375" style="223" customWidth="1"/>
    <col min="27" max="27" width="9" style="216"/>
    <col min="28" max="16384" width="9" style="29"/>
  </cols>
  <sheetData>
    <row r="1" spans="1:26" ht="15" thickBot="1" x14ac:dyDescent="0.25">
      <c r="A1" s="216" t="s">
        <v>541</v>
      </c>
      <c r="T1" s="788" t="s">
        <v>1771</v>
      </c>
      <c r="U1" s="788"/>
      <c r="V1" s="788"/>
      <c r="W1" s="788"/>
      <c r="X1" s="788"/>
      <c r="Y1" s="788"/>
      <c r="Z1" s="788"/>
    </row>
    <row r="2" spans="1:26" ht="40.200000000000003" thickBot="1" x14ac:dyDescent="0.25">
      <c r="A2" s="216" t="s">
        <v>497</v>
      </c>
      <c r="B2" s="216" t="s">
        <v>111</v>
      </c>
      <c r="C2" s="216" t="s">
        <v>117</v>
      </c>
      <c r="D2" s="216" t="s">
        <v>104</v>
      </c>
      <c r="E2" s="216" t="s">
        <v>476</v>
      </c>
      <c r="F2" s="24"/>
      <c r="G2" s="24"/>
      <c r="H2" s="24"/>
      <c r="I2" s="30" t="s">
        <v>566</v>
      </c>
      <c r="J2" s="216" t="s">
        <v>74</v>
      </c>
      <c r="T2" s="217" t="s">
        <v>721</v>
      </c>
      <c r="U2" s="218" t="s">
        <v>359</v>
      </c>
      <c r="V2" s="218" t="s">
        <v>452</v>
      </c>
      <c r="W2" s="219" t="s">
        <v>498</v>
      </c>
      <c r="X2" s="220" t="s">
        <v>230</v>
      </c>
      <c r="Y2" s="221" t="s">
        <v>363</v>
      </c>
      <c r="Z2" s="335" t="s">
        <v>1700</v>
      </c>
    </row>
    <row r="3" spans="1:26" ht="15" customHeight="1" x14ac:dyDescent="0.2">
      <c r="A3" s="216" t="str">
        <f>CONCATENATE(C3,E3)</f>
        <v>貨1ガ-</v>
      </c>
      <c r="B3" s="216" t="s">
        <v>118</v>
      </c>
      <c r="C3" t="s">
        <v>98</v>
      </c>
      <c r="D3" s="216" t="s">
        <v>491</v>
      </c>
      <c r="E3" s="216" t="s">
        <v>492</v>
      </c>
      <c r="I3" s="1" t="s">
        <v>810</v>
      </c>
      <c r="T3" s="336" t="s">
        <v>232</v>
      </c>
      <c r="U3" s="337" t="s">
        <v>233</v>
      </c>
      <c r="V3" s="337" t="s">
        <v>819</v>
      </c>
      <c r="W3" s="338" t="s">
        <v>491</v>
      </c>
      <c r="X3" s="337" t="s">
        <v>492</v>
      </c>
      <c r="Y3" s="339"/>
      <c r="Z3" s="340" t="s">
        <v>1704</v>
      </c>
    </row>
    <row r="4" spans="1:26" ht="15" customHeight="1" x14ac:dyDescent="0.2">
      <c r="A4" s="216" t="str">
        <f t="shared" ref="A4:A67" si="0">CONCATENATE(C4,E4)</f>
        <v>貨1ガH</v>
      </c>
      <c r="B4" s="216" t="s">
        <v>118</v>
      </c>
      <c r="C4" s="216" t="s">
        <v>98</v>
      </c>
      <c r="D4" s="216" t="s">
        <v>494</v>
      </c>
      <c r="E4" s="216" t="s">
        <v>495</v>
      </c>
      <c r="I4" s="1" t="s">
        <v>810</v>
      </c>
      <c r="T4" s="341" t="s">
        <v>232</v>
      </c>
      <c r="U4" s="265" t="s">
        <v>233</v>
      </c>
      <c r="V4" s="265" t="s">
        <v>819</v>
      </c>
      <c r="W4" s="342" t="s">
        <v>494</v>
      </c>
      <c r="X4" s="265" t="s">
        <v>495</v>
      </c>
      <c r="Y4" s="343"/>
      <c r="Z4" s="266" t="s">
        <v>1757</v>
      </c>
    </row>
    <row r="5" spans="1:26" ht="15" customHeight="1" x14ac:dyDescent="0.2">
      <c r="A5" s="216" t="str">
        <f t="shared" si="0"/>
        <v>貨1ガJ</v>
      </c>
      <c r="B5" s="216" t="s">
        <v>118</v>
      </c>
      <c r="C5" s="216" t="s">
        <v>98</v>
      </c>
      <c r="D5" s="216" t="s">
        <v>496</v>
      </c>
      <c r="E5" s="216" t="s">
        <v>509</v>
      </c>
      <c r="I5" s="1" t="s">
        <v>810</v>
      </c>
      <c r="T5" s="341" t="s">
        <v>232</v>
      </c>
      <c r="U5" s="265" t="s">
        <v>233</v>
      </c>
      <c r="V5" s="265" t="s">
        <v>819</v>
      </c>
      <c r="W5" s="342" t="s">
        <v>496</v>
      </c>
      <c r="X5" s="265" t="s">
        <v>509</v>
      </c>
      <c r="Y5" s="343"/>
      <c r="Z5" s="266" t="s">
        <v>1757</v>
      </c>
    </row>
    <row r="6" spans="1:26" ht="15" customHeight="1" x14ac:dyDescent="0.2">
      <c r="A6" s="216" t="str">
        <f t="shared" si="0"/>
        <v>貨1ガL</v>
      </c>
      <c r="B6" s="216" t="s">
        <v>118</v>
      </c>
      <c r="C6" s="216" t="s">
        <v>98</v>
      </c>
      <c r="D6" s="216" t="s">
        <v>511</v>
      </c>
      <c r="E6" s="216" t="s">
        <v>512</v>
      </c>
      <c r="I6" s="1" t="s">
        <v>810</v>
      </c>
      <c r="T6" s="341" t="s">
        <v>232</v>
      </c>
      <c r="U6" s="265" t="s">
        <v>233</v>
      </c>
      <c r="V6" s="265" t="s">
        <v>819</v>
      </c>
      <c r="W6" s="342" t="s">
        <v>511</v>
      </c>
      <c r="X6" s="265" t="s">
        <v>512</v>
      </c>
      <c r="Y6" s="343"/>
      <c r="Z6" s="266" t="s">
        <v>1757</v>
      </c>
    </row>
    <row r="7" spans="1:26" ht="15" customHeight="1" x14ac:dyDescent="0.2">
      <c r="A7" s="216" t="str">
        <f t="shared" si="0"/>
        <v>貨1ガR</v>
      </c>
      <c r="B7" s="216" t="s">
        <v>118</v>
      </c>
      <c r="C7" s="216" t="s">
        <v>98</v>
      </c>
      <c r="D7" s="216" t="s">
        <v>515</v>
      </c>
      <c r="E7" s="216" t="s">
        <v>576</v>
      </c>
      <c r="I7" s="1" t="s">
        <v>810</v>
      </c>
      <c r="T7" s="341" t="s">
        <v>232</v>
      </c>
      <c r="U7" s="265" t="s">
        <v>233</v>
      </c>
      <c r="V7" s="265" t="s">
        <v>819</v>
      </c>
      <c r="W7" s="342" t="s">
        <v>515</v>
      </c>
      <c r="X7" s="265" t="s">
        <v>576</v>
      </c>
      <c r="Y7" s="343"/>
      <c r="Z7" s="266" t="s">
        <v>1757</v>
      </c>
    </row>
    <row r="8" spans="1:26" ht="15" customHeight="1" x14ac:dyDescent="0.2">
      <c r="A8" s="216" t="str">
        <f t="shared" si="0"/>
        <v>貨1ガGG</v>
      </c>
      <c r="B8" s="216" t="s">
        <v>118</v>
      </c>
      <c r="C8" s="216" t="s">
        <v>98</v>
      </c>
      <c r="D8" s="216" t="s">
        <v>515</v>
      </c>
      <c r="E8" s="216" t="s">
        <v>554</v>
      </c>
      <c r="I8" s="1" t="s">
        <v>810</v>
      </c>
      <c r="T8" s="341" t="s">
        <v>232</v>
      </c>
      <c r="U8" s="265" t="s">
        <v>233</v>
      </c>
      <c r="V8" s="265" t="s">
        <v>819</v>
      </c>
      <c r="W8" s="342" t="s">
        <v>515</v>
      </c>
      <c r="X8" s="265" t="s">
        <v>554</v>
      </c>
      <c r="Y8" s="343"/>
      <c r="Z8" s="266" t="s">
        <v>1757</v>
      </c>
    </row>
    <row r="9" spans="1:26" ht="15" customHeight="1" x14ac:dyDescent="0.2">
      <c r="A9" s="216" t="str">
        <f t="shared" si="0"/>
        <v>貨1ガHL</v>
      </c>
      <c r="B9" s="216" t="s">
        <v>118</v>
      </c>
      <c r="C9" s="216" t="s">
        <v>98</v>
      </c>
      <c r="D9" s="216" t="s">
        <v>515</v>
      </c>
      <c r="E9" s="216" t="s">
        <v>562</v>
      </c>
      <c r="I9" s="1" t="s">
        <v>816</v>
      </c>
      <c r="J9" s="216" t="s">
        <v>820</v>
      </c>
      <c r="T9" s="341" t="s">
        <v>232</v>
      </c>
      <c r="U9" s="265" t="s">
        <v>233</v>
      </c>
      <c r="V9" s="265" t="s">
        <v>819</v>
      </c>
      <c r="W9" s="342" t="s">
        <v>515</v>
      </c>
      <c r="X9" s="265" t="s">
        <v>562</v>
      </c>
      <c r="Y9" s="343"/>
      <c r="Z9" s="266" t="s">
        <v>1702</v>
      </c>
    </row>
    <row r="10" spans="1:26" ht="15" customHeight="1" x14ac:dyDescent="0.2">
      <c r="A10" s="216" t="str">
        <f t="shared" si="0"/>
        <v>貨1ガGJ</v>
      </c>
      <c r="B10" s="216" t="s">
        <v>118</v>
      </c>
      <c r="C10" s="216" t="s">
        <v>98</v>
      </c>
      <c r="D10" s="216" t="s">
        <v>517</v>
      </c>
      <c r="E10" s="216" t="s">
        <v>556</v>
      </c>
      <c r="I10" s="1" t="s">
        <v>810</v>
      </c>
      <c r="T10" s="341" t="s">
        <v>232</v>
      </c>
      <c r="U10" s="265" t="s">
        <v>233</v>
      </c>
      <c r="V10" s="265" t="s">
        <v>819</v>
      </c>
      <c r="W10" s="342" t="s">
        <v>517</v>
      </c>
      <c r="X10" s="265" t="s">
        <v>556</v>
      </c>
      <c r="Y10" s="343"/>
      <c r="Z10" s="266" t="s">
        <v>1757</v>
      </c>
    </row>
    <row r="11" spans="1:26" ht="15" customHeight="1" x14ac:dyDescent="0.2">
      <c r="A11" s="216" t="str">
        <f t="shared" si="0"/>
        <v>貨1ガHP</v>
      </c>
      <c r="B11" s="216" t="s">
        <v>118</v>
      </c>
      <c r="C11" s="216" t="s">
        <v>98</v>
      </c>
      <c r="D11" s="216" t="s">
        <v>517</v>
      </c>
      <c r="E11" s="216" t="s">
        <v>564</v>
      </c>
      <c r="I11" s="1" t="s">
        <v>816</v>
      </c>
      <c r="J11" s="216" t="s">
        <v>820</v>
      </c>
      <c r="T11" s="341" t="s">
        <v>232</v>
      </c>
      <c r="U11" s="265" t="s">
        <v>233</v>
      </c>
      <c r="V11" s="265" t="s">
        <v>819</v>
      </c>
      <c r="W11" s="342" t="s">
        <v>517</v>
      </c>
      <c r="X11" s="265" t="s">
        <v>564</v>
      </c>
      <c r="Y11" s="343"/>
      <c r="Z11" s="266" t="s">
        <v>1702</v>
      </c>
    </row>
    <row r="12" spans="1:26" ht="15" customHeight="1" x14ac:dyDescent="0.2">
      <c r="A12" s="216" t="str">
        <f t="shared" si="0"/>
        <v>貨1ガTB</v>
      </c>
      <c r="B12" s="216" t="s">
        <v>118</v>
      </c>
      <c r="C12" s="216" t="s">
        <v>98</v>
      </c>
      <c r="D12" s="216" t="s">
        <v>517</v>
      </c>
      <c r="E12" s="216" t="s">
        <v>578</v>
      </c>
      <c r="I12" s="1" t="s">
        <v>810</v>
      </c>
      <c r="J12" s="216" t="s">
        <v>821</v>
      </c>
      <c r="T12" s="341" t="s">
        <v>232</v>
      </c>
      <c r="U12" s="265" t="s">
        <v>233</v>
      </c>
      <c r="V12" s="265" t="s">
        <v>819</v>
      </c>
      <c r="W12" s="342" t="s">
        <v>517</v>
      </c>
      <c r="X12" s="265" t="s">
        <v>578</v>
      </c>
      <c r="Y12" s="343"/>
      <c r="Z12" s="266" t="s">
        <v>1704</v>
      </c>
    </row>
    <row r="13" spans="1:26" ht="15" customHeight="1" x14ac:dyDescent="0.2">
      <c r="A13" s="216" t="str">
        <f t="shared" si="0"/>
        <v>貨1ガXB</v>
      </c>
      <c r="B13" s="216" t="s">
        <v>118</v>
      </c>
      <c r="C13" s="216" t="s">
        <v>98</v>
      </c>
      <c r="D13" s="216" t="s">
        <v>517</v>
      </c>
      <c r="E13" s="216" t="s">
        <v>592</v>
      </c>
      <c r="I13" s="1" t="s">
        <v>816</v>
      </c>
      <c r="J13" s="216" t="s">
        <v>215</v>
      </c>
      <c r="T13" s="341" t="s">
        <v>232</v>
      </c>
      <c r="U13" s="265" t="s">
        <v>233</v>
      </c>
      <c r="V13" s="265" t="s">
        <v>819</v>
      </c>
      <c r="W13" s="342" t="s">
        <v>517</v>
      </c>
      <c r="X13" s="265" t="s">
        <v>592</v>
      </c>
      <c r="Y13" s="343"/>
      <c r="Z13" s="266" t="s">
        <v>1702</v>
      </c>
    </row>
    <row r="14" spans="1:26" ht="15" customHeight="1" x14ac:dyDescent="0.2">
      <c r="A14" s="216" t="str">
        <f t="shared" si="0"/>
        <v>貨1ガLB</v>
      </c>
      <c r="B14" s="216" t="s">
        <v>118</v>
      </c>
      <c r="C14" s="216" t="s">
        <v>98</v>
      </c>
      <c r="D14" s="216" t="s">
        <v>517</v>
      </c>
      <c r="E14" s="216" t="s">
        <v>570</v>
      </c>
      <c r="I14" s="1" t="s">
        <v>810</v>
      </c>
      <c r="J14" s="216" t="s">
        <v>822</v>
      </c>
      <c r="T14" s="341" t="s">
        <v>232</v>
      </c>
      <c r="U14" s="265" t="s">
        <v>233</v>
      </c>
      <c r="V14" s="265" t="s">
        <v>819</v>
      </c>
      <c r="W14" s="342" t="s">
        <v>517</v>
      </c>
      <c r="X14" s="265" t="s">
        <v>570</v>
      </c>
      <c r="Y14" s="343"/>
      <c r="Z14" s="266" t="s">
        <v>1704</v>
      </c>
    </row>
    <row r="15" spans="1:26" ht="15" customHeight="1" x14ac:dyDescent="0.2">
      <c r="A15" s="216" t="str">
        <f t="shared" si="0"/>
        <v>貨1ガYB</v>
      </c>
      <c r="B15" s="216" t="s">
        <v>118</v>
      </c>
      <c r="C15" s="216" t="s">
        <v>98</v>
      </c>
      <c r="D15" s="216" t="s">
        <v>517</v>
      </c>
      <c r="E15" s="216" t="s">
        <v>596</v>
      </c>
      <c r="I15" s="1" t="s">
        <v>816</v>
      </c>
      <c r="J15" s="216" t="s">
        <v>216</v>
      </c>
      <c r="T15" s="341" t="s">
        <v>232</v>
      </c>
      <c r="U15" s="265" t="s">
        <v>233</v>
      </c>
      <c r="V15" s="265" t="s">
        <v>819</v>
      </c>
      <c r="W15" s="342" t="s">
        <v>517</v>
      </c>
      <c r="X15" s="265" t="s">
        <v>596</v>
      </c>
      <c r="Y15" s="343"/>
      <c r="Z15" s="266" t="s">
        <v>1702</v>
      </c>
    </row>
    <row r="16" spans="1:26" ht="15" customHeight="1" x14ac:dyDescent="0.2">
      <c r="A16" s="216" t="str">
        <f t="shared" si="0"/>
        <v>貨1ガUB</v>
      </c>
      <c r="B16" s="216" t="s">
        <v>118</v>
      </c>
      <c r="C16" s="216" t="s">
        <v>98</v>
      </c>
      <c r="D16" s="216" t="s">
        <v>517</v>
      </c>
      <c r="E16" s="216" t="s">
        <v>585</v>
      </c>
      <c r="I16" s="1" t="s">
        <v>810</v>
      </c>
      <c r="J16" s="216" t="s">
        <v>823</v>
      </c>
      <c r="T16" s="341" t="s">
        <v>232</v>
      </c>
      <c r="U16" s="265" t="s">
        <v>233</v>
      </c>
      <c r="V16" s="265" t="s">
        <v>819</v>
      </c>
      <c r="W16" s="342" t="s">
        <v>517</v>
      </c>
      <c r="X16" s="265" t="s">
        <v>585</v>
      </c>
      <c r="Y16" s="343"/>
      <c r="Z16" s="266" t="s">
        <v>1704</v>
      </c>
    </row>
    <row r="17" spans="1:31" ht="15" customHeight="1" x14ac:dyDescent="0.2">
      <c r="A17" s="216" t="str">
        <f t="shared" si="0"/>
        <v>貨1ガZB</v>
      </c>
      <c r="B17" s="216" t="s">
        <v>118</v>
      </c>
      <c r="C17" s="216" t="s">
        <v>98</v>
      </c>
      <c r="D17" s="216" t="s">
        <v>517</v>
      </c>
      <c r="E17" s="216" t="s">
        <v>600</v>
      </c>
      <c r="I17" s="1" t="s">
        <v>816</v>
      </c>
      <c r="J17" s="216" t="s">
        <v>217</v>
      </c>
      <c r="T17" s="341" t="s">
        <v>232</v>
      </c>
      <c r="U17" s="265" t="s">
        <v>233</v>
      </c>
      <c r="V17" s="265" t="s">
        <v>819</v>
      </c>
      <c r="W17" s="342" t="s">
        <v>517</v>
      </c>
      <c r="X17" s="265" t="s">
        <v>600</v>
      </c>
      <c r="Y17" s="343"/>
      <c r="Z17" s="266" t="s">
        <v>1702</v>
      </c>
    </row>
    <row r="18" spans="1:31" ht="15" customHeight="1" x14ac:dyDescent="0.2">
      <c r="A18" s="216" t="str">
        <f t="shared" si="0"/>
        <v>貨1ガABE</v>
      </c>
      <c r="B18" s="216" t="s">
        <v>118</v>
      </c>
      <c r="C18" s="216" t="s">
        <v>98</v>
      </c>
      <c r="D18" s="216" t="s">
        <v>97</v>
      </c>
      <c r="E18" s="216" t="s">
        <v>824</v>
      </c>
      <c r="I18" s="1" t="s">
        <v>810</v>
      </c>
      <c r="T18" s="341" t="s">
        <v>232</v>
      </c>
      <c r="U18" s="265" t="s">
        <v>233</v>
      </c>
      <c r="V18" s="265" t="s">
        <v>819</v>
      </c>
      <c r="W18" s="342" t="s">
        <v>97</v>
      </c>
      <c r="X18" s="265" t="s">
        <v>824</v>
      </c>
      <c r="Y18" s="343"/>
      <c r="Z18" s="266" t="s">
        <v>1757</v>
      </c>
    </row>
    <row r="19" spans="1:31" ht="15" customHeight="1" x14ac:dyDescent="0.2">
      <c r="A19" s="216" t="str">
        <f t="shared" si="0"/>
        <v>貨1ガAAE</v>
      </c>
      <c r="B19" s="216" t="s">
        <v>118</v>
      </c>
      <c r="C19" s="216" t="s">
        <v>98</v>
      </c>
      <c r="D19" s="216" t="s">
        <v>97</v>
      </c>
      <c r="E19" s="216" t="s">
        <v>825</v>
      </c>
      <c r="I19" s="1" t="s">
        <v>816</v>
      </c>
      <c r="J19" s="216" t="s">
        <v>820</v>
      </c>
      <c r="T19" s="341" t="s">
        <v>232</v>
      </c>
      <c r="U19" s="265" t="s">
        <v>233</v>
      </c>
      <c r="V19" s="265" t="s">
        <v>819</v>
      </c>
      <c r="W19" s="342" t="s">
        <v>97</v>
      </c>
      <c r="X19" s="265" t="s">
        <v>825</v>
      </c>
      <c r="Y19" s="343"/>
      <c r="Z19" s="266" t="s">
        <v>1702</v>
      </c>
    </row>
    <row r="20" spans="1:31" ht="15" customHeight="1" x14ac:dyDescent="0.2">
      <c r="A20" s="216" t="str">
        <f t="shared" si="0"/>
        <v>貨1ガALE</v>
      </c>
      <c r="B20" s="216" t="s">
        <v>118</v>
      </c>
      <c r="C20" s="216" t="s">
        <v>98</v>
      </c>
      <c r="D20" s="216" t="s">
        <v>97</v>
      </c>
      <c r="E20" t="s">
        <v>1446</v>
      </c>
      <c r="F20"/>
      <c r="I20" s="1" t="s">
        <v>832</v>
      </c>
      <c r="T20" s="341" t="s">
        <v>232</v>
      </c>
      <c r="U20" s="265" t="s">
        <v>233</v>
      </c>
      <c r="V20" s="265" t="s">
        <v>819</v>
      </c>
      <c r="W20" s="342" t="s">
        <v>97</v>
      </c>
      <c r="X20" s="265" t="s">
        <v>826</v>
      </c>
      <c r="Y20" s="343"/>
      <c r="Z20" s="266" t="s">
        <v>1703</v>
      </c>
    </row>
    <row r="21" spans="1:31" ht="15" customHeight="1" x14ac:dyDescent="0.2">
      <c r="A21" s="216" t="str">
        <f t="shared" si="0"/>
        <v>貨1ガCAE</v>
      </c>
      <c r="B21" s="216" t="s">
        <v>118</v>
      </c>
      <c r="C21" s="216" t="s">
        <v>98</v>
      </c>
      <c r="D21" s="216" t="s">
        <v>97</v>
      </c>
      <c r="E21" s="216" t="s">
        <v>99</v>
      </c>
      <c r="I21" s="1" t="s">
        <v>816</v>
      </c>
      <c r="J21" s="216" t="s">
        <v>216</v>
      </c>
      <c r="T21" s="341" t="s">
        <v>232</v>
      </c>
      <c r="U21" s="265" t="s">
        <v>233</v>
      </c>
      <c r="V21" s="265" t="s">
        <v>819</v>
      </c>
      <c r="W21" s="342" t="s">
        <v>97</v>
      </c>
      <c r="X21" s="265" t="s">
        <v>99</v>
      </c>
      <c r="Y21" s="343"/>
      <c r="Z21" s="266" t="s">
        <v>1702</v>
      </c>
      <c r="AB21" s="185"/>
      <c r="AC21" s="185"/>
      <c r="AD21" s="185"/>
      <c r="AE21" s="185"/>
    </row>
    <row r="22" spans="1:31" ht="15" customHeight="1" x14ac:dyDescent="0.2">
      <c r="A22" s="216" t="str">
        <f t="shared" si="0"/>
        <v>貨1ガCBE</v>
      </c>
      <c r="B22" s="216" t="s">
        <v>118</v>
      </c>
      <c r="C22" s="216" t="s">
        <v>98</v>
      </c>
      <c r="D22" s="216" t="s">
        <v>97</v>
      </c>
      <c r="E22" s="216" t="s">
        <v>100</v>
      </c>
      <c r="I22" s="1" t="s">
        <v>812</v>
      </c>
      <c r="J22" s="216" t="s">
        <v>822</v>
      </c>
      <c r="T22" s="341" t="s">
        <v>232</v>
      </c>
      <c r="U22" s="265" t="s">
        <v>233</v>
      </c>
      <c r="V22" s="265" t="s">
        <v>819</v>
      </c>
      <c r="W22" s="342" t="s">
        <v>97</v>
      </c>
      <c r="X22" s="265" t="s">
        <v>100</v>
      </c>
      <c r="Y22" s="343" t="s">
        <v>364</v>
      </c>
      <c r="Z22" s="266" t="s">
        <v>1758</v>
      </c>
    </row>
    <row r="23" spans="1:31" ht="15" customHeight="1" x14ac:dyDescent="0.2">
      <c r="A23" s="216" t="str">
        <f t="shared" si="0"/>
        <v>貨1ガCLE</v>
      </c>
      <c r="B23" s="216" t="s">
        <v>118</v>
      </c>
      <c r="C23" s="216" t="s">
        <v>98</v>
      </c>
      <c r="D23" s="216" t="s">
        <v>97</v>
      </c>
      <c r="E23" t="s">
        <v>1447</v>
      </c>
      <c r="F23"/>
      <c r="I23" s="1" t="s">
        <v>827</v>
      </c>
      <c r="T23" s="341" t="s">
        <v>232</v>
      </c>
      <c r="U23" s="265" t="s">
        <v>233</v>
      </c>
      <c r="V23" s="265" t="s">
        <v>819</v>
      </c>
      <c r="W23" s="342" t="s">
        <v>97</v>
      </c>
      <c r="X23" s="265" t="s">
        <v>828</v>
      </c>
      <c r="Y23" s="343"/>
      <c r="Z23" s="266" t="s">
        <v>1703</v>
      </c>
    </row>
    <row r="24" spans="1:31" ht="15" customHeight="1" x14ac:dyDescent="0.2">
      <c r="A24" s="216" t="str">
        <f t="shared" si="0"/>
        <v>貨1ガDAE</v>
      </c>
      <c r="B24" s="216" t="s">
        <v>118</v>
      </c>
      <c r="C24" s="216" t="s">
        <v>98</v>
      </c>
      <c r="D24" s="216" t="s">
        <v>97</v>
      </c>
      <c r="E24" s="216" t="s">
        <v>101</v>
      </c>
      <c r="I24" s="1" t="s">
        <v>816</v>
      </c>
      <c r="J24" s="216" t="s">
        <v>217</v>
      </c>
      <c r="T24" s="341" t="s">
        <v>232</v>
      </c>
      <c r="U24" s="265" t="s">
        <v>233</v>
      </c>
      <c r="V24" s="265" t="s">
        <v>819</v>
      </c>
      <c r="W24" s="342" t="s">
        <v>97</v>
      </c>
      <c r="X24" s="265" t="s">
        <v>101</v>
      </c>
      <c r="Y24" s="343"/>
      <c r="Z24" s="266" t="s">
        <v>1702</v>
      </c>
    </row>
    <row r="25" spans="1:31" ht="15" customHeight="1" x14ac:dyDescent="0.2">
      <c r="A25" s="216" t="str">
        <f t="shared" si="0"/>
        <v>貨1ガDBE</v>
      </c>
      <c r="B25" s="216" t="s">
        <v>118</v>
      </c>
      <c r="C25" s="216" t="s">
        <v>98</v>
      </c>
      <c r="D25" s="216" t="s">
        <v>97</v>
      </c>
      <c r="E25" s="216" t="s">
        <v>102</v>
      </c>
      <c r="I25" s="1" t="s">
        <v>814</v>
      </c>
      <c r="J25" s="216" t="s">
        <v>823</v>
      </c>
      <c r="T25" s="341" t="s">
        <v>232</v>
      </c>
      <c r="U25" s="265" t="s">
        <v>233</v>
      </c>
      <c r="V25" s="265" t="s">
        <v>819</v>
      </c>
      <c r="W25" s="342" t="s">
        <v>97</v>
      </c>
      <c r="X25" s="265" t="s">
        <v>102</v>
      </c>
      <c r="Y25" s="343" t="s">
        <v>365</v>
      </c>
      <c r="Z25" s="266" t="s">
        <v>1759</v>
      </c>
    </row>
    <row r="26" spans="1:31" ht="15" customHeight="1" x14ac:dyDescent="0.2">
      <c r="A26" s="216" t="str">
        <f t="shared" si="0"/>
        <v>貨1ガDLE</v>
      </c>
      <c r="B26" s="216" t="s">
        <v>118</v>
      </c>
      <c r="C26" s="216" t="s">
        <v>98</v>
      </c>
      <c r="D26" s="216" t="s">
        <v>97</v>
      </c>
      <c r="E26" t="s">
        <v>1448</v>
      </c>
      <c r="F26"/>
      <c r="I26" s="1" t="s">
        <v>827</v>
      </c>
      <c r="K26" s="356"/>
      <c r="L26" s="356"/>
      <c r="M26" s="356"/>
      <c r="T26" s="341" t="s">
        <v>232</v>
      </c>
      <c r="U26" s="265" t="s">
        <v>233</v>
      </c>
      <c r="V26" s="265" t="s">
        <v>819</v>
      </c>
      <c r="W26" s="265" t="s">
        <v>97</v>
      </c>
      <c r="X26" s="265" t="s">
        <v>829</v>
      </c>
      <c r="Y26" s="343"/>
      <c r="Z26" s="266" t="s">
        <v>1703</v>
      </c>
    </row>
    <row r="27" spans="1:31" ht="15" customHeight="1" x14ac:dyDescent="0.2">
      <c r="A27" s="216" t="str">
        <f t="shared" si="0"/>
        <v>貨1ガLBE</v>
      </c>
      <c r="B27" s="356" t="s">
        <v>118</v>
      </c>
      <c r="C27" s="356" t="s">
        <v>98</v>
      </c>
      <c r="D27" s="356" t="s">
        <v>9</v>
      </c>
      <c r="E27" s="356" t="s">
        <v>830</v>
      </c>
      <c r="F27" s="356"/>
      <c r="I27" s="357" t="s">
        <v>810</v>
      </c>
      <c r="J27" s="356"/>
      <c r="K27" s="356"/>
      <c r="L27" s="356"/>
      <c r="M27" s="356"/>
      <c r="T27" s="341" t="s">
        <v>232</v>
      </c>
      <c r="U27" s="265" t="s">
        <v>233</v>
      </c>
      <c r="V27" s="265" t="s">
        <v>819</v>
      </c>
      <c r="W27" s="265" t="s">
        <v>9</v>
      </c>
      <c r="X27" s="265" t="s">
        <v>830</v>
      </c>
      <c r="Y27" s="343"/>
      <c r="Z27" s="266" t="s">
        <v>1757</v>
      </c>
    </row>
    <row r="28" spans="1:31" ht="15" customHeight="1" x14ac:dyDescent="0.2">
      <c r="A28" s="216" t="str">
        <f t="shared" si="0"/>
        <v>貨1ガLAE</v>
      </c>
      <c r="B28" s="356" t="s">
        <v>118</v>
      </c>
      <c r="C28" s="356" t="s">
        <v>98</v>
      </c>
      <c r="D28" s="356" t="s">
        <v>9</v>
      </c>
      <c r="E28" s="356" t="s">
        <v>831</v>
      </c>
      <c r="F28" s="356"/>
      <c r="I28" s="357" t="s">
        <v>816</v>
      </c>
      <c r="J28" s="356" t="s">
        <v>820</v>
      </c>
      <c r="K28" s="358"/>
      <c r="L28" s="358"/>
      <c r="M28" s="358"/>
      <c r="T28" s="341" t="s">
        <v>232</v>
      </c>
      <c r="U28" s="265" t="s">
        <v>233</v>
      </c>
      <c r="V28" s="265" t="s">
        <v>819</v>
      </c>
      <c r="W28" s="342" t="s">
        <v>9</v>
      </c>
      <c r="X28" s="265" t="s">
        <v>831</v>
      </c>
      <c r="Y28" s="343"/>
      <c r="Z28" s="266" t="s">
        <v>1702</v>
      </c>
    </row>
    <row r="29" spans="1:31" ht="15" customHeight="1" x14ac:dyDescent="0.2">
      <c r="A29" s="216" t="str">
        <f t="shared" si="0"/>
        <v>貨1ガLLE</v>
      </c>
      <c r="B29" s="356" t="s">
        <v>118</v>
      </c>
      <c r="C29" s="356" t="s">
        <v>98</v>
      </c>
      <c r="D29" s="356" t="s">
        <v>9</v>
      </c>
      <c r="E29" s="359" t="s">
        <v>1449</v>
      </c>
      <c r="F29" s="356"/>
      <c r="I29" s="357" t="s">
        <v>832</v>
      </c>
      <c r="J29" s="356"/>
      <c r="K29" s="358"/>
      <c r="L29" s="358"/>
      <c r="M29" s="358"/>
      <c r="T29" s="341" t="s">
        <v>232</v>
      </c>
      <c r="U29" s="265" t="s">
        <v>233</v>
      </c>
      <c r="V29" s="265" t="s">
        <v>819</v>
      </c>
      <c r="W29" s="342" t="s">
        <v>9</v>
      </c>
      <c r="X29" s="265" t="s">
        <v>833</v>
      </c>
      <c r="Y29" s="343"/>
      <c r="Z29" s="266" t="s">
        <v>1703</v>
      </c>
    </row>
    <row r="30" spans="1:31" ht="15" customHeight="1" x14ac:dyDescent="0.2">
      <c r="A30" s="216" t="str">
        <f t="shared" si="0"/>
        <v>貨1ガMBE</v>
      </c>
      <c r="B30" s="356" t="s">
        <v>118</v>
      </c>
      <c r="C30" s="356" t="s">
        <v>98</v>
      </c>
      <c r="D30" s="356" t="s">
        <v>9</v>
      </c>
      <c r="E30" s="360" t="s">
        <v>834</v>
      </c>
      <c r="F30" s="358"/>
      <c r="I30" s="187" t="s">
        <v>812</v>
      </c>
      <c r="J30" s="358" t="s">
        <v>364</v>
      </c>
      <c r="K30" s="358"/>
      <c r="L30" s="358"/>
      <c r="M30" s="358"/>
      <c r="T30" s="341" t="s">
        <v>232</v>
      </c>
      <c r="U30" s="265" t="s">
        <v>233</v>
      </c>
      <c r="V30" s="265" t="s">
        <v>819</v>
      </c>
      <c r="W30" s="342" t="s">
        <v>9</v>
      </c>
      <c r="X30" s="265" t="s">
        <v>834</v>
      </c>
      <c r="Y30" s="343" t="s">
        <v>364</v>
      </c>
      <c r="Z30" s="266" t="s">
        <v>1758</v>
      </c>
    </row>
    <row r="31" spans="1:31" ht="15" customHeight="1" x14ac:dyDescent="0.2">
      <c r="A31" s="216" t="str">
        <f t="shared" si="0"/>
        <v>貨1ガMAE</v>
      </c>
      <c r="B31" s="356" t="s">
        <v>118</v>
      </c>
      <c r="C31" s="356" t="s">
        <v>98</v>
      </c>
      <c r="D31" s="356" t="s">
        <v>9</v>
      </c>
      <c r="E31" s="360" t="s">
        <v>835</v>
      </c>
      <c r="F31" s="358"/>
      <c r="I31" s="187" t="s">
        <v>816</v>
      </c>
      <c r="J31" s="358" t="s">
        <v>10</v>
      </c>
      <c r="K31" s="358"/>
      <c r="L31" s="358"/>
      <c r="M31" s="358"/>
      <c r="T31" s="341" t="s">
        <v>232</v>
      </c>
      <c r="U31" s="265" t="s">
        <v>233</v>
      </c>
      <c r="V31" s="265" t="s">
        <v>819</v>
      </c>
      <c r="W31" s="342" t="s">
        <v>9</v>
      </c>
      <c r="X31" s="265" t="s">
        <v>835</v>
      </c>
      <c r="Y31" s="343"/>
      <c r="Z31" s="266" t="s">
        <v>1702</v>
      </c>
    </row>
    <row r="32" spans="1:31" ht="15" customHeight="1" x14ac:dyDescent="0.2">
      <c r="A32" s="216" t="str">
        <f t="shared" si="0"/>
        <v>貨1ガMLE</v>
      </c>
      <c r="B32" s="356" t="s">
        <v>118</v>
      </c>
      <c r="C32" s="356" t="s">
        <v>98</v>
      </c>
      <c r="D32" s="356" t="s">
        <v>9</v>
      </c>
      <c r="E32" s="360" t="s">
        <v>1450</v>
      </c>
      <c r="F32" s="358"/>
      <c r="I32" s="187" t="s">
        <v>832</v>
      </c>
      <c r="J32" s="358"/>
      <c r="K32" s="358"/>
      <c r="L32" s="358"/>
      <c r="M32" s="358"/>
      <c r="T32" s="341" t="s">
        <v>232</v>
      </c>
      <c r="U32" s="265" t="s">
        <v>233</v>
      </c>
      <c r="V32" s="265" t="s">
        <v>819</v>
      </c>
      <c r="W32" s="342" t="s">
        <v>9</v>
      </c>
      <c r="X32" s="265" t="s">
        <v>836</v>
      </c>
      <c r="Y32" s="343"/>
      <c r="Z32" s="266" t="s">
        <v>1703</v>
      </c>
    </row>
    <row r="33" spans="1:26" ht="15" customHeight="1" x14ac:dyDescent="0.2">
      <c r="A33" s="216" t="str">
        <f t="shared" si="0"/>
        <v>貨1ガRBE</v>
      </c>
      <c r="B33" s="356" t="s">
        <v>118</v>
      </c>
      <c r="C33" s="356" t="s">
        <v>98</v>
      </c>
      <c r="D33" s="356" t="s">
        <v>9</v>
      </c>
      <c r="E33" s="360" t="s">
        <v>837</v>
      </c>
      <c r="F33" s="358"/>
      <c r="I33" s="187" t="s">
        <v>814</v>
      </c>
      <c r="J33" s="360" t="s">
        <v>365</v>
      </c>
      <c r="K33" s="358"/>
      <c r="L33" s="358"/>
      <c r="M33" s="358"/>
      <c r="T33" s="341" t="s">
        <v>232</v>
      </c>
      <c r="U33" s="265" t="s">
        <v>233</v>
      </c>
      <c r="V33" s="265" t="s">
        <v>819</v>
      </c>
      <c r="W33" s="342" t="s">
        <v>9</v>
      </c>
      <c r="X33" s="265" t="s">
        <v>837</v>
      </c>
      <c r="Y33" s="343" t="s">
        <v>365</v>
      </c>
      <c r="Z33" s="266" t="s">
        <v>1759</v>
      </c>
    </row>
    <row r="34" spans="1:26" ht="15" customHeight="1" x14ac:dyDescent="0.2">
      <c r="A34" s="216" t="str">
        <f t="shared" si="0"/>
        <v>貨1ガRAE</v>
      </c>
      <c r="B34" s="356" t="s">
        <v>118</v>
      </c>
      <c r="C34" s="356" t="s">
        <v>98</v>
      </c>
      <c r="D34" s="356" t="s">
        <v>9</v>
      </c>
      <c r="E34" s="360" t="s">
        <v>838</v>
      </c>
      <c r="F34" s="358"/>
      <c r="I34" s="187" t="s">
        <v>816</v>
      </c>
      <c r="J34" s="360" t="s">
        <v>11</v>
      </c>
      <c r="T34" s="341" t="s">
        <v>232</v>
      </c>
      <c r="U34" s="265" t="s">
        <v>233</v>
      </c>
      <c r="V34" s="265" t="s">
        <v>819</v>
      </c>
      <c r="W34" s="342" t="s">
        <v>9</v>
      </c>
      <c r="X34" s="265" t="s">
        <v>838</v>
      </c>
      <c r="Y34" s="343"/>
      <c r="Z34" s="266" t="s">
        <v>1702</v>
      </c>
    </row>
    <row r="35" spans="1:26" ht="15" customHeight="1" x14ac:dyDescent="0.2">
      <c r="A35" s="216" t="str">
        <f t="shared" si="0"/>
        <v>貨1ガRLE</v>
      </c>
      <c r="B35" s="356" t="s">
        <v>118</v>
      </c>
      <c r="C35" s="356" t="s">
        <v>98</v>
      </c>
      <c r="D35" s="356" t="s">
        <v>9</v>
      </c>
      <c r="E35" s="360" t="s">
        <v>1451</v>
      </c>
      <c r="F35" s="358"/>
      <c r="I35" s="187" t="s">
        <v>832</v>
      </c>
      <c r="J35" s="360"/>
      <c r="T35" s="341" t="s">
        <v>232</v>
      </c>
      <c r="U35" s="265" t="s">
        <v>233</v>
      </c>
      <c r="V35" s="265" t="s">
        <v>819</v>
      </c>
      <c r="W35" s="342" t="s">
        <v>9</v>
      </c>
      <c r="X35" s="265" t="s">
        <v>839</v>
      </c>
      <c r="Y35" s="343"/>
      <c r="Z35" s="266" t="s">
        <v>1703</v>
      </c>
    </row>
    <row r="36" spans="1:26" ht="15" customHeight="1" x14ac:dyDescent="0.2">
      <c r="A36" s="216" t="str">
        <f t="shared" si="0"/>
        <v>貨1ガQBE</v>
      </c>
      <c r="B36" s="356" t="s">
        <v>118</v>
      </c>
      <c r="C36" s="356" t="s">
        <v>98</v>
      </c>
      <c r="D36" s="356" t="s">
        <v>9</v>
      </c>
      <c r="E36" s="360" t="s">
        <v>231</v>
      </c>
      <c r="F36" s="358"/>
      <c r="I36" s="187" t="s">
        <v>810</v>
      </c>
      <c r="J36" s="360" t="s">
        <v>821</v>
      </c>
      <c r="T36" s="341" t="s">
        <v>232</v>
      </c>
      <c r="U36" s="265" t="s">
        <v>233</v>
      </c>
      <c r="V36" s="265" t="s">
        <v>819</v>
      </c>
      <c r="W36" s="342" t="s">
        <v>9</v>
      </c>
      <c r="X36" s="265" t="s">
        <v>231</v>
      </c>
      <c r="Y36" s="343"/>
      <c r="Z36" s="266" t="s">
        <v>1704</v>
      </c>
    </row>
    <row r="37" spans="1:26" ht="15" customHeight="1" x14ac:dyDescent="0.2">
      <c r="A37" s="216" t="str">
        <f t="shared" si="0"/>
        <v>貨1ガQAE</v>
      </c>
      <c r="B37" s="356" t="s">
        <v>118</v>
      </c>
      <c r="C37" s="356" t="s">
        <v>98</v>
      </c>
      <c r="D37" s="356" t="s">
        <v>9</v>
      </c>
      <c r="E37" s="360" t="s">
        <v>235</v>
      </c>
      <c r="F37" s="358"/>
      <c r="I37" s="187" t="s">
        <v>816</v>
      </c>
      <c r="J37" s="360" t="s">
        <v>215</v>
      </c>
      <c r="T37" s="341" t="s">
        <v>232</v>
      </c>
      <c r="U37" s="265" t="s">
        <v>233</v>
      </c>
      <c r="V37" s="265" t="s">
        <v>819</v>
      </c>
      <c r="W37" s="342" t="s">
        <v>9</v>
      </c>
      <c r="X37" s="265" t="s">
        <v>235</v>
      </c>
      <c r="Y37" s="343"/>
      <c r="Z37" s="266" t="s">
        <v>1702</v>
      </c>
    </row>
    <row r="38" spans="1:26" ht="15" customHeight="1" x14ac:dyDescent="0.2">
      <c r="A38" s="216" t="str">
        <f t="shared" si="0"/>
        <v>貨1ガQLE</v>
      </c>
      <c r="B38" s="356" t="s">
        <v>118</v>
      </c>
      <c r="C38" s="356" t="s">
        <v>98</v>
      </c>
      <c r="D38" s="356" t="s">
        <v>9</v>
      </c>
      <c r="E38" s="360" t="s">
        <v>1452</v>
      </c>
      <c r="F38" s="358"/>
      <c r="I38" s="187" t="s">
        <v>832</v>
      </c>
      <c r="J38" s="360"/>
      <c r="T38" s="341" t="s">
        <v>232</v>
      </c>
      <c r="U38" s="265" t="s">
        <v>233</v>
      </c>
      <c r="V38" s="265" t="s">
        <v>819</v>
      </c>
      <c r="W38" s="342" t="s">
        <v>9</v>
      </c>
      <c r="X38" s="265" t="s">
        <v>840</v>
      </c>
      <c r="Y38" s="343"/>
      <c r="Z38" s="266" t="s">
        <v>1703</v>
      </c>
    </row>
    <row r="39" spans="1:26" ht="15" customHeight="1" x14ac:dyDescent="0.2">
      <c r="A39" s="216" t="str">
        <f t="shared" si="0"/>
        <v>貨1ガ3BE</v>
      </c>
      <c r="B39" s="358" t="s">
        <v>118</v>
      </c>
      <c r="C39" s="358" t="s">
        <v>98</v>
      </c>
      <c r="D39" s="360" t="s">
        <v>841</v>
      </c>
      <c r="E39" s="360" t="s">
        <v>1453</v>
      </c>
      <c r="F39" s="360"/>
      <c r="I39" s="1" t="s">
        <v>810</v>
      </c>
      <c r="T39" s="341" t="s">
        <v>232</v>
      </c>
      <c r="U39" s="265" t="s">
        <v>233</v>
      </c>
      <c r="V39" s="265" t="s">
        <v>819</v>
      </c>
      <c r="W39" s="342" t="s">
        <v>842</v>
      </c>
      <c r="X39" s="265" t="s">
        <v>843</v>
      </c>
      <c r="Y39" s="343"/>
      <c r="Z39" s="266" t="s">
        <v>1757</v>
      </c>
    </row>
    <row r="40" spans="1:26" ht="15" customHeight="1" x14ac:dyDescent="0.2">
      <c r="A40" s="216" t="str">
        <f t="shared" si="0"/>
        <v>貨1ガ3AE</v>
      </c>
      <c r="B40" s="358" t="s">
        <v>118</v>
      </c>
      <c r="C40" s="360" t="s">
        <v>98</v>
      </c>
      <c r="D40" s="360" t="s">
        <v>844</v>
      </c>
      <c r="E40" s="360" t="s">
        <v>1454</v>
      </c>
      <c r="F40" s="360"/>
      <c r="I40" s="187" t="s">
        <v>816</v>
      </c>
      <c r="T40" s="341" t="s">
        <v>232</v>
      </c>
      <c r="U40" s="265" t="s">
        <v>233</v>
      </c>
      <c r="V40" s="265" t="s">
        <v>819</v>
      </c>
      <c r="W40" s="342" t="s">
        <v>842</v>
      </c>
      <c r="X40" s="265" t="s">
        <v>845</v>
      </c>
      <c r="Y40" s="343"/>
      <c r="Z40" s="266" t="s">
        <v>1702</v>
      </c>
    </row>
    <row r="41" spans="1:26" ht="15" customHeight="1" x14ac:dyDescent="0.2">
      <c r="A41" s="216" t="str">
        <f t="shared" si="0"/>
        <v>貨1ガ3LE</v>
      </c>
      <c r="B41" s="358" t="s">
        <v>118</v>
      </c>
      <c r="C41" s="358" t="s">
        <v>98</v>
      </c>
      <c r="D41" s="360" t="s">
        <v>846</v>
      </c>
      <c r="E41" s="360" t="s">
        <v>1455</v>
      </c>
      <c r="F41" s="360"/>
      <c r="I41" s="187" t="s">
        <v>832</v>
      </c>
      <c r="T41" s="341" t="s">
        <v>232</v>
      </c>
      <c r="U41" s="265" t="s">
        <v>233</v>
      </c>
      <c r="V41" s="265" t="s">
        <v>819</v>
      </c>
      <c r="W41" s="342" t="s">
        <v>842</v>
      </c>
      <c r="X41" s="265" t="s">
        <v>847</v>
      </c>
      <c r="Y41" s="343"/>
      <c r="Z41" s="266" t="s">
        <v>1703</v>
      </c>
    </row>
    <row r="42" spans="1:26" ht="15" customHeight="1" x14ac:dyDescent="0.2">
      <c r="A42" s="216" t="str">
        <f t="shared" si="0"/>
        <v>貨1ガ4BE</v>
      </c>
      <c r="B42" s="358" t="s">
        <v>118</v>
      </c>
      <c r="C42" s="360" t="s">
        <v>98</v>
      </c>
      <c r="D42" s="360" t="s">
        <v>842</v>
      </c>
      <c r="E42" s="360" t="s">
        <v>1456</v>
      </c>
      <c r="F42" s="360"/>
      <c r="I42" s="1" t="s">
        <v>848</v>
      </c>
      <c r="T42" s="341" t="s">
        <v>232</v>
      </c>
      <c r="U42" s="265" t="s">
        <v>233</v>
      </c>
      <c r="V42" s="265" t="s">
        <v>819</v>
      </c>
      <c r="W42" s="342" t="s">
        <v>842</v>
      </c>
      <c r="X42" s="265" t="s">
        <v>849</v>
      </c>
      <c r="Y42" s="343" t="s">
        <v>364</v>
      </c>
      <c r="Z42" s="266" t="s">
        <v>1758</v>
      </c>
    </row>
    <row r="43" spans="1:26" ht="15" customHeight="1" x14ac:dyDescent="0.2">
      <c r="A43" s="216" t="str">
        <f t="shared" si="0"/>
        <v>貨1ガ4AE</v>
      </c>
      <c r="B43" s="358" t="s">
        <v>118</v>
      </c>
      <c r="C43" s="358" t="s">
        <v>98</v>
      </c>
      <c r="D43" s="360" t="s">
        <v>846</v>
      </c>
      <c r="E43" s="360" t="s">
        <v>1457</v>
      </c>
      <c r="F43" s="360"/>
      <c r="I43" s="187" t="s">
        <v>816</v>
      </c>
      <c r="T43" s="341" t="s">
        <v>232</v>
      </c>
      <c r="U43" s="265" t="s">
        <v>233</v>
      </c>
      <c r="V43" s="265" t="s">
        <v>819</v>
      </c>
      <c r="W43" s="342" t="s">
        <v>842</v>
      </c>
      <c r="X43" s="265" t="s">
        <v>850</v>
      </c>
      <c r="Y43" s="343"/>
      <c r="Z43" s="266" t="s">
        <v>1702</v>
      </c>
    </row>
    <row r="44" spans="1:26" ht="15" customHeight="1" x14ac:dyDescent="0.2">
      <c r="A44" s="216" t="str">
        <f t="shared" si="0"/>
        <v>貨1ガ4LE</v>
      </c>
      <c r="B44" s="358" t="s">
        <v>118</v>
      </c>
      <c r="C44" s="360" t="s">
        <v>98</v>
      </c>
      <c r="D44" s="360" t="s">
        <v>842</v>
      </c>
      <c r="E44" s="360" t="s">
        <v>1458</v>
      </c>
      <c r="F44" s="360"/>
      <c r="I44" s="187" t="s">
        <v>827</v>
      </c>
      <c r="T44" s="341" t="s">
        <v>232</v>
      </c>
      <c r="U44" s="265" t="s">
        <v>233</v>
      </c>
      <c r="V44" s="265" t="s">
        <v>819</v>
      </c>
      <c r="W44" s="342" t="s">
        <v>842</v>
      </c>
      <c r="X44" s="265" t="s">
        <v>851</v>
      </c>
      <c r="Y44" s="343"/>
      <c r="Z44" s="266" t="s">
        <v>1703</v>
      </c>
    </row>
    <row r="45" spans="1:26" ht="15" customHeight="1" x14ac:dyDescent="0.2">
      <c r="A45" s="216" t="str">
        <f t="shared" si="0"/>
        <v>貨1ガ5BE</v>
      </c>
      <c r="B45" s="358" t="s">
        <v>118</v>
      </c>
      <c r="C45" s="358" t="s">
        <v>98</v>
      </c>
      <c r="D45" s="360" t="s">
        <v>846</v>
      </c>
      <c r="E45" s="360" t="s">
        <v>1459</v>
      </c>
      <c r="F45" s="360"/>
      <c r="I45" s="1" t="s">
        <v>1246</v>
      </c>
      <c r="T45" s="341" t="s">
        <v>232</v>
      </c>
      <c r="U45" s="265" t="s">
        <v>233</v>
      </c>
      <c r="V45" s="265" t="s">
        <v>819</v>
      </c>
      <c r="W45" s="342" t="s">
        <v>842</v>
      </c>
      <c r="X45" s="265" t="s">
        <v>852</v>
      </c>
      <c r="Y45" s="343" t="s">
        <v>365</v>
      </c>
      <c r="Z45" s="266" t="s">
        <v>1759</v>
      </c>
    </row>
    <row r="46" spans="1:26" ht="15" customHeight="1" x14ac:dyDescent="0.2">
      <c r="A46" s="216" t="str">
        <f t="shared" si="0"/>
        <v>貨1ガ5AE</v>
      </c>
      <c r="B46" s="358" t="s">
        <v>118</v>
      </c>
      <c r="C46" s="360" t="s">
        <v>98</v>
      </c>
      <c r="D46" s="360" t="s">
        <v>842</v>
      </c>
      <c r="E46" s="360" t="s">
        <v>1460</v>
      </c>
      <c r="F46" s="360"/>
      <c r="I46" s="187" t="s">
        <v>816</v>
      </c>
      <c r="T46" s="341" t="s">
        <v>232</v>
      </c>
      <c r="U46" s="265" t="s">
        <v>233</v>
      </c>
      <c r="V46" s="265" t="s">
        <v>819</v>
      </c>
      <c r="W46" s="342" t="s">
        <v>842</v>
      </c>
      <c r="X46" s="265" t="s">
        <v>853</v>
      </c>
      <c r="Y46" s="343"/>
      <c r="Z46" s="266" t="s">
        <v>1702</v>
      </c>
    </row>
    <row r="47" spans="1:26" ht="15" customHeight="1" x14ac:dyDescent="0.2">
      <c r="A47" s="216" t="str">
        <f t="shared" si="0"/>
        <v>貨1ガ5LE</v>
      </c>
      <c r="B47" s="358" t="s">
        <v>118</v>
      </c>
      <c r="C47" s="358" t="s">
        <v>98</v>
      </c>
      <c r="D47" s="360" t="s">
        <v>846</v>
      </c>
      <c r="E47" s="360" t="s">
        <v>854</v>
      </c>
      <c r="F47" s="360"/>
      <c r="I47" s="187" t="s">
        <v>827</v>
      </c>
      <c r="T47" s="341" t="s">
        <v>232</v>
      </c>
      <c r="U47" s="265" t="s">
        <v>233</v>
      </c>
      <c r="V47" s="265" t="s">
        <v>819</v>
      </c>
      <c r="W47" s="342" t="s">
        <v>842</v>
      </c>
      <c r="X47" s="265" t="s">
        <v>855</v>
      </c>
      <c r="Y47" s="343"/>
      <c r="Z47" s="266" t="s">
        <v>1703</v>
      </c>
    </row>
    <row r="48" spans="1:26" ht="15" customHeight="1" x14ac:dyDescent="0.2">
      <c r="A48" s="216" t="str">
        <f t="shared" si="0"/>
        <v>貨1ガ6BE</v>
      </c>
      <c r="B48" s="358" t="s">
        <v>118</v>
      </c>
      <c r="C48" s="360" t="s">
        <v>98</v>
      </c>
      <c r="D48" s="360" t="s">
        <v>842</v>
      </c>
      <c r="E48" s="360" t="s">
        <v>1461</v>
      </c>
      <c r="F48" s="360"/>
      <c r="I48" s="1" t="s">
        <v>856</v>
      </c>
      <c r="T48" s="341" t="s">
        <v>232</v>
      </c>
      <c r="U48" s="265" t="s">
        <v>233</v>
      </c>
      <c r="V48" s="265" t="s">
        <v>819</v>
      </c>
      <c r="W48" s="342" t="s">
        <v>842</v>
      </c>
      <c r="X48" s="265" t="s">
        <v>857</v>
      </c>
      <c r="Y48" s="343" t="s">
        <v>858</v>
      </c>
      <c r="Z48" s="266" t="s">
        <v>1760</v>
      </c>
    </row>
    <row r="49" spans="1:26" ht="15" customHeight="1" x14ac:dyDescent="0.2">
      <c r="A49" s="216" t="str">
        <f t="shared" si="0"/>
        <v>貨1ガ6AE</v>
      </c>
      <c r="B49" s="358" t="s">
        <v>118</v>
      </c>
      <c r="C49" s="358" t="s">
        <v>98</v>
      </c>
      <c r="D49" s="360" t="s">
        <v>846</v>
      </c>
      <c r="E49" s="360" t="s">
        <v>859</v>
      </c>
      <c r="F49" s="360"/>
      <c r="I49" s="187" t="s">
        <v>816</v>
      </c>
      <c r="T49" s="341" t="s">
        <v>232</v>
      </c>
      <c r="U49" s="265" t="s">
        <v>233</v>
      </c>
      <c r="V49" s="265" t="s">
        <v>819</v>
      </c>
      <c r="W49" s="342" t="s">
        <v>842</v>
      </c>
      <c r="X49" s="265" t="s">
        <v>860</v>
      </c>
      <c r="Y49" s="343"/>
      <c r="Z49" s="266" t="s">
        <v>1702</v>
      </c>
    </row>
    <row r="50" spans="1:26" ht="15" customHeight="1" x14ac:dyDescent="0.2">
      <c r="A50" s="216" t="str">
        <f t="shared" si="0"/>
        <v>貨1ガ6LE</v>
      </c>
      <c r="B50" s="358" t="s">
        <v>118</v>
      </c>
      <c r="C50" s="360" t="s">
        <v>98</v>
      </c>
      <c r="D50" s="360" t="s">
        <v>842</v>
      </c>
      <c r="E50" s="360" t="s">
        <v>861</v>
      </c>
      <c r="F50" s="360"/>
      <c r="I50" s="187" t="s">
        <v>827</v>
      </c>
      <c r="T50" s="341" t="s">
        <v>232</v>
      </c>
      <c r="U50" s="265" t="s">
        <v>233</v>
      </c>
      <c r="V50" s="265" t="s">
        <v>819</v>
      </c>
      <c r="W50" s="342" t="s">
        <v>842</v>
      </c>
      <c r="X50" s="265" t="s">
        <v>862</v>
      </c>
      <c r="Y50" s="343"/>
      <c r="Z50" s="266" t="s">
        <v>1703</v>
      </c>
    </row>
    <row r="51" spans="1:26" ht="15" customHeight="1" x14ac:dyDescent="0.2">
      <c r="A51" s="216" t="str">
        <f t="shared" si="0"/>
        <v>貨2ガ-</v>
      </c>
      <c r="B51" s="216" t="s">
        <v>119</v>
      </c>
      <c r="C51" s="216" t="s">
        <v>103</v>
      </c>
      <c r="D51" s="216" t="s">
        <v>491</v>
      </c>
      <c r="E51" s="216" t="s">
        <v>492</v>
      </c>
      <c r="I51" s="1" t="s">
        <v>810</v>
      </c>
      <c r="T51" s="341" t="s">
        <v>232</v>
      </c>
      <c r="U51" s="265" t="s">
        <v>233</v>
      </c>
      <c r="V51" s="265" t="s">
        <v>863</v>
      </c>
      <c r="W51" s="342" t="s">
        <v>491</v>
      </c>
      <c r="X51" s="265" t="s">
        <v>492</v>
      </c>
      <c r="Y51" s="343"/>
      <c r="Z51" s="266" t="s">
        <v>1757</v>
      </c>
    </row>
    <row r="52" spans="1:26" ht="15" customHeight="1" x14ac:dyDescent="0.2">
      <c r="A52" s="216" t="str">
        <f t="shared" si="0"/>
        <v>貨2ガH</v>
      </c>
      <c r="B52" s="216" t="s">
        <v>119</v>
      </c>
      <c r="C52" s="216" t="s">
        <v>103</v>
      </c>
      <c r="D52" s="216" t="s">
        <v>494</v>
      </c>
      <c r="E52" s="216" t="s">
        <v>495</v>
      </c>
      <c r="I52" s="1" t="s">
        <v>810</v>
      </c>
      <c r="T52" s="341" t="s">
        <v>232</v>
      </c>
      <c r="U52" s="265" t="s">
        <v>233</v>
      </c>
      <c r="V52" s="265" t="s">
        <v>863</v>
      </c>
      <c r="W52" s="342" t="s">
        <v>494</v>
      </c>
      <c r="X52" s="265" t="s">
        <v>495</v>
      </c>
      <c r="Y52" s="343"/>
      <c r="Z52" s="266" t="s">
        <v>1757</v>
      </c>
    </row>
    <row r="53" spans="1:26" ht="15" customHeight="1" x14ac:dyDescent="0.2">
      <c r="A53" s="216" t="str">
        <f t="shared" si="0"/>
        <v>貨2ガJ</v>
      </c>
      <c r="B53" s="216" t="s">
        <v>119</v>
      </c>
      <c r="C53" s="216" t="s">
        <v>103</v>
      </c>
      <c r="D53" s="216" t="s">
        <v>496</v>
      </c>
      <c r="E53" s="216" t="s">
        <v>509</v>
      </c>
      <c r="I53" s="1" t="s">
        <v>810</v>
      </c>
      <c r="T53" s="341" t="s">
        <v>232</v>
      </c>
      <c r="U53" s="265" t="s">
        <v>233</v>
      </c>
      <c r="V53" s="265" t="s">
        <v>863</v>
      </c>
      <c r="W53" s="342" t="s">
        <v>496</v>
      </c>
      <c r="X53" s="265" t="s">
        <v>509</v>
      </c>
      <c r="Y53" s="343"/>
      <c r="Z53" s="266" t="s">
        <v>1757</v>
      </c>
    </row>
    <row r="54" spans="1:26" ht="15" customHeight="1" x14ac:dyDescent="0.2">
      <c r="A54" s="216" t="str">
        <f t="shared" si="0"/>
        <v>貨2ガL</v>
      </c>
      <c r="B54" s="216" t="s">
        <v>119</v>
      </c>
      <c r="C54" s="216" t="s">
        <v>103</v>
      </c>
      <c r="D54" s="216" t="s">
        <v>511</v>
      </c>
      <c r="E54" s="216" t="s">
        <v>512</v>
      </c>
      <c r="I54" s="1" t="s">
        <v>810</v>
      </c>
      <c r="T54" s="341" t="s">
        <v>232</v>
      </c>
      <c r="U54" s="265" t="s">
        <v>233</v>
      </c>
      <c r="V54" s="265" t="s">
        <v>863</v>
      </c>
      <c r="W54" s="342" t="s">
        <v>511</v>
      </c>
      <c r="X54" s="265" t="s">
        <v>512</v>
      </c>
      <c r="Y54" s="343"/>
      <c r="Z54" s="266" t="s">
        <v>1757</v>
      </c>
    </row>
    <row r="55" spans="1:26" ht="15" customHeight="1" x14ac:dyDescent="0.2">
      <c r="A55" s="216" t="str">
        <f t="shared" si="0"/>
        <v>貨2ガT</v>
      </c>
      <c r="B55" s="216" t="s">
        <v>119</v>
      </c>
      <c r="C55" s="216" t="s">
        <v>103</v>
      </c>
      <c r="D55" s="216" t="s">
        <v>520</v>
      </c>
      <c r="E55" s="216" t="s">
        <v>521</v>
      </c>
      <c r="I55" s="1" t="s">
        <v>810</v>
      </c>
      <c r="T55" s="341" t="s">
        <v>232</v>
      </c>
      <c r="U55" s="265" t="s">
        <v>233</v>
      </c>
      <c r="V55" s="265" t="s">
        <v>863</v>
      </c>
      <c r="W55" s="342" t="s">
        <v>520</v>
      </c>
      <c r="X55" s="265" t="s">
        <v>521</v>
      </c>
      <c r="Y55" s="343"/>
      <c r="Z55" s="266" t="s">
        <v>1757</v>
      </c>
    </row>
    <row r="56" spans="1:26" ht="15" customHeight="1" x14ac:dyDescent="0.2">
      <c r="A56" s="216" t="str">
        <f t="shared" si="0"/>
        <v>貨2ガGA</v>
      </c>
      <c r="B56" s="216" t="s">
        <v>119</v>
      </c>
      <c r="C56" s="216" t="s">
        <v>103</v>
      </c>
      <c r="D56" s="216" t="s">
        <v>109</v>
      </c>
      <c r="E56" s="216" t="s">
        <v>549</v>
      </c>
      <c r="I56" s="1" t="s">
        <v>810</v>
      </c>
      <c r="T56" s="341" t="s">
        <v>232</v>
      </c>
      <c r="U56" s="265" t="s">
        <v>233</v>
      </c>
      <c r="V56" s="265" t="s">
        <v>863</v>
      </c>
      <c r="W56" s="342" t="s">
        <v>109</v>
      </c>
      <c r="X56" s="265" t="s">
        <v>549</v>
      </c>
      <c r="Y56" s="343"/>
      <c r="Z56" s="266" t="s">
        <v>1757</v>
      </c>
    </row>
    <row r="57" spans="1:26" ht="15" customHeight="1" x14ac:dyDescent="0.2">
      <c r="A57" s="216" t="str">
        <f t="shared" si="0"/>
        <v>貨2ガGC</v>
      </c>
      <c r="B57" s="216" t="s">
        <v>119</v>
      </c>
      <c r="C57" s="216" t="s">
        <v>103</v>
      </c>
      <c r="D57" s="216" t="s">
        <v>109</v>
      </c>
      <c r="E57" s="216" t="s">
        <v>551</v>
      </c>
      <c r="I57" s="1" t="s">
        <v>810</v>
      </c>
      <c r="T57" s="341" t="s">
        <v>232</v>
      </c>
      <c r="U57" s="265" t="s">
        <v>233</v>
      </c>
      <c r="V57" s="265" t="s">
        <v>863</v>
      </c>
      <c r="W57" s="342" t="s">
        <v>109</v>
      </c>
      <c r="X57" s="265" t="s">
        <v>551</v>
      </c>
      <c r="Y57" s="343"/>
      <c r="Z57" s="266" t="s">
        <v>1757</v>
      </c>
    </row>
    <row r="58" spans="1:26" ht="15" customHeight="1" x14ac:dyDescent="0.2">
      <c r="A58" s="216" t="str">
        <f t="shared" si="0"/>
        <v>貨2ガHG</v>
      </c>
      <c r="B58" s="216" t="s">
        <v>119</v>
      </c>
      <c r="C58" s="216" t="s">
        <v>103</v>
      </c>
      <c r="D58" s="216" t="s">
        <v>109</v>
      </c>
      <c r="E58" s="216" t="s">
        <v>559</v>
      </c>
      <c r="I58" s="1" t="s">
        <v>816</v>
      </c>
      <c r="J58" s="216" t="s">
        <v>820</v>
      </c>
      <c r="T58" s="341" t="s">
        <v>232</v>
      </c>
      <c r="U58" s="265" t="s">
        <v>233</v>
      </c>
      <c r="V58" s="265" t="s">
        <v>863</v>
      </c>
      <c r="W58" s="342" t="s">
        <v>109</v>
      </c>
      <c r="X58" s="265" t="s">
        <v>559</v>
      </c>
      <c r="Y58" s="343"/>
      <c r="Z58" s="266" t="s">
        <v>1702</v>
      </c>
    </row>
    <row r="59" spans="1:26" ht="15" customHeight="1" x14ac:dyDescent="0.2">
      <c r="A59" s="216" t="str">
        <f t="shared" si="0"/>
        <v>貨2ガGK</v>
      </c>
      <c r="B59" s="216" t="s">
        <v>119</v>
      </c>
      <c r="C59" s="216" t="s">
        <v>103</v>
      </c>
      <c r="D59" s="216" t="s">
        <v>523</v>
      </c>
      <c r="E59" s="216" t="s">
        <v>557</v>
      </c>
      <c r="I59" s="1" t="s">
        <v>810</v>
      </c>
      <c r="T59" s="341" t="s">
        <v>232</v>
      </c>
      <c r="U59" s="265" t="s">
        <v>233</v>
      </c>
      <c r="V59" s="265" t="s">
        <v>863</v>
      </c>
      <c r="W59" s="342" t="s">
        <v>523</v>
      </c>
      <c r="X59" s="265" t="s">
        <v>557</v>
      </c>
      <c r="Y59" s="343"/>
      <c r="Z59" s="266" t="s">
        <v>1757</v>
      </c>
    </row>
    <row r="60" spans="1:26" ht="15" customHeight="1" x14ac:dyDescent="0.2">
      <c r="A60" s="216" t="str">
        <f t="shared" si="0"/>
        <v>貨2ガHQ</v>
      </c>
      <c r="B60" s="216" t="s">
        <v>119</v>
      </c>
      <c r="C60" s="216" t="s">
        <v>103</v>
      </c>
      <c r="D60" s="216" t="s">
        <v>523</v>
      </c>
      <c r="E60" s="216" t="s">
        <v>567</v>
      </c>
      <c r="I60" s="1" t="s">
        <v>816</v>
      </c>
      <c r="J60" s="216" t="s">
        <v>820</v>
      </c>
      <c r="T60" s="341" t="s">
        <v>232</v>
      </c>
      <c r="U60" s="265" t="s">
        <v>233</v>
      </c>
      <c r="V60" s="265" t="s">
        <v>863</v>
      </c>
      <c r="W60" s="265" t="s">
        <v>523</v>
      </c>
      <c r="X60" s="265" t="s">
        <v>567</v>
      </c>
      <c r="Y60" s="343"/>
      <c r="Z60" s="266" t="s">
        <v>1702</v>
      </c>
    </row>
    <row r="61" spans="1:26" ht="15" customHeight="1" x14ac:dyDescent="0.2">
      <c r="A61" s="216" t="str">
        <f t="shared" si="0"/>
        <v>貨2ガTC</v>
      </c>
      <c r="B61" s="216" t="s">
        <v>119</v>
      </c>
      <c r="C61" s="216" t="s">
        <v>103</v>
      </c>
      <c r="D61" s="216" t="s">
        <v>523</v>
      </c>
      <c r="E61" s="216" t="s">
        <v>579</v>
      </c>
      <c r="I61" s="1" t="s">
        <v>810</v>
      </c>
      <c r="J61" s="216" t="s">
        <v>821</v>
      </c>
      <c r="T61" s="341" t="s">
        <v>232</v>
      </c>
      <c r="U61" s="265" t="s">
        <v>233</v>
      </c>
      <c r="V61" s="265" t="s">
        <v>863</v>
      </c>
      <c r="W61" s="265" t="s">
        <v>523</v>
      </c>
      <c r="X61" s="265" t="s">
        <v>579</v>
      </c>
      <c r="Y61" s="343"/>
      <c r="Z61" s="266" t="s">
        <v>1704</v>
      </c>
    </row>
    <row r="62" spans="1:26" ht="15" customHeight="1" x14ac:dyDescent="0.2">
      <c r="A62" s="216" t="str">
        <f t="shared" si="0"/>
        <v>貨2ガXC</v>
      </c>
      <c r="B62" s="216" t="s">
        <v>119</v>
      </c>
      <c r="C62" s="216" t="s">
        <v>103</v>
      </c>
      <c r="D62" s="216" t="s">
        <v>523</v>
      </c>
      <c r="E62" s="216" t="s">
        <v>593</v>
      </c>
      <c r="I62" s="1" t="s">
        <v>816</v>
      </c>
      <c r="J62" s="216" t="s">
        <v>215</v>
      </c>
      <c r="T62" s="341" t="s">
        <v>232</v>
      </c>
      <c r="U62" s="265" t="s">
        <v>233</v>
      </c>
      <c r="V62" s="265" t="s">
        <v>863</v>
      </c>
      <c r="W62" s="342" t="s">
        <v>523</v>
      </c>
      <c r="X62" s="265" t="s">
        <v>593</v>
      </c>
      <c r="Y62" s="343"/>
      <c r="Z62" s="266" t="s">
        <v>1702</v>
      </c>
    </row>
    <row r="63" spans="1:26" ht="15" customHeight="1" x14ac:dyDescent="0.2">
      <c r="A63" s="216" t="str">
        <f t="shared" si="0"/>
        <v>貨2ガLC</v>
      </c>
      <c r="B63" s="216" t="s">
        <v>119</v>
      </c>
      <c r="C63" s="216" t="s">
        <v>103</v>
      </c>
      <c r="D63" s="216" t="s">
        <v>523</v>
      </c>
      <c r="E63" s="216" t="s">
        <v>571</v>
      </c>
      <c r="I63" s="1" t="s">
        <v>810</v>
      </c>
      <c r="J63" s="216" t="s">
        <v>822</v>
      </c>
      <c r="T63" s="341" t="s">
        <v>232</v>
      </c>
      <c r="U63" s="265" t="s">
        <v>233</v>
      </c>
      <c r="V63" s="265" t="s">
        <v>863</v>
      </c>
      <c r="W63" s="342" t="s">
        <v>523</v>
      </c>
      <c r="X63" s="265" t="s">
        <v>571</v>
      </c>
      <c r="Y63" s="343"/>
      <c r="Z63" s="266" t="s">
        <v>1704</v>
      </c>
    </row>
    <row r="64" spans="1:26" ht="15" customHeight="1" x14ac:dyDescent="0.2">
      <c r="A64" s="216" t="str">
        <f t="shared" si="0"/>
        <v>貨2ガYC</v>
      </c>
      <c r="B64" s="216" t="s">
        <v>119</v>
      </c>
      <c r="C64" s="216" t="s">
        <v>103</v>
      </c>
      <c r="D64" s="216" t="s">
        <v>523</v>
      </c>
      <c r="E64" s="216" t="s">
        <v>597</v>
      </c>
      <c r="I64" s="1" t="s">
        <v>816</v>
      </c>
      <c r="J64" s="216" t="s">
        <v>216</v>
      </c>
      <c r="K64" s="356"/>
      <c r="L64" s="356"/>
      <c r="M64" s="356"/>
      <c r="T64" s="341" t="s">
        <v>232</v>
      </c>
      <c r="U64" s="265" t="s">
        <v>233</v>
      </c>
      <c r="V64" s="265" t="s">
        <v>863</v>
      </c>
      <c r="W64" s="342" t="s">
        <v>523</v>
      </c>
      <c r="X64" s="265" t="s">
        <v>597</v>
      </c>
      <c r="Y64" s="343"/>
      <c r="Z64" s="266" t="s">
        <v>1702</v>
      </c>
    </row>
    <row r="65" spans="1:26" ht="15" customHeight="1" x14ac:dyDescent="0.2">
      <c r="A65" s="216" t="str">
        <f t="shared" si="0"/>
        <v>貨2ガUC</v>
      </c>
      <c r="B65" s="216" t="s">
        <v>119</v>
      </c>
      <c r="C65" s="216" t="s">
        <v>103</v>
      </c>
      <c r="D65" s="216" t="s">
        <v>523</v>
      </c>
      <c r="E65" s="216" t="s">
        <v>586</v>
      </c>
      <c r="I65" s="1" t="s">
        <v>810</v>
      </c>
      <c r="J65" s="216" t="s">
        <v>823</v>
      </c>
      <c r="K65" s="356"/>
      <c r="L65" s="356"/>
      <c r="M65" s="356"/>
      <c r="T65" s="341" t="s">
        <v>232</v>
      </c>
      <c r="U65" s="265" t="s">
        <v>233</v>
      </c>
      <c r="V65" s="265" t="s">
        <v>863</v>
      </c>
      <c r="W65" s="342" t="s">
        <v>523</v>
      </c>
      <c r="X65" s="265" t="s">
        <v>586</v>
      </c>
      <c r="Y65" s="343"/>
      <c r="Z65" s="266" t="s">
        <v>1704</v>
      </c>
    </row>
    <row r="66" spans="1:26" ht="15" customHeight="1" x14ac:dyDescent="0.2">
      <c r="A66" s="216" t="str">
        <f t="shared" si="0"/>
        <v>貨2ガZC</v>
      </c>
      <c r="B66" s="216" t="s">
        <v>119</v>
      </c>
      <c r="C66" s="216" t="s">
        <v>103</v>
      </c>
      <c r="D66" s="216" t="s">
        <v>523</v>
      </c>
      <c r="E66" s="216" t="s">
        <v>601</v>
      </c>
      <c r="I66" s="1" t="s">
        <v>816</v>
      </c>
      <c r="J66" s="216" t="s">
        <v>217</v>
      </c>
      <c r="K66" s="358"/>
      <c r="L66" s="358"/>
      <c r="M66" s="358"/>
      <c r="T66" s="341" t="s">
        <v>232</v>
      </c>
      <c r="U66" s="265" t="s">
        <v>233</v>
      </c>
      <c r="V66" s="265" t="s">
        <v>863</v>
      </c>
      <c r="W66" s="342" t="s">
        <v>523</v>
      </c>
      <c r="X66" s="265" t="s">
        <v>601</v>
      </c>
      <c r="Y66" s="343"/>
      <c r="Z66" s="266" t="s">
        <v>1702</v>
      </c>
    </row>
    <row r="67" spans="1:26" ht="15" customHeight="1" x14ac:dyDescent="0.2">
      <c r="A67" s="216" t="str">
        <f t="shared" si="0"/>
        <v>貨2ガABF</v>
      </c>
      <c r="B67" s="216" t="s">
        <v>119</v>
      </c>
      <c r="C67" s="216" t="s">
        <v>103</v>
      </c>
      <c r="D67" s="216" t="s">
        <v>97</v>
      </c>
      <c r="E67" s="216" t="s">
        <v>864</v>
      </c>
      <c r="F67" s="356"/>
      <c r="I67" s="1" t="s">
        <v>810</v>
      </c>
      <c r="K67" s="358"/>
      <c r="L67" s="358"/>
      <c r="M67" s="358"/>
      <c r="T67" s="341" t="s">
        <v>232</v>
      </c>
      <c r="U67" s="265" t="s">
        <v>233</v>
      </c>
      <c r="V67" s="265" t="s">
        <v>863</v>
      </c>
      <c r="W67" s="342" t="s">
        <v>97</v>
      </c>
      <c r="X67" s="265" t="s">
        <v>864</v>
      </c>
      <c r="Y67" s="343"/>
      <c r="Z67" s="266" t="s">
        <v>1757</v>
      </c>
    </row>
    <row r="68" spans="1:26" ht="15" customHeight="1" x14ac:dyDescent="0.2">
      <c r="A68" s="216" t="str">
        <f t="shared" ref="A68:A131" si="1">CONCATENATE(C68,E68)</f>
        <v>貨2ガAAF</v>
      </c>
      <c r="B68" s="216" t="s">
        <v>119</v>
      </c>
      <c r="C68" s="216" t="s">
        <v>103</v>
      </c>
      <c r="D68" s="216" t="s">
        <v>97</v>
      </c>
      <c r="E68" s="216" t="s">
        <v>865</v>
      </c>
      <c r="F68" s="356"/>
      <c r="I68" s="1" t="s">
        <v>816</v>
      </c>
      <c r="J68" s="216" t="s">
        <v>820</v>
      </c>
      <c r="K68" s="358"/>
      <c r="L68" s="358"/>
      <c r="M68" s="358"/>
      <c r="T68" s="341" t="s">
        <v>232</v>
      </c>
      <c r="U68" s="265" t="s">
        <v>233</v>
      </c>
      <c r="V68" s="265" t="s">
        <v>863</v>
      </c>
      <c r="W68" s="342" t="s">
        <v>97</v>
      </c>
      <c r="X68" s="265" t="s">
        <v>865</v>
      </c>
      <c r="Y68" s="343"/>
      <c r="Z68" s="266" t="s">
        <v>1702</v>
      </c>
    </row>
    <row r="69" spans="1:26" ht="15" customHeight="1" x14ac:dyDescent="0.2">
      <c r="A69" s="216" t="str">
        <f t="shared" si="1"/>
        <v>貨2ガALF</v>
      </c>
      <c r="B69" s="216" t="s">
        <v>119</v>
      </c>
      <c r="C69" s="216" t="s">
        <v>103</v>
      </c>
      <c r="D69" s="216" t="s">
        <v>97</v>
      </c>
      <c r="E69" t="s">
        <v>1462</v>
      </c>
      <c r="F69" s="356"/>
      <c r="I69" s="1" t="s">
        <v>832</v>
      </c>
      <c r="K69" s="358"/>
      <c r="L69" s="358"/>
      <c r="M69" s="358"/>
      <c r="T69" s="341" t="s">
        <v>232</v>
      </c>
      <c r="U69" s="265" t="s">
        <v>233</v>
      </c>
      <c r="V69" s="265" t="s">
        <v>863</v>
      </c>
      <c r="W69" s="342" t="s">
        <v>97</v>
      </c>
      <c r="X69" s="265" t="s">
        <v>866</v>
      </c>
      <c r="Y69" s="343"/>
      <c r="Z69" s="266" t="s">
        <v>1703</v>
      </c>
    </row>
    <row r="70" spans="1:26" ht="15" customHeight="1" x14ac:dyDescent="0.2">
      <c r="A70" s="216" t="str">
        <f t="shared" si="1"/>
        <v>貨2ガCAF</v>
      </c>
      <c r="B70" s="216" t="s">
        <v>119</v>
      </c>
      <c r="C70" s="216" t="s">
        <v>103</v>
      </c>
      <c r="D70" s="216" t="s">
        <v>97</v>
      </c>
      <c r="E70" s="216" t="s">
        <v>105</v>
      </c>
      <c r="I70" s="1" t="s">
        <v>816</v>
      </c>
      <c r="J70" s="216" t="s">
        <v>216</v>
      </c>
      <c r="K70" s="358"/>
      <c r="L70" s="358"/>
      <c r="M70" s="358"/>
      <c r="T70" s="341" t="s">
        <v>232</v>
      </c>
      <c r="U70" s="265" t="s">
        <v>233</v>
      </c>
      <c r="V70" s="270" t="s">
        <v>863</v>
      </c>
      <c r="W70" s="342" t="s">
        <v>97</v>
      </c>
      <c r="X70" s="265" t="s">
        <v>105</v>
      </c>
      <c r="Y70" s="343"/>
      <c r="Z70" s="266" t="s">
        <v>1702</v>
      </c>
    </row>
    <row r="71" spans="1:26" ht="15" customHeight="1" x14ac:dyDescent="0.2">
      <c r="A71" s="216" t="str">
        <f t="shared" si="1"/>
        <v>貨2ガCBF</v>
      </c>
      <c r="B71" s="216" t="s">
        <v>119</v>
      </c>
      <c r="C71" s="216" t="s">
        <v>103</v>
      </c>
      <c r="D71" s="216" t="s">
        <v>97</v>
      </c>
      <c r="E71" s="216" t="s">
        <v>106</v>
      </c>
      <c r="I71" s="1" t="s">
        <v>812</v>
      </c>
      <c r="J71" s="216" t="s">
        <v>822</v>
      </c>
      <c r="K71" s="358"/>
      <c r="L71" s="358"/>
      <c r="M71" s="358"/>
      <c r="T71" s="341" t="s">
        <v>232</v>
      </c>
      <c r="U71" s="265" t="s">
        <v>233</v>
      </c>
      <c r="V71" s="270" t="s">
        <v>863</v>
      </c>
      <c r="W71" s="342" t="s">
        <v>97</v>
      </c>
      <c r="X71" s="265" t="s">
        <v>106</v>
      </c>
      <c r="Y71" s="343" t="s">
        <v>364</v>
      </c>
      <c r="Z71" s="266" t="s">
        <v>1758</v>
      </c>
    </row>
    <row r="72" spans="1:26" ht="15" customHeight="1" x14ac:dyDescent="0.2">
      <c r="A72" s="216" t="str">
        <f t="shared" si="1"/>
        <v>貨2ガCLF</v>
      </c>
      <c r="B72" s="216" t="s">
        <v>119</v>
      </c>
      <c r="C72" s="216" t="s">
        <v>103</v>
      </c>
      <c r="D72" s="216" t="s">
        <v>97</v>
      </c>
      <c r="E72" t="s">
        <v>867</v>
      </c>
      <c r="I72" s="1" t="s">
        <v>827</v>
      </c>
      <c r="T72" s="341" t="s">
        <v>232</v>
      </c>
      <c r="U72" s="265" t="s">
        <v>233</v>
      </c>
      <c r="V72" s="270" t="s">
        <v>863</v>
      </c>
      <c r="W72" s="342" t="s">
        <v>97</v>
      </c>
      <c r="X72" s="265" t="s">
        <v>868</v>
      </c>
      <c r="Y72" s="343"/>
      <c r="Z72" s="266" t="s">
        <v>1703</v>
      </c>
    </row>
    <row r="73" spans="1:26" ht="15" customHeight="1" x14ac:dyDescent="0.2">
      <c r="A73" s="216" t="str">
        <f t="shared" si="1"/>
        <v>貨2ガDAF</v>
      </c>
      <c r="B73" s="216" t="s">
        <v>119</v>
      </c>
      <c r="C73" s="216" t="s">
        <v>103</v>
      </c>
      <c r="D73" s="216" t="s">
        <v>97</v>
      </c>
      <c r="E73" s="356" t="s">
        <v>107</v>
      </c>
      <c r="F73" s="356"/>
      <c r="I73" s="357" t="s">
        <v>816</v>
      </c>
      <c r="J73" s="356" t="s">
        <v>217</v>
      </c>
      <c r="T73" s="341" t="s">
        <v>232</v>
      </c>
      <c r="U73" s="265" t="s">
        <v>233</v>
      </c>
      <c r="V73" s="270" t="s">
        <v>863</v>
      </c>
      <c r="W73" s="342" t="s">
        <v>97</v>
      </c>
      <c r="X73" s="265" t="s">
        <v>107</v>
      </c>
      <c r="Y73" s="343"/>
      <c r="Z73" s="266" t="s">
        <v>1702</v>
      </c>
    </row>
    <row r="74" spans="1:26" ht="15" customHeight="1" x14ac:dyDescent="0.2">
      <c r="A74" s="216" t="str">
        <f t="shared" si="1"/>
        <v>貨2ガDBF</v>
      </c>
      <c r="B74" s="216" t="s">
        <v>119</v>
      </c>
      <c r="C74" s="216" t="s">
        <v>103</v>
      </c>
      <c r="D74" s="216" t="s">
        <v>97</v>
      </c>
      <c r="E74" s="356" t="s">
        <v>108</v>
      </c>
      <c r="F74" s="356"/>
      <c r="I74" s="357" t="s">
        <v>814</v>
      </c>
      <c r="J74" s="356" t="s">
        <v>823</v>
      </c>
      <c r="T74" s="341" t="s">
        <v>232</v>
      </c>
      <c r="U74" s="265" t="s">
        <v>233</v>
      </c>
      <c r="V74" s="270" t="s">
        <v>863</v>
      </c>
      <c r="W74" s="342" t="s">
        <v>97</v>
      </c>
      <c r="X74" s="265" t="s">
        <v>108</v>
      </c>
      <c r="Y74" s="343" t="s">
        <v>365</v>
      </c>
      <c r="Z74" s="266" t="s">
        <v>1759</v>
      </c>
    </row>
    <row r="75" spans="1:26" ht="15" customHeight="1" x14ac:dyDescent="0.2">
      <c r="A75" s="216" t="str">
        <f t="shared" si="1"/>
        <v>貨2ガDLF</v>
      </c>
      <c r="B75" s="216" t="s">
        <v>119</v>
      </c>
      <c r="C75" s="216" t="s">
        <v>103</v>
      </c>
      <c r="D75" s="216" t="s">
        <v>97</v>
      </c>
      <c r="E75" s="359" t="s">
        <v>869</v>
      </c>
      <c r="F75" s="356"/>
      <c r="I75" s="357" t="s">
        <v>827</v>
      </c>
      <c r="J75" s="356"/>
      <c r="T75" s="341" t="s">
        <v>232</v>
      </c>
      <c r="U75" s="265" t="s">
        <v>233</v>
      </c>
      <c r="V75" s="270" t="s">
        <v>863</v>
      </c>
      <c r="W75" s="342" t="s">
        <v>97</v>
      </c>
      <c r="X75" s="265" t="s">
        <v>870</v>
      </c>
      <c r="Y75" s="343"/>
      <c r="Z75" s="266" t="s">
        <v>1703</v>
      </c>
    </row>
    <row r="76" spans="1:26" ht="15" customHeight="1" x14ac:dyDescent="0.2">
      <c r="A76" s="216" t="str">
        <f t="shared" si="1"/>
        <v>貨2ガLBF</v>
      </c>
      <c r="B76" s="358" t="s">
        <v>119</v>
      </c>
      <c r="C76" s="358" t="s">
        <v>103</v>
      </c>
      <c r="D76" s="360" t="s">
        <v>9</v>
      </c>
      <c r="E76" s="360" t="s">
        <v>871</v>
      </c>
      <c r="F76" s="358"/>
      <c r="I76" s="187" t="s">
        <v>810</v>
      </c>
      <c r="J76" s="360"/>
      <c r="T76" s="341" t="s">
        <v>232</v>
      </c>
      <c r="U76" s="265" t="s">
        <v>233</v>
      </c>
      <c r="V76" s="270" t="s">
        <v>863</v>
      </c>
      <c r="W76" s="342" t="s">
        <v>9</v>
      </c>
      <c r="X76" s="265" t="s">
        <v>871</v>
      </c>
      <c r="Y76" s="343"/>
      <c r="Z76" s="266" t="s">
        <v>1757</v>
      </c>
    </row>
    <row r="77" spans="1:26" ht="15" customHeight="1" x14ac:dyDescent="0.2">
      <c r="A77" s="216" t="str">
        <f t="shared" si="1"/>
        <v>貨2ガLAF</v>
      </c>
      <c r="B77" s="358" t="s">
        <v>119</v>
      </c>
      <c r="C77" s="358" t="s">
        <v>103</v>
      </c>
      <c r="D77" s="360" t="s">
        <v>9</v>
      </c>
      <c r="E77" s="360" t="s">
        <v>872</v>
      </c>
      <c r="F77" s="358"/>
      <c r="I77" s="187" t="s">
        <v>816</v>
      </c>
      <c r="J77" s="360" t="s">
        <v>820</v>
      </c>
      <c r="T77" s="341" t="s">
        <v>232</v>
      </c>
      <c r="U77" s="265" t="s">
        <v>233</v>
      </c>
      <c r="V77" s="270" t="s">
        <v>863</v>
      </c>
      <c r="W77" s="342" t="s">
        <v>9</v>
      </c>
      <c r="X77" s="265" t="s">
        <v>872</v>
      </c>
      <c r="Y77" s="343"/>
      <c r="Z77" s="266" t="s">
        <v>1702</v>
      </c>
    </row>
    <row r="78" spans="1:26" ht="15" customHeight="1" x14ac:dyDescent="0.2">
      <c r="A78" s="216" t="str">
        <f t="shared" si="1"/>
        <v>貨2ガLLF</v>
      </c>
      <c r="B78" s="358" t="s">
        <v>119</v>
      </c>
      <c r="C78" s="358" t="s">
        <v>103</v>
      </c>
      <c r="D78" s="360" t="s">
        <v>9</v>
      </c>
      <c r="E78" s="360" t="s">
        <v>1463</v>
      </c>
      <c r="F78" s="358"/>
      <c r="I78" s="187" t="s">
        <v>832</v>
      </c>
      <c r="J78" s="360"/>
      <c r="K78"/>
      <c r="T78" s="341" t="s">
        <v>232</v>
      </c>
      <c r="U78" s="265" t="s">
        <v>233</v>
      </c>
      <c r="V78" s="270" t="s">
        <v>863</v>
      </c>
      <c r="W78" s="342" t="s">
        <v>9</v>
      </c>
      <c r="X78" s="265" t="s">
        <v>873</v>
      </c>
      <c r="Y78" s="343"/>
      <c r="Z78" s="266" t="s">
        <v>1703</v>
      </c>
    </row>
    <row r="79" spans="1:26" ht="15" customHeight="1" x14ac:dyDescent="0.2">
      <c r="A79" s="216" t="str">
        <f t="shared" si="1"/>
        <v>貨2ガMBF</v>
      </c>
      <c r="B79" s="358" t="s">
        <v>119</v>
      </c>
      <c r="C79" s="358" t="s">
        <v>103</v>
      </c>
      <c r="D79" s="360" t="s">
        <v>9</v>
      </c>
      <c r="E79" s="360" t="s">
        <v>874</v>
      </c>
      <c r="F79" s="358"/>
      <c r="I79" s="187" t="s">
        <v>812</v>
      </c>
      <c r="J79" s="360" t="s">
        <v>364</v>
      </c>
      <c r="T79" s="341" t="s">
        <v>232</v>
      </c>
      <c r="U79" s="265" t="s">
        <v>233</v>
      </c>
      <c r="V79" s="270" t="s">
        <v>863</v>
      </c>
      <c r="W79" s="342" t="s">
        <v>9</v>
      </c>
      <c r="X79" s="265" t="s">
        <v>874</v>
      </c>
      <c r="Y79" s="343" t="s">
        <v>364</v>
      </c>
      <c r="Z79" s="266" t="s">
        <v>1758</v>
      </c>
    </row>
    <row r="80" spans="1:26" ht="15" customHeight="1" x14ac:dyDescent="0.2">
      <c r="A80" s="216" t="str">
        <f t="shared" si="1"/>
        <v>貨2ガMAF</v>
      </c>
      <c r="B80" s="358" t="s">
        <v>119</v>
      </c>
      <c r="C80" s="358" t="s">
        <v>103</v>
      </c>
      <c r="D80" s="360" t="s">
        <v>9</v>
      </c>
      <c r="E80" s="360" t="s">
        <v>875</v>
      </c>
      <c r="F80" s="358"/>
      <c r="I80" s="187" t="s">
        <v>816</v>
      </c>
      <c r="J80" s="360" t="s">
        <v>12</v>
      </c>
      <c r="T80" s="341" t="s">
        <v>232</v>
      </c>
      <c r="U80" s="265" t="s">
        <v>233</v>
      </c>
      <c r="V80" s="270" t="s">
        <v>863</v>
      </c>
      <c r="W80" s="342" t="s">
        <v>9</v>
      </c>
      <c r="X80" s="265" t="s">
        <v>875</v>
      </c>
      <c r="Y80" s="343"/>
      <c r="Z80" s="266" t="s">
        <v>1702</v>
      </c>
    </row>
    <row r="81" spans="1:26" ht="15" customHeight="1" x14ac:dyDescent="0.2">
      <c r="A81" s="216" t="str">
        <f t="shared" si="1"/>
        <v>貨2ガMLF</v>
      </c>
      <c r="B81" s="358" t="s">
        <v>119</v>
      </c>
      <c r="C81" s="358" t="s">
        <v>103</v>
      </c>
      <c r="D81" s="360" t="s">
        <v>9</v>
      </c>
      <c r="E81" s="360" t="s">
        <v>1464</v>
      </c>
      <c r="F81" s="358"/>
      <c r="I81" s="187" t="s">
        <v>832</v>
      </c>
      <c r="J81" s="360"/>
      <c r="T81" s="341" t="s">
        <v>232</v>
      </c>
      <c r="U81" s="265" t="s">
        <v>233</v>
      </c>
      <c r="V81" s="270" t="s">
        <v>863</v>
      </c>
      <c r="W81" s="342" t="s">
        <v>9</v>
      </c>
      <c r="X81" s="265" t="s">
        <v>876</v>
      </c>
      <c r="Y81" s="343"/>
      <c r="Z81" s="266" t="s">
        <v>1703</v>
      </c>
    </row>
    <row r="82" spans="1:26" ht="15" customHeight="1" x14ac:dyDescent="0.2">
      <c r="A82" s="216" t="str">
        <f t="shared" si="1"/>
        <v>貨2ガRBF</v>
      </c>
      <c r="B82" s="358" t="s">
        <v>119</v>
      </c>
      <c r="C82" s="358" t="s">
        <v>103</v>
      </c>
      <c r="D82" s="360" t="s">
        <v>9</v>
      </c>
      <c r="E82" s="216" t="s">
        <v>877</v>
      </c>
      <c r="I82" s="1" t="s">
        <v>814</v>
      </c>
      <c r="J82" s="216" t="s">
        <v>365</v>
      </c>
      <c r="T82" s="341" t="s">
        <v>232</v>
      </c>
      <c r="U82" s="265" t="s">
        <v>233</v>
      </c>
      <c r="V82" s="270" t="s">
        <v>863</v>
      </c>
      <c r="W82" s="342" t="s">
        <v>9</v>
      </c>
      <c r="X82" s="265" t="s">
        <v>877</v>
      </c>
      <c r="Y82" s="343" t="s">
        <v>365</v>
      </c>
      <c r="Z82" s="266" t="s">
        <v>1759</v>
      </c>
    </row>
    <row r="83" spans="1:26" ht="15" customHeight="1" x14ac:dyDescent="0.2">
      <c r="A83" s="216" t="str">
        <f t="shared" si="1"/>
        <v>貨2ガRAF</v>
      </c>
      <c r="B83" s="358" t="s">
        <v>119</v>
      </c>
      <c r="C83" s="358" t="s">
        <v>103</v>
      </c>
      <c r="D83" s="360" t="s">
        <v>9</v>
      </c>
      <c r="E83" s="216" t="s">
        <v>878</v>
      </c>
      <c r="I83" s="1" t="s">
        <v>816</v>
      </c>
      <c r="J83" s="216" t="s">
        <v>13</v>
      </c>
      <c r="T83" s="341" t="s">
        <v>232</v>
      </c>
      <c r="U83" s="265" t="s">
        <v>233</v>
      </c>
      <c r="V83" s="270" t="s">
        <v>863</v>
      </c>
      <c r="W83" s="342" t="s">
        <v>9</v>
      </c>
      <c r="X83" s="265" t="s">
        <v>878</v>
      </c>
      <c r="Y83" s="343"/>
      <c r="Z83" s="266" t="s">
        <v>1702</v>
      </c>
    </row>
    <row r="84" spans="1:26" ht="15" customHeight="1" x14ac:dyDescent="0.2">
      <c r="A84" s="216" t="str">
        <f t="shared" si="1"/>
        <v>貨2ガRLF</v>
      </c>
      <c r="B84" s="358" t="s">
        <v>119</v>
      </c>
      <c r="C84" s="358" t="s">
        <v>103</v>
      </c>
      <c r="D84" s="360" t="s">
        <v>9</v>
      </c>
      <c r="E84" s="360" t="s">
        <v>1465</v>
      </c>
      <c r="I84" s="1" t="s">
        <v>832</v>
      </c>
      <c r="T84" s="341" t="s">
        <v>232</v>
      </c>
      <c r="U84" s="265" t="s">
        <v>233</v>
      </c>
      <c r="V84" s="270" t="s">
        <v>863</v>
      </c>
      <c r="W84" s="342" t="s">
        <v>9</v>
      </c>
      <c r="X84" s="265" t="s">
        <v>879</v>
      </c>
      <c r="Y84" s="343"/>
      <c r="Z84" s="266" t="s">
        <v>1703</v>
      </c>
    </row>
    <row r="85" spans="1:26" ht="15" customHeight="1" x14ac:dyDescent="0.2">
      <c r="A85" s="216" t="str">
        <f t="shared" si="1"/>
        <v>貨2ガQBF</v>
      </c>
      <c r="B85" s="358" t="s">
        <v>119</v>
      </c>
      <c r="C85" s="358" t="s">
        <v>103</v>
      </c>
      <c r="D85" s="360" t="s">
        <v>9</v>
      </c>
      <c r="E85" s="216" t="s">
        <v>236</v>
      </c>
      <c r="I85" s="1" t="s">
        <v>810</v>
      </c>
      <c r="J85" s="216" t="s">
        <v>821</v>
      </c>
      <c r="T85" s="341" t="s">
        <v>232</v>
      </c>
      <c r="U85" s="265" t="s">
        <v>233</v>
      </c>
      <c r="V85" s="270" t="s">
        <v>863</v>
      </c>
      <c r="W85" s="342" t="s">
        <v>9</v>
      </c>
      <c r="X85" s="265" t="s">
        <v>236</v>
      </c>
      <c r="Y85" s="343"/>
      <c r="Z85" s="266" t="s">
        <v>1704</v>
      </c>
    </row>
    <row r="86" spans="1:26" ht="15" customHeight="1" x14ac:dyDescent="0.2">
      <c r="A86" s="216" t="str">
        <f t="shared" si="1"/>
        <v>貨2ガQAF</v>
      </c>
      <c r="B86" s="358" t="s">
        <v>119</v>
      </c>
      <c r="C86" s="358" t="s">
        <v>103</v>
      </c>
      <c r="D86" s="360" t="s">
        <v>9</v>
      </c>
      <c r="E86" s="216" t="s">
        <v>237</v>
      </c>
      <c r="I86" s="1" t="s">
        <v>816</v>
      </c>
      <c r="J86" s="216" t="s">
        <v>215</v>
      </c>
      <c r="T86" s="341" t="s">
        <v>232</v>
      </c>
      <c r="U86" s="265" t="s">
        <v>233</v>
      </c>
      <c r="V86" s="270" t="s">
        <v>863</v>
      </c>
      <c r="W86" s="342" t="s">
        <v>9</v>
      </c>
      <c r="X86" s="265" t="s">
        <v>237</v>
      </c>
      <c r="Y86" s="343"/>
      <c r="Z86" s="266" t="s">
        <v>1702</v>
      </c>
    </row>
    <row r="87" spans="1:26" ht="15" customHeight="1" x14ac:dyDescent="0.2">
      <c r="A87" s="216" t="str">
        <f t="shared" si="1"/>
        <v>貨2ガQLF</v>
      </c>
      <c r="B87" s="358" t="s">
        <v>119</v>
      </c>
      <c r="C87" s="358" t="s">
        <v>103</v>
      </c>
      <c r="D87" s="360" t="s">
        <v>9</v>
      </c>
      <c r="E87" s="360" t="s">
        <v>1466</v>
      </c>
      <c r="I87" s="1" t="s">
        <v>832</v>
      </c>
      <c r="T87" s="341" t="s">
        <v>232</v>
      </c>
      <c r="U87" s="265" t="s">
        <v>233</v>
      </c>
      <c r="V87" s="270" t="s">
        <v>863</v>
      </c>
      <c r="W87" s="342" t="s">
        <v>9</v>
      </c>
      <c r="X87" s="265" t="s">
        <v>880</v>
      </c>
      <c r="Y87" s="343"/>
      <c r="Z87" s="266" t="s">
        <v>1703</v>
      </c>
    </row>
    <row r="88" spans="1:26" ht="15" customHeight="1" x14ac:dyDescent="0.2">
      <c r="A88" s="216" t="str">
        <f t="shared" si="1"/>
        <v>貨2ガ3BF</v>
      </c>
      <c r="B88" s="216" t="s">
        <v>119</v>
      </c>
      <c r="C88" s="216" t="s">
        <v>103</v>
      </c>
      <c r="D88" t="s">
        <v>841</v>
      </c>
      <c r="E88" t="s">
        <v>1467</v>
      </c>
      <c r="F88"/>
      <c r="I88" s="1" t="s">
        <v>810</v>
      </c>
      <c r="T88" s="341" t="s">
        <v>232</v>
      </c>
      <c r="U88" s="265" t="s">
        <v>233</v>
      </c>
      <c r="V88" s="270" t="s">
        <v>863</v>
      </c>
      <c r="W88" s="342" t="s">
        <v>842</v>
      </c>
      <c r="X88" s="265" t="s">
        <v>881</v>
      </c>
      <c r="Y88" s="343"/>
      <c r="Z88" s="266" t="s">
        <v>1757</v>
      </c>
    </row>
    <row r="89" spans="1:26" ht="15" customHeight="1" x14ac:dyDescent="0.2">
      <c r="A89" s="216" t="str">
        <f t="shared" si="1"/>
        <v>貨2ガ3AF</v>
      </c>
      <c r="B89" s="216" t="s">
        <v>119</v>
      </c>
      <c r="C89" s="216" t="s">
        <v>103</v>
      </c>
      <c r="D89" t="s">
        <v>841</v>
      </c>
      <c r="E89" t="s">
        <v>1468</v>
      </c>
      <c r="F89"/>
      <c r="I89" s="1" t="s">
        <v>816</v>
      </c>
      <c r="T89" s="341" t="s">
        <v>232</v>
      </c>
      <c r="U89" s="265" t="s">
        <v>233</v>
      </c>
      <c r="V89" s="270" t="s">
        <v>863</v>
      </c>
      <c r="W89" s="342" t="s">
        <v>842</v>
      </c>
      <c r="X89" s="265" t="s">
        <v>882</v>
      </c>
      <c r="Y89" s="343"/>
      <c r="Z89" s="266" t="s">
        <v>1702</v>
      </c>
    </row>
    <row r="90" spans="1:26" ht="15" customHeight="1" x14ac:dyDescent="0.2">
      <c r="A90" s="216" t="str">
        <f t="shared" si="1"/>
        <v>貨2ガ3LF</v>
      </c>
      <c r="B90" s="216" t="s">
        <v>119</v>
      </c>
      <c r="C90" s="216" t="s">
        <v>103</v>
      </c>
      <c r="D90" t="s">
        <v>846</v>
      </c>
      <c r="E90" t="s">
        <v>1469</v>
      </c>
      <c r="F90"/>
      <c r="I90" s="1" t="s">
        <v>827</v>
      </c>
      <c r="T90" s="341" t="s">
        <v>232</v>
      </c>
      <c r="U90" s="265" t="s">
        <v>233</v>
      </c>
      <c r="V90" s="270" t="s">
        <v>863</v>
      </c>
      <c r="W90" s="342" t="s">
        <v>842</v>
      </c>
      <c r="X90" s="265" t="s">
        <v>883</v>
      </c>
      <c r="Y90" s="343"/>
      <c r="Z90" s="266" t="s">
        <v>1703</v>
      </c>
    </row>
    <row r="91" spans="1:26" ht="15" customHeight="1" x14ac:dyDescent="0.2">
      <c r="A91" s="216" t="str">
        <f t="shared" si="1"/>
        <v>貨2ガ4BF</v>
      </c>
      <c r="B91" s="216" t="s">
        <v>119</v>
      </c>
      <c r="C91" s="216" t="s">
        <v>103</v>
      </c>
      <c r="D91" t="s">
        <v>846</v>
      </c>
      <c r="E91" t="s">
        <v>1470</v>
      </c>
      <c r="F91"/>
      <c r="I91" s="1" t="s">
        <v>812</v>
      </c>
      <c r="T91" s="341" t="s">
        <v>232</v>
      </c>
      <c r="U91" s="265" t="s">
        <v>233</v>
      </c>
      <c r="V91" s="270" t="s">
        <v>863</v>
      </c>
      <c r="W91" s="342" t="s">
        <v>842</v>
      </c>
      <c r="X91" s="265" t="s">
        <v>884</v>
      </c>
      <c r="Y91" s="343" t="s">
        <v>364</v>
      </c>
      <c r="Z91" s="266" t="s">
        <v>1758</v>
      </c>
    </row>
    <row r="92" spans="1:26" ht="15" customHeight="1" x14ac:dyDescent="0.2">
      <c r="A92" s="216" t="str">
        <f t="shared" si="1"/>
        <v>貨2ガ4AF</v>
      </c>
      <c r="B92" s="216" t="s">
        <v>119</v>
      </c>
      <c r="C92" s="216" t="s">
        <v>103</v>
      </c>
      <c r="D92" t="s">
        <v>846</v>
      </c>
      <c r="E92" t="s">
        <v>1471</v>
      </c>
      <c r="F92"/>
      <c r="I92" s="1" t="s">
        <v>816</v>
      </c>
      <c r="T92" s="341" t="s">
        <v>232</v>
      </c>
      <c r="U92" s="265" t="s">
        <v>233</v>
      </c>
      <c r="V92" s="270" t="s">
        <v>863</v>
      </c>
      <c r="W92" s="342" t="s">
        <v>842</v>
      </c>
      <c r="X92" s="265" t="s">
        <v>885</v>
      </c>
      <c r="Y92" s="343"/>
      <c r="Z92" s="266" t="s">
        <v>1702</v>
      </c>
    </row>
    <row r="93" spans="1:26" ht="15" customHeight="1" x14ac:dyDescent="0.2">
      <c r="A93" s="216" t="str">
        <f t="shared" si="1"/>
        <v>貨2ガ4LF</v>
      </c>
      <c r="B93" s="216" t="s">
        <v>119</v>
      </c>
      <c r="C93" s="216" t="s">
        <v>103</v>
      </c>
      <c r="D93" t="s">
        <v>846</v>
      </c>
      <c r="E93" t="s">
        <v>1472</v>
      </c>
      <c r="F93"/>
      <c r="I93" s="1" t="s">
        <v>827</v>
      </c>
      <c r="T93" s="341" t="s">
        <v>232</v>
      </c>
      <c r="U93" s="265" t="s">
        <v>233</v>
      </c>
      <c r="V93" s="270" t="s">
        <v>863</v>
      </c>
      <c r="W93" s="342" t="s">
        <v>842</v>
      </c>
      <c r="X93" s="265" t="s">
        <v>886</v>
      </c>
      <c r="Y93" s="343"/>
      <c r="Z93" s="266" t="s">
        <v>1703</v>
      </c>
    </row>
    <row r="94" spans="1:26" ht="15" customHeight="1" x14ac:dyDescent="0.2">
      <c r="A94" s="216" t="str">
        <f t="shared" si="1"/>
        <v>貨2ガ5BF</v>
      </c>
      <c r="B94" s="216" t="s">
        <v>119</v>
      </c>
      <c r="C94" s="216" t="s">
        <v>103</v>
      </c>
      <c r="D94" t="s">
        <v>846</v>
      </c>
      <c r="E94" t="s">
        <v>1473</v>
      </c>
      <c r="F94"/>
      <c r="I94" s="1" t="s">
        <v>814</v>
      </c>
      <c r="J94"/>
      <c r="T94" s="341" t="s">
        <v>232</v>
      </c>
      <c r="U94" s="265" t="s">
        <v>233</v>
      </c>
      <c r="V94" s="270" t="s">
        <v>863</v>
      </c>
      <c r="W94" s="265" t="s">
        <v>842</v>
      </c>
      <c r="X94" s="265" t="s">
        <v>887</v>
      </c>
      <c r="Y94" s="343" t="s">
        <v>365</v>
      </c>
      <c r="Z94" s="266" t="s">
        <v>1759</v>
      </c>
    </row>
    <row r="95" spans="1:26" ht="15" customHeight="1" x14ac:dyDescent="0.2">
      <c r="A95" s="216" t="str">
        <f t="shared" si="1"/>
        <v>貨2ガ5AF</v>
      </c>
      <c r="B95" s="216" t="s">
        <v>119</v>
      </c>
      <c r="C95" s="216" t="s">
        <v>103</v>
      </c>
      <c r="D95" t="s">
        <v>846</v>
      </c>
      <c r="E95" t="s">
        <v>1474</v>
      </c>
      <c r="F95"/>
      <c r="I95" s="1" t="s">
        <v>816</v>
      </c>
      <c r="J95"/>
      <c r="T95" s="341" t="s">
        <v>232</v>
      </c>
      <c r="U95" s="265" t="s">
        <v>233</v>
      </c>
      <c r="V95" s="270" t="s">
        <v>863</v>
      </c>
      <c r="W95" s="265" t="s">
        <v>842</v>
      </c>
      <c r="X95" s="265" t="s">
        <v>888</v>
      </c>
      <c r="Y95" s="343"/>
      <c r="Z95" s="266" t="s">
        <v>1702</v>
      </c>
    </row>
    <row r="96" spans="1:26" ht="15" customHeight="1" x14ac:dyDescent="0.2">
      <c r="A96" s="216" t="str">
        <f t="shared" si="1"/>
        <v>貨2ガ5LF</v>
      </c>
      <c r="B96" s="216" t="s">
        <v>119</v>
      </c>
      <c r="C96" s="216" t="s">
        <v>103</v>
      </c>
      <c r="D96" t="s">
        <v>846</v>
      </c>
      <c r="E96" t="s">
        <v>1475</v>
      </c>
      <c r="F96"/>
      <c r="I96" s="1" t="s">
        <v>827</v>
      </c>
      <c r="J96"/>
      <c r="T96" s="341" t="s">
        <v>232</v>
      </c>
      <c r="U96" s="265" t="s">
        <v>233</v>
      </c>
      <c r="V96" s="270" t="s">
        <v>863</v>
      </c>
      <c r="W96" s="342" t="s">
        <v>842</v>
      </c>
      <c r="X96" s="265" t="s">
        <v>889</v>
      </c>
      <c r="Y96" s="343"/>
      <c r="Z96" s="266" t="s">
        <v>1703</v>
      </c>
    </row>
    <row r="97" spans="1:26" ht="15" customHeight="1" x14ac:dyDescent="0.2">
      <c r="A97" s="216" t="str">
        <f t="shared" si="1"/>
        <v>貨2ガ6BF</v>
      </c>
      <c r="B97" s="216" t="s">
        <v>119</v>
      </c>
      <c r="C97" s="216" t="s">
        <v>103</v>
      </c>
      <c r="D97" t="s">
        <v>846</v>
      </c>
      <c r="E97" t="s">
        <v>1476</v>
      </c>
      <c r="I97" s="1" t="s">
        <v>890</v>
      </c>
      <c r="J97"/>
      <c r="T97" s="341" t="s">
        <v>232</v>
      </c>
      <c r="U97" s="265" t="s">
        <v>233</v>
      </c>
      <c r="V97" s="270" t="s">
        <v>863</v>
      </c>
      <c r="W97" s="342" t="s">
        <v>842</v>
      </c>
      <c r="X97" s="265" t="s">
        <v>891</v>
      </c>
      <c r="Y97" s="343" t="s">
        <v>858</v>
      </c>
      <c r="Z97" s="266" t="s">
        <v>1760</v>
      </c>
    </row>
    <row r="98" spans="1:26" ht="15" customHeight="1" x14ac:dyDescent="0.2">
      <c r="A98" s="216" t="str">
        <f t="shared" si="1"/>
        <v>貨2ガ6AF</v>
      </c>
      <c r="B98" s="216" t="s">
        <v>119</v>
      </c>
      <c r="C98" s="216" t="s">
        <v>103</v>
      </c>
      <c r="D98" t="s">
        <v>846</v>
      </c>
      <c r="E98" t="s">
        <v>1477</v>
      </c>
      <c r="F98"/>
      <c r="I98" s="1" t="s">
        <v>816</v>
      </c>
      <c r="J98"/>
      <c r="K98" s="356"/>
      <c r="L98" s="356"/>
      <c r="M98" s="356"/>
      <c r="T98" s="341" t="s">
        <v>232</v>
      </c>
      <c r="U98" s="265" t="s">
        <v>233</v>
      </c>
      <c r="V98" s="270" t="s">
        <v>863</v>
      </c>
      <c r="W98" s="342" t="s">
        <v>842</v>
      </c>
      <c r="X98" s="265" t="s">
        <v>892</v>
      </c>
      <c r="Y98" s="343"/>
      <c r="Z98" s="266" t="s">
        <v>1702</v>
      </c>
    </row>
    <row r="99" spans="1:26" ht="15" customHeight="1" x14ac:dyDescent="0.2">
      <c r="A99" s="216" t="str">
        <f t="shared" si="1"/>
        <v>貨2ガ6LF</v>
      </c>
      <c r="B99" s="216" t="s">
        <v>119</v>
      </c>
      <c r="C99" s="216" t="s">
        <v>103</v>
      </c>
      <c r="D99" t="s">
        <v>846</v>
      </c>
      <c r="E99" t="s">
        <v>1478</v>
      </c>
      <c r="F99"/>
      <c r="I99" s="1" t="s">
        <v>827</v>
      </c>
      <c r="J99"/>
      <c r="K99" s="356"/>
      <c r="L99" s="356"/>
      <c r="M99" s="356"/>
      <c r="T99" s="341" t="s">
        <v>232</v>
      </c>
      <c r="U99" s="265" t="s">
        <v>233</v>
      </c>
      <c r="V99" s="270" t="s">
        <v>863</v>
      </c>
      <c r="W99" s="342" t="s">
        <v>842</v>
      </c>
      <c r="X99" s="265" t="s">
        <v>893</v>
      </c>
      <c r="Y99" s="343"/>
      <c r="Z99" s="266" t="s">
        <v>1703</v>
      </c>
    </row>
    <row r="100" spans="1:26" ht="15" customHeight="1" x14ac:dyDescent="0.2">
      <c r="A100" s="216" t="str">
        <f t="shared" si="1"/>
        <v>貨3ガ-</v>
      </c>
      <c r="B100" s="216" t="s">
        <v>129</v>
      </c>
      <c r="C100" s="216" t="s">
        <v>110</v>
      </c>
      <c r="D100" s="216" t="s">
        <v>493</v>
      </c>
      <c r="E100" s="216" t="s">
        <v>492</v>
      </c>
      <c r="I100" s="1" t="s">
        <v>810</v>
      </c>
      <c r="J100"/>
      <c r="K100" s="358"/>
      <c r="L100" s="358"/>
      <c r="M100" s="358"/>
      <c r="T100" s="341" t="s">
        <v>232</v>
      </c>
      <c r="U100" s="265" t="s">
        <v>233</v>
      </c>
      <c r="V100" s="270" t="s">
        <v>894</v>
      </c>
      <c r="W100" s="342" t="s">
        <v>493</v>
      </c>
      <c r="X100" s="265" t="s">
        <v>492</v>
      </c>
      <c r="Y100" s="343"/>
      <c r="Z100" s="266" t="s">
        <v>1757</v>
      </c>
    </row>
    <row r="101" spans="1:26" ht="15" customHeight="1" x14ac:dyDescent="0.2">
      <c r="A101" s="216" t="str">
        <f t="shared" si="1"/>
        <v>貨3ガJ</v>
      </c>
      <c r="B101" s="216" t="s">
        <v>129</v>
      </c>
      <c r="C101" s="216" t="s">
        <v>110</v>
      </c>
      <c r="D101" s="216" t="s">
        <v>496</v>
      </c>
      <c r="E101" s="216" t="s">
        <v>509</v>
      </c>
      <c r="I101" s="1" t="s">
        <v>810</v>
      </c>
      <c r="J101"/>
      <c r="K101" s="358"/>
      <c r="L101" s="358"/>
      <c r="M101" s="358"/>
      <c r="T101" s="341" t="s">
        <v>232</v>
      </c>
      <c r="U101" s="265" t="s">
        <v>233</v>
      </c>
      <c r="V101" s="270" t="s">
        <v>894</v>
      </c>
      <c r="W101" s="342" t="s">
        <v>496</v>
      </c>
      <c r="X101" s="265" t="s">
        <v>509</v>
      </c>
      <c r="Y101" s="343"/>
      <c r="Z101" s="266" t="s">
        <v>1757</v>
      </c>
    </row>
    <row r="102" spans="1:26" ht="15" customHeight="1" x14ac:dyDescent="0.2">
      <c r="A102" s="216" t="str">
        <f t="shared" si="1"/>
        <v>貨3ガM</v>
      </c>
      <c r="B102" s="216" t="s">
        <v>129</v>
      </c>
      <c r="C102" s="216" t="s">
        <v>110</v>
      </c>
      <c r="D102" s="216" t="s">
        <v>526</v>
      </c>
      <c r="E102" s="216" t="s">
        <v>527</v>
      </c>
      <c r="I102" s="1" t="s">
        <v>810</v>
      </c>
      <c r="K102" s="358"/>
      <c r="L102" s="358"/>
      <c r="M102" s="358"/>
      <c r="T102" s="341" t="s">
        <v>232</v>
      </c>
      <c r="U102" s="265" t="s">
        <v>233</v>
      </c>
      <c r="V102" s="270" t="s">
        <v>894</v>
      </c>
      <c r="W102" s="342" t="s">
        <v>526</v>
      </c>
      <c r="X102" s="265" t="s">
        <v>527</v>
      </c>
      <c r="Y102" s="343"/>
      <c r="Z102" s="266" t="s">
        <v>1757</v>
      </c>
    </row>
    <row r="103" spans="1:26" ht="15" customHeight="1" x14ac:dyDescent="0.2">
      <c r="A103" s="216" t="str">
        <f t="shared" si="1"/>
        <v>貨3ガT</v>
      </c>
      <c r="B103" s="216" t="s">
        <v>129</v>
      </c>
      <c r="C103" s="216" t="s">
        <v>110</v>
      </c>
      <c r="D103" s="216" t="s">
        <v>520</v>
      </c>
      <c r="E103" s="216" t="s">
        <v>521</v>
      </c>
      <c r="I103" s="1" t="s">
        <v>810</v>
      </c>
      <c r="J103"/>
      <c r="K103" s="358"/>
      <c r="L103" s="358"/>
      <c r="M103" s="358"/>
      <c r="T103" s="341" t="s">
        <v>232</v>
      </c>
      <c r="U103" s="265" t="s">
        <v>233</v>
      </c>
      <c r="V103" s="270" t="s">
        <v>894</v>
      </c>
      <c r="W103" s="342" t="s">
        <v>520</v>
      </c>
      <c r="X103" s="265" t="s">
        <v>521</v>
      </c>
      <c r="Y103" s="343"/>
      <c r="Z103" s="266" t="s">
        <v>1757</v>
      </c>
    </row>
    <row r="104" spans="1:26" ht="15" customHeight="1" x14ac:dyDescent="0.2">
      <c r="A104" s="216" t="str">
        <f t="shared" si="1"/>
        <v>貨3ガZ</v>
      </c>
      <c r="B104" s="216" t="s">
        <v>129</v>
      </c>
      <c r="C104" s="216" t="s">
        <v>110</v>
      </c>
      <c r="D104" s="216" t="s">
        <v>112</v>
      </c>
      <c r="E104" s="216" t="s">
        <v>528</v>
      </c>
      <c r="I104" s="1" t="s">
        <v>810</v>
      </c>
      <c r="K104" s="358"/>
      <c r="L104" s="358"/>
      <c r="M104" s="358"/>
      <c r="T104" s="341" t="s">
        <v>232</v>
      </c>
      <c r="U104" s="265" t="s">
        <v>233</v>
      </c>
      <c r="V104" s="270" t="s">
        <v>894</v>
      </c>
      <c r="W104" s="342" t="s">
        <v>112</v>
      </c>
      <c r="X104" s="265" t="s">
        <v>528</v>
      </c>
      <c r="Y104" s="343"/>
      <c r="Z104" s="266" t="s">
        <v>1757</v>
      </c>
    </row>
    <row r="105" spans="1:26" ht="15" customHeight="1" x14ac:dyDescent="0.2">
      <c r="A105" s="216" t="str">
        <f t="shared" si="1"/>
        <v>貨3ガGB</v>
      </c>
      <c r="B105" s="216" t="s">
        <v>129</v>
      </c>
      <c r="C105" s="216" t="s">
        <v>110</v>
      </c>
      <c r="D105" s="216" t="s">
        <v>113</v>
      </c>
      <c r="E105" s="216" t="s">
        <v>550</v>
      </c>
      <c r="I105" s="1" t="s">
        <v>810</v>
      </c>
      <c r="K105" s="358"/>
      <c r="L105" s="358"/>
      <c r="M105" s="358"/>
      <c r="T105" s="341" t="s">
        <v>232</v>
      </c>
      <c r="U105" s="265" t="s">
        <v>233</v>
      </c>
      <c r="V105" s="270" t="s">
        <v>894</v>
      </c>
      <c r="W105" s="342" t="s">
        <v>113</v>
      </c>
      <c r="X105" s="265" t="s">
        <v>550</v>
      </c>
      <c r="Y105" s="343"/>
      <c r="Z105" s="266" t="s">
        <v>1757</v>
      </c>
    </row>
    <row r="106" spans="1:26" ht="15" customHeight="1" x14ac:dyDescent="0.2">
      <c r="A106" s="216" t="str">
        <f t="shared" si="1"/>
        <v>貨3ガGE</v>
      </c>
      <c r="B106" s="216" t="s">
        <v>129</v>
      </c>
      <c r="C106" s="216" t="s">
        <v>110</v>
      </c>
      <c r="D106" s="216" t="s">
        <v>113</v>
      </c>
      <c r="E106" s="216" t="s">
        <v>552</v>
      </c>
      <c r="I106" s="1" t="s">
        <v>810</v>
      </c>
      <c r="T106" s="341" t="s">
        <v>232</v>
      </c>
      <c r="U106" s="265" t="s">
        <v>233</v>
      </c>
      <c r="V106" s="270" t="s">
        <v>894</v>
      </c>
      <c r="W106" s="342" t="s">
        <v>113</v>
      </c>
      <c r="X106" s="265" t="s">
        <v>552</v>
      </c>
      <c r="Y106" s="343"/>
      <c r="Z106" s="266" t="s">
        <v>1757</v>
      </c>
    </row>
    <row r="107" spans="1:26" ht="15" customHeight="1" x14ac:dyDescent="0.2">
      <c r="A107" s="216" t="str">
        <f t="shared" si="1"/>
        <v>貨3ガHJ</v>
      </c>
      <c r="B107" s="216" t="s">
        <v>129</v>
      </c>
      <c r="C107" s="216" t="s">
        <v>110</v>
      </c>
      <c r="D107" s="216" t="s">
        <v>113</v>
      </c>
      <c r="E107" s="216" t="s">
        <v>560</v>
      </c>
      <c r="I107" s="1" t="s">
        <v>816</v>
      </c>
      <c r="J107" s="216" t="s">
        <v>820</v>
      </c>
      <c r="T107" s="341" t="s">
        <v>232</v>
      </c>
      <c r="U107" s="265" t="s">
        <v>233</v>
      </c>
      <c r="V107" s="270" t="s">
        <v>894</v>
      </c>
      <c r="W107" s="342" t="s">
        <v>113</v>
      </c>
      <c r="X107" s="265" t="s">
        <v>560</v>
      </c>
      <c r="Y107" s="343"/>
      <c r="Z107" s="266" t="s">
        <v>1702</v>
      </c>
    </row>
    <row r="108" spans="1:26" ht="15" customHeight="1" x14ac:dyDescent="0.2">
      <c r="A108" s="216" t="str">
        <f t="shared" si="1"/>
        <v>貨3ガGK</v>
      </c>
      <c r="B108" s="216" t="s">
        <v>129</v>
      </c>
      <c r="C108" s="216" t="s">
        <v>110</v>
      </c>
      <c r="D108" s="216" t="s">
        <v>523</v>
      </c>
      <c r="E108" s="216" t="s">
        <v>557</v>
      </c>
      <c r="I108" s="1" t="s">
        <v>810</v>
      </c>
      <c r="T108" s="341" t="s">
        <v>232</v>
      </c>
      <c r="U108" s="265" t="s">
        <v>233</v>
      </c>
      <c r="V108" s="270" t="s">
        <v>894</v>
      </c>
      <c r="W108" s="342" t="s">
        <v>523</v>
      </c>
      <c r="X108" s="265" t="s">
        <v>557</v>
      </c>
      <c r="Y108" s="343"/>
      <c r="Z108" s="266" t="s">
        <v>1757</v>
      </c>
    </row>
    <row r="109" spans="1:26" ht="15" customHeight="1" x14ac:dyDescent="0.2">
      <c r="A109" s="216" t="str">
        <f t="shared" si="1"/>
        <v>貨3ガHQ</v>
      </c>
      <c r="B109" s="216" t="s">
        <v>129</v>
      </c>
      <c r="C109" s="216" t="s">
        <v>110</v>
      </c>
      <c r="D109" s="216" t="s">
        <v>523</v>
      </c>
      <c r="E109" s="216" t="s">
        <v>567</v>
      </c>
      <c r="I109" s="1" t="s">
        <v>816</v>
      </c>
      <c r="J109" s="216" t="s">
        <v>820</v>
      </c>
      <c r="T109" s="341" t="s">
        <v>232</v>
      </c>
      <c r="U109" s="265" t="s">
        <v>233</v>
      </c>
      <c r="V109" s="270" t="s">
        <v>894</v>
      </c>
      <c r="W109" s="342" t="s">
        <v>523</v>
      </c>
      <c r="X109" s="265" t="s">
        <v>567</v>
      </c>
      <c r="Y109" s="343"/>
      <c r="Z109" s="266" t="s">
        <v>1702</v>
      </c>
    </row>
    <row r="110" spans="1:26" ht="15" customHeight="1" x14ac:dyDescent="0.2">
      <c r="A110" s="216" t="str">
        <f t="shared" si="1"/>
        <v>貨3ガTC</v>
      </c>
      <c r="B110" s="216" t="s">
        <v>129</v>
      </c>
      <c r="C110" s="216" t="s">
        <v>110</v>
      </c>
      <c r="D110" s="216" t="s">
        <v>523</v>
      </c>
      <c r="E110" s="216" t="s">
        <v>579</v>
      </c>
      <c r="I110" s="1" t="s">
        <v>810</v>
      </c>
      <c r="J110" s="216" t="s">
        <v>821</v>
      </c>
      <c r="T110" s="341" t="s">
        <v>232</v>
      </c>
      <c r="U110" s="265" t="s">
        <v>233</v>
      </c>
      <c r="V110" s="270" t="s">
        <v>894</v>
      </c>
      <c r="W110" s="342" t="s">
        <v>523</v>
      </c>
      <c r="X110" s="265" t="s">
        <v>579</v>
      </c>
      <c r="Y110" s="343"/>
      <c r="Z110" s="266" t="s">
        <v>1704</v>
      </c>
    </row>
    <row r="111" spans="1:26" ht="15" customHeight="1" x14ac:dyDescent="0.2">
      <c r="A111" s="216" t="str">
        <f t="shared" si="1"/>
        <v>貨3ガXC</v>
      </c>
      <c r="B111" s="216" t="s">
        <v>129</v>
      </c>
      <c r="C111" s="216" t="s">
        <v>110</v>
      </c>
      <c r="D111" s="216" t="s">
        <v>523</v>
      </c>
      <c r="E111" s="216" t="s">
        <v>593</v>
      </c>
      <c r="I111" s="1" t="s">
        <v>816</v>
      </c>
      <c r="J111" s="216" t="s">
        <v>215</v>
      </c>
      <c r="T111" s="341" t="s">
        <v>232</v>
      </c>
      <c r="U111" s="265" t="s">
        <v>233</v>
      </c>
      <c r="V111" s="270" t="s">
        <v>894</v>
      </c>
      <c r="W111" s="342" t="s">
        <v>523</v>
      </c>
      <c r="X111" s="265" t="s">
        <v>593</v>
      </c>
      <c r="Y111" s="343"/>
      <c r="Z111" s="266" t="s">
        <v>1702</v>
      </c>
    </row>
    <row r="112" spans="1:26" ht="15" customHeight="1" x14ac:dyDescent="0.2">
      <c r="A112" s="216" t="str">
        <f t="shared" si="1"/>
        <v>貨3ガLC</v>
      </c>
      <c r="B112" s="216" t="s">
        <v>129</v>
      </c>
      <c r="C112" s="216" t="s">
        <v>110</v>
      </c>
      <c r="D112" s="216" t="s">
        <v>523</v>
      </c>
      <c r="E112" s="216" t="s">
        <v>571</v>
      </c>
      <c r="I112" s="1" t="s">
        <v>810</v>
      </c>
      <c r="J112" s="216" t="s">
        <v>822</v>
      </c>
      <c r="T112" s="341" t="s">
        <v>232</v>
      </c>
      <c r="U112" s="265" t="s">
        <v>233</v>
      </c>
      <c r="V112" s="270" t="s">
        <v>894</v>
      </c>
      <c r="W112" s="342" t="s">
        <v>523</v>
      </c>
      <c r="X112" s="265" t="s">
        <v>571</v>
      </c>
      <c r="Y112" s="343"/>
      <c r="Z112" s="266" t="s">
        <v>1704</v>
      </c>
    </row>
    <row r="113" spans="1:26" ht="15" customHeight="1" x14ac:dyDescent="0.2">
      <c r="A113" s="216" t="str">
        <f t="shared" si="1"/>
        <v>貨3ガYC</v>
      </c>
      <c r="B113" s="216" t="s">
        <v>129</v>
      </c>
      <c r="C113" s="216" t="s">
        <v>110</v>
      </c>
      <c r="D113" s="216" t="s">
        <v>523</v>
      </c>
      <c r="E113" s="216" t="s">
        <v>597</v>
      </c>
      <c r="I113" s="1" t="s">
        <v>816</v>
      </c>
      <c r="J113" s="216" t="s">
        <v>216</v>
      </c>
      <c r="T113" s="341" t="s">
        <v>232</v>
      </c>
      <c r="U113" s="265" t="s">
        <v>233</v>
      </c>
      <c r="V113" s="270" t="s">
        <v>894</v>
      </c>
      <c r="W113" s="342" t="s">
        <v>523</v>
      </c>
      <c r="X113" s="265" t="s">
        <v>597</v>
      </c>
      <c r="Y113" s="343"/>
      <c r="Z113" s="266" t="s">
        <v>1702</v>
      </c>
    </row>
    <row r="114" spans="1:26" ht="15" customHeight="1" x14ac:dyDescent="0.2">
      <c r="A114" s="216" t="str">
        <f t="shared" si="1"/>
        <v>貨3ガUC</v>
      </c>
      <c r="B114" s="216" t="s">
        <v>129</v>
      </c>
      <c r="C114" s="216" t="s">
        <v>110</v>
      </c>
      <c r="D114" s="216" t="s">
        <v>523</v>
      </c>
      <c r="E114" s="216" t="s">
        <v>586</v>
      </c>
      <c r="F114" s="356"/>
      <c r="I114" s="1" t="s">
        <v>810</v>
      </c>
      <c r="J114" s="216" t="s">
        <v>823</v>
      </c>
      <c r="T114" s="341" t="s">
        <v>232</v>
      </c>
      <c r="U114" s="265" t="s">
        <v>233</v>
      </c>
      <c r="V114" s="270" t="s">
        <v>894</v>
      </c>
      <c r="W114" s="342" t="s">
        <v>523</v>
      </c>
      <c r="X114" s="265" t="s">
        <v>586</v>
      </c>
      <c r="Y114" s="343"/>
      <c r="Z114" s="266" t="s">
        <v>1704</v>
      </c>
    </row>
    <row r="115" spans="1:26" ht="15" customHeight="1" x14ac:dyDescent="0.2">
      <c r="A115" s="216" t="str">
        <f t="shared" si="1"/>
        <v>貨3ガZC</v>
      </c>
      <c r="B115" s="216" t="s">
        <v>129</v>
      </c>
      <c r="C115" s="216" t="s">
        <v>110</v>
      </c>
      <c r="D115" s="216" t="s">
        <v>523</v>
      </c>
      <c r="E115" s="216" t="s">
        <v>601</v>
      </c>
      <c r="F115" s="356"/>
      <c r="I115" s="1" t="s">
        <v>816</v>
      </c>
      <c r="J115" s="216" t="s">
        <v>217</v>
      </c>
      <c r="T115" s="341" t="s">
        <v>232</v>
      </c>
      <c r="U115" s="265" t="s">
        <v>233</v>
      </c>
      <c r="V115" s="270" t="s">
        <v>894</v>
      </c>
      <c r="W115" s="342" t="s">
        <v>523</v>
      </c>
      <c r="X115" s="265" t="s">
        <v>601</v>
      </c>
      <c r="Y115" s="343"/>
      <c r="Z115" s="266" t="s">
        <v>1702</v>
      </c>
    </row>
    <row r="116" spans="1:26" ht="15" customHeight="1" x14ac:dyDescent="0.2">
      <c r="A116" s="216" t="str">
        <f t="shared" si="1"/>
        <v>貨3ガABF</v>
      </c>
      <c r="B116" s="216" t="s">
        <v>129</v>
      </c>
      <c r="C116" s="216" t="s">
        <v>110</v>
      </c>
      <c r="D116" s="216" t="s">
        <v>97</v>
      </c>
      <c r="E116" s="216" t="s">
        <v>864</v>
      </c>
      <c r="I116" s="1" t="s">
        <v>810</v>
      </c>
      <c r="T116" s="341" t="s">
        <v>232</v>
      </c>
      <c r="U116" s="265" t="s">
        <v>233</v>
      </c>
      <c r="V116" s="270" t="s">
        <v>894</v>
      </c>
      <c r="W116" s="342" t="s">
        <v>97</v>
      </c>
      <c r="X116" s="265" t="s">
        <v>864</v>
      </c>
      <c r="Y116" s="343"/>
      <c r="Z116" s="266" t="s">
        <v>1757</v>
      </c>
    </row>
    <row r="117" spans="1:26" ht="15" customHeight="1" x14ac:dyDescent="0.2">
      <c r="A117" s="216" t="str">
        <f t="shared" si="1"/>
        <v>貨3ガAAF</v>
      </c>
      <c r="B117" s="216" t="s">
        <v>129</v>
      </c>
      <c r="C117" s="216" t="s">
        <v>110</v>
      </c>
      <c r="D117" s="216" t="s">
        <v>97</v>
      </c>
      <c r="E117" s="216" t="s">
        <v>865</v>
      </c>
      <c r="I117" s="1" t="s">
        <v>816</v>
      </c>
      <c r="J117" s="216" t="s">
        <v>820</v>
      </c>
      <c r="T117" s="341" t="s">
        <v>232</v>
      </c>
      <c r="U117" s="265" t="s">
        <v>233</v>
      </c>
      <c r="V117" s="270" t="s">
        <v>894</v>
      </c>
      <c r="W117" s="342" t="s">
        <v>97</v>
      </c>
      <c r="X117" s="265" t="s">
        <v>865</v>
      </c>
      <c r="Y117" s="343"/>
      <c r="Z117" s="266" t="s">
        <v>1702</v>
      </c>
    </row>
    <row r="118" spans="1:26" ht="15" customHeight="1" x14ac:dyDescent="0.2">
      <c r="A118" s="216" t="str">
        <f t="shared" si="1"/>
        <v>貨3ガALF</v>
      </c>
      <c r="B118" s="356" t="s">
        <v>129</v>
      </c>
      <c r="C118" s="356" t="s">
        <v>110</v>
      </c>
      <c r="D118" s="356" t="s">
        <v>97</v>
      </c>
      <c r="E118" s="356" t="s">
        <v>866</v>
      </c>
      <c r="F118" s="356"/>
      <c r="I118" s="357" t="s">
        <v>827</v>
      </c>
      <c r="J118" s="356"/>
      <c r="T118" s="341" t="s">
        <v>232</v>
      </c>
      <c r="U118" s="265" t="s">
        <v>233</v>
      </c>
      <c r="V118" s="270" t="s">
        <v>894</v>
      </c>
      <c r="W118" s="342" t="s">
        <v>97</v>
      </c>
      <c r="X118" s="265" t="s">
        <v>866</v>
      </c>
      <c r="Y118" s="343"/>
      <c r="Z118" s="266" t="s">
        <v>1703</v>
      </c>
    </row>
    <row r="119" spans="1:26" ht="15" customHeight="1" x14ac:dyDescent="0.2">
      <c r="A119" s="216" t="str">
        <f t="shared" si="1"/>
        <v>貨3ガCAF</v>
      </c>
      <c r="B119" s="356" t="s">
        <v>129</v>
      </c>
      <c r="C119" s="356" t="s">
        <v>110</v>
      </c>
      <c r="D119" s="356" t="s">
        <v>97</v>
      </c>
      <c r="E119" s="356" t="s">
        <v>105</v>
      </c>
      <c r="F119" s="356"/>
      <c r="I119" s="357" t="s">
        <v>816</v>
      </c>
      <c r="J119" s="356" t="s">
        <v>216</v>
      </c>
      <c r="T119" s="341" t="s">
        <v>232</v>
      </c>
      <c r="U119" s="265" t="s">
        <v>233</v>
      </c>
      <c r="V119" s="270" t="s">
        <v>894</v>
      </c>
      <c r="W119" s="342" t="s">
        <v>97</v>
      </c>
      <c r="X119" s="265" t="s">
        <v>105</v>
      </c>
      <c r="Y119" s="343"/>
      <c r="Z119" s="266" t="s">
        <v>1702</v>
      </c>
    </row>
    <row r="120" spans="1:26" ht="15" customHeight="1" x14ac:dyDescent="0.2">
      <c r="A120" s="216" t="str">
        <f t="shared" si="1"/>
        <v>貨3ガCBF</v>
      </c>
      <c r="B120" s="358" t="s">
        <v>129</v>
      </c>
      <c r="C120" s="358" t="s">
        <v>110</v>
      </c>
      <c r="D120" s="360" t="s">
        <v>97</v>
      </c>
      <c r="E120" s="360" t="s">
        <v>106</v>
      </c>
      <c r="F120" s="358"/>
      <c r="I120" s="187" t="s">
        <v>812</v>
      </c>
      <c r="J120" s="358" t="s">
        <v>822</v>
      </c>
      <c r="T120" s="341" t="s">
        <v>232</v>
      </c>
      <c r="U120" s="265" t="s">
        <v>233</v>
      </c>
      <c r="V120" s="270" t="s">
        <v>894</v>
      </c>
      <c r="W120" s="342" t="s">
        <v>97</v>
      </c>
      <c r="X120" s="265" t="s">
        <v>106</v>
      </c>
      <c r="Y120" s="343" t="s">
        <v>364</v>
      </c>
      <c r="Z120" s="266" t="s">
        <v>1758</v>
      </c>
    </row>
    <row r="121" spans="1:26" ht="15" customHeight="1" x14ac:dyDescent="0.2">
      <c r="A121" s="216" t="str">
        <f t="shared" si="1"/>
        <v>貨3ガCLF</v>
      </c>
      <c r="B121" s="358" t="s">
        <v>129</v>
      </c>
      <c r="C121" s="358" t="s">
        <v>110</v>
      </c>
      <c r="D121" s="360" t="s">
        <v>97</v>
      </c>
      <c r="E121" s="360" t="s">
        <v>867</v>
      </c>
      <c r="F121" s="358"/>
      <c r="I121" s="187" t="s">
        <v>827</v>
      </c>
      <c r="J121" s="360"/>
      <c r="T121" s="341" t="s">
        <v>232</v>
      </c>
      <c r="U121" s="265" t="s">
        <v>233</v>
      </c>
      <c r="V121" s="270" t="s">
        <v>894</v>
      </c>
      <c r="W121" s="342" t="s">
        <v>97</v>
      </c>
      <c r="X121" s="265" t="s">
        <v>868</v>
      </c>
      <c r="Y121" s="343"/>
      <c r="Z121" s="266" t="s">
        <v>1703</v>
      </c>
    </row>
    <row r="122" spans="1:26" ht="15" customHeight="1" x14ac:dyDescent="0.2">
      <c r="A122" s="216" t="str">
        <f t="shared" si="1"/>
        <v>貨3ガDAF</v>
      </c>
      <c r="B122" s="216" t="s">
        <v>129</v>
      </c>
      <c r="C122" s="216" t="s">
        <v>110</v>
      </c>
      <c r="D122" s="360" t="s">
        <v>97</v>
      </c>
      <c r="E122" s="360" t="s">
        <v>107</v>
      </c>
      <c r="F122" s="358"/>
      <c r="I122" s="187" t="s">
        <v>816</v>
      </c>
      <c r="J122" s="360" t="s">
        <v>217</v>
      </c>
      <c r="T122" s="341" t="s">
        <v>232</v>
      </c>
      <c r="U122" s="265" t="s">
        <v>233</v>
      </c>
      <c r="V122" s="270" t="s">
        <v>894</v>
      </c>
      <c r="W122" s="342" t="s">
        <v>97</v>
      </c>
      <c r="X122" s="265" t="s">
        <v>107</v>
      </c>
      <c r="Y122" s="343"/>
      <c r="Z122" s="266" t="s">
        <v>1702</v>
      </c>
    </row>
    <row r="123" spans="1:26" ht="15" customHeight="1" x14ac:dyDescent="0.2">
      <c r="A123" s="216" t="str">
        <f t="shared" si="1"/>
        <v>貨3ガDBF</v>
      </c>
      <c r="B123" s="216" t="s">
        <v>129</v>
      </c>
      <c r="C123" s="216" t="s">
        <v>110</v>
      </c>
      <c r="D123" s="360" t="s">
        <v>97</v>
      </c>
      <c r="E123" s="360" t="s">
        <v>108</v>
      </c>
      <c r="F123" s="358"/>
      <c r="I123" s="187" t="s">
        <v>814</v>
      </c>
      <c r="J123" s="360" t="s">
        <v>823</v>
      </c>
      <c r="T123" s="341" t="s">
        <v>232</v>
      </c>
      <c r="U123" s="265" t="s">
        <v>233</v>
      </c>
      <c r="V123" s="270" t="s">
        <v>894</v>
      </c>
      <c r="W123" s="342" t="s">
        <v>97</v>
      </c>
      <c r="X123" s="265" t="s">
        <v>108</v>
      </c>
      <c r="Y123" s="343" t="s">
        <v>365</v>
      </c>
      <c r="Z123" s="266" t="s">
        <v>1759</v>
      </c>
    </row>
    <row r="124" spans="1:26" ht="15" customHeight="1" x14ac:dyDescent="0.2">
      <c r="A124" s="216" t="str">
        <f t="shared" si="1"/>
        <v>貨3ガDLF</v>
      </c>
      <c r="B124" s="356" t="s">
        <v>129</v>
      </c>
      <c r="C124" s="356" t="s">
        <v>110</v>
      </c>
      <c r="D124" s="360" t="s">
        <v>97</v>
      </c>
      <c r="E124" s="360" t="s">
        <v>870</v>
      </c>
      <c r="F124" s="358"/>
      <c r="I124" s="187" t="s">
        <v>827</v>
      </c>
      <c r="J124" s="360"/>
      <c r="T124" s="341" t="s">
        <v>232</v>
      </c>
      <c r="U124" s="265" t="s">
        <v>233</v>
      </c>
      <c r="V124" s="270" t="s">
        <v>894</v>
      </c>
      <c r="W124" s="342" t="s">
        <v>97</v>
      </c>
      <c r="X124" s="265" t="s">
        <v>870</v>
      </c>
      <c r="Y124" s="343"/>
      <c r="Z124" s="266" t="s">
        <v>1703</v>
      </c>
    </row>
    <row r="125" spans="1:26" ht="15" customHeight="1" x14ac:dyDescent="0.2">
      <c r="A125" s="216" t="str">
        <f t="shared" si="1"/>
        <v>貨3ガLBF</v>
      </c>
      <c r="B125" s="358" t="s">
        <v>129</v>
      </c>
      <c r="C125" s="358" t="s">
        <v>110</v>
      </c>
      <c r="D125" s="360" t="s">
        <v>9</v>
      </c>
      <c r="E125" s="360" t="s">
        <v>871</v>
      </c>
      <c r="F125" s="358"/>
      <c r="I125" s="187" t="s">
        <v>810</v>
      </c>
      <c r="J125" s="360"/>
      <c r="T125" s="341" t="s">
        <v>232</v>
      </c>
      <c r="U125" s="265" t="s">
        <v>233</v>
      </c>
      <c r="V125" s="270" t="s">
        <v>894</v>
      </c>
      <c r="W125" s="342" t="s">
        <v>9</v>
      </c>
      <c r="X125" s="265" t="s">
        <v>871</v>
      </c>
      <c r="Y125" s="343"/>
      <c r="Z125" s="266" t="s">
        <v>1757</v>
      </c>
    </row>
    <row r="126" spans="1:26" ht="15" customHeight="1" x14ac:dyDescent="0.2">
      <c r="A126" s="216" t="str">
        <f t="shared" si="1"/>
        <v>貨3ガLAF</v>
      </c>
      <c r="B126" s="358" t="s">
        <v>129</v>
      </c>
      <c r="C126" s="358" t="s">
        <v>110</v>
      </c>
      <c r="D126" s="360" t="s">
        <v>9</v>
      </c>
      <c r="E126" s="360" t="s">
        <v>872</v>
      </c>
      <c r="F126" s="358"/>
      <c r="I126" s="187" t="s">
        <v>816</v>
      </c>
      <c r="J126" s="360" t="s">
        <v>820</v>
      </c>
      <c r="T126" s="341" t="s">
        <v>232</v>
      </c>
      <c r="U126" s="265" t="s">
        <v>233</v>
      </c>
      <c r="V126" s="270" t="s">
        <v>894</v>
      </c>
      <c r="W126" s="342" t="s">
        <v>9</v>
      </c>
      <c r="X126" s="265" t="s">
        <v>872</v>
      </c>
      <c r="Y126" s="343"/>
      <c r="Z126" s="266" t="s">
        <v>1702</v>
      </c>
    </row>
    <row r="127" spans="1:26" ht="15" customHeight="1" x14ac:dyDescent="0.2">
      <c r="A127" s="216" t="str">
        <f t="shared" si="1"/>
        <v>貨3ガLLF</v>
      </c>
      <c r="B127" s="358" t="s">
        <v>129</v>
      </c>
      <c r="C127" s="358" t="s">
        <v>110</v>
      </c>
      <c r="D127" s="216" t="s">
        <v>9</v>
      </c>
      <c r="E127" s="216" t="s">
        <v>873</v>
      </c>
      <c r="I127" s="1" t="s">
        <v>827</v>
      </c>
      <c r="T127" s="341" t="s">
        <v>232</v>
      </c>
      <c r="U127" s="265" t="s">
        <v>233</v>
      </c>
      <c r="V127" s="270" t="s">
        <v>894</v>
      </c>
      <c r="W127" s="342" t="s">
        <v>9</v>
      </c>
      <c r="X127" s="265" t="s">
        <v>873</v>
      </c>
      <c r="Y127" s="343"/>
      <c r="Z127" s="266" t="s">
        <v>1703</v>
      </c>
    </row>
    <row r="128" spans="1:26" ht="15" customHeight="1" x14ac:dyDescent="0.2">
      <c r="A128" s="216" t="str">
        <f t="shared" si="1"/>
        <v>貨3ガMBF</v>
      </c>
      <c r="B128" s="358" t="s">
        <v>129</v>
      </c>
      <c r="C128" s="358" t="s">
        <v>110</v>
      </c>
      <c r="D128" s="216" t="s">
        <v>9</v>
      </c>
      <c r="E128" s="216" t="s">
        <v>874</v>
      </c>
      <c r="I128" s="1" t="s">
        <v>812</v>
      </c>
      <c r="J128" s="216" t="s">
        <v>364</v>
      </c>
      <c r="T128" s="341" t="s">
        <v>232</v>
      </c>
      <c r="U128" s="265" t="s">
        <v>233</v>
      </c>
      <c r="V128" s="270" t="s">
        <v>894</v>
      </c>
      <c r="W128" s="265" t="s">
        <v>9</v>
      </c>
      <c r="X128" s="265" t="s">
        <v>874</v>
      </c>
      <c r="Y128" s="343" t="s">
        <v>364</v>
      </c>
      <c r="Z128" s="266" t="s">
        <v>1758</v>
      </c>
    </row>
    <row r="129" spans="1:26" ht="15" customHeight="1" x14ac:dyDescent="0.2">
      <c r="A129" s="216" t="str">
        <f t="shared" si="1"/>
        <v>貨3ガMAF</v>
      </c>
      <c r="B129" s="358" t="s">
        <v>129</v>
      </c>
      <c r="C129" s="358" t="s">
        <v>110</v>
      </c>
      <c r="D129" s="216" t="s">
        <v>9</v>
      </c>
      <c r="E129" s="216" t="s">
        <v>875</v>
      </c>
      <c r="I129" s="1" t="s">
        <v>816</v>
      </c>
      <c r="J129" s="216" t="s">
        <v>12</v>
      </c>
      <c r="T129" s="341" t="s">
        <v>232</v>
      </c>
      <c r="U129" s="265" t="s">
        <v>233</v>
      </c>
      <c r="V129" s="270" t="s">
        <v>894</v>
      </c>
      <c r="W129" s="265" t="s">
        <v>9</v>
      </c>
      <c r="X129" s="265" t="s">
        <v>875</v>
      </c>
      <c r="Y129" s="343"/>
      <c r="Z129" s="266" t="s">
        <v>1702</v>
      </c>
    </row>
    <row r="130" spans="1:26" ht="15" customHeight="1" x14ac:dyDescent="0.2">
      <c r="A130" s="216" t="str">
        <f t="shared" si="1"/>
        <v>貨3ガMLF</v>
      </c>
      <c r="B130" s="358" t="s">
        <v>129</v>
      </c>
      <c r="C130" s="358" t="s">
        <v>110</v>
      </c>
      <c r="D130" s="216" t="s">
        <v>9</v>
      </c>
      <c r="E130" s="216" t="s">
        <v>876</v>
      </c>
      <c r="I130" s="1" t="s">
        <v>827</v>
      </c>
      <c r="K130" s="356"/>
      <c r="L130" s="356"/>
      <c r="M130" s="356"/>
      <c r="T130" s="341" t="s">
        <v>232</v>
      </c>
      <c r="U130" s="265" t="s">
        <v>233</v>
      </c>
      <c r="V130" s="270" t="s">
        <v>894</v>
      </c>
      <c r="W130" s="342" t="s">
        <v>9</v>
      </c>
      <c r="X130" s="265" t="s">
        <v>876</v>
      </c>
      <c r="Y130" s="343"/>
      <c r="Z130" s="266" t="s">
        <v>1703</v>
      </c>
    </row>
    <row r="131" spans="1:26" ht="15" customHeight="1" x14ac:dyDescent="0.2">
      <c r="A131" s="216" t="str">
        <f t="shared" si="1"/>
        <v>貨3ガRBF</v>
      </c>
      <c r="B131" s="358" t="s">
        <v>129</v>
      </c>
      <c r="C131" s="358" t="s">
        <v>110</v>
      </c>
      <c r="D131" s="216" t="s">
        <v>9</v>
      </c>
      <c r="E131" s="216" t="s">
        <v>877</v>
      </c>
      <c r="I131" s="1" t="s">
        <v>814</v>
      </c>
      <c r="J131" s="216" t="s">
        <v>365</v>
      </c>
      <c r="K131" s="356"/>
      <c r="L131" s="356"/>
      <c r="M131" s="356"/>
      <c r="T131" s="341" t="s">
        <v>232</v>
      </c>
      <c r="U131" s="265" t="s">
        <v>233</v>
      </c>
      <c r="V131" s="270" t="s">
        <v>894</v>
      </c>
      <c r="W131" s="342" t="s">
        <v>9</v>
      </c>
      <c r="X131" s="265" t="s">
        <v>877</v>
      </c>
      <c r="Y131" s="343" t="s">
        <v>365</v>
      </c>
      <c r="Z131" s="266" t="s">
        <v>1759</v>
      </c>
    </row>
    <row r="132" spans="1:26" ht="15" customHeight="1" x14ac:dyDescent="0.2">
      <c r="A132" s="216" t="str">
        <f t="shared" ref="A132:A195" si="2">CONCATENATE(C132,E132)</f>
        <v>貨3ガRAF</v>
      </c>
      <c r="B132" s="358" t="s">
        <v>129</v>
      </c>
      <c r="C132" s="358" t="s">
        <v>110</v>
      </c>
      <c r="D132" s="216" t="s">
        <v>9</v>
      </c>
      <c r="E132" s="216" t="s">
        <v>878</v>
      </c>
      <c r="I132" s="1" t="s">
        <v>816</v>
      </c>
      <c r="J132" s="216" t="s">
        <v>13</v>
      </c>
      <c r="K132" s="358"/>
      <c r="L132" s="358"/>
      <c r="M132" s="358"/>
      <c r="T132" s="341" t="s">
        <v>232</v>
      </c>
      <c r="U132" s="265" t="s">
        <v>233</v>
      </c>
      <c r="V132" s="270" t="s">
        <v>894</v>
      </c>
      <c r="W132" s="342" t="s">
        <v>9</v>
      </c>
      <c r="X132" s="265" t="s">
        <v>878</v>
      </c>
      <c r="Y132" s="343"/>
      <c r="Z132" s="266" t="s">
        <v>1702</v>
      </c>
    </row>
    <row r="133" spans="1:26" ht="15" customHeight="1" x14ac:dyDescent="0.2">
      <c r="A133" s="216" t="str">
        <f t="shared" si="2"/>
        <v>貨3ガRLF</v>
      </c>
      <c r="B133" s="358" t="s">
        <v>129</v>
      </c>
      <c r="C133" s="358" t="s">
        <v>110</v>
      </c>
      <c r="D133" s="216" t="s">
        <v>9</v>
      </c>
      <c r="E133" s="216" t="s">
        <v>879</v>
      </c>
      <c r="I133" s="1" t="s">
        <v>827</v>
      </c>
      <c r="K133" s="358"/>
      <c r="L133" s="358"/>
      <c r="M133" s="358"/>
      <c r="T133" s="341" t="s">
        <v>232</v>
      </c>
      <c r="U133" s="265" t="s">
        <v>233</v>
      </c>
      <c r="V133" s="270" t="s">
        <v>894</v>
      </c>
      <c r="W133" s="342" t="s">
        <v>9</v>
      </c>
      <c r="X133" s="265" t="s">
        <v>879</v>
      </c>
      <c r="Y133" s="343"/>
      <c r="Z133" s="266" t="s">
        <v>1703</v>
      </c>
    </row>
    <row r="134" spans="1:26" ht="15" customHeight="1" x14ac:dyDescent="0.2">
      <c r="A134" s="216" t="str">
        <f t="shared" si="2"/>
        <v>貨3ガQBF</v>
      </c>
      <c r="B134" s="358" t="s">
        <v>129</v>
      </c>
      <c r="C134" s="358" t="s">
        <v>110</v>
      </c>
      <c r="D134" s="216" t="s">
        <v>9</v>
      </c>
      <c r="E134" s="216" t="s">
        <v>236</v>
      </c>
      <c r="I134" s="1" t="s">
        <v>810</v>
      </c>
      <c r="J134" s="216" t="s">
        <v>821</v>
      </c>
      <c r="K134" s="358"/>
      <c r="L134" s="358"/>
      <c r="M134" s="358"/>
      <c r="T134" s="341" t="s">
        <v>232</v>
      </c>
      <c r="U134" s="265" t="s">
        <v>233</v>
      </c>
      <c r="V134" s="270" t="s">
        <v>894</v>
      </c>
      <c r="W134" s="342" t="s">
        <v>9</v>
      </c>
      <c r="X134" s="265" t="s">
        <v>236</v>
      </c>
      <c r="Y134" s="343"/>
      <c r="Z134" s="266" t="s">
        <v>1704</v>
      </c>
    </row>
    <row r="135" spans="1:26" ht="15" customHeight="1" x14ac:dyDescent="0.2">
      <c r="A135" s="216" t="str">
        <f t="shared" si="2"/>
        <v>貨3ガQAF</v>
      </c>
      <c r="B135" s="358" t="s">
        <v>129</v>
      </c>
      <c r="C135" s="358" t="s">
        <v>110</v>
      </c>
      <c r="D135" s="216" t="s">
        <v>9</v>
      </c>
      <c r="E135" s="216" t="s">
        <v>237</v>
      </c>
      <c r="I135" s="1" t="s">
        <v>816</v>
      </c>
      <c r="J135" s="216" t="s">
        <v>215</v>
      </c>
      <c r="K135" s="358"/>
      <c r="L135" s="358"/>
      <c r="M135" s="358"/>
      <c r="T135" s="341" t="s">
        <v>232</v>
      </c>
      <c r="U135" s="265" t="s">
        <v>233</v>
      </c>
      <c r="V135" s="270" t="s">
        <v>894</v>
      </c>
      <c r="W135" s="342" t="s">
        <v>9</v>
      </c>
      <c r="X135" s="265" t="s">
        <v>237</v>
      </c>
      <c r="Y135" s="343"/>
      <c r="Z135" s="266" t="s">
        <v>1702</v>
      </c>
    </row>
    <row r="136" spans="1:26" ht="15" customHeight="1" x14ac:dyDescent="0.2">
      <c r="A136" s="216" t="str">
        <f t="shared" si="2"/>
        <v>貨3ガQLF</v>
      </c>
      <c r="B136" s="358" t="s">
        <v>129</v>
      </c>
      <c r="C136" s="358" t="s">
        <v>110</v>
      </c>
      <c r="D136" s="216" t="s">
        <v>9</v>
      </c>
      <c r="E136" s="216" t="s">
        <v>880</v>
      </c>
      <c r="I136" s="1" t="s">
        <v>827</v>
      </c>
      <c r="K136" s="358"/>
      <c r="L136" s="358"/>
      <c r="M136" s="358"/>
      <c r="T136" s="341" t="s">
        <v>232</v>
      </c>
      <c r="U136" s="265" t="s">
        <v>233</v>
      </c>
      <c r="V136" s="270" t="s">
        <v>894</v>
      </c>
      <c r="W136" s="342" t="s">
        <v>9</v>
      </c>
      <c r="X136" s="265" t="s">
        <v>880</v>
      </c>
      <c r="Y136" s="343"/>
      <c r="Z136" s="266" t="s">
        <v>1703</v>
      </c>
    </row>
    <row r="137" spans="1:26" ht="15" customHeight="1" x14ac:dyDescent="0.2">
      <c r="A137" s="216" t="str">
        <f t="shared" si="2"/>
        <v>貨3ガ3BF</v>
      </c>
      <c r="B137" s="216" t="s">
        <v>129</v>
      </c>
      <c r="C137" s="216" t="s">
        <v>110</v>
      </c>
      <c r="D137" s="216" t="s">
        <v>842</v>
      </c>
      <c r="E137" s="216" t="s">
        <v>881</v>
      </c>
      <c r="I137" s="1" t="s">
        <v>810</v>
      </c>
      <c r="K137" s="358"/>
      <c r="L137" s="358"/>
      <c r="M137" s="358"/>
      <c r="T137" s="341" t="s">
        <v>232</v>
      </c>
      <c r="U137" s="265" t="s">
        <v>233</v>
      </c>
      <c r="V137" s="270" t="s">
        <v>894</v>
      </c>
      <c r="W137" s="342" t="s">
        <v>842</v>
      </c>
      <c r="X137" s="265" t="s">
        <v>881</v>
      </c>
      <c r="Y137" s="343"/>
      <c r="Z137" s="266" t="s">
        <v>1757</v>
      </c>
    </row>
    <row r="138" spans="1:26" ht="15" customHeight="1" x14ac:dyDescent="0.2">
      <c r="A138" s="216" t="str">
        <f t="shared" si="2"/>
        <v>貨3ガ3AF</v>
      </c>
      <c r="B138" s="216" t="s">
        <v>129</v>
      </c>
      <c r="C138" s="216" t="s">
        <v>110</v>
      </c>
      <c r="D138" s="216" t="s">
        <v>842</v>
      </c>
      <c r="E138" s="216" t="s">
        <v>882</v>
      </c>
      <c r="I138" s="1" t="s">
        <v>816</v>
      </c>
      <c r="T138" s="341" t="s">
        <v>232</v>
      </c>
      <c r="U138" s="265" t="s">
        <v>233</v>
      </c>
      <c r="V138" s="265" t="s">
        <v>894</v>
      </c>
      <c r="W138" s="342" t="s">
        <v>842</v>
      </c>
      <c r="X138" s="265" t="s">
        <v>882</v>
      </c>
      <c r="Y138" s="343"/>
      <c r="Z138" s="266" t="s">
        <v>1702</v>
      </c>
    </row>
    <row r="139" spans="1:26" ht="15" customHeight="1" x14ac:dyDescent="0.2">
      <c r="A139" s="216" t="str">
        <f t="shared" si="2"/>
        <v>貨3ガ3LF</v>
      </c>
      <c r="B139" s="216" t="s">
        <v>129</v>
      </c>
      <c r="C139" s="216" t="s">
        <v>110</v>
      </c>
      <c r="D139" s="216" t="s">
        <v>842</v>
      </c>
      <c r="E139" s="216" t="s">
        <v>883</v>
      </c>
      <c r="I139" s="1" t="s">
        <v>827</v>
      </c>
      <c r="T139" s="341" t="s">
        <v>232</v>
      </c>
      <c r="U139" s="265" t="s">
        <v>233</v>
      </c>
      <c r="V139" s="265" t="s">
        <v>894</v>
      </c>
      <c r="W139" s="342" t="s">
        <v>842</v>
      </c>
      <c r="X139" s="265" t="s">
        <v>883</v>
      </c>
      <c r="Y139" s="343"/>
      <c r="Z139" s="266" t="s">
        <v>1703</v>
      </c>
    </row>
    <row r="140" spans="1:26" ht="15" customHeight="1" x14ac:dyDescent="0.2">
      <c r="A140" s="216" t="str">
        <f t="shared" si="2"/>
        <v>貨3ガ4BF</v>
      </c>
      <c r="B140" s="216" t="s">
        <v>129</v>
      </c>
      <c r="C140" s="216" t="s">
        <v>110</v>
      </c>
      <c r="D140" s="216" t="s">
        <v>842</v>
      </c>
      <c r="E140" s="216" t="s">
        <v>884</v>
      </c>
      <c r="I140" s="1" t="s">
        <v>812</v>
      </c>
      <c r="T140" s="341" t="s">
        <v>232</v>
      </c>
      <c r="U140" s="265" t="s">
        <v>233</v>
      </c>
      <c r="V140" s="265" t="s">
        <v>894</v>
      </c>
      <c r="W140" s="342" t="s">
        <v>842</v>
      </c>
      <c r="X140" s="265" t="s">
        <v>884</v>
      </c>
      <c r="Y140" s="343" t="s">
        <v>364</v>
      </c>
      <c r="Z140" s="266" t="s">
        <v>1758</v>
      </c>
    </row>
    <row r="141" spans="1:26" ht="15" customHeight="1" x14ac:dyDescent="0.2">
      <c r="A141" s="216" t="str">
        <f t="shared" si="2"/>
        <v>貨3ガ4AF</v>
      </c>
      <c r="B141" s="216" t="s">
        <v>129</v>
      </c>
      <c r="C141" s="216" t="s">
        <v>110</v>
      </c>
      <c r="D141" s="216" t="s">
        <v>842</v>
      </c>
      <c r="E141" s="216" t="s">
        <v>885</v>
      </c>
      <c r="I141" s="1" t="s">
        <v>816</v>
      </c>
      <c r="T141" s="341" t="s">
        <v>232</v>
      </c>
      <c r="U141" s="265" t="s">
        <v>233</v>
      </c>
      <c r="V141" s="265" t="s">
        <v>894</v>
      </c>
      <c r="W141" s="342" t="s">
        <v>842</v>
      </c>
      <c r="X141" s="265" t="s">
        <v>885</v>
      </c>
      <c r="Y141" s="343"/>
      <c r="Z141" s="266" t="s">
        <v>1702</v>
      </c>
    </row>
    <row r="142" spans="1:26" ht="15" customHeight="1" x14ac:dyDescent="0.2">
      <c r="A142" s="216" t="str">
        <f t="shared" si="2"/>
        <v>貨3ガ4LF</v>
      </c>
      <c r="B142" s="216" t="s">
        <v>129</v>
      </c>
      <c r="C142" s="216" t="s">
        <v>110</v>
      </c>
      <c r="D142" s="216" t="s">
        <v>842</v>
      </c>
      <c r="E142" s="216" t="s">
        <v>886</v>
      </c>
      <c r="I142" s="1" t="s">
        <v>827</v>
      </c>
      <c r="T142" s="341" t="s">
        <v>232</v>
      </c>
      <c r="U142" s="265" t="s">
        <v>233</v>
      </c>
      <c r="V142" s="265" t="s">
        <v>894</v>
      </c>
      <c r="W142" s="342" t="s">
        <v>842</v>
      </c>
      <c r="X142" s="265" t="s">
        <v>886</v>
      </c>
      <c r="Y142" s="343"/>
      <c r="Z142" s="266" t="s">
        <v>1703</v>
      </c>
    </row>
    <row r="143" spans="1:26" ht="15" customHeight="1" x14ac:dyDescent="0.2">
      <c r="A143" s="216" t="str">
        <f t="shared" si="2"/>
        <v>貨3ガ5BF</v>
      </c>
      <c r="B143" s="216" t="s">
        <v>129</v>
      </c>
      <c r="C143" s="216" t="s">
        <v>110</v>
      </c>
      <c r="D143" s="216" t="s">
        <v>842</v>
      </c>
      <c r="E143" s="216" t="s">
        <v>887</v>
      </c>
      <c r="I143" s="1" t="s">
        <v>814</v>
      </c>
      <c r="T143" s="341" t="s">
        <v>232</v>
      </c>
      <c r="U143" s="265" t="s">
        <v>233</v>
      </c>
      <c r="V143" s="265" t="s">
        <v>894</v>
      </c>
      <c r="W143" s="342" t="s">
        <v>842</v>
      </c>
      <c r="X143" s="265" t="s">
        <v>887</v>
      </c>
      <c r="Y143" s="343" t="s">
        <v>365</v>
      </c>
      <c r="Z143" s="266" t="s">
        <v>1759</v>
      </c>
    </row>
    <row r="144" spans="1:26" ht="15" customHeight="1" x14ac:dyDescent="0.2">
      <c r="A144" s="216" t="str">
        <f t="shared" si="2"/>
        <v>貨3ガ5AF</v>
      </c>
      <c r="B144" s="216" t="s">
        <v>129</v>
      </c>
      <c r="C144" s="216" t="s">
        <v>110</v>
      </c>
      <c r="D144" s="216" t="s">
        <v>842</v>
      </c>
      <c r="E144" s="216" t="s">
        <v>888</v>
      </c>
      <c r="I144" s="1" t="s">
        <v>816</v>
      </c>
      <c r="T144" s="341" t="s">
        <v>232</v>
      </c>
      <c r="U144" s="265" t="s">
        <v>233</v>
      </c>
      <c r="V144" s="265" t="s">
        <v>894</v>
      </c>
      <c r="W144" s="342" t="s">
        <v>842</v>
      </c>
      <c r="X144" s="265" t="s">
        <v>888</v>
      </c>
      <c r="Y144" s="343"/>
      <c r="Z144" s="266" t="s">
        <v>1702</v>
      </c>
    </row>
    <row r="145" spans="1:26" ht="15" customHeight="1" x14ac:dyDescent="0.2">
      <c r="A145" s="216" t="str">
        <f t="shared" si="2"/>
        <v>貨3ガ5LF</v>
      </c>
      <c r="B145" s="216" t="s">
        <v>129</v>
      </c>
      <c r="C145" s="216" t="s">
        <v>110</v>
      </c>
      <c r="D145" s="216" t="s">
        <v>842</v>
      </c>
      <c r="E145" s="216" t="s">
        <v>889</v>
      </c>
      <c r="I145" s="1" t="s">
        <v>827</v>
      </c>
      <c r="T145" s="341" t="s">
        <v>232</v>
      </c>
      <c r="U145" s="265" t="s">
        <v>233</v>
      </c>
      <c r="V145" s="265" t="s">
        <v>894</v>
      </c>
      <c r="W145" s="342" t="s">
        <v>842</v>
      </c>
      <c r="X145" s="265" t="s">
        <v>889</v>
      </c>
      <c r="Y145" s="343"/>
      <c r="Z145" s="266" t="s">
        <v>1703</v>
      </c>
    </row>
    <row r="146" spans="1:26" ht="15" customHeight="1" x14ac:dyDescent="0.2">
      <c r="A146" s="216" t="str">
        <f t="shared" si="2"/>
        <v>貨3ガ6BF</v>
      </c>
      <c r="B146" s="216" t="s">
        <v>129</v>
      </c>
      <c r="C146" s="216" t="s">
        <v>110</v>
      </c>
      <c r="D146" s="216" t="s">
        <v>842</v>
      </c>
      <c r="E146" s="216" t="s">
        <v>891</v>
      </c>
      <c r="I146" s="1" t="s">
        <v>890</v>
      </c>
      <c r="T146" s="341" t="s">
        <v>232</v>
      </c>
      <c r="U146" s="265" t="s">
        <v>233</v>
      </c>
      <c r="V146" s="265" t="s">
        <v>894</v>
      </c>
      <c r="W146" s="342" t="s">
        <v>842</v>
      </c>
      <c r="X146" s="265" t="s">
        <v>891</v>
      </c>
      <c r="Y146" s="343" t="s">
        <v>858</v>
      </c>
      <c r="Z146" s="266" t="s">
        <v>1760</v>
      </c>
    </row>
    <row r="147" spans="1:26" ht="15" customHeight="1" x14ac:dyDescent="0.2">
      <c r="A147" s="216" t="str">
        <f t="shared" si="2"/>
        <v>貨3ガ6AF</v>
      </c>
      <c r="B147" s="216" t="s">
        <v>129</v>
      </c>
      <c r="C147" s="216" t="s">
        <v>110</v>
      </c>
      <c r="D147" s="216" t="s">
        <v>842</v>
      </c>
      <c r="E147" s="216" t="s">
        <v>892</v>
      </c>
      <c r="I147" s="1" t="s">
        <v>816</v>
      </c>
      <c r="T147" s="341" t="s">
        <v>232</v>
      </c>
      <c r="U147" s="265" t="s">
        <v>233</v>
      </c>
      <c r="V147" s="265" t="s">
        <v>894</v>
      </c>
      <c r="W147" s="342" t="s">
        <v>842</v>
      </c>
      <c r="X147" s="265" t="s">
        <v>892</v>
      </c>
      <c r="Y147" s="343"/>
      <c r="Z147" s="266" t="s">
        <v>1702</v>
      </c>
    </row>
    <row r="148" spans="1:26" ht="15" customHeight="1" x14ac:dyDescent="0.2">
      <c r="A148" s="216" t="str">
        <f t="shared" si="2"/>
        <v>貨3ガ6LF</v>
      </c>
      <c r="B148" s="216" t="s">
        <v>129</v>
      </c>
      <c r="C148" s="216" t="s">
        <v>110</v>
      </c>
      <c r="D148" s="216" t="s">
        <v>842</v>
      </c>
      <c r="E148" s="216" t="s">
        <v>893</v>
      </c>
      <c r="I148" s="1" t="s">
        <v>827</v>
      </c>
      <c r="T148" s="341" t="s">
        <v>232</v>
      </c>
      <c r="U148" s="265" t="s">
        <v>233</v>
      </c>
      <c r="V148" s="265" t="s">
        <v>894</v>
      </c>
      <c r="W148" s="342" t="s">
        <v>842</v>
      </c>
      <c r="X148" s="265" t="s">
        <v>893</v>
      </c>
      <c r="Y148" s="343"/>
      <c r="Z148" s="266" t="s">
        <v>1703</v>
      </c>
    </row>
    <row r="149" spans="1:26" ht="15" customHeight="1" x14ac:dyDescent="0.2">
      <c r="A149" s="216" t="str">
        <f t="shared" si="2"/>
        <v>貨4ガ-</v>
      </c>
      <c r="B149" s="216" t="s">
        <v>130</v>
      </c>
      <c r="C149" s="216" t="s">
        <v>114</v>
      </c>
      <c r="D149" s="216" t="s">
        <v>493</v>
      </c>
      <c r="E149" s="216" t="s">
        <v>492</v>
      </c>
      <c r="I149" s="1" t="s">
        <v>810</v>
      </c>
      <c r="T149" s="341" t="s">
        <v>232</v>
      </c>
      <c r="U149" s="265" t="s">
        <v>233</v>
      </c>
      <c r="V149" s="265" t="s">
        <v>895</v>
      </c>
      <c r="W149" s="342" t="s">
        <v>493</v>
      </c>
      <c r="X149" s="265" t="s">
        <v>492</v>
      </c>
      <c r="Y149" s="343"/>
      <c r="Z149" s="266" t="s">
        <v>1757</v>
      </c>
    </row>
    <row r="150" spans="1:26" ht="15" customHeight="1" x14ac:dyDescent="0.2">
      <c r="A150" s="216" t="str">
        <f t="shared" si="2"/>
        <v>貨4ガJ</v>
      </c>
      <c r="B150" s="216" t="s">
        <v>130</v>
      </c>
      <c r="C150" s="216" t="s">
        <v>114</v>
      </c>
      <c r="D150" s="216" t="s">
        <v>496</v>
      </c>
      <c r="E150" s="216" t="s">
        <v>509</v>
      </c>
      <c r="I150" s="1" t="s">
        <v>810</v>
      </c>
      <c r="T150" s="341" t="s">
        <v>232</v>
      </c>
      <c r="U150" s="265" t="s">
        <v>233</v>
      </c>
      <c r="V150" s="265" t="s">
        <v>895</v>
      </c>
      <c r="W150" s="342" t="s">
        <v>496</v>
      </c>
      <c r="X150" s="265" t="s">
        <v>509</v>
      </c>
      <c r="Y150" s="343"/>
      <c r="Z150" s="266" t="s">
        <v>1757</v>
      </c>
    </row>
    <row r="151" spans="1:26" ht="15" customHeight="1" x14ac:dyDescent="0.2">
      <c r="A151" s="216" t="str">
        <f t="shared" si="2"/>
        <v>貨4ガM</v>
      </c>
      <c r="B151" s="216" t="s">
        <v>130</v>
      </c>
      <c r="C151" s="216" t="s">
        <v>114</v>
      </c>
      <c r="D151" s="216" t="s">
        <v>526</v>
      </c>
      <c r="E151" s="216" t="s">
        <v>527</v>
      </c>
      <c r="I151" s="1" t="s">
        <v>810</v>
      </c>
      <c r="T151" s="341" t="s">
        <v>232</v>
      </c>
      <c r="U151" s="265" t="s">
        <v>233</v>
      </c>
      <c r="V151" s="265" t="s">
        <v>895</v>
      </c>
      <c r="W151" s="342" t="s">
        <v>526</v>
      </c>
      <c r="X151" s="265" t="s">
        <v>527</v>
      </c>
      <c r="Y151" s="343"/>
      <c r="Z151" s="266" t="s">
        <v>1757</v>
      </c>
    </row>
    <row r="152" spans="1:26" ht="15" customHeight="1" x14ac:dyDescent="0.2">
      <c r="A152" s="216" t="str">
        <f t="shared" si="2"/>
        <v>貨4ガT</v>
      </c>
      <c r="B152" s="216" t="s">
        <v>130</v>
      </c>
      <c r="C152" s="216" t="s">
        <v>114</v>
      </c>
      <c r="D152" s="216" t="s">
        <v>520</v>
      </c>
      <c r="E152" s="216" t="s">
        <v>521</v>
      </c>
      <c r="I152" s="1" t="s">
        <v>810</v>
      </c>
      <c r="T152" s="341" t="s">
        <v>232</v>
      </c>
      <c r="U152" s="265" t="s">
        <v>233</v>
      </c>
      <c r="V152" s="265" t="s">
        <v>895</v>
      </c>
      <c r="W152" s="342" t="s">
        <v>520</v>
      </c>
      <c r="X152" s="265" t="s">
        <v>521</v>
      </c>
      <c r="Y152" s="343"/>
      <c r="Z152" s="266" t="s">
        <v>1757</v>
      </c>
    </row>
    <row r="153" spans="1:26" ht="15" customHeight="1" x14ac:dyDescent="0.2">
      <c r="A153" s="216" t="str">
        <f t="shared" si="2"/>
        <v>貨4ガZ</v>
      </c>
      <c r="B153" s="216" t="s">
        <v>130</v>
      </c>
      <c r="C153" s="216" t="s">
        <v>114</v>
      </c>
      <c r="D153" s="216" t="s">
        <v>112</v>
      </c>
      <c r="E153" s="216" t="s">
        <v>528</v>
      </c>
      <c r="I153" s="1" t="s">
        <v>810</v>
      </c>
      <c r="T153" s="341" t="s">
        <v>232</v>
      </c>
      <c r="U153" s="265" t="s">
        <v>233</v>
      </c>
      <c r="V153" s="265" t="s">
        <v>895</v>
      </c>
      <c r="W153" s="342" t="s">
        <v>112</v>
      </c>
      <c r="X153" s="265" t="s">
        <v>528</v>
      </c>
      <c r="Y153" s="343"/>
      <c r="Z153" s="266" t="s">
        <v>1757</v>
      </c>
    </row>
    <row r="154" spans="1:26" ht="15" customHeight="1" x14ac:dyDescent="0.2">
      <c r="A154" s="216" t="str">
        <f t="shared" si="2"/>
        <v>貨4ガGB</v>
      </c>
      <c r="B154" s="216" t="s">
        <v>130</v>
      </c>
      <c r="C154" s="216" t="s">
        <v>114</v>
      </c>
      <c r="D154" s="216" t="s">
        <v>113</v>
      </c>
      <c r="E154" s="216" t="s">
        <v>550</v>
      </c>
      <c r="I154" s="1" t="s">
        <v>810</v>
      </c>
      <c r="T154" s="341" t="s">
        <v>232</v>
      </c>
      <c r="U154" s="265" t="s">
        <v>233</v>
      </c>
      <c r="V154" s="265" t="s">
        <v>895</v>
      </c>
      <c r="W154" s="342" t="s">
        <v>113</v>
      </c>
      <c r="X154" s="265" t="s">
        <v>550</v>
      </c>
      <c r="Y154" s="343"/>
      <c r="Z154" s="266" t="s">
        <v>1757</v>
      </c>
    </row>
    <row r="155" spans="1:26" ht="15" customHeight="1" x14ac:dyDescent="0.2">
      <c r="A155" s="216" t="str">
        <f t="shared" si="2"/>
        <v>貨4ガGE</v>
      </c>
      <c r="B155" s="216" t="s">
        <v>130</v>
      </c>
      <c r="C155" s="216" t="s">
        <v>114</v>
      </c>
      <c r="D155" s="216" t="s">
        <v>113</v>
      </c>
      <c r="E155" s="216" t="s">
        <v>552</v>
      </c>
      <c r="I155" s="1" t="s">
        <v>810</v>
      </c>
      <c r="T155" s="341" t="s">
        <v>232</v>
      </c>
      <c r="U155" s="265" t="s">
        <v>233</v>
      </c>
      <c r="V155" s="265" t="s">
        <v>895</v>
      </c>
      <c r="W155" s="342" t="s">
        <v>113</v>
      </c>
      <c r="X155" s="265" t="s">
        <v>552</v>
      </c>
      <c r="Y155" s="343"/>
      <c r="Z155" s="266" t="s">
        <v>1757</v>
      </c>
    </row>
    <row r="156" spans="1:26" ht="15" customHeight="1" x14ac:dyDescent="0.2">
      <c r="A156" s="216" t="str">
        <f t="shared" si="2"/>
        <v>貨4ガHJ</v>
      </c>
      <c r="B156" s="216" t="s">
        <v>130</v>
      </c>
      <c r="C156" s="216" t="s">
        <v>114</v>
      </c>
      <c r="D156" s="216" t="s">
        <v>113</v>
      </c>
      <c r="E156" s="216" t="s">
        <v>560</v>
      </c>
      <c r="I156" s="1" t="s">
        <v>816</v>
      </c>
      <c r="J156" s="216" t="s">
        <v>820</v>
      </c>
      <c r="T156" s="341" t="s">
        <v>232</v>
      </c>
      <c r="U156" s="265" t="s">
        <v>233</v>
      </c>
      <c r="V156" s="265" t="s">
        <v>895</v>
      </c>
      <c r="W156" s="342" t="s">
        <v>113</v>
      </c>
      <c r="X156" s="265" t="s">
        <v>560</v>
      </c>
      <c r="Y156" s="343"/>
      <c r="Z156" s="266" t="s">
        <v>1702</v>
      </c>
    </row>
    <row r="157" spans="1:26" ht="15" customHeight="1" x14ac:dyDescent="0.2">
      <c r="A157" s="216" t="str">
        <f t="shared" si="2"/>
        <v>貨4ガGL</v>
      </c>
      <c r="B157" s="216" t="s">
        <v>130</v>
      </c>
      <c r="C157" s="216" t="s">
        <v>114</v>
      </c>
      <c r="D157" s="216" t="s">
        <v>523</v>
      </c>
      <c r="E157" s="216" t="s">
        <v>558</v>
      </c>
      <c r="I157" s="1" t="s">
        <v>810</v>
      </c>
      <c r="T157" s="341" t="s">
        <v>232</v>
      </c>
      <c r="U157" s="265" t="s">
        <v>233</v>
      </c>
      <c r="V157" s="265" t="s">
        <v>895</v>
      </c>
      <c r="W157" s="342" t="s">
        <v>523</v>
      </c>
      <c r="X157" s="265" t="s">
        <v>558</v>
      </c>
      <c r="Y157" s="343"/>
      <c r="Z157" s="266" t="s">
        <v>1757</v>
      </c>
    </row>
    <row r="158" spans="1:26" ht="15" customHeight="1" x14ac:dyDescent="0.2">
      <c r="A158" s="216" t="str">
        <f t="shared" si="2"/>
        <v>貨4ガHR</v>
      </c>
      <c r="B158" s="216" t="s">
        <v>130</v>
      </c>
      <c r="C158" s="216" t="s">
        <v>114</v>
      </c>
      <c r="D158" s="216" t="s">
        <v>523</v>
      </c>
      <c r="E158" s="216" t="s">
        <v>568</v>
      </c>
      <c r="I158" s="1" t="s">
        <v>816</v>
      </c>
      <c r="J158" s="216" t="s">
        <v>820</v>
      </c>
      <c r="T158" s="341" t="s">
        <v>232</v>
      </c>
      <c r="U158" s="265" t="s">
        <v>233</v>
      </c>
      <c r="V158" s="265" t="s">
        <v>895</v>
      </c>
      <c r="W158" s="342" t="s">
        <v>523</v>
      </c>
      <c r="X158" s="265" t="s">
        <v>568</v>
      </c>
      <c r="Y158" s="343"/>
      <c r="Z158" s="266" t="s">
        <v>1702</v>
      </c>
    </row>
    <row r="159" spans="1:26" ht="15" customHeight="1" x14ac:dyDescent="0.2">
      <c r="A159" s="216" t="str">
        <f t="shared" si="2"/>
        <v>貨4ガTD</v>
      </c>
      <c r="B159" s="216" t="s">
        <v>130</v>
      </c>
      <c r="C159" s="216" t="s">
        <v>114</v>
      </c>
      <c r="D159" s="216" t="s">
        <v>523</v>
      </c>
      <c r="E159" s="216" t="s">
        <v>580</v>
      </c>
      <c r="I159" s="1" t="s">
        <v>810</v>
      </c>
      <c r="J159" s="216" t="s">
        <v>821</v>
      </c>
      <c r="T159" s="341" t="s">
        <v>232</v>
      </c>
      <c r="U159" s="265" t="s">
        <v>233</v>
      </c>
      <c r="V159" s="265" t="s">
        <v>895</v>
      </c>
      <c r="W159" s="342" t="s">
        <v>523</v>
      </c>
      <c r="X159" s="265" t="s">
        <v>580</v>
      </c>
      <c r="Y159" s="343"/>
      <c r="Z159" s="266" t="s">
        <v>1704</v>
      </c>
    </row>
    <row r="160" spans="1:26" ht="15" customHeight="1" x14ac:dyDescent="0.2">
      <c r="A160" s="216" t="str">
        <f t="shared" si="2"/>
        <v>貨4ガXD</v>
      </c>
      <c r="B160" s="216" t="s">
        <v>130</v>
      </c>
      <c r="C160" s="216" t="s">
        <v>114</v>
      </c>
      <c r="D160" s="216" t="s">
        <v>523</v>
      </c>
      <c r="E160" s="216" t="s">
        <v>594</v>
      </c>
      <c r="I160" s="1" t="s">
        <v>816</v>
      </c>
      <c r="J160" s="216" t="s">
        <v>215</v>
      </c>
      <c r="T160" s="341" t="s">
        <v>232</v>
      </c>
      <c r="U160" s="265" t="s">
        <v>233</v>
      </c>
      <c r="V160" s="265" t="s">
        <v>895</v>
      </c>
      <c r="W160" s="342" t="s">
        <v>523</v>
      </c>
      <c r="X160" s="265" t="s">
        <v>594</v>
      </c>
      <c r="Y160" s="343"/>
      <c r="Z160" s="266" t="s">
        <v>1702</v>
      </c>
    </row>
    <row r="161" spans="1:26" ht="15" customHeight="1" x14ac:dyDescent="0.2">
      <c r="A161" s="216" t="str">
        <f t="shared" si="2"/>
        <v>貨4ガLD</v>
      </c>
      <c r="B161" s="216" t="s">
        <v>130</v>
      </c>
      <c r="C161" s="216" t="s">
        <v>114</v>
      </c>
      <c r="D161" s="216" t="s">
        <v>523</v>
      </c>
      <c r="E161" s="216" t="s">
        <v>572</v>
      </c>
      <c r="F161" s="356"/>
      <c r="I161" s="1" t="s">
        <v>810</v>
      </c>
      <c r="J161" s="216" t="s">
        <v>822</v>
      </c>
      <c r="K161" s="356"/>
      <c r="L161" s="356"/>
      <c r="M161" s="356"/>
      <c r="T161" s="341" t="s">
        <v>232</v>
      </c>
      <c r="U161" s="344" t="s">
        <v>233</v>
      </c>
      <c r="V161" s="270" t="s">
        <v>895</v>
      </c>
      <c r="W161" s="265" t="s">
        <v>523</v>
      </c>
      <c r="X161" s="265" t="s">
        <v>572</v>
      </c>
      <c r="Y161" s="343"/>
      <c r="Z161" s="266" t="s">
        <v>1704</v>
      </c>
    </row>
    <row r="162" spans="1:26" ht="15" customHeight="1" x14ac:dyDescent="0.2">
      <c r="A162" s="216" t="str">
        <f t="shared" si="2"/>
        <v>貨4ガYD</v>
      </c>
      <c r="B162" s="216" t="s">
        <v>130</v>
      </c>
      <c r="C162" s="216" t="s">
        <v>114</v>
      </c>
      <c r="D162" s="216" t="s">
        <v>523</v>
      </c>
      <c r="E162" s="216" t="s">
        <v>598</v>
      </c>
      <c r="F162" s="356"/>
      <c r="I162" s="1" t="s">
        <v>816</v>
      </c>
      <c r="J162" s="216" t="s">
        <v>216</v>
      </c>
      <c r="K162" s="356"/>
      <c r="L162" s="356"/>
      <c r="M162" s="356"/>
      <c r="T162" s="341" t="s">
        <v>232</v>
      </c>
      <c r="U162" s="265" t="s">
        <v>233</v>
      </c>
      <c r="V162" s="265" t="s">
        <v>895</v>
      </c>
      <c r="W162" s="265" t="s">
        <v>523</v>
      </c>
      <c r="X162" s="265" t="s">
        <v>598</v>
      </c>
      <c r="Y162" s="343"/>
      <c r="Z162" s="266" t="s">
        <v>1702</v>
      </c>
    </row>
    <row r="163" spans="1:26" ht="15" customHeight="1" x14ac:dyDescent="0.2">
      <c r="A163" s="216" t="str">
        <f t="shared" si="2"/>
        <v>貨4ガUD</v>
      </c>
      <c r="B163" s="216" t="s">
        <v>130</v>
      </c>
      <c r="C163" s="216" t="s">
        <v>114</v>
      </c>
      <c r="D163" s="216" t="s">
        <v>523</v>
      </c>
      <c r="E163" s="216" t="s">
        <v>587</v>
      </c>
      <c r="I163" s="1" t="s">
        <v>810</v>
      </c>
      <c r="J163" s="216" t="s">
        <v>823</v>
      </c>
      <c r="K163" s="358"/>
      <c r="L163" s="358"/>
      <c r="M163" s="358"/>
      <c r="T163" s="341" t="s">
        <v>232</v>
      </c>
      <c r="U163" s="265" t="s">
        <v>233</v>
      </c>
      <c r="V163" s="265" t="s">
        <v>895</v>
      </c>
      <c r="W163" s="342" t="s">
        <v>523</v>
      </c>
      <c r="X163" s="265" t="s">
        <v>587</v>
      </c>
      <c r="Y163" s="343"/>
      <c r="Z163" s="266" t="s">
        <v>1704</v>
      </c>
    </row>
    <row r="164" spans="1:26" ht="15" customHeight="1" x14ac:dyDescent="0.2">
      <c r="A164" s="216" t="str">
        <f t="shared" si="2"/>
        <v>貨4ガZD</v>
      </c>
      <c r="B164" s="216" t="s">
        <v>130</v>
      </c>
      <c r="C164" s="216" t="s">
        <v>114</v>
      </c>
      <c r="D164" s="216" t="s">
        <v>523</v>
      </c>
      <c r="E164" s="216" t="s">
        <v>602</v>
      </c>
      <c r="I164" s="1" t="s">
        <v>816</v>
      </c>
      <c r="J164" s="216" t="s">
        <v>217</v>
      </c>
      <c r="K164" s="358"/>
      <c r="L164" s="358"/>
      <c r="M164" s="358"/>
      <c r="T164" s="341" t="s">
        <v>232</v>
      </c>
      <c r="U164" s="265" t="s">
        <v>233</v>
      </c>
      <c r="V164" s="265" t="s">
        <v>895</v>
      </c>
      <c r="W164" s="342" t="s">
        <v>523</v>
      </c>
      <c r="X164" s="265" t="s">
        <v>602</v>
      </c>
      <c r="Y164" s="343"/>
      <c r="Z164" s="266" t="s">
        <v>1702</v>
      </c>
    </row>
    <row r="165" spans="1:26" ht="15" customHeight="1" x14ac:dyDescent="0.2">
      <c r="A165" s="216" t="str">
        <f t="shared" si="2"/>
        <v>貨4ガABG</v>
      </c>
      <c r="B165" s="216" t="s">
        <v>130</v>
      </c>
      <c r="C165" s="216" t="s">
        <v>114</v>
      </c>
      <c r="D165" s="216" t="s">
        <v>97</v>
      </c>
      <c r="E165" s="216" t="s">
        <v>896</v>
      </c>
      <c r="I165" s="1" t="s">
        <v>810</v>
      </c>
      <c r="K165" s="358"/>
      <c r="L165" s="358"/>
      <c r="M165" s="358"/>
      <c r="T165" s="341" t="s">
        <v>232</v>
      </c>
      <c r="U165" s="265" t="s">
        <v>233</v>
      </c>
      <c r="V165" s="265" t="s">
        <v>895</v>
      </c>
      <c r="W165" s="342" t="s">
        <v>97</v>
      </c>
      <c r="X165" s="265" t="s">
        <v>896</v>
      </c>
      <c r="Y165" s="343"/>
      <c r="Z165" s="266" t="s">
        <v>1757</v>
      </c>
    </row>
    <row r="166" spans="1:26" ht="15" customHeight="1" x14ac:dyDescent="0.2">
      <c r="A166" s="216" t="str">
        <f t="shared" si="2"/>
        <v>貨4ガAAG</v>
      </c>
      <c r="B166" s="216" t="s">
        <v>130</v>
      </c>
      <c r="C166" s="216" t="s">
        <v>114</v>
      </c>
      <c r="D166" s="216" t="s">
        <v>97</v>
      </c>
      <c r="E166" s="216" t="s">
        <v>897</v>
      </c>
      <c r="I166" s="1" t="s">
        <v>816</v>
      </c>
      <c r="J166" s="216" t="s">
        <v>820</v>
      </c>
      <c r="K166" s="358"/>
      <c r="L166" s="358"/>
      <c r="M166" s="358"/>
      <c r="T166" s="341" t="s">
        <v>232</v>
      </c>
      <c r="U166" s="265" t="s">
        <v>233</v>
      </c>
      <c r="V166" s="265" t="s">
        <v>895</v>
      </c>
      <c r="W166" s="342" t="s">
        <v>97</v>
      </c>
      <c r="X166" s="265" t="s">
        <v>897</v>
      </c>
      <c r="Y166" s="343"/>
      <c r="Z166" s="266" t="s">
        <v>1702</v>
      </c>
    </row>
    <row r="167" spans="1:26" ht="15" customHeight="1" x14ac:dyDescent="0.2">
      <c r="A167" s="216" t="str">
        <f t="shared" si="2"/>
        <v>貨4ガALG</v>
      </c>
      <c r="B167" s="216" t="s">
        <v>130</v>
      </c>
      <c r="C167" s="216" t="s">
        <v>114</v>
      </c>
      <c r="D167" s="216" t="s">
        <v>97</v>
      </c>
      <c r="E167" t="s">
        <v>1479</v>
      </c>
      <c r="F167"/>
      <c r="I167" s="1" t="s">
        <v>832</v>
      </c>
      <c r="K167" s="358"/>
      <c r="L167" s="358"/>
      <c r="M167" s="358"/>
      <c r="T167" s="341" t="s">
        <v>232</v>
      </c>
      <c r="U167" s="265" t="s">
        <v>233</v>
      </c>
      <c r="V167" s="265" t="s">
        <v>895</v>
      </c>
      <c r="W167" s="342" t="s">
        <v>97</v>
      </c>
      <c r="X167" s="265" t="s">
        <v>898</v>
      </c>
      <c r="Y167" s="343"/>
      <c r="Z167" s="266" t="s">
        <v>1703</v>
      </c>
    </row>
    <row r="168" spans="1:26" ht="15" customHeight="1" x14ac:dyDescent="0.2">
      <c r="A168" s="216" t="str">
        <f t="shared" si="2"/>
        <v>貨4ガBAG</v>
      </c>
      <c r="B168" s="216" t="s">
        <v>130</v>
      </c>
      <c r="C168" s="216" t="s">
        <v>114</v>
      </c>
      <c r="D168" s="216" t="s">
        <v>97</v>
      </c>
      <c r="E168" s="356" t="s">
        <v>115</v>
      </c>
      <c r="F168" s="356"/>
      <c r="I168" s="357" t="s">
        <v>816</v>
      </c>
      <c r="J168" s="356" t="s">
        <v>215</v>
      </c>
      <c r="K168" s="358"/>
      <c r="L168" s="358"/>
      <c r="M168" s="358"/>
      <c r="T168" s="341" t="s">
        <v>232</v>
      </c>
      <c r="U168" s="265" t="s">
        <v>233</v>
      </c>
      <c r="V168" s="265" t="s">
        <v>895</v>
      </c>
      <c r="W168" s="342" t="s">
        <v>97</v>
      </c>
      <c r="X168" s="265" t="s">
        <v>115</v>
      </c>
      <c r="Y168" s="343"/>
      <c r="Z168" s="266" t="s">
        <v>1702</v>
      </c>
    </row>
    <row r="169" spans="1:26" ht="15" customHeight="1" x14ac:dyDescent="0.2">
      <c r="A169" s="216" t="str">
        <f t="shared" si="2"/>
        <v>貨4ガBBG</v>
      </c>
      <c r="B169" s="216" t="s">
        <v>130</v>
      </c>
      <c r="C169" s="216" t="s">
        <v>114</v>
      </c>
      <c r="D169" s="216" t="s">
        <v>97</v>
      </c>
      <c r="E169" s="356" t="s">
        <v>116</v>
      </c>
      <c r="F169" s="356"/>
      <c r="I169" s="357" t="s">
        <v>810</v>
      </c>
      <c r="J169" s="356" t="s">
        <v>821</v>
      </c>
      <c r="T169" s="341" t="s">
        <v>232</v>
      </c>
      <c r="U169" s="265" t="s">
        <v>233</v>
      </c>
      <c r="V169" s="265" t="s">
        <v>895</v>
      </c>
      <c r="W169" s="342" t="s">
        <v>97</v>
      </c>
      <c r="X169" s="265" t="s">
        <v>116</v>
      </c>
      <c r="Y169" s="343"/>
      <c r="Z169" s="266" t="s">
        <v>1704</v>
      </c>
    </row>
    <row r="170" spans="1:26" ht="15" customHeight="1" x14ac:dyDescent="0.2">
      <c r="A170" s="216" t="str">
        <f t="shared" si="2"/>
        <v>貨4ガBLG</v>
      </c>
      <c r="B170" s="216" t="s">
        <v>130</v>
      </c>
      <c r="C170" s="216" t="s">
        <v>114</v>
      </c>
      <c r="D170" s="216" t="s">
        <v>97</v>
      </c>
      <c r="E170" s="359" t="s">
        <v>1480</v>
      </c>
      <c r="F170" s="356"/>
      <c r="I170" s="357" t="s">
        <v>827</v>
      </c>
      <c r="J170" s="356"/>
      <c r="T170" s="341" t="s">
        <v>232</v>
      </c>
      <c r="U170" s="265" t="s">
        <v>233</v>
      </c>
      <c r="V170" s="265" t="s">
        <v>895</v>
      </c>
      <c r="W170" s="342" t="s">
        <v>97</v>
      </c>
      <c r="X170" s="265" t="s">
        <v>899</v>
      </c>
      <c r="Y170" s="343"/>
      <c r="Z170" s="266" t="s">
        <v>1703</v>
      </c>
    </row>
    <row r="171" spans="1:26" ht="15" customHeight="1" x14ac:dyDescent="0.2">
      <c r="A171" s="216" t="str">
        <f t="shared" si="2"/>
        <v>貨4ガNAG</v>
      </c>
      <c r="B171" s="216" t="s">
        <v>130</v>
      </c>
      <c r="C171" s="216" t="s">
        <v>114</v>
      </c>
      <c r="D171" s="216" t="s">
        <v>97</v>
      </c>
      <c r="E171" s="360" t="s">
        <v>900</v>
      </c>
      <c r="F171" s="358"/>
      <c r="I171" s="187" t="s">
        <v>816</v>
      </c>
      <c r="J171" s="360" t="s">
        <v>215</v>
      </c>
      <c r="T171" s="341" t="s">
        <v>232</v>
      </c>
      <c r="U171" s="265" t="s">
        <v>233</v>
      </c>
      <c r="V171" s="265" t="s">
        <v>895</v>
      </c>
      <c r="W171" s="342" t="s">
        <v>97</v>
      </c>
      <c r="X171" s="265" t="s">
        <v>900</v>
      </c>
      <c r="Y171" s="343"/>
      <c r="Z171" s="266" t="s">
        <v>1702</v>
      </c>
    </row>
    <row r="172" spans="1:26" ht="15" customHeight="1" x14ac:dyDescent="0.2">
      <c r="A172" s="216" t="str">
        <f t="shared" si="2"/>
        <v>貨4ガNBG</v>
      </c>
      <c r="B172" s="216" t="s">
        <v>130</v>
      </c>
      <c r="C172" s="216" t="s">
        <v>114</v>
      </c>
      <c r="D172" s="216" t="s">
        <v>97</v>
      </c>
      <c r="E172" s="360" t="s">
        <v>901</v>
      </c>
      <c r="F172" s="358"/>
      <c r="I172" s="187" t="s">
        <v>810</v>
      </c>
      <c r="J172" s="360" t="s">
        <v>821</v>
      </c>
      <c r="T172" s="341" t="s">
        <v>232</v>
      </c>
      <c r="U172" s="265" t="s">
        <v>233</v>
      </c>
      <c r="V172" s="265" t="s">
        <v>895</v>
      </c>
      <c r="W172" s="342" t="s">
        <v>97</v>
      </c>
      <c r="X172" s="265" t="s">
        <v>901</v>
      </c>
      <c r="Y172" s="343"/>
      <c r="Z172" s="266" t="s">
        <v>1704</v>
      </c>
    </row>
    <row r="173" spans="1:26" ht="15" customHeight="1" x14ac:dyDescent="0.2">
      <c r="A173" s="216" t="str">
        <f t="shared" si="2"/>
        <v>貨4ガNLG</v>
      </c>
      <c r="B173" s="216" t="s">
        <v>130</v>
      </c>
      <c r="C173" s="216" t="s">
        <v>114</v>
      </c>
      <c r="D173" s="216" t="s">
        <v>97</v>
      </c>
      <c r="E173" s="360" t="s">
        <v>1481</v>
      </c>
      <c r="F173" s="358"/>
      <c r="I173" s="187" t="s">
        <v>827</v>
      </c>
      <c r="J173" s="360"/>
      <c r="T173" s="341" t="s">
        <v>232</v>
      </c>
      <c r="U173" s="265" t="s">
        <v>233</v>
      </c>
      <c r="V173" s="265" t="s">
        <v>895</v>
      </c>
      <c r="W173" s="342" t="s">
        <v>97</v>
      </c>
      <c r="X173" s="265" t="s">
        <v>902</v>
      </c>
      <c r="Y173" s="343"/>
      <c r="Z173" s="266" t="s">
        <v>1703</v>
      </c>
    </row>
    <row r="174" spans="1:26" ht="15" customHeight="1" x14ac:dyDescent="0.2">
      <c r="A174" s="216" t="str">
        <f t="shared" si="2"/>
        <v>貨4ガPLG</v>
      </c>
      <c r="B174" s="216" t="s">
        <v>130</v>
      </c>
      <c r="C174" s="216" t="s">
        <v>114</v>
      </c>
      <c r="D174" s="216" t="s">
        <v>97</v>
      </c>
      <c r="E174" s="360" t="s">
        <v>903</v>
      </c>
      <c r="F174" s="358"/>
      <c r="I174" s="187" t="s">
        <v>827</v>
      </c>
      <c r="J174" s="360"/>
      <c r="T174" s="341" t="s">
        <v>232</v>
      </c>
      <c r="U174" s="265" t="s">
        <v>233</v>
      </c>
      <c r="V174" s="265" t="s">
        <v>895</v>
      </c>
      <c r="W174" s="342" t="s">
        <v>97</v>
      </c>
      <c r="X174" s="265" t="s">
        <v>904</v>
      </c>
      <c r="Y174" s="343"/>
      <c r="Z174" s="266" t="s">
        <v>1703</v>
      </c>
    </row>
    <row r="175" spans="1:26" ht="15" customHeight="1" x14ac:dyDescent="0.2">
      <c r="A175" s="216" t="str">
        <f t="shared" si="2"/>
        <v>貨4ガLBG</v>
      </c>
      <c r="B175" s="216" t="s">
        <v>130</v>
      </c>
      <c r="C175" s="216" t="s">
        <v>114</v>
      </c>
      <c r="D175" s="216" t="s">
        <v>9</v>
      </c>
      <c r="E175" s="216" t="s">
        <v>905</v>
      </c>
      <c r="I175" s="1" t="s">
        <v>810</v>
      </c>
      <c r="T175" s="341" t="s">
        <v>232</v>
      </c>
      <c r="U175" s="265" t="s">
        <v>233</v>
      </c>
      <c r="V175" s="265" t="s">
        <v>895</v>
      </c>
      <c r="W175" s="342" t="s">
        <v>9</v>
      </c>
      <c r="X175" s="265" t="s">
        <v>905</v>
      </c>
      <c r="Y175" s="343"/>
      <c r="Z175" s="266" t="s">
        <v>1757</v>
      </c>
    </row>
    <row r="176" spans="1:26" ht="15" customHeight="1" x14ac:dyDescent="0.2">
      <c r="A176" s="216" t="str">
        <f t="shared" si="2"/>
        <v>貨4ガLAG</v>
      </c>
      <c r="B176" s="216" t="s">
        <v>130</v>
      </c>
      <c r="C176" s="216" t="s">
        <v>114</v>
      </c>
      <c r="D176" s="216" t="s">
        <v>9</v>
      </c>
      <c r="E176" s="216" t="s">
        <v>906</v>
      </c>
      <c r="I176" s="1" t="s">
        <v>816</v>
      </c>
      <c r="J176" s="216" t="s">
        <v>820</v>
      </c>
      <c r="T176" s="341" t="s">
        <v>232</v>
      </c>
      <c r="U176" s="265" t="s">
        <v>233</v>
      </c>
      <c r="V176" s="265" t="s">
        <v>895</v>
      </c>
      <c r="W176" s="342" t="s">
        <v>9</v>
      </c>
      <c r="X176" s="265" t="s">
        <v>906</v>
      </c>
      <c r="Y176" s="343"/>
      <c r="Z176" s="266" t="s">
        <v>1702</v>
      </c>
    </row>
    <row r="177" spans="1:26" ht="15" customHeight="1" x14ac:dyDescent="0.2">
      <c r="A177" s="216" t="str">
        <f t="shared" si="2"/>
        <v>貨4ガLLG</v>
      </c>
      <c r="B177" s="216" t="s">
        <v>130</v>
      </c>
      <c r="C177" s="216" t="s">
        <v>114</v>
      </c>
      <c r="D177" s="216" t="s">
        <v>9</v>
      </c>
      <c r="E177" s="360" t="s">
        <v>1482</v>
      </c>
      <c r="F177" s="360"/>
      <c r="I177" s="1" t="s">
        <v>832</v>
      </c>
      <c r="T177" s="341" t="s">
        <v>232</v>
      </c>
      <c r="U177" s="265" t="s">
        <v>233</v>
      </c>
      <c r="V177" s="265" t="s">
        <v>895</v>
      </c>
      <c r="W177" s="342" t="s">
        <v>9</v>
      </c>
      <c r="X177" s="265" t="s">
        <v>907</v>
      </c>
      <c r="Y177" s="343"/>
      <c r="Z177" s="266" t="s">
        <v>1703</v>
      </c>
    </row>
    <row r="178" spans="1:26" ht="15" customHeight="1" x14ac:dyDescent="0.2">
      <c r="A178" s="216" t="str">
        <f t="shared" si="2"/>
        <v>貨4ガMBG</v>
      </c>
      <c r="B178" s="216" t="s">
        <v>130</v>
      </c>
      <c r="C178" s="216" t="s">
        <v>114</v>
      </c>
      <c r="D178" s="216" t="s">
        <v>9</v>
      </c>
      <c r="E178" s="216" t="s">
        <v>908</v>
      </c>
      <c r="I178" s="1" t="s">
        <v>812</v>
      </c>
      <c r="J178" s="216" t="s">
        <v>364</v>
      </c>
      <c r="T178" s="341" t="s">
        <v>232</v>
      </c>
      <c r="U178" s="265" t="s">
        <v>233</v>
      </c>
      <c r="V178" s="265" t="s">
        <v>895</v>
      </c>
      <c r="W178" s="342" t="s">
        <v>9</v>
      </c>
      <c r="X178" s="265" t="s">
        <v>908</v>
      </c>
      <c r="Y178" s="343" t="s">
        <v>364</v>
      </c>
      <c r="Z178" s="266" t="s">
        <v>1758</v>
      </c>
    </row>
    <row r="179" spans="1:26" ht="15" customHeight="1" x14ac:dyDescent="0.2">
      <c r="A179" s="216" t="str">
        <f t="shared" si="2"/>
        <v>貨4ガMAG</v>
      </c>
      <c r="B179" s="216" t="s">
        <v>130</v>
      </c>
      <c r="C179" s="216" t="s">
        <v>114</v>
      </c>
      <c r="D179" s="216" t="s">
        <v>9</v>
      </c>
      <c r="E179" s="216" t="s">
        <v>909</v>
      </c>
      <c r="I179" s="1" t="s">
        <v>816</v>
      </c>
      <c r="J179" s="216" t="s">
        <v>12</v>
      </c>
      <c r="T179" s="341" t="s">
        <v>232</v>
      </c>
      <c r="U179" s="265" t="s">
        <v>233</v>
      </c>
      <c r="V179" s="265" t="s">
        <v>895</v>
      </c>
      <c r="W179" s="342" t="s">
        <v>9</v>
      </c>
      <c r="X179" s="265" t="s">
        <v>909</v>
      </c>
      <c r="Y179" s="343"/>
      <c r="Z179" s="266" t="s">
        <v>1702</v>
      </c>
    </row>
    <row r="180" spans="1:26" ht="15" customHeight="1" x14ac:dyDescent="0.2">
      <c r="A180" s="216" t="str">
        <f t="shared" si="2"/>
        <v>貨4ガMLG</v>
      </c>
      <c r="B180" s="216" t="s">
        <v>130</v>
      </c>
      <c r="C180" s="216" t="s">
        <v>114</v>
      </c>
      <c r="D180" s="216" t="s">
        <v>9</v>
      </c>
      <c r="E180" t="s">
        <v>1483</v>
      </c>
      <c r="F180"/>
      <c r="I180" s="1" t="s">
        <v>832</v>
      </c>
      <c r="T180" s="341" t="s">
        <v>232</v>
      </c>
      <c r="U180" s="265" t="s">
        <v>233</v>
      </c>
      <c r="V180" s="265" t="s">
        <v>895</v>
      </c>
      <c r="W180" s="342" t="s">
        <v>9</v>
      </c>
      <c r="X180" s="265" t="s">
        <v>910</v>
      </c>
      <c r="Y180" s="343"/>
      <c r="Z180" s="266" t="s">
        <v>1703</v>
      </c>
    </row>
    <row r="181" spans="1:26" ht="15" customHeight="1" x14ac:dyDescent="0.2">
      <c r="A181" s="216" t="str">
        <f t="shared" si="2"/>
        <v>貨4ガRBG</v>
      </c>
      <c r="B181" s="216" t="s">
        <v>130</v>
      </c>
      <c r="C181" s="216" t="s">
        <v>114</v>
      </c>
      <c r="D181" s="216" t="s">
        <v>9</v>
      </c>
      <c r="E181" s="216" t="s">
        <v>911</v>
      </c>
      <c r="I181" s="1" t="s">
        <v>814</v>
      </c>
      <c r="J181" s="216" t="s">
        <v>365</v>
      </c>
      <c r="T181" s="341" t="s">
        <v>232</v>
      </c>
      <c r="U181" s="265" t="s">
        <v>233</v>
      </c>
      <c r="V181" s="265" t="s">
        <v>895</v>
      </c>
      <c r="W181" s="342" t="s">
        <v>9</v>
      </c>
      <c r="X181" s="265" t="s">
        <v>911</v>
      </c>
      <c r="Y181" s="343" t="s">
        <v>365</v>
      </c>
      <c r="Z181" s="266" t="s">
        <v>1759</v>
      </c>
    </row>
    <row r="182" spans="1:26" ht="15" customHeight="1" x14ac:dyDescent="0.2">
      <c r="A182" s="216" t="str">
        <f t="shared" si="2"/>
        <v>貨4ガRAG</v>
      </c>
      <c r="B182" s="216" t="s">
        <v>130</v>
      </c>
      <c r="C182" s="216" t="s">
        <v>114</v>
      </c>
      <c r="D182" s="216" t="s">
        <v>9</v>
      </c>
      <c r="E182" s="216" t="s">
        <v>912</v>
      </c>
      <c r="I182" s="1" t="s">
        <v>913</v>
      </c>
      <c r="J182" s="216" t="s">
        <v>13</v>
      </c>
      <c r="T182" s="341" t="s">
        <v>232</v>
      </c>
      <c r="U182" s="265" t="s">
        <v>233</v>
      </c>
      <c r="V182" s="265" t="s">
        <v>895</v>
      </c>
      <c r="W182" s="342" t="s">
        <v>9</v>
      </c>
      <c r="X182" s="265" t="s">
        <v>912</v>
      </c>
      <c r="Y182" s="343"/>
      <c r="Z182" s="266" t="s">
        <v>1702</v>
      </c>
    </row>
    <row r="183" spans="1:26" ht="15" customHeight="1" x14ac:dyDescent="0.2">
      <c r="A183" s="216" t="str">
        <f t="shared" si="2"/>
        <v>貨4ガRLG</v>
      </c>
      <c r="B183" s="216" t="s">
        <v>130</v>
      </c>
      <c r="C183" s="216" t="s">
        <v>114</v>
      </c>
      <c r="D183" s="216" t="s">
        <v>9</v>
      </c>
      <c r="E183" t="s">
        <v>1484</v>
      </c>
      <c r="F183"/>
      <c r="I183" s="1" t="s">
        <v>832</v>
      </c>
      <c r="T183" s="341" t="s">
        <v>232</v>
      </c>
      <c r="U183" s="265" t="s">
        <v>233</v>
      </c>
      <c r="V183" s="265" t="s">
        <v>895</v>
      </c>
      <c r="W183" s="342" t="s">
        <v>9</v>
      </c>
      <c r="X183" s="265" t="s">
        <v>914</v>
      </c>
      <c r="Y183" s="343"/>
      <c r="Z183" s="266" t="s">
        <v>1703</v>
      </c>
    </row>
    <row r="184" spans="1:26" ht="15" customHeight="1" x14ac:dyDescent="0.2">
      <c r="A184" s="216" t="str">
        <f t="shared" si="2"/>
        <v>貨4ガQBG</v>
      </c>
      <c r="B184" s="216" t="s">
        <v>130</v>
      </c>
      <c r="C184" s="216" t="s">
        <v>114</v>
      </c>
      <c r="D184" s="216" t="s">
        <v>9</v>
      </c>
      <c r="E184" s="216" t="s">
        <v>239</v>
      </c>
      <c r="I184" s="1" t="s">
        <v>810</v>
      </c>
      <c r="J184" s="216" t="s">
        <v>821</v>
      </c>
      <c r="T184" s="341" t="s">
        <v>232</v>
      </c>
      <c r="U184" s="265" t="s">
        <v>233</v>
      </c>
      <c r="V184" s="265" t="s">
        <v>895</v>
      </c>
      <c r="W184" s="342" t="s">
        <v>9</v>
      </c>
      <c r="X184" s="265" t="s">
        <v>239</v>
      </c>
      <c r="Y184" s="343"/>
      <c r="Z184" s="266" t="s">
        <v>1704</v>
      </c>
    </row>
    <row r="185" spans="1:26" ht="15" customHeight="1" x14ac:dyDescent="0.2">
      <c r="A185" s="216" t="str">
        <f t="shared" si="2"/>
        <v>貨4ガQAG</v>
      </c>
      <c r="B185" s="216" t="s">
        <v>130</v>
      </c>
      <c r="C185" s="216" t="s">
        <v>114</v>
      </c>
      <c r="D185" s="216" t="s">
        <v>9</v>
      </c>
      <c r="E185" s="216" t="s">
        <v>240</v>
      </c>
      <c r="I185" s="1" t="s">
        <v>816</v>
      </c>
      <c r="J185" s="216" t="s">
        <v>215</v>
      </c>
      <c r="T185" s="341" t="s">
        <v>232</v>
      </c>
      <c r="U185" s="265" t="s">
        <v>233</v>
      </c>
      <c r="V185" s="265" t="s">
        <v>895</v>
      </c>
      <c r="W185" s="342" t="s">
        <v>9</v>
      </c>
      <c r="X185" s="265" t="s">
        <v>240</v>
      </c>
      <c r="Y185" s="343"/>
      <c r="Z185" s="266" t="s">
        <v>1702</v>
      </c>
    </row>
    <row r="186" spans="1:26" ht="15" customHeight="1" x14ac:dyDescent="0.2">
      <c r="A186" s="216" t="str">
        <f t="shared" si="2"/>
        <v>貨4ガQLG</v>
      </c>
      <c r="B186" s="216" t="s">
        <v>130</v>
      </c>
      <c r="C186" s="216" t="s">
        <v>114</v>
      </c>
      <c r="D186" s="216" t="s">
        <v>9</v>
      </c>
      <c r="E186" t="s">
        <v>1485</v>
      </c>
      <c r="F186"/>
      <c r="I186" s="1" t="s">
        <v>832</v>
      </c>
      <c r="T186" s="341" t="s">
        <v>232</v>
      </c>
      <c r="U186" s="265" t="s">
        <v>233</v>
      </c>
      <c r="V186" s="265" t="s">
        <v>895</v>
      </c>
      <c r="W186" s="342" t="s">
        <v>9</v>
      </c>
      <c r="X186" s="265" t="s">
        <v>915</v>
      </c>
      <c r="Y186" s="343"/>
      <c r="Z186" s="266" t="s">
        <v>1703</v>
      </c>
    </row>
    <row r="187" spans="1:26" ht="15" customHeight="1" x14ac:dyDescent="0.2">
      <c r="A187" s="216" t="str">
        <f t="shared" si="2"/>
        <v>貨1L-</v>
      </c>
      <c r="B187" s="216" t="s">
        <v>118</v>
      </c>
      <c r="C187" s="216" t="s">
        <v>65</v>
      </c>
      <c r="D187" s="216" t="s">
        <v>491</v>
      </c>
      <c r="E187" s="216" t="s">
        <v>492</v>
      </c>
      <c r="I187" s="1" t="s">
        <v>810</v>
      </c>
      <c r="T187" s="341" t="s">
        <v>232</v>
      </c>
      <c r="U187" s="265" t="s">
        <v>241</v>
      </c>
      <c r="V187" s="265" t="s">
        <v>819</v>
      </c>
      <c r="W187" s="342" t="s">
        <v>491</v>
      </c>
      <c r="X187" s="265" t="s">
        <v>492</v>
      </c>
      <c r="Y187" s="343"/>
      <c r="Z187" s="266" t="s">
        <v>1757</v>
      </c>
    </row>
    <row r="188" spans="1:26" ht="15" customHeight="1" x14ac:dyDescent="0.2">
      <c r="A188" s="216" t="str">
        <f t="shared" si="2"/>
        <v>貨1LH</v>
      </c>
      <c r="B188" s="216" t="s">
        <v>118</v>
      </c>
      <c r="C188" s="216" t="s">
        <v>65</v>
      </c>
      <c r="D188" s="216" t="s">
        <v>494</v>
      </c>
      <c r="E188" s="216" t="s">
        <v>495</v>
      </c>
      <c r="I188" s="1" t="s">
        <v>810</v>
      </c>
      <c r="T188" s="341" t="s">
        <v>232</v>
      </c>
      <c r="U188" s="265" t="s">
        <v>241</v>
      </c>
      <c r="V188" s="265" t="s">
        <v>819</v>
      </c>
      <c r="W188" s="342" t="s">
        <v>494</v>
      </c>
      <c r="X188" s="265" t="s">
        <v>495</v>
      </c>
      <c r="Y188" s="343"/>
      <c r="Z188" s="266" t="s">
        <v>1757</v>
      </c>
    </row>
    <row r="189" spans="1:26" ht="15" customHeight="1" x14ac:dyDescent="0.2">
      <c r="A189" s="216" t="str">
        <f t="shared" si="2"/>
        <v>貨1LJ</v>
      </c>
      <c r="B189" s="216" t="s">
        <v>118</v>
      </c>
      <c r="C189" s="216" t="s">
        <v>65</v>
      </c>
      <c r="D189" s="216" t="s">
        <v>496</v>
      </c>
      <c r="E189" s="216" t="s">
        <v>509</v>
      </c>
      <c r="I189" s="1" t="s">
        <v>810</v>
      </c>
      <c r="T189" s="341" t="s">
        <v>232</v>
      </c>
      <c r="U189" s="265" t="s">
        <v>241</v>
      </c>
      <c r="V189" s="265" t="s">
        <v>819</v>
      </c>
      <c r="W189" s="342" t="s">
        <v>496</v>
      </c>
      <c r="X189" s="265" t="s">
        <v>509</v>
      </c>
      <c r="Y189" s="343"/>
      <c r="Z189" s="266" t="s">
        <v>1757</v>
      </c>
    </row>
    <row r="190" spans="1:26" ht="15" customHeight="1" x14ac:dyDescent="0.2">
      <c r="A190" s="216" t="str">
        <f t="shared" si="2"/>
        <v>貨1LL</v>
      </c>
      <c r="B190" s="216" t="s">
        <v>118</v>
      </c>
      <c r="C190" s="216" t="s">
        <v>65</v>
      </c>
      <c r="D190" s="216" t="s">
        <v>511</v>
      </c>
      <c r="E190" s="216" t="s">
        <v>512</v>
      </c>
      <c r="I190" s="1" t="s">
        <v>810</v>
      </c>
      <c r="T190" s="341" t="s">
        <v>232</v>
      </c>
      <c r="U190" s="265" t="s">
        <v>241</v>
      </c>
      <c r="V190" s="265" t="s">
        <v>819</v>
      </c>
      <c r="W190" s="342" t="s">
        <v>511</v>
      </c>
      <c r="X190" s="265" t="s">
        <v>512</v>
      </c>
      <c r="Y190" s="343"/>
      <c r="Z190" s="266" t="s">
        <v>1757</v>
      </c>
    </row>
    <row r="191" spans="1:26" ht="15" customHeight="1" x14ac:dyDescent="0.2">
      <c r="A191" s="216" t="str">
        <f t="shared" si="2"/>
        <v>貨1LR</v>
      </c>
      <c r="B191" s="216" t="s">
        <v>118</v>
      </c>
      <c r="C191" s="216" t="s">
        <v>65</v>
      </c>
      <c r="D191" s="216" t="s">
        <v>515</v>
      </c>
      <c r="E191" s="216" t="s">
        <v>576</v>
      </c>
      <c r="I191" s="1" t="s">
        <v>810</v>
      </c>
      <c r="K191" s="356"/>
      <c r="L191" s="356"/>
      <c r="M191" s="356"/>
      <c r="T191" s="341" t="s">
        <v>232</v>
      </c>
      <c r="U191" s="265" t="s">
        <v>241</v>
      </c>
      <c r="V191" s="265" t="s">
        <v>819</v>
      </c>
      <c r="W191" s="342" t="s">
        <v>515</v>
      </c>
      <c r="X191" s="265" t="s">
        <v>576</v>
      </c>
      <c r="Y191" s="343"/>
      <c r="Z191" s="266" t="s">
        <v>1757</v>
      </c>
    </row>
    <row r="192" spans="1:26" ht="15" customHeight="1" x14ac:dyDescent="0.2">
      <c r="A192" s="216" t="str">
        <f t="shared" si="2"/>
        <v>貨1LGG</v>
      </c>
      <c r="B192" s="216" t="s">
        <v>118</v>
      </c>
      <c r="C192" s="216" t="s">
        <v>65</v>
      </c>
      <c r="D192" s="216" t="s">
        <v>515</v>
      </c>
      <c r="E192" s="216" t="s">
        <v>554</v>
      </c>
      <c r="I192" s="1" t="s">
        <v>810</v>
      </c>
      <c r="K192" s="356"/>
      <c r="L192" s="356"/>
      <c r="M192" s="356"/>
      <c r="T192" s="341" t="s">
        <v>232</v>
      </c>
      <c r="U192" s="265" t="s">
        <v>241</v>
      </c>
      <c r="V192" s="265" t="s">
        <v>819</v>
      </c>
      <c r="W192" s="342" t="s">
        <v>515</v>
      </c>
      <c r="X192" s="265" t="s">
        <v>554</v>
      </c>
      <c r="Y192" s="343"/>
      <c r="Z192" s="266" t="s">
        <v>1757</v>
      </c>
    </row>
    <row r="193" spans="1:26" ht="15" customHeight="1" x14ac:dyDescent="0.2">
      <c r="A193" s="216" t="str">
        <f t="shared" si="2"/>
        <v>貨1LHL</v>
      </c>
      <c r="B193" s="216" t="s">
        <v>118</v>
      </c>
      <c r="C193" s="216" t="s">
        <v>65</v>
      </c>
      <c r="D193" s="216" t="s">
        <v>515</v>
      </c>
      <c r="E193" s="216" t="s">
        <v>562</v>
      </c>
      <c r="I193" s="1" t="s">
        <v>816</v>
      </c>
      <c r="J193" s="216" t="s">
        <v>820</v>
      </c>
      <c r="K193" s="358"/>
      <c r="L193" s="358"/>
      <c r="M193" s="358"/>
      <c r="T193" s="341" t="s">
        <v>232</v>
      </c>
      <c r="U193" s="265" t="s">
        <v>241</v>
      </c>
      <c r="V193" s="265" t="s">
        <v>819</v>
      </c>
      <c r="W193" s="342" t="s">
        <v>515</v>
      </c>
      <c r="X193" s="265" t="s">
        <v>562</v>
      </c>
      <c r="Y193" s="343"/>
      <c r="Z193" s="266" t="s">
        <v>1702</v>
      </c>
    </row>
    <row r="194" spans="1:26" ht="15" customHeight="1" x14ac:dyDescent="0.2">
      <c r="A194" s="216" t="str">
        <f t="shared" si="2"/>
        <v>貨1LGJ</v>
      </c>
      <c r="B194" s="216" t="s">
        <v>118</v>
      </c>
      <c r="C194" s="216" t="s">
        <v>65</v>
      </c>
      <c r="D194" s="216" t="s">
        <v>517</v>
      </c>
      <c r="E194" s="216" t="s">
        <v>556</v>
      </c>
      <c r="I194" s="1" t="s">
        <v>810</v>
      </c>
      <c r="K194" s="358"/>
      <c r="L194" s="358"/>
      <c r="M194" s="358"/>
      <c r="T194" s="341" t="s">
        <v>232</v>
      </c>
      <c r="U194" s="265" t="s">
        <v>241</v>
      </c>
      <c r="V194" s="265" t="s">
        <v>819</v>
      </c>
      <c r="W194" s="342" t="s">
        <v>517</v>
      </c>
      <c r="X194" s="265" t="s">
        <v>556</v>
      </c>
      <c r="Y194" s="343"/>
      <c r="Z194" s="266" t="s">
        <v>1757</v>
      </c>
    </row>
    <row r="195" spans="1:26" ht="15" customHeight="1" x14ac:dyDescent="0.2">
      <c r="A195" s="216" t="str">
        <f t="shared" si="2"/>
        <v>貨1LHP</v>
      </c>
      <c r="B195" s="216" t="s">
        <v>118</v>
      </c>
      <c r="C195" s="216" t="s">
        <v>65</v>
      </c>
      <c r="D195" s="216" t="s">
        <v>517</v>
      </c>
      <c r="E195" s="216" t="s">
        <v>564</v>
      </c>
      <c r="I195" s="1" t="s">
        <v>816</v>
      </c>
      <c r="J195" s="216" t="s">
        <v>820</v>
      </c>
      <c r="K195" s="358"/>
      <c r="L195" s="358"/>
      <c r="M195" s="358"/>
      <c r="T195" s="341" t="s">
        <v>232</v>
      </c>
      <c r="U195" s="265" t="s">
        <v>241</v>
      </c>
      <c r="V195" s="265" t="s">
        <v>819</v>
      </c>
      <c r="W195" s="265" t="s">
        <v>517</v>
      </c>
      <c r="X195" s="265" t="s">
        <v>564</v>
      </c>
      <c r="Y195" s="343"/>
      <c r="Z195" s="266" t="s">
        <v>1702</v>
      </c>
    </row>
    <row r="196" spans="1:26" ht="15" customHeight="1" x14ac:dyDescent="0.2">
      <c r="A196" s="216" t="str">
        <f t="shared" ref="A196:A259" si="3">CONCATENATE(C196,E196)</f>
        <v>貨1LTB</v>
      </c>
      <c r="B196" s="216" t="s">
        <v>118</v>
      </c>
      <c r="C196" s="216" t="s">
        <v>65</v>
      </c>
      <c r="D196" s="216" t="s">
        <v>517</v>
      </c>
      <c r="E196" s="216" t="s">
        <v>578</v>
      </c>
      <c r="F196" s="356"/>
      <c r="I196" s="1" t="s">
        <v>810</v>
      </c>
      <c r="J196" s="216" t="s">
        <v>821</v>
      </c>
      <c r="K196" s="358"/>
      <c r="L196" s="358"/>
      <c r="M196" s="358"/>
      <c r="T196" s="341" t="s">
        <v>232</v>
      </c>
      <c r="U196" s="265" t="s">
        <v>241</v>
      </c>
      <c r="V196" s="265" t="s">
        <v>819</v>
      </c>
      <c r="W196" s="265" t="s">
        <v>517</v>
      </c>
      <c r="X196" s="265" t="s">
        <v>578</v>
      </c>
      <c r="Y196" s="343"/>
      <c r="Z196" s="266" t="s">
        <v>1704</v>
      </c>
    </row>
    <row r="197" spans="1:26" ht="15" customHeight="1" x14ac:dyDescent="0.2">
      <c r="A197" s="216" t="str">
        <f t="shared" si="3"/>
        <v>貨1LXB</v>
      </c>
      <c r="B197" s="216" t="s">
        <v>118</v>
      </c>
      <c r="C197" s="216" t="s">
        <v>65</v>
      </c>
      <c r="D197" s="216" t="s">
        <v>517</v>
      </c>
      <c r="E197" s="216" t="s">
        <v>592</v>
      </c>
      <c r="F197" s="356"/>
      <c r="I197" s="1" t="s">
        <v>816</v>
      </c>
      <c r="J197" s="216" t="s">
        <v>215</v>
      </c>
      <c r="K197" s="358"/>
      <c r="L197" s="358"/>
      <c r="M197" s="358"/>
      <c r="T197" s="341" t="s">
        <v>232</v>
      </c>
      <c r="U197" s="265" t="s">
        <v>241</v>
      </c>
      <c r="V197" s="265" t="s">
        <v>819</v>
      </c>
      <c r="W197" s="342" t="s">
        <v>517</v>
      </c>
      <c r="X197" s="265" t="s">
        <v>592</v>
      </c>
      <c r="Y197" s="343"/>
      <c r="Z197" s="266" t="s">
        <v>1702</v>
      </c>
    </row>
    <row r="198" spans="1:26" ht="15" customHeight="1" x14ac:dyDescent="0.2">
      <c r="A198" s="216" t="str">
        <f t="shared" si="3"/>
        <v>貨1LLB</v>
      </c>
      <c r="B198" s="216" t="s">
        <v>118</v>
      </c>
      <c r="C198" s="216" t="s">
        <v>65</v>
      </c>
      <c r="D198" s="216" t="s">
        <v>517</v>
      </c>
      <c r="E198" s="216" t="s">
        <v>570</v>
      </c>
      <c r="I198" s="1" t="s">
        <v>810</v>
      </c>
      <c r="J198" s="216" t="s">
        <v>822</v>
      </c>
      <c r="K198" s="358"/>
      <c r="L198" s="358"/>
      <c r="M198" s="358"/>
      <c r="T198" s="341" t="s">
        <v>232</v>
      </c>
      <c r="U198" s="265" t="s">
        <v>241</v>
      </c>
      <c r="V198" s="265" t="s">
        <v>819</v>
      </c>
      <c r="W198" s="342" t="s">
        <v>517</v>
      </c>
      <c r="X198" s="265" t="s">
        <v>570</v>
      </c>
      <c r="Y198" s="343"/>
      <c r="Z198" s="266" t="s">
        <v>1704</v>
      </c>
    </row>
    <row r="199" spans="1:26" ht="15" customHeight="1" x14ac:dyDescent="0.2">
      <c r="A199" s="216" t="str">
        <f t="shared" si="3"/>
        <v>貨1LYB</v>
      </c>
      <c r="B199" s="216" t="s">
        <v>118</v>
      </c>
      <c r="C199" s="216" t="s">
        <v>65</v>
      </c>
      <c r="D199" s="216" t="s">
        <v>517</v>
      </c>
      <c r="E199" s="216" t="s">
        <v>596</v>
      </c>
      <c r="I199" s="1" t="s">
        <v>816</v>
      </c>
      <c r="J199" s="216" t="s">
        <v>216</v>
      </c>
      <c r="T199" s="341" t="s">
        <v>232</v>
      </c>
      <c r="U199" s="265" t="s">
        <v>241</v>
      </c>
      <c r="V199" s="265" t="s">
        <v>819</v>
      </c>
      <c r="W199" s="342" t="s">
        <v>517</v>
      </c>
      <c r="X199" s="265" t="s">
        <v>596</v>
      </c>
      <c r="Y199" s="343"/>
      <c r="Z199" s="266" t="s">
        <v>1702</v>
      </c>
    </row>
    <row r="200" spans="1:26" ht="15" customHeight="1" x14ac:dyDescent="0.2">
      <c r="A200" s="216" t="str">
        <f t="shared" si="3"/>
        <v>貨1LUB</v>
      </c>
      <c r="B200" s="216" t="s">
        <v>118</v>
      </c>
      <c r="C200" s="216" t="s">
        <v>65</v>
      </c>
      <c r="D200" s="216" t="s">
        <v>517</v>
      </c>
      <c r="E200" s="216" t="s">
        <v>585</v>
      </c>
      <c r="I200" s="1" t="s">
        <v>810</v>
      </c>
      <c r="J200" s="216" t="s">
        <v>823</v>
      </c>
      <c r="T200" s="341" t="s">
        <v>232</v>
      </c>
      <c r="U200" s="265" t="s">
        <v>241</v>
      </c>
      <c r="V200" s="265" t="s">
        <v>819</v>
      </c>
      <c r="W200" s="342" t="s">
        <v>517</v>
      </c>
      <c r="X200" s="265" t="s">
        <v>585</v>
      </c>
      <c r="Y200" s="343"/>
      <c r="Z200" s="266" t="s">
        <v>1704</v>
      </c>
    </row>
    <row r="201" spans="1:26" ht="15" customHeight="1" x14ac:dyDescent="0.2">
      <c r="A201" s="216" t="str">
        <f t="shared" si="3"/>
        <v>貨1LZB</v>
      </c>
      <c r="B201" s="216" t="s">
        <v>118</v>
      </c>
      <c r="C201" s="216" t="s">
        <v>65</v>
      </c>
      <c r="D201" s="216" t="s">
        <v>517</v>
      </c>
      <c r="E201" s="216" t="s">
        <v>600</v>
      </c>
      <c r="I201" s="1" t="s">
        <v>816</v>
      </c>
      <c r="J201" s="216" t="s">
        <v>217</v>
      </c>
      <c r="T201" s="341" t="s">
        <v>232</v>
      </c>
      <c r="U201" s="265" t="s">
        <v>241</v>
      </c>
      <c r="V201" s="265" t="s">
        <v>819</v>
      </c>
      <c r="W201" s="342" t="s">
        <v>517</v>
      </c>
      <c r="X201" s="265" t="s">
        <v>600</v>
      </c>
      <c r="Y201" s="343"/>
      <c r="Z201" s="266" t="s">
        <v>1702</v>
      </c>
    </row>
    <row r="202" spans="1:26" ht="15" customHeight="1" x14ac:dyDescent="0.2">
      <c r="A202" s="216" t="str">
        <f t="shared" si="3"/>
        <v>貨1LABE</v>
      </c>
      <c r="B202" s="356" t="s">
        <v>118</v>
      </c>
      <c r="C202" s="356" t="s">
        <v>65</v>
      </c>
      <c r="D202" s="356" t="s">
        <v>97</v>
      </c>
      <c r="E202" s="356" t="s">
        <v>824</v>
      </c>
      <c r="F202" s="356"/>
      <c r="I202" s="357" t="s">
        <v>810</v>
      </c>
      <c r="J202" s="356"/>
      <c r="T202" s="341" t="s">
        <v>232</v>
      </c>
      <c r="U202" s="265" t="s">
        <v>241</v>
      </c>
      <c r="V202" s="265" t="s">
        <v>819</v>
      </c>
      <c r="W202" s="342" t="s">
        <v>97</v>
      </c>
      <c r="X202" s="265" t="s">
        <v>824</v>
      </c>
      <c r="Y202" s="343"/>
      <c r="Z202" s="266" t="s">
        <v>1757</v>
      </c>
    </row>
    <row r="203" spans="1:26" ht="15" customHeight="1" x14ac:dyDescent="0.2">
      <c r="A203" s="216" t="str">
        <f t="shared" si="3"/>
        <v>貨1LAAE</v>
      </c>
      <c r="B203" s="356" t="s">
        <v>118</v>
      </c>
      <c r="C203" s="356" t="s">
        <v>65</v>
      </c>
      <c r="D203" s="356" t="s">
        <v>97</v>
      </c>
      <c r="E203" s="356" t="s">
        <v>825</v>
      </c>
      <c r="F203" s="356"/>
      <c r="I203" s="357" t="s">
        <v>816</v>
      </c>
      <c r="J203" s="356" t="s">
        <v>820</v>
      </c>
      <c r="T203" s="341" t="s">
        <v>232</v>
      </c>
      <c r="U203" s="265" t="s">
        <v>241</v>
      </c>
      <c r="V203" s="265" t="s">
        <v>819</v>
      </c>
      <c r="W203" s="342" t="s">
        <v>97</v>
      </c>
      <c r="X203" s="265" t="s">
        <v>825</v>
      </c>
      <c r="Y203" s="343"/>
      <c r="Z203" s="266" t="s">
        <v>1702</v>
      </c>
    </row>
    <row r="204" spans="1:26" ht="15" customHeight="1" x14ac:dyDescent="0.2">
      <c r="A204" s="216" t="str">
        <f t="shared" si="3"/>
        <v>貨1LALE</v>
      </c>
      <c r="B204" s="356" t="s">
        <v>118</v>
      </c>
      <c r="C204" s="356" t="s">
        <v>65</v>
      </c>
      <c r="D204" s="356" t="s">
        <v>97</v>
      </c>
      <c r="E204" s="359" t="s">
        <v>1446</v>
      </c>
      <c r="F204" s="356"/>
      <c r="I204" s="357" t="s">
        <v>832</v>
      </c>
      <c r="J204" s="356"/>
      <c r="T204" s="341" t="s">
        <v>232</v>
      </c>
      <c r="U204" s="265" t="s">
        <v>241</v>
      </c>
      <c r="V204" s="265" t="s">
        <v>819</v>
      </c>
      <c r="W204" s="342" t="s">
        <v>97</v>
      </c>
      <c r="X204" s="265" t="s">
        <v>826</v>
      </c>
      <c r="Y204" s="343"/>
      <c r="Z204" s="266" t="s">
        <v>1703</v>
      </c>
    </row>
    <row r="205" spans="1:26" ht="15" customHeight="1" x14ac:dyDescent="0.2">
      <c r="A205" s="216" t="str">
        <f t="shared" si="3"/>
        <v>貨1LCAE</v>
      </c>
      <c r="B205" s="356" t="s">
        <v>118</v>
      </c>
      <c r="C205" s="356" t="s">
        <v>65</v>
      </c>
      <c r="D205" s="356" t="s">
        <v>97</v>
      </c>
      <c r="E205" s="360" t="s">
        <v>99</v>
      </c>
      <c r="F205" s="358"/>
      <c r="I205" s="187" t="s">
        <v>816</v>
      </c>
      <c r="J205" s="360" t="s">
        <v>216</v>
      </c>
      <c r="T205" s="341" t="s">
        <v>232</v>
      </c>
      <c r="U205" s="265" t="s">
        <v>241</v>
      </c>
      <c r="V205" s="270" t="s">
        <v>819</v>
      </c>
      <c r="W205" s="342" t="s">
        <v>97</v>
      </c>
      <c r="X205" s="265" t="s">
        <v>99</v>
      </c>
      <c r="Y205" s="343"/>
      <c r="Z205" s="266" t="s">
        <v>1702</v>
      </c>
    </row>
    <row r="206" spans="1:26" ht="15" customHeight="1" x14ac:dyDescent="0.2">
      <c r="A206" s="216" t="str">
        <f t="shared" si="3"/>
        <v>貨1LCBE</v>
      </c>
      <c r="B206" s="356" t="s">
        <v>118</v>
      </c>
      <c r="C206" s="356" t="s">
        <v>65</v>
      </c>
      <c r="D206" s="356" t="s">
        <v>97</v>
      </c>
      <c r="E206" s="360" t="s">
        <v>100</v>
      </c>
      <c r="F206" s="358"/>
      <c r="I206" s="187" t="s">
        <v>812</v>
      </c>
      <c r="J206" s="360" t="s">
        <v>822</v>
      </c>
      <c r="T206" s="341" t="s">
        <v>232</v>
      </c>
      <c r="U206" s="265" t="s">
        <v>241</v>
      </c>
      <c r="V206" s="270" t="s">
        <v>819</v>
      </c>
      <c r="W206" s="342" t="s">
        <v>97</v>
      </c>
      <c r="X206" s="265" t="s">
        <v>100</v>
      </c>
      <c r="Y206" s="343" t="s">
        <v>364</v>
      </c>
      <c r="Z206" s="266" t="s">
        <v>1758</v>
      </c>
    </row>
    <row r="207" spans="1:26" ht="15" customHeight="1" x14ac:dyDescent="0.2">
      <c r="A207" s="216" t="str">
        <f t="shared" si="3"/>
        <v>貨1LCLE</v>
      </c>
      <c r="B207" s="356" t="s">
        <v>118</v>
      </c>
      <c r="C207" s="356" t="s">
        <v>65</v>
      </c>
      <c r="D207" s="356" t="s">
        <v>97</v>
      </c>
      <c r="E207" s="360" t="s">
        <v>1486</v>
      </c>
      <c r="F207" s="358"/>
      <c r="I207" s="187" t="s">
        <v>827</v>
      </c>
      <c r="J207" s="360"/>
      <c r="T207" s="341" t="s">
        <v>232</v>
      </c>
      <c r="U207" s="265" t="s">
        <v>241</v>
      </c>
      <c r="V207" s="270" t="s">
        <v>819</v>
      </c>
      <c r="W207" s="342" t="s">
        <v>97</v>
      </c>
      <c r="X207" s="265" t="s">
        <v>828</v>
      </c>
      <c r="Y207" s="343"/>
      <c r="Z207" s="266" t="s">
        <v>1703</v>
      </c>
    </row>
    <row r="208" spans="1:26" ht="15" customHeight="1" x14ac:dyDescent="0.2">
      <c r="A208" s="216" t="str">
        <f t="shared" si="3"/>
        <v>貨1LDAE</v>
      </c>
      <c r="B208" s="356" t="s">
        <v>118</v>
      </c>
      <c r="C208" s="356" t="s">
        <v>65</v>
      </c>
      <c r="D208" s="356" t="s">
        <v>97</v>
      </c>
      <c r="E208" s="360" t="s">
        <v>101</v>
      </c>
      <c r="F208" s="358"/>
      <c r="I208" s="187" t="s">
        <v>816</v>
      </c>
      <c r="J208" s="360" t="s">
        <v>217</v>
      </c>
      <c r="T208" s="341" t="s">
        <v>232</v>
      </c>
      <c r="U208" s="265" t="s">
        <v>241</v>
      </c>
      <c r="V208" s="270" t="s">
        <v>819</v>
      </c>
      <c r="W208" s="342" t="s">
        <v>97</v>
      </c>
      <c r="X208" s="265" t="s">
        <v>101</v>
      </c>
      <c r="Y208" s="343"/>
      <c r="Z208" s="266" t="s">
        <v>1702</v>
      </c>
    </row>
    <row r="209" spans="1:26" ht="15" customHeight="1" x14ac:dyDescent="0.2">
      <c r="A209" s="216" t="str">
        <f t="shared" si="3"/>
        <v>貨1LDBE</v>
      </c>
      <c r="B209" s="356" t="s">
        <v>118</v>
      </c>
      <c r="C209" s="356" t="s">
        <v>65</v>
      </c>
      <c r="D209" s="356" t="s">
        <v>97</v>
      </c>
      <c r="E209" s="360" t="s">
        <v>102</v>
      </c>
      <c r="F209" s="358"/>
      <c r="I209" s="187" t="s">
        <v>814</v>
      </c>
      <c r="J209" s="360" t="s">
        <v>823</v>
      </c>
      <c r="T209" s="341" t="s">
        <v>232</v>
      </c>
      <c r="U209" s="265" t="s">
        <v>241</v>
      </c>
      <c r="V209" s="270" t="s">
        <v>819</v>
      </c>
      <c r="W209" s="342" t="s">
        <v>97</v>
      </c>
      <c r="X209" s="265" t="s">
        <v>102</v>
      </c>
      <c r="Y209" s="343" t="s">
        <v>365</v>
      </c>
      <c r="Z209" s="266" t="s">
        <v>1759</v>
      </c>
    </row>
    <row r="210" spans="1:26" ht="15" customHeight="1" x14ac:dyDescent="0.2">
      <c r="A210" s="216" t="str">
        <f t="shared" si="3"/>
        <v>貨1LDLE</v>
      </c>
      <c r="B210" s="356" t="s">
        <v>118</v>
      </c>
      <c r="C210" s="356" t="s">
        <v>65</v>
      </c>
      <c r="D210" s="356" t="s">
        <v>97</v>
      </c>
      <c r="E210" s="360" t="s">
        <v>1487</v>
      </c>
      <c r="F210" s="358"/>
      <c r="I210" s="187" t="s">
        <v>827</v>
      </c>
      <c r="J210" s="360"/>
      <c r="T210" s="341" t="s">
        <v>232</v>
      </c>
      <c r="U210" s="265" t="s">
        <v>241</v>
      </c>
      <c r="V210" s="270" t="s">
        <v>819</v>
      </c>
      <c r="W210" s="342" t="s">
        <v>97</v>
      </c>
      <c r="X210" s="265" t="s">
        <v>829</v>
      </c>
      <c r="Y210" s="343"/>
      <c r="Z210" s="266" t="s">
        <v>1703</v>
      </c>
    </row>
    <row r="211" spans="1:26" ht="15" customHeight="1" x14ac:dyDescent="0.2">
      <c r="A211" s="216" t="str">
        <f t="shared" si="3"/>
        <v>貨1LLBE</v>
      </c>
      <c r="B211" s="216" t="s">
        <v>118</v>
      </c>
      <c r="C211" s="216" t="s">
        <v>65</v>
      </c>
      <c r="D211" s="216" t="s">
        <v>9</v>
      </c>
      <c r="E211" s="216" t="s">
        <v>830</v>
      </c>
      <c r="I211" s="1" t="s">
        <v>810</v>
      </c>
      <c r="T211" s="341" t="s">
        <v>232</v>
      </c>
      <c r="U211" s="265" t="s">
        <v>241</v>
      </c>
      <c r="V211" s="270" t="s">
        <v>819</v>
      </c>
      <c r="W211" s="342" t="s">
        <v>9</v>
      </c>
      <c r="X211" s="265" t="s">
        <v>830</v>
      </c>
      <c r="Y211" s="343"/>
      <c r="Z211" s="266" t="s">
        <v>1757</v>
      </c>
    </row>
    <row r="212" spans="1:26" ht="15" customHeight="1" x14ac:dyDescent="0.2">
      <c r="A212" s="216" t="str">
        <f t="shared" si="3"/>
        <v>貨1LLAE</v>
      </c>
      <c r="B212" s="216" t="s">
        <v>118</v>
      </c>
      <c r="C212" s="216" t="s">
        <v>65</v>
      </c>
      <c r="D212" s="216" t="s">
        <v>9</v>
      </c>
      <c r="E212" s="216" t="s">
        <v>831</v>
      </c>
      <c r="I212" s="1" t="s">
        <v>816</v>
      </c>
      <c r="J212" s="216" t="s">
        <v>820</v>
      </c>
      <c r="T212" s="341" t="s">
        <v>232</v>
      </c>
      <c r="U212" s="265" t="s">
        <v>241</v>
      </c>
      <c r="V212" s="270" t="s">
        <v>819</v>
      </c>
      <c r="W212" s="342" t="s">
        <v>9</v>
      </c>
      <c r="X212" s="265" t="s">
        <v>831</v>
      </c>
      <c r="Y212" s="343"/>
      <c r="Z212" s="266" t="s">
        <v>1702</v>
      </c>
    </row>
    <row r="213" spans="1:26" ht="15" customHeight="1" x14ac:dyDescent="0.2">
      <c r="A213" s="216" t="str">
        <f t="shared" si="3"/>
        <v>貨1LLLE</v>
      </c>
      <c r="B213" s="216" t="s">
        <v>118</v>
      </c>
      <c r="C213" s="216" t="s">
        <v>65</v>
      </c>
      <c r="D213" s="216" t="s">
        <v>9</v>
      </c>
      <c r="E213" s="216" t="s">
        <v>833</v>
      </c>
      <c r="I213" s="1" t="s">
        <v>827</v>
      </c>
      <c r="T213" s="341" t="s">
        <v>232</v>
      </c>
      <c r="U213" s="265" t="s">
        <v>241</v>
      </c>
      <c r="V213" s="270" t="s">
        <v>819</v>
      </c>
      <c r="W213" s="342" t="s">
        <v>9</v>
      </c>
      <c r="X213" s="265" t="s">
        <v>833</v>
      </c>
      <c r="Y213" s="343"/>
      <c r="Z213" s="266" t="s">
        <v>1703</v>
      </c>
    </row>
    <row r="214" spans="1:26" ht="15" customHeight="1" x14ac:dyDescent="0.2">
      <c r="A214" s="216" t="str">
        <f t="shared" si="3"/>
        <v>貨1LMBE</v>
      </c>
      <c r="B214" s="216" t="s">
        <v>118</v>
      </c>
      <c r="C214" s="216" t="s">
        <v>65</v>
      </c>
      <c r="D214" s="216" t="s">
        <v>9</v>
      </c>
      <c r="E214" s="216" t="s">
        <v>834</v>
      </c>
      <c r="I214" s="1" t="s">
        <v>812</v>
      </c>
      <c r="J214" s="216" t="s">
        <v>364</v>
      </c>
      <c r="T214" s="341" t="s">
        <v>232</v>
      </c>
      <c r="U214" s="265" t="s">
        <v>241</v>
      </c>
      <c r="V214" s="270" t="s">
        <v>819</v>
      </c>
      <c r="W214" s="342" t="s">
        <v>9</v>
      </c>
      <c r="X214" s="265" t="s">
        <v>834</v>
      </c>
      <c r="Y214" s="343" t="s">
        <v>364</v>
      </c>
      <c r="Z214" s="266" t="s">
        <v>1758</v>
      </c>
    </row>
    <row r="215" spans="1:26" ht="15" customHeight="1" x14ac:dyDescent="0.2">
      <c r="A215" s="216" t="str">
        <f t="shared" si="3"/>
        <v>貨1LMAE</v>
      </c>
      <c r="B215" s="216" t="s">
        <v>118</v>
      </c>
      <c r="C215" s="216" t="s">
        <v>65</v>
      </c>
      <c r="D215" s="216" t="s">
        <v>9</v>
      </c>
      <c r="E215" s="216" t="s">
        <v>835</v>
      </c>
      <c r="I215" s="1" t="s">
        <v>816</v>
      </c>
      <c r="J215" s="216" t="s">
        <v>10</v>
      </c>
      <c r="T215" s="341" t="s">
        <v>232</v>
      </c>
      <c r="U215" s="265" t="s">
        <v>241</v>
      </c>
      <c r="V215" s="270" t="s">
        <v>819</v>
      </c>
      <c r="W215" s="342" t="s">
        <v>9</v>
      </c>
      <c r="X215" s="265" t="s">
        <v>835</v>
      </c>
      <c r="Y215" s="343"/>
      <c r="Z215" s="266" t="s">
        <v>1702</v>
      </c>
    </row>
    <row r="216" spans="1:26" ht="15" customHeight="1" x14ac:dyDescent="0.2">
      <c r="A216" s="216" t="str">
        <f t="shared" si="3"/>
        <v>貨1LMLE</v>
      </c>
      <c r="B216" s="216" t="s">
        <v>118</v>
      </c>
      <c r="C216" s="216" t="s">
        <v>65</v>
      </c>
      <c r="D216" s="216" t="s">
        <v>9</v>
      </c>
      <c r="E216" s="216" t="s">
        <v>836</v>
      </c>
      <c r="I216" s="1" t="s">
        <v>827</v>
      </c>
      <c r="T216" s="341" t="s">
        <v>232</v>
      </c>
      <c r="U216" s="265" t="s">
        <v>241</v>
      </c>
      <c r="V216" s="270" t="s">
        <v>819</v>
      </c>
      <c r="W216" s="342" t="s">
        <v>9</v>
      </c>
      <c r="X216" s="265" t="s">
        <v>836</v>
      </c>
      <c r="Y216" s="343"/>
      <c r="Z216" s="266" t="s">
        <v>1703</v>
      </c>
    </row>
    <row r="217" spans="1:26" ht="15" customHeight="1" x14ac:dyDescent="0.2">
      <c r="A217" s="216" t="str">
        <f t="shared" si="3"/>
        <v>貨1LRBE</v>
      </c>
      <c r="B217" s="216" t="s">
        <v>118</v>
      </c>
      <c r="C217" s="216" t="s">
        <v>65</v>
      </c>
      <c r="D217" s="216" t="s">
        <v>9</v>
      </c>
      <c r="E217" s="216" t="s">
        <v>837</v>
      </c>
      <c r="I217" s="1" t="s">
        <v>814</v>
      </c>
      <c r="J217" s="216" t="s">
        <v>365</v>
      </c>
      <c r="T217" s="341" t="s">
        <v>232</v>
      </c>
      <c r="U217" s="265" t="s">
        <v>241</v>
      </c>
      <c r="V217" s="270" t="s">
        <v>819</v>
      </c>
      <c r="W217" s="342" t="s">
        <v>9</v>
      </c>
      <c r="X217" s="265" t="s">
        <v>837</v>
      </c>
      <c r="Y217" s="343" t="s">
        <v>365</v>
      </c>
      <c r="Z217" s="266" t="s">
        <v>1759</v>
      </c>
    </row>
    <row r="218" spans="1:26" ht="15" customHeight="1" x14ac:dyDescent="0.2">
      <c r="A218" s="216" t="str">
        <f t="shared" si="3"/>
        <v>貨1LRAE</v>
      </c>
      <c r="B218" s="216" t="s">
        <v>118</v>
      </c>
      <c r="C218" s="216" t="s">
        <v>65</v>
      </c>
      <c r="D218" s="216" t="s">
        <v>9</v>
      </c>
      <c r="E218" s="216" t="s">
        <v>838</v>
      </c>
      <c r="I218" s="1" t="s">
        <v>816</v>
      </c>
      <c r="J218" s="216" t="s">
        <v>11</v>
      </c>
      <c r="T218" s="341" t="s">
        <v>232</v>
      </c>
      <c r="U218" s="265" t="s">
        <v>241</v>
      </c>
      <c r="V218" s="270" t="s">
        <v>819</v>
      </c>
      <c r="W218" s="342" t="s">
        <v>9</v>
      </c>
      <c r="X218" s="265" t="s">
        <v>838</v>
      </c>
      <c r="Y218" s="343"/>
      <c r="Z218" s="266" t="s">
        <v>1702</v>
      </c>
    </row>
    <row r="219" spans="1:26" ht="15" customHeight="1" x14ac:dyDescent="0.2">
      <c r="A219" s="216" t="str">
        <f t="shared" si="3"/>
        <v>貨1LRLE</v>
      </c>
      <c r="B219" s="216" t="s">
        <v>118</v>
      </c>
      <c r="C219" s="216" t="s">
        <v>65</v>
      </c>
      <c r="D219" s="216" t="s">
        <v>9</v>
      </c>
      <c r="E219" s="216" t="s">
        <v>839</v>
      </c>
      <c r="I219" s="1" t="s">
        <v>827</v>
      </c>
      <c r="T219" s="341" t="s">
        <v>232</v>
      </c>
      <c r="U219" s="265" t="s">
        <v>241</v>
      </c>
      <c r="V219" s="270" t="s">
        <v>819</v>
      </c>
      <c r="W219" s="342" t="s">
        <v>9</v>
      </c>
      <c r="X219" s="265" t="s">
        <v>839</v>
      </c>
      <c r="Y219" s="343"/>
      <c r="Z219" s="266" t="s">
        <v>1703</v>
      </c>
    </row>
    <row r="220" spans="1:26" ht="15" customHeight="1" x14ac:dyDescent="0.2">
      <c r="A220" s="216" t="str">
        <f t="shared" si="3"/>
        <v>貨1LQBE</v>
      </c>
      <c r="B220" s="216" t="s">
        <v>118</v>
      </c>
      <c r="C220" s="216" t="s">
        <v>65</v>
      </c>
      <c r="D220" s="216" t="s">
        <v>9</v>
      </c>
      <c r="E220" s="216" t="s">
        <v>231</v>
      </c>
      <c r="I220" s="1" t="s">
        <v>810</v>
      </c>
      <c r="J220" s="216" t="s">
        <v>821</v>
      </c>
      <c r="T220" s="341" t="s">
        <v>232</v>
      </c>
      <c r="U220" s="265" t="s">
        <v>241</v>
      </c>
      <c r="V220" s="270" t="s">
        <v>819</v>
      </c>
      <c r="W220" s="342" t="s">
        <v>9</v>
      </c>
      <c r="X220" s="265" t="s">
        <v>231</v>
      </c>
      <c r="Y220" s="343"/>
      <c r="Z220" s="266" t="s">
        <v>1704</v>
      </c>
    </row>
    <row r="221" spans="1:26" ht="15" customHeight="1" x14ac:dyDescent="0.2">
      <c r="A221" s="216" t="str">
        <f t="shared" si="3"/>
        <v>貨1LQAE</v>
      </c>
      <c r="B221" s="216" t="s">
        <v>118</v>
      </c>
      <c r="C221" s="216" t="s">
        <v>65</v>
      </c>
      <c r="D221" s="216" t="s">
        <v>9</v>
      </c>
      <c r="E221" s="216" t="s">
        <v>235</v>
      </c>
      <c r="I221" s="1" t="s">
        <v>816</v>
      </c>
      <c r="J221" s="216" t="s">
        <v>215</v>
      </c>
      <c r="T221" s="341" t="s">
        <v>232</v>
      </c>
      <c r="U221" s="265" t="s">
        <v>241</v>
      </c>
      <c r="V221" s="270" t="s">
        <v>819</v>
      </c>
      <c r="W221" s="342" t="s">
        <v>9</v>
      </c>
      <c r="X221" s="265" t="s">
        <v>235</v>
      </c>
      <c r="Y221" s="343"/>
      <c r="Z221" s="266" t="s">
        <v>1702</v>
      </c>
    </row>
    <row r="222" spans="1:26" ht="15" customHeight="1" x14ac:dyDescent="0.2">
      <c r="A222" s="216" t="str">
        <f t="shared" si="3"/>
        <v>貨1LQLE</v>
      </c>
      <c r="B222" s="216" t="s">
        <v>118</v>
      </c>
      <c r="C222" s="216" t="s">
        <v>65</v>
      </c>
      <c r="D222" s="216" t="s">
        <v>9</v>
      </c>
      <c r="E222" s="216" t="s">
        <v>840</v>
      </c>
      <c r="I222" s="1" t="s">
        <v>827</v>
      </c>
      <c r="T222" s="341" t="s">
        <v>232</v>
      </c>
      <c r="U222" s="265" t="s">
        <v>241</v>
      </c>
      <c r="V222" s="270" t="s">
        <v>819</v>
      </c>
      <c r="W222" s="342" t="s">
        <v>9</v>
      </c>
      <c r="X222" s="265" t="s">
        <v>840</v>
      </c>
      <c r="Y222" s="343"/>
      <c r="Z222" s="266" t="s">
        <v>1703</v>
      </c>
    </row>
    <row r="223" spans="1:26" ht="15" customHeight="1" x14ac:dyDescent="0.2">
      <c r="A223" s="216" t="str">
        <f t="shared" si="3"/>
        <v>貨1L3BE</v>
      </c>
      <c r="B223" s="216" t="s">
        <v>118</v>
      </c>
      <c r="C223" s="216" t="s">
        <v>65</v>
      </c>
      <c r="D223" s="216" t="s">
        <v>842</v>
      </c>
      <c r="E223" s="216" t="s">
        <v>843</v>
      </c>
      <c r="I223" s="1" t="s">
        <v>810</v>
      </c>
      <c r="K223" s="356"/>
      <c r="L223" s="356"/>
      <c r="M223" s="356"/>
      <c r="T223" s="341" t="s">
        <v>232</v>
      </c>
      <c r="U223" s="265" t="s">
        <v>241</v>
      </c>
      <c r="V223" s="270" t="s">
        <v>819</v>
      </c>
      <c r="W223" s="342" t="s">
        <v>842</v>
      </c>
      <c r="X223" s="265" t="s">
        <v>843</v>
      </c>
      <c r="Y223" s="343"/>
      <c r="Z223" s="266" t="s">
        <v>1757</v>
      </c>
    </row>
    <row r="224" spans="1:26" ht="15" customHeight="1" x14ac:dyDescent="0.2">
      <c r="A224" s="216" t="str">
        <f t="shared" si="3"/>
        <v>貨1L3AE</v>
      </c>
      <c r="B224" s="216" t="s">
        <v>118</v>
      </c>
      <c r="C224" s="216" t="s">
        <v>65</v>
      </c>
      <c r="D224" s="216" t="s">
        <v>842</v>
      </c>
      <c r="E224" s="216" t="s">
        <v>845</v>
      </c>
      <c r="I224" s="1" t="s">
        <v>816</v>
      </c>
      <c r="K224" s="356"/>
      <c r="L224" s="356"/>
      <c r="M224" s="356"/>
      <c r="T224" s="341" t="s">
        <v>232</v>
      </c>
      <c r="U224" s="265" t="s">
        <v>241</v>
      </c>
      <c r="V224" s="270" t="s">
        <v>819</v>
      </c>
      <c r="W224" s="342" t="s">
        <v>842</v>
      </c>
      <c r="X224" s="265" t="s">
        <v>845</v>
      </c>
      <c r="Y224" s="343"/>
      <c r="Z224" s="266" t="s">
        <v>1702</v>
      </c>
    </row>
    <row r="225" spans="1:26" ht="15" customHeight="1" x14ac:dyDescent="0.2">
      <c r="A225" s="216" t="str">
        <f t="shared" si="3"/>
        <v>貨1L3LE</v>
      </c>
      <c r="B225" s="216" t="s">
        <v>118</v>
      </c>
      <c r="C225" s="216" t="s">
        <v>65</v>
      </c>
      <c r="D225" s="216" t="s">
        <v>842</v>
      </c>
      <c r="E225" s="216" t="s">
        <v>847</v>
      </c>
      <c r="I225" s="1" t="s">
        <v>827</v>
      </c>
      <c r="K225" s="358"/>
      <c r="L225" s="358"/>
      <c r="M225" s="358"/>
      <c r="T225" s="341" t="s">
        <v>232</v>
      </c>
      <c r="U225" s="265" t="s">
        <v>241</v>
      </c>
      <c r="V225" s="270" t="s">
        <v>819</v>
      </c>
      <c r="W225" s="342" t="s">
        <v>842</v>
      </c>
      <c r="X225" s="265" t="s">
        <v>847</v>
      </c>
      <c r="Y225" s="343"/>
      <c r="Z225" s="266" t="s">
        <v>1703</v>
      </c>
    </row>
    <row r="226" spans="1:26" ht="15" customHeight="1" x14ac:dyDescent="0.2">
      <c r="A226" s="216" t="str">
        <f t="shared" si="3"/>
        <v>貨1L4BE</v>
      </c>
      <c r="B226" s="216" t="s">
        <v>118</v>
      </c>
      <c r="C226" s="216" t="s">
        <v>65</v>
      </c>
      <c r="D226" s="216" t="s">
        <v>842</v>
      </c>
      <c r="E226" s="216" t="s">
        <v>849</v>
      </c>
      <c r="I226" s="1" t="s">
        <v>812</v>
      </c>
      <c r="K226" s="358"/>
      <c r="L226" s="358"/>
      <c r="M226" s="358"/>
      <c r="T226" s="341" t="s">
        <v>232</v>
      </c>
      <c r="U226" s="265" t="s">
        <v>241</v>
      </c>
      <c r="V226" s="270" t="s">
        <v>819</v>
      </c>
      <c r="W226" s="342" t="s">
        <v>842</v>
      </c>
      <c r="X226" s="265" t="s">
        <v>849</v>
      </c>
      <c r="Y226" s="343" t="s">
        <v>364</v>
      </c>
      <c r="Z226" s="266" t="s">
        <v>1758</v>
      </c>
    </row>
    <row r="227" spans="1:26" ht="15" customHeight="1" x14ac:dyDescent="0.2">
      <c r="A227" s="216" t="str">
        <f t="shared" si="3"/>
        <v>貨1L4AE</v>
      </c>
      <c r="B227" s="216" t="s">
        <v>118</v>
      </c>
      <c r="C227" s="216" t="s">
        <v>65</v>
      </c>
      <c r="D227" s="216" t="s">
        <v>842</v>
      </c>
      <c r="E227" s="216" t="s">
        <v>850</v>
      </c>
      <c r="I227" s="1" t="s">
        <v>816</v>
      </c>
      <c r="K227" s="358"/>
      <c r="L227" s="358"/>
      <c r="M227" s="358"/>
      <c r="T227" s="341" t="s">
        <v>232</v>
      </c>
      <c r="U227" s="265" t="s">
        <v>241</v>
      </c>
      <c r="V227" s="270" t="s">
        <v>819</v>
      </c>
      <c r="W227" s="342" t="s">
        <v>842</v>
      </c>
      <c r="X227" s="265" t="s">
        <v>850</v>
      </c>
      <c r="Y227" s="343"/>
      <c r="Z227" s="266" t="s">
        <v>1702</v>
      </c>
    </row>
    <row r="228" spans="1:26" ht="15" customHeight="1" x14ac:dyDescent="0.2">
      <c r="A228" s="216" t="str">
        <f t="shared" si="3"/>
        <v>貨1L4LE</v>
      </c>
      <c r="B228" s="216" t="s">
        <v>118</v>
      </c>
      <c r="C228" s="216" t="s">
        <v>65</v>
      </c>
      <c r="D228" s="216" t="s">
        <v>842</v>
      </c>
      <c r="E228" s="216" t="s">
        <v>851</v>
      </c>
      <c r="I228" s="1" t="s">
        <v>827</v>
      </c>
      <c r="K228" s="358"/>
      <c r="L228" s="358"/>
      <c r="M228" s="358"/>
      <c r="T228" s="341" t="s">
        <v>232</v>
      </c>
      <c r="U228" s="265" t="s">
        <v>241</v>
      </c>
      <c r="V228" s="270" t="s">
        <v>819</v>
      </c>
      <c r="W228" s="342" t="s">
        <v>842</v>
      </c>
      <c r="X228" s="265" t="s">
        <v>851</v>
      </c>
      <c r="Y228" s="343"/>
      <c r="Z228" s="266" t="s">
        <v>1703</v>
      </c>
    </row>
    <row r="229" spans="1:26" ht="15" customHeight="1" x14ac:dyDescent="0.2">
      <c r="A229" s="216" t="str">
        <f t="shared" si="3"/>
        <v>貨1L5BE</v>
      </c>
      <c r="B229" s="216" t="s">
        <v>118</v>
      </c>
      <c r="C229" s="216" t="s">
        <v>65</v>
      </c>
      <c r="D229" s="216" t="s">
        <v>842</v>
      </c>
      <c r="E229" s="216" t="s">
        <v>852</v>
      </c>
      <c r="I229" s="1" t="s">
        <v>814</v>
      </c>
      <c r="K229" s="358"/>
      <c r="L229" s="358"/>
      <c r="M229" s="358"/>
      <c r="T229" s="341" t="s">
        <v>232</v>
      </c>
      <c r="U229" s="265" t="s">
        <v>241</v>
      </c>
      <c r="V229" s="270" t="s">
        <v>819</v>
      </c>
      <c r="W229" s="265" t="s">
        <v>842</v>
      </c>
      <c r="X229" s="265" t="s">
        <v>852</v>
      </c>
      <c r="Y229" s="343" t="s">
        <v>365</v>
      </c>
      <c r="Z229" s="266" t="s">
        <v>1759</v>
      </c>
    </row>
    <row r="230" spans="1:26" ht="15" customHeight="1" x14ac:dyDescent="0.2">
      <c r="A230" s="216" t="str">
        <f t="shared" si="3"/>
        <v>貨1L5AE</v>
      </c>
      <c r="B230" s="216" t="s">
        <v>118</v>
      </c>
      <c r="C230" s="216" t="s">
        <v>65</v>
      </c>
      <c r="D230" s="216" t="s">
        <v>842</v>
      </c>
      <c r="E230" s="216" t="s">
        <v>853</v>
      </c>
      <c r="I230" s="1" t="s">
        <v>816</v>
      </c>
      <c r="K230" s="358"/>
      <c r="L230" s="358"/>
      <c r="M230" s="358"/>
      <c r="T230" s="341" t="s">
        <v>232</v>
      </c>
      <c r="U230" s="265" t="s">
        <v>241</v>
      </c>
      <c r="V230" s="270" t="s">
        <v>819</v>
      </c>
      <c r="W230" s="265" t="s">
        <v>842</v>
      </c>
      <c r="X230" s="265" t="s">
        <v>853</v>
      </c>
      <c r="Y230" s="343"/>
      <c r="Z230" s="266" t="s">
        <v>1702</v>
      </c>
    </row>
    <row r="231" spans="1:26" ht="15" customHeight="1" x14ac:dyDescent="0.2">
      <c r="A231" s="216" t="str">
        <f t="shared" si="3"/>
        <v>貨1L5LE</v>
      </c>
      <c r="B231" s="216" t="s">
        <v>118</v>
      </c>
      <c r="C231" s="216" t="s">
        <v>65</v>
      </c>
      <c r="D231" s="216" t="s">
        <v>842</v>
      </c>
      <c r="E231" s="216" t="s">
        <v>855</v>
      </c>
      <c r="I231" s="1" t="s">
        <v>827</v>
      </c>
      <c r="T231" s="341" t="s">
        <v>232</v>
      </c>
      <c r="U231" s="265" t="s">
        <v>241</v>
      </c>
      <c r="V231" s="270" t="s">
        <v>819</v>
      </c>
      <c r="W231" s="342" t="s">
        <v>842</v>
      </c>
      <c r="X231" s="265" t="s">
        <v>855</v>
      </c>
      <c r="Y231" s="343"/>
      <c r="Z231" s="266" t="s">
        <v>1703</v>
      </c>
    </row>
    <row r="232" spans="1:26" ht="15" customHeight="1" x14ac:dyDescent="0.2">
      <c r="A232" s="216" t="str">
        <f t="shared" si="3"/>
        <v>貨1L6BE</v>
      </c>
      <c r="B232" s="216" t="s">
        <v>118</v>
      </c>
      <c r="C232" s="216" t="s">
        <v>65</v>
      </c>
      <c r="D232" s="216" t="s">
        <v>842</v>
      </c>
      <c r="E232" s="216" t="s">
        <v>857</v>
      </c>
      <c r="I232" s="1" t="s">
        <v>890</v>
      </c>
      <c r="T232" s="341" t="s">
        <v>232</v>
      </c>
      <c r="U232" s="265" t="s">
        <v>241</v>
      </c>
      <c r="V232" s="270" t="s">
        <v>819</v>
      </c>
      <c r="W232" s="342" t="s">
        <v>842</v>
      </c>
      <c r="X232" s="265" t="s">
        <v>857</v>
      </c>
      <c r="Y232" s="343" t="s">
        <v>858</v>
      </c>
      <c r="Z232" s="266" t="s">
        <v>1760</v>
      </c>
    </row>
    <row r="233" spans="1:26" ht="15" customHeight="1" x14ac:dyDescent="0.2">
      <c r="A233" s="216" t="str">
        <f t="shared" si="3"/>
        <v>貨1L6AE</v>
      </c>
      <c r="B233" s="216" t="s">
        <v>118</v>
      </c>
      <c r="C233" s="216" t="s">
        <v>65</v>
      </c>
      <c r="D233" s="216" t="s">
        <v>842</v>
      </c>
      <c r="E233" s="216" t="s">
        <v>860</v>
      </c>
      <c r="I233" s="1" t="s">
        <v>816</v>
      </c>
      <c r="T233" s="341" t="s">
        <v>232</v>
      </c>
      <c r="U233" s="265" t="s">
        <v>241</v>
      </c>
      <c r="V233" s="270" t="s">
        <v>819</v>
      </c>
      <c r="W233" s="342" t="s">
        <v>842</v>
      </c>
      <c r="X233" s="265" t="s">
        <v>860</v>
      </c>
      <c r="Y233" s="343"/>
      <c r="Z233" s="266" t="s">
        <v>1702</v>
      </c>
    </row>
    <row r="234" spans="1:26" ht="15" customHeight="1" x14ac:dyDescent="0.2">
      <c r="A234" s="216" t="str">
        <f t="shared" si="3"/>
        <v>貨1L6LE</v>
      </c>
      <c r="B234" s="216" t="s">
        <v>118</v>
      </c>
      <c r="C234" s="216" t="s">
        <v>65</v>
      </c>
      <c r="D234" s="216" t="s">
        <v>842</v>
      </c>
      <c r="E234" s="216" t="s">
        <v>862</v>
      </c>
      <c r="I234" s="1" t="s">
        <v>827</v>
      </c>
      <c r="T234" s="341" t="s">
        <v>232</v>
      </c>
      <c r="U234" s="265" t="s">
        <v>241</v>
      </c>
      <c r="V234" s="270" t="s">
        <v>819</v>
      </c>
      <c r="W234" s="342" t="s">
        <v>842</v>
      </c>
      <c r="X234" s="265" t="s">
        <v>862</v>
      </c>
      <c r="Y234" s="343"/>
      <c r="Z234" s="266" t="s">
        <v>1703</v>
      </c>
    </row>
    <row r="235" spans="1:26" ht="15" customHeight="1" x14ac:dyDescent="0.2">
      <c r="A235" s="216" t="str">
        <f t="shared" si="3"/>
        <v>貨2L-</v>
      </c>
      <c r="B235" s="216" t="s">
        <v>119</v>
      </c>
      <c r="C235" s="216" t="s">
        <v>66</v>
      </c>
      <c r="D235" s="216" t="s">
        <v>491</v>
      </c>
      <c r="E235" s="216" t="s">
        <v>492</v>
      </c>
      <c r="I235" s="1" t="s">
        <v>810</v>
      </c>
      <c r="T235" s="341" t="s">
        <v>232</v>
      </c>
      <c r="U235" s="265" t="s">
        <v>241</v>
      </c>
      <c r="V235" s="270" t="s">
        <v>863</v>
      </c>
      <c r="W235" s="342" t="s">
        <v>491</v>
      </c>
      <c r="X235" s="265" t="s">
        <v>492</v>
      </c>
      <c r="Y235" s="343"/>
      <c r="Z235" s="266" t="s">
        <v>1757</v>
      </c>
    </row>
    <row r="236" spans="1:26" ht="15" customHeight="1" x14ac:dyDescent="0.2">
      <c r="A236" s="216" t="str">
        <f t="shared" si="3"/>
        <v>貨2LH</v>
      </c>
      <c r="B236" s="216" t="s">
        <v>119</v>
      </c>
      <c r="C236" s="216" t="s">
        <v>66</v>
      </c>
      <c r="D236" s="216" t="s">
        <v>494</v>
      </c>
      <c r="E236" s="216" t="s">
        <v>495</v>
      </c>
      <c r="I236" s="1" t="s">
        <v>810</v>
      </c>
      <c r="T236" s="341" t="s">
        <v>232</v>
      </c>
      <c r="U236" s="265" t="s">
        <v>241</v>
      </c>
      <c r="V236" s="270" t="s">
        <v>863</v>
      </c>
      <c r="W236" s="342" t="s">
        <v>494</v>
      </c>
      <c r="X236" s="265" t="s">
        <v>495</v>
      </c>
      <c r="Y236" s="343"/>
      <c r="Z236" s="266" t="s">
        <v>1757</v>
      </c>
    </row>
    <row r="237" spans="1:26" ht="15" customHeight="1" x14ac:dyDescent="0.2">
      <c r="A237" s="216" t="str">
        <f t="shared" si="3"/>
        <v>貨2LJ</v>
      </c>
      <c r="B237" s="216" t="s">
        <v>119</v>
      </c>
      <c r="C237" s="216" t="s">
        <v>66</v>
      </c>
      <c r="D237" s="216" t="s">
        <v>496</v>
      </c>
      <c r="E237" s="216" t="s">
        <v>509</v>
      </c>
      <c r="I237" s="1" t="s">
        <v>810</v>
      </c>
      <c r="T237" s="341" t="s">
        <v>232</v>
      </c>
      <c r="U237" s="265" t="s">
        <v>241</v>
      </c>
      <c r="V237" s="270" t="s">
        <v>863</v>
      </c>
      <c r="W237" s="342" t="s">
        <v>496</v>
      </c>
      <c r="X237" s="265" t="s">
        <v>509</v>
      </c>
      <c r="Y237" s="343"/>
      <c r="Z237" s="266" t="s">
        <v>1757</v>
      </c>
    </row>
    <row r="238" spans="1:26" ht="15" customHeight="1" x14ac:dyDescent="0.2">
      <c r="A238" s="216" t="str">
        <f t="shared" si="3"/>
        <v>貨2LL</v>
      </c>
      <c r="B238" s="216" t="s">
        <v>119</v>
      </c>
      <c r="C238" s="216" t="s">
        <v>66</v>
      </c>
      <c r="D238" s="216" t="s">
        <v>511</v>
      </c>
      <c r="E238" s="216" t="s">
        <v>512</v>
      </c>
      <c r="I238" s="1" t="s">
        <v>810</v>
      </c>
      <c r="T238" s="341" t="s">
        <v>232</v>
      </c>
      <c r="U238" s="265" t="s">
        <v>241</v>
      </c>
      <c r="V238" s="270" t="s">
        <v>863</v>
      </c>
      <c r="W238" s="342" t="s">
        <v>511</v>
      </c>
      <c r="X238" s="265" t="s">
        <v>512</v>
      </c>
      <c r="Y238" s="343"/>
      <c r="Z238" s="266" t="s">
        <v>1757</v>
      </c>
    </row>
    <row r="239" spans="1:26" ht="15" customHeight="1" x14ac:dyDescent="0.2">
      <c r="A239" s="216" t="str">
        <f t="shared" si="3"/>
        <v>貨2LT</v>
      </c>
      <c r="B239" s="216" t="s">
        <v>119</v>
      </c>
      <c r="C239" s="216" t="s">
        <v>66</v>
      </c>
      <c r="D239" s="216" t="s">
        <v>520</v>
      </c>
      <c r="E239" s="216" t="s">
        <v>521</v>
      </c>
      <c r="I239" s="1" t="s">
        <v>810</v>
      </c>
      <c r="T239" s="341" t="s">
        <v>232</v>
      </c>
      <c r="U239" s="265" t="s">
        <v>241</v>
      </c>
      <c r="V239" s="270" t="s">
        <v>863</v>
      </c>
      <c r="W239" s="342" t="s">
        <v>520</v>
      </c>
      <c r="X239" s="265" t="s">
        <v>521</v>
      </c>
      <c r="Y239" s="343"/>
      <c r="Z239" s="266" t="s">
        <v>1757</v>
      </c>
    </row>
    <row r="240" spans="1:26" ht="15" customHeight="1" x14ac:dyDescent="0.2">
      <c r="A240" s="216" t="str">
        <f t="shared" si="3"/>
        <v>貨2LGA</v>
      </c>
      <c r="B240" s="216" t="s">
        <v>119</v>
      </c>
      <c r="C240" s="216" t="s">
        <v>66</v>
      </c>
      <c r="D240" s="216" t="s">
        <v>109</v>
      </c>
      <c r="E240" s="216" t="s">
        <v>549</v>
      </c>
      <c r="I240" s="1" t="s">
        <v>810</v>
      </c>
      <c r="T240" s="341" t="s">
        <v>232</v>
      </c>
      <c r="U240" s="265" t="s">
        <v>241</v>
      </c>
      <c r="V240" s="270" t="s">
        <v>863</v>
      </c>
      <c r="W240" s="342" t="s">
        <v>109</v>
      </c>
      <c r="X240" s="265" t="s">
        <v>549</v>
      </c>
      <c r="Y240" s="343"/>
      <c r="Z240" s="266" t="s">
        <v>1757</v>
      </c>
    </row>
    <row r="241" spans="1:26" ht="15" customHeight="1" x14ac:dyDescent="0.2">
      <c r="A241" s="216" t="str">
        <f t="shared" si="3"/>
        <v>貨2LGC</v>
      </c>
      <c r="B241" s="216" t="s">
        <v>119</v>
      </c>
      <c r="C241" s="216" t="s">
        <v>66</v>
      </c>
      <c r="D241" s="216" t="s">
        <v>109</v>
      </c>
      <c r="E241" s="216" t="s">
        <v>551</v>
      </c>
      <c r="I241" s="1" t="s">
        <v>810</v>
      </c>
      <c r="T241" s="341" t="s">
        <v>232</v>
      </c>
      <c r="U241" s="265" t="s">
        <v>241</v>
      </c>
      <c r="V241" s="270" t="s">
        <v>863</v>
      </c>
      <c r="W241" s="342" t="s">
        <v>109</v>
      </c>
      <c r="X241" s="265" t="s">
        <v>551</v>
      </c>
      <c r="Y241" s="343"/>
      <c r="Z241" s="266" t="s">
        <v>1757</v>
      </c>
    </row>
    <row r="242" spans="1:26" ht="15" customHeight="1" x14ac:dyDescent="0.2">
      <c r="A242" s="216" t="str">
        <f t="shared" si="3"/>
        <v>貨2LHG</v>
      </c>
      <c r="B242" s="216" t="s">
        <v>119</v>
      </c>
      <c r="C242" s="216" t="s">
        <v>66</v>
      </c>
      <c r="D242" s="216" t="s">
        <v>109</v>
      </c>
      <c r="E242" s="216" t="s">
        <v>559</v>
      </c>
      <c r="I242" s="1" t="s">
        <v>816</v>
      </c>
      <c r="J242" s="216" t="s">
        <v>820</v>
      </c>
      <c r="T242" s="341" t="s">
        <v>232</v>
      </c>
      <c r="U242" s="265" t="s">
        <v>241</v>
      </c>
      <c r="V242" s="270" t="s">
        <v>863</v>
      </c>
      <c r="W242" s="342" t="s">
        <v>109</v>
      </c>
      <c r="X242" s="265" t="s">
        <v>559</v>
      </c>
      <c r="Y242" s="343"/>
      <c r="Z242" s="266" t="s">
        <v>1702</v>
      </c>
    </row>
    <row r="243" spans="1:26" ht="15" customHeight="1" x14ac:dyDescent="0.2">
      <c r="A243" s="216" t="str">
        <f t="shared" si="3"/>
        <v>貨2LGK</v>
      </c>
      <c r="B243" s="216" t="s">
        <v>119</v>
      </c>
      <c r="C243" s="216" t="s">
        <v>66</v>
      </c>
      <c r="D243" s="216" t="s">
        <v>523</v>
      </c>
      <c r="E243" s="216" t="s">
        <v>557</v>
      </c>
      <c r="F243" s="356"/>
      <c r="I243" s="1" t="s">
        <v>810</v>
      </c>
      <c r="T243" s="341" t="s">
        <v>232</v>
      </c>
      <c r="U243" s="265" t="s">
        <v>241</v>
      </c>
      <c r="V243" s="270" t="s">
        <v>863</v>
      </c>
      <c r="W243" s="342" t="s">
        <v>523</v>
      </c>
      <c r="X243" s="265" t="s">
        <v>557</v>
      </c>
      <c r="Y243" s="343"/>
      <c r="Z243" s="266" t="s">
        <v>1757</v>
      </c>
    </row>
    <row r="244" spans="1:26" ht="15" customHeight="1" x14ac:dyDescent="0.2">
      <c r="A244" s="216" t="str">
        <f t="shared" si="3"/>
        <v>貨2LHQ</v>
      </c>
      <c r="B244" s="216" t="s">
        <v>119</v>
      </c>
      <c r="C244" s="216" t="s">
        <v>66</v>
      </c>
      <c r="D244" s="216" t="s">
        <v>523</v>
      </c>
      <c r="E244" s="216" t="s">
        <v>567</v>
      </c>
      <c r="F244" s="356"/>
      <c r="I244" s="1" t="s">
        <v>816</v>
      </c>
      <c r="J244" s="216" t="s">
        <v>820</v>
      </c>
      <c r="T244" s="341" t="s">
        <v>232</v>
      </c>
      <c r="U244" s="265" t="s">
        <v>241</v>
      </c>
      <c r="V244" s="270" t="s">
        <v>863</v>
      </c>
      <c r="W244" s="342" t="s">
        <v>523</v>
      </c>
      <c r="X244" s="265" t="s">
        <v>567</v>
      </c>
      <c r="Y244" s="343"/>
      <c r="Z244" s="266" t="s">
        <v>1702</v>
      </c>
    </row>
    <row r="245" spans="1:26" ht="15" customHeight="1" x14ac:dyDescent="0.2">
      <c r="A245" s="216" t="str">
        <f t="shared" si="3"/>
        <v>貨2LTC</v>
      </c>
      <c r="B245" s="216" t="s">
        <v>119</v>
      </c>
      <c r="C245" s="216" t="s">
        <v>66</v>
      </c>
      <c r="D245" s="216" t="s">
        <v>523</v>
      </c>
      <c r="E245" s="216" t="s">
        <v>579</v>
      </c>
      <c r="I245" s="1" t="s">
        <v>810</v>
      </c>
      <c r="J245" s="216" t="s">
        <v>821</v>
      </c>
      <c r="T245" s="341" t="s">
        <v>232</v>
      </c>
      <c r="U245" s="265" t="s">
        <v>241</v>
      </c>
      <c r="V245" s="270" t="s">
        <v>863</v>
      </c>
      <c r="W245" s="342" t="s">
        <v>523</v>
      </c>
      <c r="X245" s="265" t="s">
        <v>579</v>
      </c>
      <c r="Y245" s="343"/>
      <c r="Z245" s="266" t="s">
        <v>1704</v>
      </c>
    </row>
    <row r="246" spans="1:26" ht="15" customHeight="1" x14ac:dyDescent="0.2">
      <c r="A246" s="216" t="str">
        <f t="shared" si="3"/>
        <v>貨2LXC</v>
      </c>
      <c r="B246" s="216" t="s">
        <v>119</v>
      </c>
      <c r="C246" s="216" t="s">
        <v>66</v>
      </c>
      <c r="D246" s="216" t="s">
        <v>523</v>
      </c>
      <c r="E246" s="216" t="s">
        <v>593</v>
      </c>
      <c r="I246" s="1" t="s">
        <v>816</v>
      </c>
      <c r="J246" s="216" t="s">
        <v>215</v>
      </c>
      <c r="T246" s="341" t="s">
        <v>232</v>
      </c>
      <c r="U246" s="265" t="s">
        <v>241</v>
      </c>
      <c r="V246" s="270" t="s">
        <v>863</v>
      </c>
      <c r="W246" s="342" t="s">
        <v>523</v>
      </c>
      <c r="X246" s="265" t="s">
        <v>593</v>
      </c>
      <c r="Y246" s="343"/>
      <c r="Z246" s="266" t="s">
        <v>1702</v>
      </c>
    </row>
    <row r="247" spans="1:26" ht="15" customHeight="1" x14ac:dyDescent="0.2">
      <c r="A247" s="216" t="str">
        <f t="shared" si="3"/>
        <v>貨2LLC</v>
      </c>
      <c r="B247" s="216" t="s">
        <v>119</v>
      </c>
      <c r="C247" s="216" t="s">
        <v>66</v>
      </c>
      <c r="D247" s="216" t="s">
        <v>523</v>
      </c>
      <c r="E247" s="216" t="s">
        <v>571</v>
      </c>
      <c r="I247" s="1" t="s">
        <v>810</v>
      </c>
      <c r="J247" s="216" t="s">
        <v>822</v>
      </c>
      <c r="T247" s="341" t="s">
        <v>232</v>
      </c>
      <c r="U247" s="265" t="s">
        <v>241</v>
      </c>
      <c r="V247" s="270" t="s">
        <v>863</v>
      </c>
      <c r="W247" s="342" t="s">
        <v>523</v>
      </c>
      <c r="X247" s="265" t="s">
        <v>571</v>
      </c>
      <c r="Y247" s="343"/>
      <c r="Z247" s="266" t="s">
        <v>1704</v>
      </c>
    </row>
    <row r="248" spans="1:26" ht="15" customHeight="1" x14ac:dyDescent="0.2">
      <c r="A248" s="216" t="str">
        <f t="shared" si="3"/>
        <v>貨2LYC</v>
      </c>
      <c r="B248" s="216" t="s">
        <v>119</v>
      </c>
      <c r="C248" s="216" t="s">
        <v>66</v>
      </c>
      <c r="D248" s="216" t="s">
        <v>523</v>
      </c>
      <c r="E248" s="216" t="s">
        <v>597</v>
      </c>
      <c r="I248" s="1" t="s">
        <v>816</v>
      </c>
      <c r="J248" s="216" t="s">
        <v>216</v>
      </c>
      <c r="T248" s="341" t="s">
        <v>232</v>
      </c>
      <c r="U248" s="265" t="s">
        <v>241</v>
      </c>
      <c r="V248" s="270" t="s">
        <v>863</v>
      </c>
      <c r="W248" s="342" t="s">
        <v>523</v>
      </c>
      <c r="X248" s="265" t="s">
        <v>597</v>
      </c>
      <c r="Y248" s="343"/>
      <c r="Z248" s="266" t="s">
        <v>1702</v>
      </c>
    </row>
    <row r="249" spans="1:26" ht="15" customHeight="1" x14ac:dyDescent="0.2">
      <c r="A249" s="216" t="str">
        <f t="shared" si="3"/>
        <v>貨2LUC</v>
      </c>
      <c r="B249" s="356" t="s">
        <v>119</v>
      </c>
      <c r="C249" s="356" t="s">
        <v>66</v>
      </c>
      <c r="D249" s="356" t="s">
        <v>523</v>
      </c>
      <c r="E249" s="356" t="s">
        <v>586</v>
      </c>
      <c r="F249" s="356"/>
      <c r="I249" s="357" t="s">
        <v>810</v>
      </c>
      <c r="J249" s="356" t="s">
        <v>823</v>
      </c>
      <c r="T249" s="341" t="s">
        <v>232</v>
      </c>
      <c r="U249" s="265" t="s">
        <v>241</v>
      </c>
      <c r="V249" s="270" t="s">
        <v>863</v>
      </c>
      <c r="W249" s="342" t="s">
        <v>523</v>
      </c>
      <c r="X249" s="265" t="s">
        <v>586</v>
      </c>
      <c r="Y249" s="343"/>
      <c r="Z249" s="266" t="s">
        <v>1704</v>
      </c>
    </row>
    <row r="250" spans="1:26" ht="15" customHeight="1" x14ac:dyDescent="0.2">
      <c r="A250" s="216" t="str">
        <f t="shared" si="3"/>
        <v>貨2LZC</v>
      </c>
      <c r="B250" s="356" t="s">
        <v>119</v>
      </c>
      <c r="C250" s="356" t="s">
        <v>66</v>
      </c>
      <c r="D250" s="356" t="s">
        <v>523</v>
      </c>
      <c r="E250" s="356" t="s">
        <v>601</v>
      </c>
      <c r="F250" s="356"/>
      <c r="I250" s="357" t="s">
        <v>816</v>
      </c>
      <c r="J250" s="356" t="s">
        <v>217</v>
      </c>
      <c r="T250" s="341" t="s">
        <v>232</v>
      </c>
      <c r="U250" s="265" t="s">
        <v>241</v>
      </c>
      <c r="V250" s="270" t="s">
        <v>863</v>
      </c>
      <c r="W250" s="342" t="s">
        <v>523</v>
      </c>
      <c r="X250" s="265" t="s">
        <v>601</v>
      </c>
      <c r="Y250" s="343"/>
      <c r="Z250" s="266" t="s">
        <v>1702</v>
      </c>
    </row>
    <row r="251" spans="1:26" ht="15" customHeight="1" x14ac:dyDescent="0.2">
      <c r="A251" s="216" t="str">
        <f t="shared" si="3"/>
        <v>貨2LABF</v>
      </c>
      <c r="B251" s="358" t="s">
        <v>119</v>
      </c>
      <c r="C251" s="358" t="s">
        <v>66</v>
      </c>
      <c r="D251" s="360" t="s">
        <v>97</v>
      </c>
      <c r="E251" s="360" t="s">
        <v>864</v>
      </c>
      <c r="F251" s="358"/>
      <c r="I251" s="187" t="s">
        <v>810</v>
      </c>
      <c r="J251" s="358"/>
      <c r="T251" s="341" t="s">
        <v>232</v>
      </c>
      <c r="U251" s="265" t="s">
        <v>241</v>
      </c>
      <c r="V251" s="270" t="s">
        <v>863</v>
      </c>
      <c r="W251" s="342" t="s">
        <v>97</v>
      </c>
      <c r="X251" s="265" t="s">
        <v>864</v>
      </c>
      <c r="Y251" s="343"/>
      <c r="Z251" s="266" t="s">
        <v>1757</v>
      </c>
    </row>
    <row r="252" spans="1:26" ht="15" customHeight="1" x14ac:dyDescent="0.2">
      <c r="A252" s="216" t="str">
        <f t="shared" si="3"/>
        <v>貨2LAAF</v>
      </c>
      <c r="B252" s="358" t="s">
        <v>119</v>
      </c>
      <c r="C252" s="358" t="s">
        <v>66</v>
      </c>
      <c r="D252" s="360" t="s">
        <v>97</v>
      </c>
      <c r="E252" s="360" t="s">
        <v>865</v>
      </c>
      <c r="F252" s="358"/>
      <c r="I252" s="187" t="s">
        <v>816</v>
      </c>
      <c r="J252" s="360" t="s">
        <v>820</v>
      </c>
      <c r="T252" s="341" t="s">
        <v>232</v>
      </c>
      <c r="U252" s="265" t="s">
        <v>241</v>
      </c>
      <c r="V252" s="270" t="s">
        <v>863</v>
      </c>
      <c r="W252" s="342" t="s">
        <v>97</v>
      </c>
      <c r="X252" s="265" t="s">
        <v>865</v>
      </c>
      <c r="Y252" s="343"/>
      <c r="Z252" s="266" t="s">
        <v>1702</v>
      </c>
    </row>
    <row r="253" spans="1:26" ht="15" customHeight="1" x14ac:dyDescent="0.2">
      <c r="A253" s="216" t="str">
        <f t="shared" si="3"/>
        <v>貨2LALF</v>
      </c>
      <c r="B253" s="358" t="s">
        <v>119</v>
      </c>
      <c r="C253" s="358" t="s">
        <v>66</v>
      </c>
      <c r="D253" s="360" t="s">
        <v>97</v>
      </c>
      <c r="E253" s="360" t="s">
        <v>916</v>
      </c>
      <c r="F253" s="358"/>
      <c r="I253" s="187" t="s">
        <v>832</v>
      </c>
      <c r="J253" s="360"/>
      <c r="T253" s="341" t="s">
        <v>232</v>
      </c>
      <c r="U253" s="265" t="s">
        <v>241</v>
      </c>
      <c r="V253" s="270" t="s">
        <v>863</v>
      </c>
      <c r="W253" s="342" t="s">
        <v>97</v>
      </c>
      <c r="X253" s="265" t="s">
        <v>866</v>
      </c>
      <c r="Y253" s="343"/>
      <c r="Z253" s="266" t="s">
        <v>1703</v>
      </c>
    </row>
    <row r="254" spans="1:26" ht="15" customHeight="1" x14ac:dyDescent="0.2">
      <c r="A254" s="216" t="str">
        <f t="shared" si="3"/>
        <v>貨2LCAF</v>
      </c>
      <c r="B254" s="358" t="s">
        <v>119</v>
      </c>
      <c r="C254" s="358" t="s">
        <v>66</v>
      </c>
      <c r="D254" s="360" t="s">
        <v>97</v>
      </c>
      <c r="E254" s="360" t="s">
        <v>105</v>
      </c>
      <c r="F254" s="358"/>
      <c r="I254" s="187" t="s">
        <v>816</v>
      </c>
      <c r="J254" s="360" t="s">
        <v>216</v>
      </c>
      <c r="T254" s="341" t="s">
        <v>232</v>
      </c>
      <c r="U254" s="265" t="s">
        <v>241</v>
      </c>
      <c r="V254" s="270" t="s">
        <v>863</v>
      </c>
      <c r="W254" s="342" t="s">
        <v>97</v>
      </c>
      <c r="X254" s="265" t="s">
        <v>105</v>
      </c>
      <c r="Y254" s="343"/>
      <c r="Z254" s="266" t="s">
        <v>1702</v>
      </c>
    </row>
    <row r="255" spans="1:26" ht="15" customHeight="1" x14ac:dyDescent="0.2">
      <c r="A255" s="216" t="str">
        <f t="shared" si="3"/>
        <v>貨2LCBF</v>
      </c>
      <c r="B255" s="358" t="s">
        <v>119</v>
      </c>
      <c r="C255" s="358" t="s">
        <v>66</v>
      </c>
      <c r="D255" s="360" t="s">
        <v>97</v>
      </c>
      <c r="E255" s="360" t="s">
        <v>106</v>
      </c>
      <c r="F255" s="358"/>
      <c r="I255" s="187" t="s">
        <v>812</v>
      </c>
      <c r="J255" s="360" t="s">
        <v>822</v>
      </c>
      <c r="K255" s="356"/>
      <c r="L255" s="356"/>
      <c r="M255" s="356"/>
      <c r="T255" s="341" t="s">
        <v>232</v>
      </c>
      <c r="U255" s="265" t="s">
        <v>241</v>
      </c>
      <c r="V255" s="270" t="s">
        <v>863</v>
      </c>
      <c r="W255" s="342" t="s">
        <v>97</v>
      </c>
      <c r="X255" s="265" t="s">
        <v>106</v>
      </c>
      <c r="Y255" s="343" t="s">
        <v>364</v>
      </c>
      <c r="Z255" s="266" t="s">
        <v>1758</v>
      </c>
    </row>
    <row r="256" spans="1:26" ht="15" customHeight="1" x14ac:dyDescent="0.2">
      <c r="A256" s="216" t="str">
        <f t="shared" si="3"/>
        <v>貨2LCLF</v>
      </c>
      <c r="B256" s="358" t="s">
        <v>119</v>
      </c>
      <c r="C256" s="358" t="s">
        <v>66</v>
      </c>
      <c r="D256" s="360" t="s">
        <v>97</v>
      </c>
      <c r="E256" s="360" t="s">
        <v>867</v>
      </c>
      <c r="F256" s="358"/>
      <c r="I256" s="187" t="s">
        <v>827</v>
      </c>
      <c r="J256" s="360"/>
      <c r="K256" s="356"/>
      <c r="L256" s="356"/>
      <c r="M256" s="356"/>
      <c r="T256" s="341" t="s">
        <v>232</v>
      </c>
      <c r="U256" s="265" t="s">
        <v>241</v>
      </c>
      <c r="V256" s="270" t="s">
        <v>863</v>
      </c>
      <c r="W256" s="342" t="s">
        <v>97</v>
      </c>
      <c r="X256" s="265" t="s">
        <v>868</v>
      </c>
      <c r="Y256" s="343"/>
      <c r="Z256" s="266" t="s">
        <v>1703</v>
      </c>
    </row>
    <row r="257" spans="1:26" ht="15" customHeight="1" x14ac:dyDescent="0.2">
      <c r="A257" s="216" t="str">
        <f t="shared" si="3"/>
        <v>貨2LDAF</v>
      </c>
      <c r="B257" s="358" t="s">
        <v>119</v>
      </c>
      <c r="C257" s="358" t="s">
        <v>66</v>
      </c>
      <c r="D257" s="360" t="s">
        <v>97</v>
      </c>
      <c r="E257" s="216" t="s">
        <v>107</v>
      </c>
      <c r="I257" s="1" t="s">
        <v>816</v>
      </c>
      <c r="J257" s="216" t="s">
        <v>217</v>
      </c>
      <c r="K257" s="358"/>
      <c r="L257" s="358"/>
      <c r="M257" s="358"/>
      <c r="T257" s="341" t="s">
        <v>232</v>
      </c>
      <c r="U257" s="265" t="s">
        <v>241</v>
      </c>
      <c r="V257" s="270" t="s">
        <v>863</v>
      </c>
      <c r="W257" s="342" t="s">
        <v>97</v>
      </c>
      <c r="X257" s="265" t="s">
        <v>107</v>
      </c>
      <c r="Y257" s="343"/>
      <c r="Z257" s="266" t="s">
        <v>1702</v>
      </c>
    </row>
    <row r="258" spans="1:26" ht="15" customHeight="1" x14ac:dyDescent="0.2">
      <c r="A258" s="216" t="str">
        <f t="shared" si="3"/>
        <v>貨2LDBF</v>
      </c>
      <c r="B258" s="358" t="s">
        <v>119</v>
      </c>
      <c r="C258" s="358" t="s">
        <v>66</v>
      </c>
      <c r="D258" s="360" t="s">
        <v>97</v>
      </c>
      <c r="E258" s="216" t="s">
        <v>108</v>
      </c>
      <c r="I258" s="1" t="s">
        <v>814</v>
      </c>
      <c r="J258" s="216" t="s">
        <v>823</v>
      </c>
      <c r="K258" s="358"/>
      <c r="L258" s="358"/>
      <c r="M258" s="358"/>
      <c r="T258" s="341" t="s">
        <v>232</v>
      </c>
      <c r="U258" s="265" t="s">
        <v>241</v>
      </c>
      <c r="V258" s="270" t="s">
        <v>863</v>
      </c>
      <c r="W258" s="342" t="s">
        <v>97</v>
      </c>
      <c r="X258" s="265" t="s">
        <v>108</v>
      </c>
      <c r="Y258" s="343" t="s">
        <v>365</v>
      </c>
      <c r="Z258" s="266" t="s">
        <v>1759</v>
      </c>
    </row>
    <row r="259" spans="1:26" ht="15" customHeight="1" x14ac:dyDescent="0.2">
      <c r="A259" s="216" t="str">
        <f t="shared" si="3"/>
        <v>貨2LDLF</v>
      </c>
      <c r="B259" s="358" t="s">
        <v>119</v>
      </c>
      <c r="C259" s="358" t="s">
        <v>66</v>
      </c>
      <c r="D259" s="360" t="s">
        <v>97</v>
      </c>
      <c r="E259" s="360" t="s">
        <v>869</v>
      </c>
      <c r="F259" s="360"/>
      <c r="I259" s="1" t="s">
        <v>827</v>
      </c>
      <c r="K259" s="358"/>
      <c r="L259" s="358"/>
      <c r="M259" s="358"/>
      <c r="T259" s="341" t="s">
        <v>232</v>
      </c>
      <c r="U259" s="265" t="s">
        <v>241</v>
      </c>
      <c r="V259" s="270" t="s">
        <v>863</v>
      </c>
      <c r="W259" s="342" t="s">
        <v>97</v>
      </c>
      <c r="X259" s="265" t="s">
        <v>870</v>
      </c>
      <c r="Y259" s="343"/>
      <c r="Z259" s="266" t="s">
        <v>1703</v>
      </c>
    </row>
    <row r="260" spans="1:26" ht="15" customHeight="1" x14ac:dyDescent="0.2">
      <c r="A260" s="216" t="str">
        <f t="shared" ref="A260:A323" si="4">CONCATENATE(C260,E260)</f>
        <v>貨2LLBF</v>
      </c>
      <c r="B260" s="216" t="s">
        <v>119</v>
      </c>
      <c r="C260" s="216" t="s">
        <v>66</v>
      </c>
      <c r="D260" s="216" t="s">
        <v>9</v>
      </c>
      <c r="E260" s="216" t="s">
        <v>871</v>
      </c>
      <c r="I260" s="1" t="s">
        <v>810</v>
      </c>
      <c r="K260" s="358"/>
      <c r="L260" s="358"/>
      <c r="M260" s="358"/>
      <c r="T260" s="341" t="s">
        <v>232</v>
      </c>
      <c r="U260" s="265" t="s">
        <v>241</v>
      </c>
      <c r="V260" s="270" t="s">
        <v>863</v>
      </c>
      <c r="W260" s="342" t="s">
        <v>9</v>
      </c>
      <c r="X260" s="265" t="s">
        <v>871</v>
      </c>
      <c r="Y260" s="343"/>
      <c r="Z260" s="266" t="s">
        <v>1757</v>
      </c>
    </row>
    <row r="261" spans="1:26" ht="15" customHeight="1" x14ac:dyDescent="0.2">
      <c r="A261" s="216" t="str">
        <f t="shared" si="4"/>
        <v>貨2LLAF</v>
      </c>
      <c r="B261" s="216" t="s">
        <v>119</v>
      </c>
      <c r="C261" s="216" t="s">
        <v>66</v>
      </c>
      <c r="D261" s="216" t="s">
        <v>9</v>
      </c>
      <c r="E261" s="216" t="s">
        <v>872</v>
      </c>
      <c r="I261" s="1" t="s">
        <v>816</v>
      </c>
      <c r="J261" s="216" t="s">
        <v>820</v>
      </c>
      <c r="K261" s="358"/>
      <c r="L261" s="358"/>
      <c r="M261" s="358"/>
      <c r="T261" s="341" t="s">
        <v>232</v>
      </c>
      <c r="U261" s="265" t="s">
        <v>241</v>
      </c>
      <c r="V261" s="270" t="s">
        <v>863</v>
      </c>
      <c r="W261" s="342" t="s">
        <v>9</v>
      </c>
      <c r="X261" s="265" t="s">
        <v>872</v>
      </c>
      <c r="Y261" s="343"/>
      <c r="Z261" s="266" t="s">
        <v>1702</v>
      </c>
    </row>
    <row r="262" spans="1:26" ht="15" customHeight="1" x14ac:dyDescent="0.2">
      <c r="A262" s="216" t="str">
        <f t="shared" si="4"/>
        <v>貨2LLLF</v>
      </c>
      <c r="B262" s="216" t="s">
        <v>119</v>
      </c>
      <c r="C262" s="216" t="s">
        <v>66</v>
      </c>
      <c r="D262" s="216" t="s">
        <v>9</v>
      </c>
      <c r="E262" s="216" t="s">
        <v>873</v>
      </c>
      <c r="I262" s="1" t="s">
        <v>827</v>
      </c>
      <c r="K262" s="358"/>
      <c r="L262" s="358"/>
      <c r="M262" s="358"/>
      <c r="T262" s="341" t="s">
        <v>232</v>
      </c>
      <c r="U262" s="265" t="s">
        <v>241</v>
      </c>
      <c r="V262" s="270" t="s">
        <v>863</v>
      </c>
      <c r="W262" s="342" t="s">
        <v>9</v>
      </c>
      <c r="X262" s="265" t="s">
        <v>873</v>
      </c>
      <c r="Y262" s="343"/>
      <c r="Z262" s="266" t="s">
        <v>1703</v>
      </c>
    </row>
    <row r="263" spans="1:26" ht="15" customHeight="1" x14ac:dyDescent="0.2">
      <c r="A263" s="216" t="str">
        <f t="shared" si="4"/>
        <v>貨2LMBF</v>
      </c>
      <c r="B263" s="216" t="s">
        <v>119</v>
      </c>
      <c r="C263" s="216" t="s">
        <v>66</v>
      </c>
      <c r="D263" s="216" t="s">
        <v>9</v>
      </c>
      <c r="E263" s="216" t="s">
        <v>874</v>
      </c>
      <c r="I263" s="1" t="s">
        <v>812</v>
      </c>
      <c r="J263" s="216" t="s">
        <v>364</v>
      </c>
      <c r="T263" s="341" t="s">
        <v>232</v>
      </c>
      <c r="U263" s="265" t="s">
        <v>241</v>
      </c>
      <c r="V263" s="270" t="s">
        <v>863</v>
      </c>
      <c r="W263" s="342" t="s">
        <v>9</v>
      </c>
      <c r="X263" s="265" t="s">
        <v>874</v>
      </c>
      <c r="Y263" s="343" t="s">
        <v>364</v>
      </c>
      <c r="Z263" s="266" t="s">
        <v>1758</v>
      </c>
    </row>
    <row r="264" spans="1:26" ht="15" customHeight="1" x14ac:dyDescent="0.2">
      <c r="A264" s="216" t="str">
        <f t="shared" si="4"/>
        <v>貨2LMAF</v>
      </c>
      <c r="B264" s="216" t="s">
        <v>119</v>
      </c>
      <c r="C264" s="216" t="s">
        <v>66</v>
      </c>
      <c r="D264" s="216" t="s">
        <v>9</v>
      </c>
      <c r="E264" s="216" t="s">
        <v>875</v>
      </c>
      <c r="I264" s="1" t="s">
        <v>816</v>
      </c>
      <c r="J264" s="216" t="s">
        <v>12</v>
      </c>
      <c r="T264" s="341" t="s">
        <v>232</v>
      </c>
      <c r="U264" s="265" t="s">
        <v>241</v>
      </c>
      <c r="V264" s="270" t="s">
        <v>863</v>
      </c>
      <c r="W264" s="342" t="s">
        <v>9</v>
      </c>
      <c r="X264" s="265" t="s">
        <v>875</v>
      </c>
      <c r="Y264" s="343"/>
      <c r="Z264" s="266" t="s">
        <v>1702</v>
      </c>
    </row>
    <row r="265" spans="1:26" ht="15" customHeight="1" x14ac:dyDescent="0.2">
      <c r="A265" s="216" t="str">
        <f t="shared" si="4"/>
        <v>貨2LMLF</v>
      </c>
      <c r="B265" s="216" t="s">
        <v>119</v>
      </c>
      <c r="C265" s="216" t="s">
        <v>66</v>
      </c>
      <c r="D265" s="216" t="s">
        <v>9</v>
      </c>
      <c r="E265" s="216" t="s">
        <v>876</v>
      </c>
      <c r="I265" s="1" t="s">
        <v>827</v>
      </c>
      <c r="T265" s="341" t="s">
        <v>232</v>
      </c>
      <c r="U265" s="265" t="s">
        <v>241</v>
      </c>
      <c r="V265" s="270" t="s">
        <v>863</v>
      </c>
      <c r="W265" s="342" t="s">
        <v>9</v>
      </c>
      <c r="X265" s="265" t="s">
        <v>876</v>
      </c>
      <c r="Y265" s="343"/>
      <c r="Z265" s="266" t="s">
        <v>1703</v>
      </c>
    </row>
    <row r="266" spans="1:26" ht="15" customHeight="1" x14ac:dyDescent="0.2">
      <c r="A266" s="216" t="str">
        <f t="shared" si="4"/>
        <v>貨2LRBF</v>
      </c>
      <c r="B266" s="216" t="s">
        <v>119</v>
      </c>
      <c r="C266" s="216" t="s">
        <v>66</v>
      </c>
      <c r="D266" s="216" t="s">
        <v>9</v>
      </c>
      <c r="E266" s="216" t="s">
        <v>877</v>
      </c>
      <c r="I266" s="1" t="s">
        <v>814</v>
      </c>
      <c r="J266" s="216" t="s">
        <v>365</v>
      </c>
      <c r="T266" s="341" t="s">
        <v>232</v>
      </c>
      <c r="U266" s="265" t="s">
        <v>241</v>
      </c>
      <c r="V266" s="270" t="s">
        <v>863</v>
      </c>
      <c r="W266" s="342" t="s">
        <v>9</v>
      </c>
      <c r="X266" s="265" t="s">
        <v>877</v>
      </c>
      <c r="Y266" s="343" t="s">
        <v>365</v>
      </c>
      <c r="Z266" s="266" t="s">
        <v>1759</v>
      </c>
    </row>
    <row r="267" spans="1:26" ht="15" customHeight="1" x14ac:dyDescent="0.2">
      <c r="A267" s="216" t="str">
        <f t="shared" si="4"/>
        <v>貨2LRAF</v>
      </c>
      <c r="B267" s="216" t="s">
        <v>119</v>
      </c>
      <c r="C267" s="216" t="s">
        <v>66</v>
      </c>
      <c r="D267" s="216" t="s">
        <v>9</v>
      </c>
      <c r="E267" s="216" t="s">
        <v>878</v>
      </c>
      <c r="I267" s="1" t="s">
        <v>816</v>
      </c>
      <c r="J267" s="216" t="s">
        <v>13</v>
      </c>
      <c r="T267" s="341" t="s">
        <v>232</v>
      </c>
      <c r="U267" s="265" t="s">
        <v>241</v>
      </c>
      <c r="V267" s="270" t="s">
        <v>863</v>
      </c>
      <c r="W267" s="342" t="s">
        <v>9</v>
      </c>
      <c r="X267" s="265" t="s">
        <v>878</v>
      </c>
      <c r="Y267" s="343"/>
      <c r="Z267" s="266" t="s">
        <v>1702</v>
      </c>
    </row>
    <row r="268" spans="1:26" ht="15" customHeight="1" x14ac:dyDescent="0.2">
      <c r="A268" s="216" t="str">
        <f t="shared" si="4"/>
        <v>貨2LRLF</v>
      </c>
      <c r="B268" s="216" t="s">
        <v>119</v>
      </c>
      <c r="C268" s="216" t="s">
        <v>66</v>
      </c>
      <c r="D268" s="216" t="s">
        <v>9</v>
      </c>
      <c r="E268" s="216" t="s">
        <v>879</v>
      </c>
      <c r="I268" s="1" t="s">
        <v>827</v>
      </c>
      <c r="T268" s="341" t="s">
        <v>232</v>
      </c>
      <c r="U268" s="265" t="s">
        <v>241</v>
      </c>
      <c r="V268" s="270" t="s">
        <v>863</v>
      </c>
      <c r="W268" s="342" t="s">
        <v>9</v>
      </c>
      <c r="X268" s="265" t="s">
        <v>879</v>
      </c>
      <c r="Y268" s="343"/>
      <c r="Z268" s="266" t="s">
        <v>1703</v>
      </c>
    </row>
    <row r="269" spans="1:26" ht="15" customHeight="1" x14ac:dyDescent="0.2">
      <c r="A269" s="216" t="str">
        <f t="shared" si="4"/>
        <v>貨2LQBF</v>
      </c>
      <c r="B269" s="216" t="s">
        <v>119</v>
      </c>
      <c r="C269" s="216" t="s">
        <v>66</v>
      </c>
      <c r="D269" s="216" t="s">
        <v>9</v>
      </c>
      <c r="E269" s="216" t="s">
        <v>236</v>
      </c>
      <c r="I269" s="1" t="s">
        <v>810</v>
      </c>
      <c r="J269" s="216" t="s">
        <v>821</v>
      </c>
      <c r="T269" s="341" t="s">
        <v>232</v>
      </c>
      <c r="U269" s="265" t="s">
        <v>241</v>
      </c>
      <c r="V269" s="270" t="s">
        <v>863</v>
      </c>
      <c r="W269" s="342" t="s">
        <v>9</v>
      </c>
      <c r="X269" s="265" t="s">
        <v>236</v>
      </c>
      <c r="Y269" s="343"/>
      <c r="Z269" s="266" t="s">
        <v>1704</v>
      </c>
    </row>
    <row r="270" spans="1:26" ht="15" customHeight="1" x14ac:dyDescent="0.2">
      <c r="A270" s="216" t="str">
        <f t="shared" si="4"/>
        <v>貨2LQAF</v>
      </c>
      <c r="B270" s="216" t="s">
        <v>119</v>
      </c>
      <c r="C270" s="216" t="s">
        <v>66</v>
      </c>
      <c r="D270" s="216" t="s">
        <v>9</v>
      </c>
      <c r="E270" s="216" t="s">
        <v>237</v>
      </c>
      <c r="I270" s="1" t="s">
        <v>816</v>
      </c>
      <c r="J270" s="216" t="s">
        <v>215</v>
      </c>
      <c r="T270" s="341" t="s">
        <v>232</v>
      </c>
      <c r="U270" s="265" t="s">
        <v>241</v>
      </c>
      <c r="V270" s="270" t="s">
        <v>863</v>
      </c>
      <c r="W270" s="342" t="s">
        <v>9</v>
      </c>
      <c r="X270" s="265" t="s">
        <v>237</v>
      </c>
      <c r="Y270" s="343"/>
      <c r="Z270" s="266" t="s">
        <v>1702</v>
      </c>
    </row>
    <row r="271" spans="1:26" ht="15" customHeight="1" x14ac:dyDescent="0.2">
      <c r="A271" s="216" t="str">
        <f t="shared" si="4"/>
        <v>貨2LQLF</v>
      </c>
      <c r="B271" s="216" t="s">
        <v>119</v>
      </c>
      <c r="C271" s="216" t="s">
        <v>66</v>
      </c>
      <c r="D271" s="216" t="s">
        <v>9</v>
      </c>
      <c r="E271" s="216" t="s">
        <v>880</v>
      </c>
      <c r="I271" s="1" t="s">
        <v>827</v>
      </c>
      <c r="T271" s="341" t="s">
        <v>232</v>
      </c>
      <c r="U271" s="265" t="s">
        <v>241</v>
      </c>
      <c r="V271" s="270" t="s">
        <v>863</v>
      </c>
      <c r="W271" s="342" t="s">
        <v>9</v>
      </c>
      <c r="X271" s="265" t="s">
        <v>880</v>
      </c>
      <c r="Y271" s="343"/>
      <c r="Z271" s="266" t="s">
        <v>1703</v>
      </c>
    </row>
    <row r="272" spans="1:26" ht="15" customHeight="1" x14ac:dyDescent="0.2">
      <c r="A272" s="216" t="str">
        <f t="shared" si="4"/>
        <v>貨2L3BF</v>
      </c>
      <c r="B272" s="216" t="s">
        <v>119</v>
      </c>
      <c r="C272" s="216" t="s">
        <v>66</v>
      </c>
      <c r="D272" s="216" t="s">
        <v>842</v>
      </c>
      <c r="E272" s="216" t="s">
        <v>881</v>
      </c>
      <c r="I272" s="1" t="s">
        <v>810</v>
      </c>
      <c r="T272" s="341" t="s">
        <v>232</v>
      </c>
      <c r="U272" s="265" t="s">
        <v>241</v>
      </c>
      <c r="V272" s="270" t="s">
        <v>863</v>
      </c>
      <c r="W272" s="342" t="s">
        <v>842</v>
      </c>
      <c r="X272" s="265" t="s">
        <v>881</v>
      </c>
      <c r="Y272" s="343"/>
      <c r="Z272" s="266" t="s">
        <v>1757</v>
      </c>
    </row>
    <row r="273" spans="1:26" ht="15" customHeight="1" x14ac:dyDescent="0.2">
      <c r="A273" s="216" t="str">
        <f t="shared" si="4"/>
        <v>貨2L3AF</v>
      </c>
      <c r="B273" s="216" t="s">
        <v>119</v>
      </c>
      <c r="C273" s="216" t="s">
        <v>66</v>
      </c>
      <c r="D273" s="216" t="s">
        <v>842</v>
      </c>
      <c r="E273" s="216" t="s">
        <v>882</v>
      </c>
      <c r="I273" s="1" t="s">
        <v>816</v>
      </c>
      <c r="T273" s="341" t="s">
        <v>232</v>
      </c>
      <c r="U273" s="265" t="s">
        <v>241</v>
      </c>
      <c r="V273" s="270" t="s">
        <v>863</v>
      </c>
      <c r="W273" s="342" t="s">
        <v>842</v>
      </c>
      <c r="X273" s="265" t="s">
        <v>882</v>
      </c>
      <c r="Y273" s="343"/>
      <c r="Z273" s="266" t="s">
        <v>1702</v>
      </c>
    </row>
    <row r="274" spans="1:26" ht="15" customHeight="1" x14ac:dyDescent="0.2">
      <c r="A274" s="216" t="str">
        <f t="shared" si="4"/>
        <v>貨2L3LF</v>
      </c>
      <c r="B274" s="216" t="s">
        <v>119</v>
      </c>
      <c r="C274" s="216" t="s">
        <v>66</v>
      </c>
      <c r="D274" s="216" t="s">
        <v>842</v>
      </c>
      <c r="E274" s="216" t="s">
        <v>883</v>
      </c>
      <c r="I274" s="1" t="s">
        <v>827</v>
      </c>
      <c r="T274" s="341" t="s">
        <v>232</v>
      </c>
      <c r="U274" s="265" t="s">
        <v>241</v>
      </c>
      <c r="V274" s="270" t="s">
        <v>863</v>
      </c>
      <c r="W274" s="342" t="s">
        <v>842</v>
      </c>
      <c r="X274" s="265" t="s">
        <v>883</v>
      </c>
      <c r="Y274" s="343"/>
      <c r="Z274" s="266" t="s">
        <v>1703</v>
      </c>
    </row>
    <row r="275" spans="1:26" ht="15" customHeight="1" x14ac:dyDescent="0.2">
      <c r="A275" s="216" t="str">
        <f t="shared" si="4"/>
        <v>貨2L4BF</v>
      </c>
      <c r="B275" s="216" t="s">
        <v>119</v>
      </c>
      <c r="C275" s="216" t="s">
        <v>66</v>
      </c>
      <c r="D275" s="216" t="s">
        <v>842</v>
      </c>
      <c r="E275" s="216" t="s">
        <v>884</v>
      </c>
      <c r="I275" s="1" t="s">
        <v>812</v>
      </c>
      <c r="T275" s="341" t="s">
        <v>232</v>
      </c>
      <c r="U275" s="265" t="s">
        <v>241</v>
      </c>
      <c r="V275" s="270" t="s">
        <v>863</v>
      </c>
      <c r="W275" s="342" t="s">
        <v>842</v>
      </c>
      <c r="X275" s="265" t="s">
        <v>884</v>
      </c>
      <c r="Y275" s="343" t="s">
        <v>364</v>
      </c>
      <c r="Z275" s="266" t="s">
        <v>1758</v>
      </c>
    </row>
    <row r="276" spans="1:26" ht="15" customHeight="1" x14ac:dyDescent="0.2">
      <c r="A276" s="216" t="str">
        <f t="shared" si="4"/>
        <v>貨2L4AF</v>
      </c>
      <c r="B276" s="216" t="s">
        <v>119</v>
      </c>
      <c r="C276" s="216" t="s">
        <v>66</v>
      </c>
      <c r="D276" s="216" t="s">
        <v>842</v>
      </c>
      <c r="E276" s="216" t="s">
        <v>885</v>
      </c>
      <c r="I276" s="1" t="s">
        <v>816</v>
      </c>
      <c r="T276" s="341" t="s">
        <v>232</v>
      </c>
      <c r="U276" s="265" t="s">
        <v>241</v>
      </c>
      <c r="V276" s="270" t="s">
        <v>863</v>
      </c>
      <c r="W276" s="342" t="s">
        <v>842</v>
      </c>
      <c r="X276" s="265" t="s">
        <v>885</v>
      </c>
      <c r="Y276" s="343"/>
      <c r="Z276" s="266" t="s">
        <v>1702</v>
      </c>
    </row>
    <row r="277" spans="1:26" ht="15" customHeight="1" x14ac:dyDescent="0.2">
      <c r="A277" s="216" t="str">
        <f t="shared" si="4"/>
        <v>貨2L4LF</v>
      </c>
      <c r="B277" s="216" t="s">
        <v>119</v>
      </c>
      <c r="C277" s="216" t="s">
        <v>66</v>
      </c>
      <c r="D277" s="216" t="s">
        <v>842</v>
      </c>
      <c r="E277" s="216" t="s">
        <v>886</v>
      </c>
      <c r="I277" s="1" t="s">
        <v>827</v>
      </c>
      <c r="T277" s="341" t="s">
        <v>232</v>
      </c>
      <c r="U277" s="265" t="s">
        <v>241</v>
      </c>
      <c r="V277" s="270" t="s">
        <v>863</v>
      </c>
      <c r="W277" s="342" t="s">
        <v>842</v>
      </c>
      <c r="X277" s="265" t="s">
        <v>886</v>
      </c>
      <c r="Y277" s="343"/>
      <c r="Z277" s="266" t="s">
        <v>1703</v>
      </c>
    </row>
    <row r="278" spans="1:26" ht="15" customHeight="1" x14ac:dyDescent="0.2">
      <c r="A278" s="216" t="str">
        <f t="shared" si="4"/>
        <v>貨2L5BF</v>
      </c>
      <c r="B278" s="216" t="s">
        <v>119</v>
      </c>
      <c r="C278" s="216" t="s">
        <v>66</v>
      </c>
      <c r="D278" s="216" t="s">
        <v>842</v>
      </c>
      <c r="E278" s="216" t="s">
        <v>887</v>
      </c>
      <c r="I278" s="1" t="s">
        <v>814</v>
      </c>
      <c r="T278" s="341" t="s">
        <v>232</v>
      </c>
      <c r="U278" s="265" t="s">
        <v>241</v>
      </c>
      <c r="V278" s="270" t="s">
        <v>863</v>
      </c>
      <c r="W278" s="342" t="s">
        <v>842</v>
      </c>
      <c r="X278" s="265" t="s">
        <v>887</v>
      </c>
      <c r="Y278" s="343" t="s">
        <v>365</v>
      </c>
      <c r="Z278" s="266" t="s">
        <v>1759</v>
      </c>
    </row>
    <row r="279" spans="1:26" ht="15" customHeight="1" x14ac:dyDescent="0.2">
      <c r="A279" s="216" t="str">
        <f t="shared" si="4"/>
        <v>貨2L5AF</v>
      </c>
      <c r="B279" s="216" t="s">
        <v>119</v>
      </c>
      <c r="C279" s="216" t="s">
        <v>66</v>
      </c>
      <c r="D279" s="216" t="s">
        <v>842</v>
      </c>
      <c r="E279" s="216" t="s">
        <v>888</v>
      </c>
      <c r="I279" s="1" t="s">
        <v>816</v>
      </c>
      <c r="T279" s="341" t="s">
        <v>232</v>
      </c>
      <c r="U279" s="265" t="s">
        <v>241</v>
      </c>
      <c r="V279" s="270" t="s">
        <v>863</v>
      </c>
      <c r="W279" s="342" t="s">
        <v>842</v>
      </c>
      <c r="X279" s="265" t="s">
        <v>888</v>
      </c>
      <c r="Y279" s="343"/>
      <c r="Z279" s="266" t="s">
        <v>1702</v>
      </c>
    </row>
    <row r="280" spans="1:26" ht="15" customHeight="1" x14ac:dyDescent="0.2">
      <c r="A280" s="216" t="str">
        <f t="shared" si="4"/>
        <v>貨2L5LF</v>
      </c>
      <c r="B280" s="216" t="s">
        <v>119</v>
      </c>
      <c r="C280" s="216" t="s">
        <v>66</v>
      </c>
      <c r="D280" s="216" t="s">
        <v>842</v>
      </c>
      <c r="E280" s="216" t="s">
        <v>889</v>
      </c>
      <c r="I280" s="1" t="s">
        <v>827</v>
      </c>
      <c r="K280" s="356"/>
      <c r="L280" s="356"/>
      <c r="M280" s="356"/>
      <c r="T280" s="341" t="s">
        <v>232</v>
      </c>
      <c r="U280" s="265" t="s">
        <v>241</v>
      </c>
      <c r="V280" s="270" t="s">
        <v>863</v>
      </c>
      <c r="W280" s="342" t="s">
        <v>842</v>
      </c>
      <c r="X280" s="265" t="s">
        <v>889</v>
      </c>
      <c r="Y280" s="343"/>
      <c r="Z280" s="266" t="s">
        <v>1703</v>
      </c>
    </row>
    <row r="281" spans="1:26" ht="15" customHeight="1" x14ac:dyDescent="0.2">
      <c r="A281" s="216" t="str">
        <f t="shared" si="4"/>
        <v>貨2L6BF</v>
      </c>
      <c r="B281" s="216" t="s">
        <v>119</v>
      </c>
      <c r="C281" s="216" t="s">
        <v>66</v>
      </c>
      <c r="D281" s="216" t="s">
        <v>842</v>
      </c>
      <c r="E281" s="216" t="s">
        <v>891</v>
      </c>
      <c r="I281" s="1" t="s">
        <v>890</v>
      </c>
      <c r="T281" s="341" t="s">
        <v>232</v>
      </c>
      <c r="U281" s="265" t="s">
        <v>241</v>
      </c>
      <c r="V281" s="270" t="s">
        <v>863</v>
      </c>
      <c r="W281" s="342" t="s">
        <v>842</v>
      </c>
      <c r="X281" s="265" t="s">
        <v>891</v>
      </c>
      <c r="Y281" s="343" t="s">
        <v>858</v>
      </c>
      <c r="Z281" s="266" t="s">
        <v>1760</v>
      </c>
    </row>
    <row r="282" spans="1:26" ht="15" customHeight="1" x14ac:dyDescent="0.2">
      <c r="A282" s="216" t="str">
        <f t="shared" si="4"/>
        <v>貨2L6AF</v>
      </c>
      <c r="B282" s="216" t="s">
        <v>119</v>
      </c>
      <c r="C282" s="216" t="s">
        <v>66</v>
      </c>
      <c r="D282" s="216" t="s">
        <v>842</v>
      </c>
      <c r="E282" s="216" t="s">
        <v>892</v>
      </c>
      <c r="I282" s="1" t="s">
        <v>816</v>
      </c>
      <c r="K282" s="356"/>
      <c r="L282" s="356"/>
      <c r="M282" s="356"/>
      <c r="T282" s="341" t="s">
        <v>232</v>
      </c>
      <c r="U282" s="265" t="s">
        <v>241</v>
      </c>
      <c r="V282" s="270" t="s">
        <v>863</v>
      </c>
      <c r="W282" s="342" t="s">
        <v>842</v>
      </c>
      <c r="X282" s="265" t="s">
        <v>892</v>
      </c>
      <c r="Y282" s="343"/>
      <c r="Z282" s="266" t="s">
        <v>1702</v>
      </c>
    </row>
    <row r="283" spans="1:26" ht="15" customHeight="1" x14ac:dyDescent="0.2">
      <c r="A283" s="216" t="str">
        <f t="shared" si="4"/>
        <v>貨2L6LF</v>
      </c>
      <c r="B283" s="216" t="s">
        <v>119</v>
      </c>
      <c r="C283" s="216" t="s">
        <v>66</v>
      </c>
      <c r="D283" s="216" t="s">
        <v>842</v>
      </c>
      <c r="E283" s="216" t="s">
        <v>893</v>
      </c>
      <c r="I283" s="1" t="s">
        <v>827</v>
      </c>
      <c r="T283" s="341" t="s">
        <v>232</v>
      </c>
      <c r="U283" s="265" t="s">
        <v>241</v>
      </c>
      <c r="V283" s="270" t="s">
        <v>863</v>
      </c>
      <c r="W283" s="342" t="s">
        <v>842</v>
      </c>
      <c r="X283" s="265" t="s">
        <v>893</v>
      </c>
      <c r="Y283" s="343"/>
      <c r="Z283" s="266" t="s">
        <v>1703</v>
      </c>
    </row>
    <row r="284" spans="1:26" ht="15" customHeight="1" x14ac:dyDescent="0.2">
      <c r="A284" s="216" t="str">
        <f t="shared" si="4"/>
        <v>貨3L-</v>
      </c>
      <c r="B284" s="216" t="s">
        <v>129</v>
      </c>
      <c r="C284" s="216" t="s">
        <v>67</v>
      </c>
      <c r="D284" s="216" t="s">
        <v>493</v>
      </c>
      <c r="E284" s="216" t="s">
        <v>492</v>
      </c>
      <c r="I284" s="1" t="s">
        <v>810</v>
      </c>
      <c r="K284" s="356"/>
      <c r="L284" s="356"/>
      <c r="M284" s="356"/>
      <c r="T284" s="341" t="s">
        <v>232</v>
      </c>
      <c r="U284" s="265" t="s">
        <v>241</v>
      </c>
      <c r="V284" s="270" t="s">
        <v>894</v>
      </c>
      <c r="W284" s="342" t="s">
        <v>493</v>
      </c>
      <c r="X284" s="265" t="s">
        <v>492</v>
      </c>
      <c r="Y284" s="343"/>
      <c r="Z284" s="266" t="s">
        <v>1757</v>
      </c>
    </row>
    <row r="285" spans="1:26" ht="15" customHeight="1" x14ac:dyDescent="0.2">
      <c r="A285" s="216" t="str">
        <f t="shared" si="4"/>
        <v>貨3LJ</v>
      </c>
      <c r="B285" s="216" t="s">
        <v>129</v>
      </c>
      <c r="C285" s="216" t="s">
        <v>67</v>
      </c>
      <c r="D285" s="216" t="s">
        <v>496</v>
      </c>
      <c r="E285" s="216" t="s">
        <v>509</v>
      </c>
      <c r="I285" s="1" t="s">
        <v>810</v>
      </c>
      <c r="T285" s="341" t="s">
        <v>232</v>
      </c>
      <c r="U285" s="265" t="s">
        <v>241</v>
      </c>
      <c r="V285" s="270" t="s">
        <v>894</v>
      </c>
      <c r="W285" s="342" t="s">
        <v>496</v>
      </c>
      <c r="X285" s="265" t="s">
        <v>509</v>
      </c>
      <c r="Y285" s="343"/>
      <c r="Z285" s="266" t="s">
        <v>1757</v>
      </c>
    </row>
    <row r="286" spans="1:26" ht="15" customHeight="1" x14ac:dyDescent="0.2">
      <c r="A286" s="216" t="str">
        <f t="shared" si="4"/>
        <v>貨3LM</v>
      </c>
      <c r="B286" s="216" t="s">
        <v>129</v>
      </c>
      <c r="C286" s="216" t="s">
        <v>67</v>
      </c>
      <c r="D286" s="216" t="s">
        <v>526</v>
      </c>
      <c r="E286" s="216" t="s">
        <v>527</v>
      </c>
      <c r="I286" s="1" t="s">
        <v>810</v>
      </c>
      <c r="K286" s="356"/>
      <c r="L286" s="356"/>
      <c r="M286" s="356"/>
      <c r="T286" s="341" t="s">
        <v>232</v>
      </c>
      <c r="U286" s="265" t="s">
        <v>241</v>
      </c>
      <c r="V286" s="270" t="s">
        <v>894</v>
      </c>
      <c r="W286" s="342" t="s">
        <v>526</v>
      </c>
      <c r="X286" s="265" t="s">
        <v>527</v>
      </c>
      <c r="Y286" s="343"/>
      <c r="Z286" s="266" t="s">
        <v>1757</v>
      </c>
    </row>
    <row r="287" spans="1:26" ht="15" customHeight="1" x14ac:dyDescent="0.2">
      <c r="A287" s="216" t="str">
        <f t="shared" si="4"/>
        <v>貨3LT</v>
      </c>
      <c r="B287" s="216" t="s">
        <v>129</v>
      </c>
      <c r="C287" s="216" t="s">
        <v>67</v>
      </c>
      <c r="D287" s="216" t="s">
        <v>520</v>
      </c>
      <c r="E287" s="216" t="s">
        <v>521</v>
      </c>
      <c r="I287" s="1" t="s">
        <v>810</v>
      </c>
      <c r="T287" s="341" t="s">
        <v>232</v>
      </c>
      <c r="U287" s="265" t="s">
        <v>241</v>
      </c>
      <c r="V287" s="270" t="s">
        <v>894</v>
      </c>
      <c r="W287" s="342" t="s">
        <v>520</v>
      </c>
      <c r="X287" s="265" t="s">
        <v>521</v>
      </c>
      <c r="Y287" s="343"/>
      <c r="Z287" s="266" t="s">
        <v>1757</v>
      </c>
    </row>
    <row r="288" spans="1:26" ht="15" customHeight="1" x14ac:dyDescent="0.2">
      <c r="A288" s="216" t="str">
        <f t="shared" si="4"/>
        <v>貨3LZ</v>
      </c>
      <c r="B288" s="216" t="s">
        <v>129</v>
      </c>
      <c r="C288" s="216" t="s">
        <v>67</v>
      </c>
      <c r="D288" s="216" t="s">
        <v>112</v>
      </c>
      <c r="E288" s="216" t="s">
        <v>528</v>
      </c>
      <c r="I288" s="1" t="s">
        <v>810</v>
      </c>
      <c r="K288" s="356"/>
      <c r="L288" s="356"/>
      <c r="M288" s="356"/>
      <c r="T288" s="341" t="s">
        <v>232</v>
      </c>
      <c r="U288" s="265" t="s">
        <v>241</v>
      </c>
      <c r="V288" s="270" t="s">
        <v>894</v>
      </c>
      <c r="W288" s="342" t="s">
        <v>112</v>
      </c>
      <c r="X288" s="265" t="s">
        <v>528</v>
      </c>
      <c r="Y288" s="343"/>
      <c r="Z288" s="266" t="s">
        <v>1757</v>
      </c>
    </row>
    <row r="289" spans="1:26" ht="15" customHeight="1" x14ac:dyDescent="0.2">
      <c r="A289" s="216" t="str">
        <f t="shared" si="4"/>
        <v>貨3LGB</v>
      </c>
      <c r="B289" s="216" t="s">
        <v>129</v>
      </c>
      <c r="C289" s="216" t="s">
        <v>67</v>
      </c>
      <c r="D289" s="216" t="s">
        <v>113</v>
      </c>
      <c r="E289" s="216" t="s">
        <v>550</v>
      </c>
      <c r="I289" s="1" t="s">
        <v>810</v>
      </c>
      <c r="T289" s="341" t="s">
        <v>232</v>
      </c>
      <c r="U289" s="265" t="s">
        <v>241</v>
      </c>
      <c r="V289" s="270" t="s">
        <v>894</v>
      </c>
      <c r="W289" s="342" t="s">
        <v>113</v>
      </c>
      <c r="X289" s="265" t="s">
        <v>550</v>
      </c>
      <c r="Y289" s="343"/>
      <c r="Z289" s="266" t="s">
        <v>1757</v>
      </c>
    </row>
    <row r="290" spans="1:26" ht="15" customHeight="1" x14ac:dyDescent="0.2">
      <c r="A290" s="216" t="str">
        <f t="shared" si="4"/>
        <v>貨3LGE</v>
      </c>
      <c r="B290" s="216" t="s">
        <v>129</v>
      </c>
      <c r="C290" s="216" t="s">
        <v>67</v>
      </c>
      <c r="D290" s="216" t="s">
        <v>113</v>
      </c>
      <c r="E290" s="216" t="s">
        <v>552</v>
      </c>
      <c r="F290" s="356"/>
      <c r="I290" s="1" t="s">
        <v>810</v>
      </c>
      <c r="K290" s="356"/>
      <c r="L290" s="356"/>
      <c r="M290" s="356"/>
      <c r="T290" s="341" t="s">
        <v>232</v>
      </c>
      <c r="U290" s="265" t="s">
        <v>241</v>
      </c>
      <c r="V290" s="270" t="s">
        <v>894</v>
      </c>
      <c r="W290" s="342" t="s">
        <v>113</v>
      </c>
      <c r="X290" s="265" t="s">
        <v>552</v>
      </c>
      <c r="Y290" s="343"/>
      <c r="Z290" s="266" t="s">
        <v>1757</v>
      </c>
    </row>
    <row r="291" spans="1:26" ht="15" customHeight="1" x14ac:dyDescent="0.2">
      <c r="A291" s="216" t="str">
        <f t="shared" si="4"/>
        <v>貨3LHJ</v>
      </c>
      <c r="B291" s="216" t="s">
        <v>129</v>
      </c>
      <c r="C291" s="216" t="s">
        <v>67</v>
      </c>
      <c r="D291" s="216" t="s">
        <v>113</v>
      </c>
      <c r="E291" s="216" t="s">
        <v>560</v>
      </c>
      <c r="F291" s="356"/>
      <c r="I291" s="1" t="s">
        <v>816</v>
      </c>
      <c r="J291" s="216" t="s">
        <v>820</v>
      </c>
      <c r="T291" s="341" t="s">
        <v>232</v>
      </c>
      <c r="U291" s="265" t="s">
        <v>241</v>
      </c>
      <c r="V291" s="270" t="s">
        <v>894</v>
      </c>
      <c r="W291" s="342" t="s">
        <v>113</v>
      </c>
      <c r="X291" s="265" t="s">
        <v>560</v>
      </c>
      <c r="Y291" s="343"/>
      <c r="Z291" s="266" t="s">
        <v>1702</v>
      </c>
    </row>
    <row r="292" spans="1:26" ht="15" customHeight="1" x14ac:dyDescent="0.2">
      <c r="A292" s="216" t="str">
        <f t="shared" si="4"/>
        <v>貨3LGK</v>
      </c>
      <c r="B292" s="216" t="s">
        <v>129</v>
      </c>
      <c r="C292" s="216" t="s">
        <v>67</v>
      </c>
      <c r="D292" s="216" t="s">
        <v>523</v>
      </c>
      <c r="E292" s="216" t="s">
        <v>557</v>
      </c>
      <c r="I292" s="1" t="s">
        <v>810</v>
      </c>
      <c r="K292" s="356"/>
      <c r="L292" s="356"/>
      <c r="M292" s="356"/>
      <c r="T292" s="341" t="s">
        <v>232</v>
      </c>
      <c r="U292" s="265" t="s">
        <v>241</v>
      </c>
      <c r="V292" s="270" t="s">
        <v>894</v>
      </c>
      <c r="W292" s="342" t="s">
        <v>523</v>
      </c>
      <c r="X292" s="265" t="s">
        <v>557</v>
      </c>
      <c r="Y292" s="343"/>
      <c r="Z292" s="266" t="s">
        <v>1757</v>
      </c>
    </row>
    <row r="293" spans="1:26" ht="15" customHeight="1" x14ac:dyDescent="0.2">
      <c r="A293" s="216" t="str">
        <f t="shared" si="4"/>
        <v>貨3LHQ</v>
      </c>
      <c r="B293" s="216" t="s">
        <v>129</v>
      </c>
      <c r="C293" s="216" t="s">
        <v>67</v>
      </c>
      <c r="D293" s="216" t="s">
        <v>523</v>
      </c>
      <c r="E293" s="216" t="s">
        <v>567</v>
      </c>
      <c r="I293" s="1" t="s">
        <v>816</v>
      </c>
      <c r="J293" s="216" t="s">
        <v>820</v>
      </c>
      <c r="T293" s="341" t="s">
        <v>232</v>
      </c>
      <c r="U293" s="265" t="s">
        <v>241</v>
      </c>
      <c r="V293" s="270" t="s">
        <v>894</v>
      </c>
      <c r="W293" s="342" t="s">
        <v>523</v>
      </c>
      <c r="X293" s="265" t="s">
        <v>567</v>
      </c>
      <c r="Y293" s="343"/>
      <c r="Z293" s="266" t="s">
        <v>1702</v>
      </c>
    </row>
    <row r="294" spans="1:26" ht="15" customHeight="1" x14ac:dyDescent="0.2">
      <c r="A294" s="216" t="str">
        <f t="shared" si="4"/>
        <v>貨3LTC</v>
      </c>
      <c r="B294" s="216" t="s">
        <v>129</v>
      </c>
      <c r="C294" s="216" t="s">
        <v>67</v>
      </c>
      <c r="D294" s="216" t="s">
        <v>523</v>
      </c>
      <c r="E294" s="216" t="s">
        <v>579</v>
      </c>
      <c r="I294" s="1" t="s">
        <v>810</v>
      </c>
      <c r="J294" s="216" t="s">
        <v>821</v>
      </c>
      <c r="K294" s="356"/>
      <c r="L294" s="356"/>
      <c r="M294" s="356"/>
      <c r="T294" s="341" t="s">
        <v>232</v>
      </c>
      <c r="U294" s="265" t="s">
        <v>241</v>
      </c>
      <c r="V294" s="270" t="s">
        <v>894</v>
      </c>
      <c r="W294" s="342" t="s">
        <v>523</v>
      </c>
      <c r="X294" s="265" t="s">
        <v>579</v>
      </c>
      <c r="Y294" s="343"/>
      <c r="Z294" s="266" t="s">
        <v>1704</v>
      </c>
    </row>
    <row r="295" spans="1:26" ht="15" customHeight="1" x14ac:dyDescent="0.2">
      <c r="A295" s="216" t="str">
        <f t="shared" si="4"/>
        <v>貨3LXC</v>
      </c>
      <c r="B295" s="216" t="s">
        <v>129</v>
      </c>
      <c r="C295" s="216" t="s">
        <v>67</v>
      </c>
      <c r="D295" s="216" t="s">
        <v>523</v>
      </c>
      <c r="E295" s="216" t="s">
        <v>593</v>
      </c>
      <c r="I295" s="1" t="s">
        <v>816</v>
      </c>
      <c r="J295" s="216" t="s">
        <v>215</v>
      </c>
      <c r="K295" s="356"/>
      <c r="L295" s="356"/>
      <c r="M295" s="356"/>
      <c r="T295" s="341" t="s">
        <v>232</v>
      </c>
      <c r="U295" s="265" t="s">
        <v>241</v>
      </c>
      <c r="V295" s="270" t="s">
        <v>894</v>
      </c>
      <c r="W295" s="342" t="s">
        <v>523</v>
      </c>
      <c r="X295" s="265" t="s">
        <v>593</v>
      </c>
      <c r="Y295" s="343"/>
      <c r="Z295" s="266" t="s">
        <v>1702</v>
      </c>
    </row>
    <row r="296" spans="1:26" ht="15" customHeight="1" x14ac:dyDescent="0.2">
      <c r="A296" s="216" t="str">
        <f t="shared" si="4"/>
        <v>貨3LLC</v>
      </c>
      <c r="B296" s="356" t="s">
        <v>129</v>
      </c>
      <c r="C296" s="356" t="s">
        <v>67</v>
      </c>
      <c r="D296" s="356" t="s">
        <v>523</v>
      </c>
      <c r="E296" s="356" t="s">
        <v>571</v>
      </c>
      <c r="F296" s="356"/>
      <c r="I296" s="357" t="s">
        <v>810</v>
      </c>
      <c r="J296" s="356" t="s">
        <v>822</v>
      </c>
      <c r="K296" s="356"/>
      <c r="L296" s="356"/>
      <c r="M296" s="356"/>
      <c r="T296" s="341" t="s">
        <v>232</v>
      </c>
      <c r="U296" s="265" t="s">
        <v>241</v>
      </c>
      <c r="V296" s="270" t="s">
        <v>894</v>
      </c>
      <c r="W296" s="342" t="s">
        <v>523</v>
      </c>
      <c r="X296" s="265" t="s">
        <v>571</v>
      </c>
      <c r="Y296" s="343"/>
      <c r="Z296" s="266" t="s">
        <v>1704</v>
      </c>
    </row>
    <row r="297" spans="1:26" ht="15" customHeight="1" x14ac:dyDescent="0.2">
      <c r="A297" s="216" t="str">
        <f t="shared" si="4"/>
        <v>貨3LYC</v>
      </c>
      <c r="B297" s="356" t="s">
        <v>129</v>
      </c>
      <c r="C297" s="356" t="s">
        <v>67</v>
      </c>
      <c r="D297" s="356" t="s">
        <v>523</v>
      </c>
      <c r="E297" s="356" t="s">
        <v>597</v>
      </c>
      <c r="F297" s="356"/>
      <c r="I297" s="357" t="s">
        <v>816</v>
      </c>
      <c r="J297" s="356" t="s">
        <v>216</v>
      </c>
      <c r="K297" s="356"/>
      <c r="L297" s="356"/>
      <c r="M297" s="356"/>
      <c r="T297" s="341" t="s">
        <v>232</v>
      </c>
      <c r="U297" s="265" t="s">
        <v>241</v>
      </c>
      <c r="V297" s="270" t="s">
        <v>894</v>
      </c>
      <c r="W297" s="342" t="s">
        <v>523</v>
      </c>
      <c r="X297" s="265" t="s">
        <v>597</v>
      </c>
      <c r="Y297" s="343"/>
      <c r="Z297" s="266" t="s">
        <v>1702</v>
      </c>
    </row>
    <row r="298" spans="1:26" ht="15" customHeight="1" x14ac:dyDescent="0.2">
      <c r="A298" s="216" t="str">
        <f t="shared" si="4"/>
        <v>貨3LUC</v>
      </c>
      <c r="B298" s="358" t="s">
        <v>129</v>
      </c>
      <c r="C298" s="358" t="s">
        <v>67</v>
      </c>
      <c r="D298" s="360" t="s">
        <v>523</v>
      </c>
      <c r="E298" s="360" t="s">
        <v>586</v>
      </c>
      <c r="F298" s="358"/>
      <c r="I298" s="187" t="s">
        <v>810</v>
      </c>
      <c r="J298" s="358" t="s">
        <v>823</v>
      </c>
      <c r="K298" s="356"/>
      <c r="L298" s="356"/>
      <c r="M298" s="356"/>
      <c r="T298" s="341" t="s">
        <v>232</v>
      </c>
      <c r="U298" s="265" t="s">
        <v>241</v>
      </c>
      <c r="V298" s="270" t="s">
        <v>894</v>
      </c>
      <c r="W298" s="342" t="s">
        <v>523</v>
      </c>
      <c r="X298" s="265" t="s">
        <v>586</v>
      </c>
      <c r="Y298" s="343"/>
      <c r="Z298" s="266" t="s">
        <v>1704</v>
      </c>
    </row>
    <row r="299" spans="1:26" ht="15" customHeight="1" x14ac:dyDescent="0.2">
      <c r="A299" s="216" t="str">
        <f t="shared" si="4"/>
        <v>貨3LZC</v>
      </c>
      <c r="B299" s="358" t="s">
        <v>129</v>
      </c>
      <c r="C299" s="358" t="s">
        <v>67</v>
      </c>
      <c r="D299" s="360" t="s">
        <v>523</v>
      </c>
      <c r="E299" s="360" t="s">
        <v>601</v>
      </c>
      <c r="F299" s="358"/>
      <c r="I299" s="187" t="s">
        <v>816</v>
      </c>
      <c r="J299" s="360" t="s">
        <v>217</v>
      </c>
      <c r="K299" s="356"/>
      <c r="L299" s="356"/>
      <c r="M299" s="356"/>
      <c r="T299" s="341" t="s">
        <v>232</v>
      </c>
      <c r="U299" s="265" t="s">
        <v>241</v>
      </c>
      <c r="V299" s="270" t="s">
        <v>894</v>
      </c>
      <c r="W299" s="342" t="s">
        <v>523</v>
      </c>
      <c r="X299" s="265" t="s">
        <v>601</v>
      </c>
      <c r="Y299" s="343"/>
      <c r="Z299" s="266" t="s">
        <v>1702</v>
      </c>
    </row>
    <row r="300" spans="1:26" ht="15" customHeight="1" x14ac:dyDescent="0.2">
      <c r="A300" s="216" t="str">
        <f t="shared" si="4"/>
        <v>貨3LABF</v>
      </c>
      <c r="B300" s="358" t="s">
        <v>129</v>
      </c>
      <c r="C300" s="358" t="s">
        <v>67</v>
      </c>
      <c r="D300" s="360" t="s">
        <v>97</v>
      </c>
      <c r="E300" s="360" t="s">
        <v>864</v>
      </c>
      <c r="F300" s="358"/>
      <c r="I300" s="187" t="s">
        <v>810</v>
      </c>
      <c r="J300" s="360"/>
      <c r="K300" s="356"/>
      <c r="L300" s="356"/>
      <c r="M300" s="356"/>
      <c r="T300" s="341" t="s">
        <v>232</v>
      </c>
      <c r="U300" s="265" t="s">
        <v>241</v>
      </c>
      <c r="V300" s="270" t="s">
        <v>894</v>
      </c>
      <c r="W300" s="342" t="s">
        <v>97</v>
      </c>
      <c r="X300" s="265" t="s">
        <v>864</v>
      </c>
      <c r="Y300" s="343"/>
      <c r="Z300" s="266" t="s">
        <v>1757</v>
      </c>
    </row>
    <row r="301" spans="1:26" ht="15" customHeight="1" x14ac:dyDescent="0.2">
      <c r="A301" s="216" t="str">
        <f t="shared" si="4"/>
        <v>貨3LAAF</v>
      </c>
      <c r="B301" s="358" t="s">
        <v>129</v>
      </c>
      <c r="C301" s="358" t="s">
        <v>67</v>
      </c>
      <c r="D301" s="360" t="s">
        <v>97</v>
      </c>
      <c r="E301" s="360" t="s">
        <v>865</v>
      </c>
      <c r="F301" s="358"/>
      <c r="I301" s="187" t="s">
        <v>816</v>
      </c>
      <c r="J301" s="360" t="s">
        <v>820</v>
      </c>
      <c r="K301" s="356"/>
      <c r="L301" s="356"/>
      <c r="M301" s="356"/>
      <c r="T301" s="341" t="s">
        <v>232</v>
      </c>
      <c r="U301" s="265" t="s">
        <v>241</v>
      </c>
      <c r="V301" s="270" t="s">
        <v>894</v>
      </c>
      <c r="W301" s="342" t="s">
        <v>97</v>
      </c>
      <c r="X301" s="265" t="s">
        <v>865</v>
      </c>
      <c r="Y301" s="343"/>
      <c r="Z301" s="266" t="s">
        <v>1702</v>
      </c>
    </row>
    <row r="302" spans="1:26" ht="15" customHeight="1" x14ac:dyDescent="0.2">
      <c r="A302" s="216" t="str">
        <f t="shared" si="4"/>
        <v>貨3LALF</v>
      </c>
      <c r="B302" s="216" t="s">
        <v>129</v>
      </c>
      <c r="C302" s="216" t="s">
        <v>67</v>
      </c>
      <c r="D302" s="216" t="s">
        <v>97</v>
      </c>
      <c r="E302" s="216" t="s">
        <v>866</v>
      </c>
      <c r="I302" s="1" t="s">
        <v>827</v>
      </c>
      <c r="K302" s="356"/>
      <c r="L302" s="356"/>
      <c r="M302" s="356"/>
      <c r="T302" s="341" t="s">
        <v>232</v>
      </c>
      <c r="U302" s="265" t="s">
        <v>241</v>
      </c>
      <c r="V302" s="270" t="s">
        <v>894</v>
      </c>
      <c r="W302" s="342" t="s">
        <v>97</v>
      </c>
      <c r="X302" s="265" t="s">
        <v>866</v>
      </c>
      <c r="Y302" s="343"/>
      <c r="Z302" s="266" t="s">
        <v>1703</v>
      </c>
    </row>
    <row r="303" spans="1:26" ht="15" customHeight="1" x14ac:dyDescent="0.2">
      <c r="A303" s="216" t="str">
        <f t="shared" si="4"/>
        <v>貨3LCAF</v>
      </c>
      <c r="B303" s="216" t="s">
        <v>129</v>
      </c>
      <c r="C303" s="216" t="s">
        <v>67</v>
      </c>
      <c r="D303" s="216" t="s">
        <v>97</v>
      </c>
      <c r="E303" s="216" t="s">
        <v>105</v>
      </c>
      <c r="I303" s="1" t="s">
        <v>816</v>
      </c>
      <c r="J303" s="216" t="s">
        <v>216</v>
      </c>
      <c r="K303" s="358"/>
      <c r="L303" s="358"/>
      <c r="M303" s="358"/>
      <c r="T303" s="341" t="s">
        <v>232</v>
      </c>
      <c r="U303" s="265" t="s">
        <v>241</v>
      </c>
      <c r="V303" s="270" t="s">
        <v>894</v>
      </c>
      <c r="W303" s="342" t="s">
        <v>97</v>
      </c>
      <c r="X303" s="265" t="s">
        <v>105</v>
      </c>
      <c r="Y303" s="343"/>
      <c r="Z303" s="266" t="s">
        <v>1702</v>
      </c>
    </row>
    <row r="304" spans="1:26" ht="15" customHeight="1" x14ac:dyDescent="0.2">
      <c r="A304" s="216" t="str">
        <f t="shared" si="4"/>
        <v>貨3LCBF</v>
      </c>
      <c r="B304" s="216" t="s">
        <v>129</v>
      </c>
      <c r="C304" s="216" t="s">
        <v>67</v>
      </c>
      <c r="D304" s="216" t="s">
        <v>97</v>
      </c>
      <c r="E304" s="216" t="s">
        <v>106</v>
      </c>
      <c r="I304" s="1" t="s">
        <v>812</v>
      </c>
      <c r="J304" s="216" t="s">
        <v>822</v>
      </c>
      <c r="K304" s="358"/>
      <c r="L304" s="358"/>
      <c r="M304" s="358"/>
      <c r="T304" s="341" t="s">
        <v>232</v>
      </c>
      <c r="U304" s="265" t="s">
        <v>241</v>
      </c>
      <c r="V304" s="270" t="s">
        <v>894</v>
      </c>
      <c r="W304" s="342" t="s">
        <v>97</v>
      </c>
      <c r="X304" s="265" t="s">
        <v>106</v>
      </c>
      <c r="Y304" s="343" t="s">
        <v>364</v>
      </c>
      <c r="Z304" s="266" t="s">
        <v>1758</v>
      </c>
    </row>
    <row r="305" spans="1:26" ht="15" customHeight="1" x14ac:dyDescent="0.2">
      <c r="A305" s="216" t="str">
        <f t="shared" si="4"/>
        <v>貨3LCLF</v>
      </c>
      <c r="B305" s="216" t="s">
        <v>129</v>
      </c>
      <c r="C305" s="216" t="s">
        <v>67</v>
      </c>
      <c r="D305" s="216" t="s">
        <v>97</v>
      </c>
      <c r="E305" s="216" t="s">
        <v>868</v>
      </c>
      <c r="I305" s="1" t="s">
        <v>827</v>
      </c>
      <c r="K305" s="358"/>
      <c r="L305" s="358"/>
      <c r="M305" s="358"/>
      <c r="T305" s="341" t="s">
        <v>232</v>
      </c>
      <c r="U305" s="265" t="s">
        <v>241</v>
      </c>
      <c r="V305" s="270" t="s">
        <v>894</v>
      </c>
      <c r="W305" s="342" t="s">
        <v>97</v>
      </c>
      <c r="X305" s="265" t="s">
        <v>868</v>
      </c>
      <c r="Y305" s="343"/>
      <c r="Z305" s="266" t="s">
        <v>1703</v>
      </c>
    </row>
    <row r="306" spans="1:26" ht="15" customHeight="1" x14ac:dyDescent="0.2">
      <c r="A306" s="216" t="str">
        <f t="shared" si="4"/>
        <v>貨3LDAF</v>
      </c>
      <c r="B306" s="358" t="s">
        <v>129</v>
      </c>
      <c r="C306" s="358" t="s">
        <v>67</v>
      </c>
      <c r="D306" s="216" t="s">
        <v>97</v>
      </c>
      <c r="E306" s="216" t="s">
        <v>107</v>
      </c>
      <c r="I306" s="1" t="s">
        <v>816</v>
      </c>
      <c r="J306" s="216" t="s">
        <v>217</v>
      </c>
      <c r="K306" s="358"/>
      <c r="L306" s="358"/>
      <c r="M306" s="358"/>
      <c r="T306" s="341" t="s">
        <v>232</v>
      </c>
      <c r="U306" s="265" t="s">
        <v>241</v>
      </c>
      <c r="V306" s="270" t="s">
        <v>894</v>
      </c>
      <c r="W306" s="342" t="s">
        <v>97</v>
      </c>
      <c r="X306" s="265" t="s">
        <v>107</v>
      </c>
      <c r="Y306" s="343"/>
      <c r="Z306" s="266" t="s">
        <v>1702</v>
      </c>
    </row>
    <row r="307" spans="1:26" ht="15" customHeight="1" x14ac:dyDescent="0.2">
      <c r="A307" s="216" t="str">
        <f t="shared" si="4"/>
        <v>貨3LDBF</v>
      </c>
      <c r="B307" s="358" t="s">
        <v>129</v>
      </c>
      <c r="C307" s="358" t="s">
        <v>67</v>
      </c>
      <c r="D307" s="216" t="s">
        <v>97</v>
      </c>
      <c r="E307" s="216" t="s">
        <v>108</v>
      </c>
      <c r="I307" s="1" t="s">
        <v>814</v>
      </c>
      <c r="J307" s="216" t="s">
        <v>823</v>
      </c>
      <c r="K307" s="358"/>
      <c r="L307" s="358"/>
      <c r="M307" s="358"/>
      <c r="T307" s="341" t="s">
        <v>232</v>
      </c>
      <c r="U307" s="265" t="s">
        <v>241</v>
      </c>
      <c r="V307" s="270" t="s">
        <v>894</v>
      </c>
      <c r="W307" s="342" t="s">
        <v>97</v>
      </c>
      <c r="X307" s="265" t="s">
        <v>108</v>
      </c>
      <c r="Y307" s="343" t="s">
        <v>365</v>
      </c>
      <c r="Z307" s="266" t="s">
        <v>1759</v>
      </c>
    </row>
    <row r="308" spans="1:26" ht="15" customHeight="1" x14ac:dyDescent="0.2">
      <c r="A308" s="216" t="str">
        <f t="shared" si="4"/>
        <v>貨3LDLF</v>
      </c>
      <c r="B308" s="216" t="s">
        <v>129</v>
      </c>
      <c r="C308" s="216" t="s">
        <v>67</v>
      </c>
      <c r="D308" s="216" t="s">
        <v>97</v>
      </c>
      <c r="E308" s="216" t="s">
        <v>870</v>
      </c>
      <c r="I308" s="1" t="s">
        <v>827</v>
      </c>
      <c r="K308" s="358"/>
      <c r="L308" s="358"/>
      <c r="M308" s="358"/>
      <c r="T308" s="341" t="s">
        <v>232</v>
      </c>
      <c r="U308" s="265" t="s">
        <v>241</v>
      </c>
      <c r="V308" s="270" t="s">
        <v>894</v>
      </c>
      <c r="W308" s="342" t="s">
        <v>97</v>
      </c>
      <c r="X308" s="265" t="s">
        <v>870</v>
      </c>
      <c r="Y308" s="343"/>
      <c r="Z308" s="266" t="s">
        <v>1703</v>
      </c>
    </row>
    <row r="309" spans="1:26" ht="15" customHeight="1" x14ac:dyDescent="0.2">
      <c r="A309" s="216" t="str">
        <f t="shared" si="4"/>
        <v>貨3LLBF</v>
      </c>
      <c r="B309" s="216" t="s">
        <v>129</v>
      </c>
      <c r="C309" s="216" t="s">
        <v>67</v>
      </c>
      <c r="D309" s="216" t="s">
        <v>9</v>
      </c>
      <c r="E309" s="216" t="s">
        <v>871</v>
      </c>
      <c r="I309" s="1" t="s">
        <v>810</v>
      </c>
      <c r="K309" s="358"/>
      <c r="L309" s="358"/>
      <c r="M309" s="358"/>
      <c r="T309" s="341" t="s">
        <v>232</v>
      </c>
      <c r="U309" s="265" t="s">
        <v>241</v>
      </c>
      <c r="V309" s="270" t="s">
        <v>894</v>
      </c>
      <c r="W309" s="342" t="s">
        <v>9</v>
      </c>
      <c r="X309" s="265" t="s">
        <v>871</v>
      </c>
      <c r="Y309" s="343"/>
      <c r="Z309" s="266" t="s">
        <v>1757</v>
      </c>
    </row>
    <row r="310" spans="1:26" ht="15" customHeight="1" x14ac:dyDescent="0.2">
      <c r="A310" s="216" t="str">
        <f t="shared" si="4"/>
        <v>貨3LLAF</v>
      </c>
      <c r="B310" s="216" t="s">
        <v>129</v>
      </c>
      <c r="C310" s="216" t="s">
        <v>67</v>
      </c>
      <c r="D310" s="216" t="s">
        <v>9</v>
      </c>
      <c r="E310" s="216" t="s">
        <v>872</v>
      </c>
      <c r="I310" s="1" t="s">
        <v>816</v>
      </c>
      <c r="J310" s="216" t="s">
        <v>820</v>
      </c>
      <c r="K310" s="358"/>
      <c r="L310" s="358"/>
      <c r="M310" s="358"/>
      <c r="T310" s="341" t="s">
        <v>232</v>
      </c>
      <c r="U310" s="265" t="s">
        <v>241</v>
      </c>
      <c r="V310" s="270" t="s">
        <v>894</v>
      </c>
      <c r="W310" s="342" t="s">
        <v>9</v>
      </c>
      <c r="X310" s="265" t="s">
        <v>872</v>
      </c>
      <c r="Y310" s="343"/>
      <c r="Z310" s="266" t="s">
        <v>1702</v>
      </c>
    </row>
    <row r="311" spans="1:26" ht="15" customHeight="1" x14ac:dyDescent="0.2">
      <c r="A311" s="216" t="str">
        <f t="shared" si="4"/>
        <v>貨3LLLF</v>
      </c>
      <c r="B311" s="216" t="s">
        <v>129</v>
      </c>
      <c r="C311" s="216" t="s">
        <v>67</v>
      </c>
      <c r="D311" s="216" t="s">
        <v>9</v>
      </c>
      <c r="E311" s="216" t="s">
        <v>873</v>
      </c>
      <c r="I311" s="1" t="s">
        <v>827</v>
      </c>
      <c r="K311" s="358"/>
      <c r="L311" s="358"/>
      <c r="M311" s="358"/>
      <c r="T311" s="341" t="s">
        <v>232</v>
      </c>
      <c r="U311" s="265" t="s">
        <v>241</v>
      </c>
      <c r="V311" s="270" t="s">
        <v>894</v>
      </c>
      <c r="W311" s="342" t="s">
        <v>9</v>
      </c>
      <c r="X311" s="265" t="s">
        <v>873</v>
      </c>
      <c r="Y311" s="343"/>
      <c r="Z311" s="266" t="s">
        <v>1703</v>
      </c>
    </row>
    <row r="312" spans="1:26" ht="15" customHeight="1" x14ac:dyDescent="0.2">
      <c r="A312" s="216" t="str">
        <f t="shared" si="4"/>
        <v>貨3LMBF</v>
      </c>
      <c r="B312" s="216" t="s">
        <v>129</v>
      </c>
      <c r="C312" s="216" t="s">
        <v>67</v>
      </c>
      <c r="D312" s="216" t="s">
        <v>9</v>
      </c>
      <c r="E312" s="216" t="s">
        <v>874</v>
      </c>
      <c r="I312" s="1" t="s">
        <v>812</v>
      </c>
      <c r="J312" s="216" t="s">
        <v>364</v>
      </c>
      <c r="K312" s="358"/>
      <c r="L312" s="358"/>
      <c r="M312" s="358"/>
      <c r="T312" s="341" t="s">
        <v>232</v>
      </c>
      <c r="U312" s="265" t="s">
        <v>241</v>
      </c>
      <c r="V312" s="270" t="s">
        <v>894</v>
      </c>
      <c r="W312" s="342" t="s">
        <v>9</v>
      </c>
      <c r="X312" s="265" t="s">
        <v>874</v>
      </c>
      <c r="Y312" s="343" t="s">
        <v>364</v>
      </c>
      <c r="Z312" s="266" t="s">
        <v>1761</v>
      </c>
    </row>
    <row r="313" spans="1:26" ht="15" customHeight="1" x14ac:dyDescent="0.2">
      <c r="A313" s="216" t="str">
        <f t="shared" si="4"/>
        <v>貨3LMAF</v>
      </c>
      <c r="B313" s="216" t="s">
        <v>129</v>
      </c>
      <c r="C313" s="216" t="s">
        <v>67</v>
      </c>
      <c r="D313" s="216" t="s">
        <v>9</v>
      </c>
      <c r="E313" s="216" t="s">
        <v>875</v>
      </c>
      <c r="I313" s="1" t="s">
        <v>816</v>
      </c>
      <c r="J313" s="216" t="s">
        <v>12</v>
      </c>
      <c r="K313" s="358"/>
      <c r="L313" s="358"/>
      <c r="M313" s="358"/>
      <c r="T313" s="341" t="s">
        <v>232</v>
      </c>
      <c r="U313" s="265" t="s">
        <v>241</v>
      </c>
      <c r="V313" s="270" t="s">
        <v>894</v>
      </c>
      <c r="W313" s="342" t="s">
        <v>9</v>
      </c>
      <c r="X313" s="265" t="s">
        <v>875</v>
      </c>
      <c r="Y313" s="343"/>
      <c r="Z313" s="266" t="s">
        <v>1702</v>
      </c>
    </row>
    <row r="314" spans="1:26" ht="15" customHeight="1" x14ac:dyDescent="0.2">
      <c r="A314" s="216" t="str">
        <f t="shared" si="4"/>
        <v>貨3LMLF</v>
      </c>
      <c r="B314" s="216" t="s">
        <v>129</v>
      </c>
      <c r="C314" s="216" t="s">
        <v>67</v>
      </c>
      <c r="D314" s="216" t="s">
        <v>9</v>
      </c>
      <c r="E314" s="216" t="s">
        <v>876</v>
      </c>
      <c r="I314" s="1" t="s">
        <v>827</v>
      </c>
      <c r="K314" s="358"/>
      <c r="L314" s="358"/>
      <c r="M314" s="358"/>
      <c r="T314" s="341" t="s">
        <v>232</v>
      </c>
      <c r="U314" s="265" t="s">
        <v>241</v>
      </c>
      <c r="V314" s="270" t="s">
        <v>894</v>
      </c>
      <c r="W314" s="342" t="s">
        <v>9</v>
      </c>
      <c r="X314" s="265" t="s">
        <v>876</v>
      </c>
      <c r="Y314" s="343"/>
      <c r="Z314" s="266" t="s">
        <v>1703</v>
      </c>
    </row>
    <row r="315" spans="1:26" ht="15" customHeight="1" x14ac:dyDescent="0.2">
      <c r="A315" s="216" t="str">
        <f t="shared" si="4"/>
        <v>貨3LRBF</v>
      </c>
      <c r="B315" s="216" t="s">
        <v>129</v>
      </c>
      <c r="C315" s="216" t="s">
        <v>67</v>
      </c>
      <c r="D315" s="216" t="s">
        <v>9</v>
      </c>
      <c r="E315" s="216" t="s">
        <v>877</v>
      </c>
      <c r="I315" s="1" t="s">
        <v>814</v>
      </c>
      <c r="J315" s="216" t="s">
        <v>365</v>
      </c>
      <c r="T315" s="341" t="s">
        <v>232</v>
      </c>
      <c r="U315" s="265" t="s">
        <v>241</v>
      </c>
      <c r="V315" s="270" t="s">
        <v>894</v>
      </c>
      <c r="W315" s="342" t="s">
        <v>9</v>
      </c>
      <c r="X315" s="265" t="s">
        <v>877</v>
      </c>
      <c r="Y315" s="343" t="s">
        <v>365</v>
      </c>
      <c r="Z315" s="266" t="s">
        <v>1759</v>
      </c>
    </row>
    <row r="316" spans="1:26" ht="15" customHeight="1" x14ac:dyDescent="0.2">
      <c r="A316" s="216" t="str">
        <f t="shared" si="4"/>
        <v>貨3LRAF</v>
      </c>
      <c r="B316" s="216" t="s">
        <v>129</v>
      </c>
      <c r="C316" s="216" t="s">
        <v>67</v>
      </c>
      <c r="D316" s="216" t="s">
        <v>9</v>
      </c>
      <c r="E316" s="216" t="s">
        <v>878</v>
      </c>
      <c r="I316" s="1" t="s">
        <v>816</v>
      </c>
      <c r="J316" s="216" t="s">
        <v>13</v>
      </c>
      <c r="T316" s="341" t="s">
        <v>232</v>
      </c>
      <c r="U316" s="265" t="s">
        <v>241</v>
      </c>
      <c r="V316" s="270" t="s">
        <v>894</v>
      </c>
      <c r="W316" s="342" t="s">
        <v>9</v>
      </c>
      <c r="X316" s="265" t="s">
        <v>878</v>
      </c>
      <c r="Y316" s="343"/>
      <c r="Z316" s="266" t="s">
        <v>1702</v>
      </c>
    </row>
    <row r="317" spans="1:26" ht="15" customHeight="1" x14ac:dyDescent="0.2">
      <c r="A317" s="216" t="str">
        <f t="shared" si="4"/>
        <v>貨3LRLF</v>
      </c>
      <c r="B317" s="216" t="s">
        <v>129</v>
      </c>
      <c r="C317" s="216" t="s">
        <v>67</v>
      </c>
      <c r="D317" s="216" t="s">
        <v>9</v>
      </c>
      <c r="E317" s="216" t="s">
        <v>879</v>
      </c>
      <c r="I317" s="1" t="s">
        <v>827</v>
      </c>
      <c r="T317" s="341" t="s">
        <v>232</v>
      </c>
      <c r="U317" s="265" t="s">
        <v>241</v>
      </c>
      <c r="V317" s="270" t="s">
        <v>894</v>
      </c>
      <c r="W317" s="342" t="s">
        <v>9</v>
      </c>
      <c r="X317" s="265" t="s">
        <v>879</v>
      </c>
      <c r="Y317" s="343"/>
      <c r="Z317" s="266" t="s">
        <v>1703</v>
      </c>
    </row>
    <row r="318" spans="1:26" ht="15" customHeight="1" x14ac:dyDescent="0.2">
      <c r="A318" s="216" t="str">
        <f t="shared" si="4"/>
        <v>貨3LQBF</v>
      </c>
      <c r="B318" s="216" t="s">
        <v>129</v>
      </c>
      <c r="C318" s="216" t="s">
        <v>67</v>
      </c>
      <c r="D318" s="216" t="s">
        <v>9</v>
      </c>
      <c r="E318" s="216" t="s">
        <v>236</v>
      </c>
      <c r="I318" s="1" t="s">
        <v>810</v>
      </c>
      <c r="J318" s="216" t="s">
        <v>821</v>
      </c>
      <c r="T318" s="341" t="s">
        <v>232</v>
      </c>
      <c r="U318" s="265" t="s">
        <v>241</v>
      </c>
      <c r="V318" s="270" t="s">
        <v>894</v>
      </c>
      <c r="W318" s="342" t="s">
        <v>9</v>
      </c>
      <c r="X318" s="265" t="s">
        <v>236</v>
      </c>
      <c r="Y318" s="343"/>
      <c r="Z318" s="266" t="s">
        <v>1704</v>
      </c>
    </row>
    <row r="319" spans="1:26" ht="15" customHeight="1" x14ac:dyDescent="0.2">
      <c r="A319" s="216" t="str">
        <f t="shared" si="4"/>
        <v>貨3LQAF</v>
      </c>
      <c r="B319" s="216" t="s">
        <v>129</v>
      </c>
      <c r="C319" s="216" t="s">
        <v>67</v>
      </c>
      <c r="D319" s="216" t="s">
        <v>9</v>
      </c>
      <c r="E319" s="216" t="s">
        <v>237</v>
      </c>
      <c r="I319" s="1" t="s">
        <v>816</v>
      </c>
      <c r="J319" s="216" t="s">
        <v>215</v>
      </c>
      <c r="T319" s="341" t="s">
        <v>232</v>
      </c>
      <c r="U319" s="265" t="s">
        <v>241</v>
      </c>
      <c r="V319" s="270" t="s">
        <v>894</v>
      </c>
      <c r="W319" s="342" t="s">
        <v>9</v>
      </c>
      <c r="X319" s="265" t="s">
        <v>237</v>
      </c>
      <c r="Y319" s="343"/>
      <c r="Z319" s="266" t="s">
        <v>1702</v>
      </c>
    </row>
    <row r="320" spans="1:26" ht="15" customHeight="1" x14ac:dyDescent="0.2">
      <c r="A320" s="216" t="str">
        <f t="shared" si="4"/>
        <v>貨3LQLF</v>
      </c>
      <c r="B320" s="216" t="s">
        <v>129</v>
      </c>
      <c r="C320" s="216" t="s">
        <v>67</v>
      </c>
      <c r="D320" s="216" t="s">
        <v>9</v>
      </c>
      <c r="E320" s="216" t="s">
        <v>880</v>
      </c>
      <c r="I320" s="1" t="s">
        <v>827</v>
      </c>
      <c r="T320" s="341" t="s">
        <v>232</v>
      </c>
      <c r="U320" s="265" t="s">
        <v>241</v>
      </c>
      <c r="V320" s="270" t="s">
        <v>894</v>
      </c>
      <c r="W320" s="342" t="s">
        <v>9</v>
      </c>
      <c r="X320" s="265" t="s">
        <v>880</v>
      </c>
      <c r="Y320" s="343"/>
      <c r="Z320" s="266" t="s">
        <v>1703</v>
      </c>
    </row>
    <row r="321" spans="1:26" ht="15" customHeight="1" x14ac:dyDescent="0.2">
      <c r="A321" s="216" t="str">
        <f t="shared" si="4"/>
        <v>貨3L3BF</v>
      </c>
      <c r="B321" s="216" t="s">
        <v>129</v>
      </c>
      <c r="C321" s="216" t="s">
        <v>67</v>
      </c>
      <c r="D321" s="216" t="s">
        <v>842</v>
      </c>
      <c r="E321" s="216" t="s">
        <v>881</v>
      </c>
      <c r="I321" s="1" t="s">
        <v>810</v>
      </c>
      <c r="T321" s="341" t="s">
        <v>232</v>
      </c>
      <c r="U321" s="265" t="s">
        <v>241</v>
      </c>
      <c r="V321" s="270" t="s">
        <v>894</v>
      </c>
      <c r="W321" s="342" t="s">
        <v>842</v>
      </c>
      <c r="X321" s="265" t="s">
        <v>881</v>
      </c>
      <c r="Y321" s="343"/>
      <c r="Z321" s="266" t="s">
        <v>1757</v>
      </c>
    </row>
    <row r="322" spans="1:26" ht="15" customHeight="1" x14ac:dyDescent="0.2">
      <c r="A322" s="216" t="str">
        <f t="shared" si="4"/>
        <v>貨3L3AF</v>
      </c>
      <c r="B322" s="216" t="s">
        <v>129</v>
      </c>
      <c r="C322" s="216" t="s">
        <v>67</v>
      </c>
      <c r="D322" s="216" t="s">
        <v>842</v>
      </c>
      <c r="E322" s="216" t="s">
        <v>882</v>
      </c>
      <c r="I322" s="1" t="s">
        <v>816</v>
      </c>
      <c r="T322" s="341" t="s">
        <v>232</v>
      </c>
      <c r="U322" s="265" t="s">
        <v>241</v>
      </c>
      <c r="V322" s="270" t="s">
        <v>894</v>
      </c>
      <c r="W322" s="342" t="s">
        <v>842</v>
      </c>
      <c r="X322" s="265" t="s">
        <v>882</v>
      </c>
      <c r="Y322" s="343"/>
      <c r="Z322" s="266" t="s">
        <v>1702</v>
      </c>
    </row>
    <row r="323" spans="1:26" ht="15" customHeight="1" x14ac:dyDescent="0.2">
      <c r="A323" s="216" t="str">
        <f t="shared" si="4"/>
        <v>貨3L3LF</v>
      </c>
      <c r="B323" s="216" t="s">
        <v>129</v>
      </c>
      <c r="C323" s="216" t="s">
        <v>67</v>
      </c>
      <c r="D323" s="216" t="s">
        <v>842</v>
      </c>
      <c r="E323" s="216" t="s">
        <v>883</v>
      </c>
      <c r="I323" s="1" t="s">
        <v>827</v>
      </c>
      <c r="T323" s="341" t="s">
        <v>232</v>
      </c>
      <c r="U323" s="265" t="s">
        <v>241</v>
      </c>
      <c r="V323" s="270" t="s">
        <v>894</v>
      </c>
      <c r="W323" s="342" t="s">
        <v>842</v>
      </c>
      <c r="X323" s="265" t="s">
        <v>883</v>
      </c>
      <c r="Y323" s="343"/>
      <c r="Z323" s="266" t="s">
        <v>1703</v>
      </c>
    </row>
    <row r="324" spans="1:26" ht="15" customHeight="1" x14ac:dyDescent="0.2">
      <c r="A324" s="216" t="str">
        <f t="shared" ref="A324:A387" si="5">CONCATENATE(C324,E324)</f>
        <v>貨3L4BF</v>
      </c>
      <c r="B324" s="216" t="s">
        <v>129</v>
      </c>
      <c r="C324" s="216" t="s">
        <v>67</v>
      </c>
      <c r="D324" s="216" t="s">
        <v>842</v>
      </c>
      <c r="E324" s="216" t="s">
        <v>884</v>
      </c>
      <c r="I324" s="1" t="s">
        <v>812</v>
      </c>
      <c r="T324" s="341" t="s">
        <v>232</v>
      </c>
      <c r="U324" s="265" t="s">
        <v>241</v>
      </c>
      <c r="V324" s="270" t="s">
        <v>894</v>
      </c>
      <c r="W324" s="342" t="s">
        <v>842</v>
      </c>
      <c r="X324" s="265" t="s">
        <v>884</v>
      </c>
      <c r="Y324" s="343" t="s">
        <v>364</v>
      </c>
      <c r="Z324" s="266" t="s">
        <v>1758</v>
      </c>
    </row>
    <row r="325" spans="1:26" ht="15" customHeight="1" x14ac:dyDescent="0.2">
      <c r="A325" s="216" t="str">
        <f t="shared" si="5"/>
        <v>貨3L4AF</v>
      </c>
      <c r="B325" s="216" t="s">
        <v>129</v>
      </c>
      <c r="C325" s="216" t="s">
        <v>67</v>
      </c>
      <c r="D325" s="216" t="s">
        <v>842</v>
      </c>
      <c r="E325" s="216" t="s">
        <v>885</v>
      </c>
      <c r="I325" s="1" t="s">
        <v>816</v>
      </c>
      <c r="T325" s="341" t="s">
        <v>232</v>
      </c>
      <c r="U325" s="265" t="s">
        <v>241</v>
      </c>
      <c r="V325" s="270" t="s">
        <v>894</v>
      </c>
      <c r="W325" s="342" t="s">
        <v>842</v>
      </c>
      <c r="X325" s="265" t="s">
        <v>885</v>
      </c>
      <c r="Y325" s="343"/>
      <c r="Z325" s="266" t="s">
        <v>1702</v>
      </c>
    </row>
    <row r="326" spans="1:26" ht="15" customHeight="1" x14ac:dyDescent="0.2">
      <c r="A326" s="216" t="str">
        <f t="shared" si="5"/>
        <v>貨3L4LF</v>
      </c>
      <c r="B326" s="216" t="s">
        <v>129</v>
      </c>
      <c r="C326" s="216" t="s">
        <v>67</v>
      </c>
      <c r="D326" s="216" t="s">
        <v>842</v>
      </c>
      <c r="E326" s="216" t="s">
        <v>886</v>
      </c>
      <c r="I326" s="1" t="s">
        <v>827</v>
      </c>
      <c r="T326" s="341" t="s">
        <v>232</v>
      </c>
      <c r="U326" s="265" t="s">
        <v>241</v>
      </c>
      <c r="V326" s="270" t="s">
        <v>894</v>
      </c>
      <c r="W326" s="342" t="s">
        <v>842</v>
      </c>
      <c r="X326" s="265" t="s">
        <v>886</v>
      </c>
      <c r="Y326" s="343"/>
      <c r="Z326" s="266" t="s">
        <v>1703</v>
      </c>
    </row>
    <row r="327" spans="1:26" ht="15" customHeight="1" x14ac:dyDescent="0.2">
      <c r="A327" s="216" t="str">
        <f t="shared" si="5"/>
        <v>貨3L5BF</v>
      </c>
      <c r="B327" s="216" t="s">
        <v>129</v>
      </c>
      <c r="C327" s="216" t="s">
        <v>67</v>
      </c>
      <c r="D327" s="216" t="s">
        <v>842</v>
      </c>
      <c r="E327" s="216" t="s">
        <v>887</v>
      </c>
      <c r="I327" s="1" t="s">
        <v>814</v>
      </c>
      <c r="T327" s="341" t="s">
        <v>232</v>
      </c>
      <c r="U327" s="265" t="s">
        <v>241</v>
      </c>
      <c r="V327" s="270" t="s">
        <v>894</v>
      </c>
      <c r="W327" s="342" t="s">
        <v>842</v>
      </c>
      <c r="X327" s="265" t="s">
        <v>887</v>
      </c>
      <c r="Y327" s="343" t="s">
        <v>365</v>
      </c>
      <c r="Z327" s="266" t="s">
        <v>1759</v>
      </c>
    </row>
    <row r="328" spans="1:26" ht="15" customHeight="1" x14ac:dyDescent="0.2">
      <c r="A328" s="216" t="str">
        <f t="shared" si="5"/>
        <v>貨3L5AF</v>
      </c>
      <c r="B328" s="216" t="s">
        <v>129</v>
      </c>
      <c r="C328" s="216" t="s">
        <v>67</v>
      </c>
      <c r="D328" s="216" t="s">
        <v>842</v>
      </c>
      <c r="E328" s="216" t="s">
        <v>888</v>
      </c>
      <c r="I328" s="1" t="s">
        <v>816</v>
      </c>
      <c r="T328" s="341" t="s">
        <v>232</v>
      </c>
      <c r="U328" s="265" t="s">
        <v>241</v>
      </c>
      <c r="V328" s="270" t="s">
        <v>894</v>
      </c>
      <c r="W328" s="342" t="s">
        <v>842</v>
      </c>
      <c r="X328" s="265" t="s">
        <v>888</v>
      </c>
      <c r="Y328" s="343"/>
      <c r="Z328" s="266" t="s">
        <v>1702</v>
      </c>
    </row>
    <row r="329" spans="1:26" ht="15" customHeight="1" x14ac:dyDescent="0.2">
      <c r="A329" s="216" t="str">
        <f t="shared" si="5"/>
        <v>貨3L5LF</v>
      </c>
      <c r="B329" s="216" t="s">
        <v>129</v>
      </c>
      <c r="C329" s="216" t="s">
        <v>67</v>
      </c>
      <c r="D329" s="216" t="s">
        <v>842</v>
      </c>
      <c r="E329" s="216" t="s">
        <v>889</v>
      </c>
      <c r="I329" s="1" t="s">
        <v>827</v>
      </c>
      <c r="T329" s="341" t="s">
        <v>232</v>
      </c>
      <c r="U329" s="265" t="s">
        <v>241</v>
      </c>
      <c r="V329" s="270" t="s">
        <v>894</v>
      </c>
      <c r="W329" s="342" t="s">
        <v>842</v>
      </c>
      <c r="X329" s="265" t="s">
        <v>889</v>
      </c>
      <c r="Y329" s="343"/>
      <c r="Z329" s="266" t="s">
        <v>1703</v>
      </c>
    </row>
    <row r="330" spans="1:26" ht="15" customHeight="1" x14ac:dyDescent="0.2">
      <c r="A330" s="216" t="str">
        <f t="shared" si="5"/>
        <v>貨3L6BF</v>
      </c>
      <c r="B330" s="216" t="s">
        <v>129</v>
      </c>
      <c r="C330" s="216" t="s">
        <v>67</v>
      </c>
      <c r="D330" s="216" t="s">
        <v>842</v>
      </c>
      <c r="E330" s="216" t="s">
        <v>891</v>
      </c>
      <c r="I330" s="1" t="s">
        <v>890</v>
      </c>
      <c r="T330" s="341" t="s">
        <v>232</v>
      </c>
      <c r="U330" s="265" t="s">
        <v>241</v>
      </c>
      <c r="V330" s="270" t="s">
        <v>894</v>
      </c>
      <c r="W330" s="342" t="s">
        <v>842</v>
      </c>
      <c r="X330" s="265" t="s">
        <v>891</v>
      </c>
      <c r="Y330" s="343" t="s">
        <v>858</v>
      </c>
      <c r="Z330" s="266" t="s">
        <v>1760</v>
      </c>
    </row>
    <row r="331" spans="1:26" ht="15" customHeight="1" x14ac:dyDescent="0.2">
      <c r="A331" s="216" t="str">
        <f t="shared" si="5"/>
        <v>貨3L6AF</v>
      </c>
      <c r="B331" s="216" t="s">
        <v>129</v>
      </c>
      <c r="C331" s="216" t="s">
        <v>67</v>
      </c>
      <c r="D331" s="216" t="s">
        <v>842</v>
      </c>
      <c r="E331" s="216" t="s">
        <v>892</v>
      </c>
      <c r="I331" s="1" t="s">
        <v>816</v>
      </c>
      <c r="T331" s="341" t="s">
        <v>232</v>
      </c>
      <c r="U331" s="265" t="s">
        <v>241</v>
      </c>
      <c r="V331" s="270" t="s">
        <v>894</v>
      </c>
      <c r="W331" s="342" t="s">
        <v>842</v>
      </c>
      <c r="X331" s="265" t="s">
        <v>892</v>
      </c>
      <c r="Y331" s="343"/>
      <c r="Z331" s="266" t="s">
        <v>1702</v>
      </c>
    </row>
    <row r="332" spans="1:26" ht="15" customHeight="1" x14ac:dyDescent="0.2">
      <c r="A332" s="216" t="str">
        <f t="shared" si="5"/>
        <v>貨3L6LF</v>
      </c>
      <c r="B332" s="216" t="s">
        <v>129</v>
      </c>
      <c r="C332" s="216" t="s">
        <v>67</v>
      </c>
      <c r="D332" s="216" t="s">
        <v>842</v>
      </c>
      <c r="E332" s="216" t="s">
        <v>893</v>
      </c>
      <c r="I332" s="1" t="s">
        <v>827</v>
      </c>
      <c r="T332" s="341" t="s">
        <v>232</v>
      </c>
      <c r="U332" s="265" t="s">
        <v>241</v>
      </c>
      <c r="V332" s="270" t="s">
        <v>894</v>
      </c>
      <c r="W332" s="342" t="s">
        <v>842</v>
      </c>
      <c r="X332" s="265" t="s">
        <v>893</v>
      </c>
      <c r="Y332" s="343"/>
      <c r="Z332" s="266" t="s">
        <v>1703</v>
      </c>
    </row>
    <row r="333" spans="1:26" ht="15" customHeight="1" x14ac:dyDescent="0.2">
      <c r="A333" s="216" t="str">
        <f t="shared" si="5"/>
        <v>貨4L-</v>
      </c>
      <c r="B333" s="216" t="s">
        <v>130</v>
      </c>
      <c r="C333" s="216" t="s">
        <v>68</v>
      </c>
      <c r="D333" s="216" t="s">
        <v>493</v>
      </c>
      <c r="E333" s="216" t="s">
        <v>492</v>
      </c>
      <c r="I333" s="1" t="s">
        <v>810</v>
      </c>
      <c r="T333" s="341" t="s">
        <v>232</v>
      </c>
      <c r="U333" s="265" t="s">
        <v>241</v>
      </c>
      <c r="V333" s="270" t="s">
        <v>895</v>
      </c>
      <c r="W333" s="342" t="s">
        <v>493</v>
      </c>
      <c r="X333" s="265" t="s">
        <v>492</v>
      </c>
      <c r="Y333" s="343"/>
      <c r="Z333" s="266" t="s">
        <v>1757</v>
      </c>
    </row>
    <row r="334" spans="1:26" ht="15" customHeight="1" x14ac:dyDescent="0.2">
      <c r="A334" s="216" t="str">
        <f t="shared" si="5"/>
        <v>貨4LJ</v>
      </c>
      <c r="B334" s="216" t="s">
        <v>130</v>
      </c>
      <c r="C334" s="216" t="s">
        <v>68</v>
      </c>
      <c r="D334" s="216" t="s">
        <v>496</v>
      </c>
      <c r="E334" s="216" t="s">
        <v>509</v>
      </c>
      <c r="I334" s="1" t="s">
        <v>810</v>
      </c>
      <c r="T334" s="341" t="s">
        <v>232</v>
      </c>
      <c r="U334" s="265" t="s">
        <v>241</v>
      </c>
      <c r="V334" s="270" t="s">
        <v>895</v>
      </c>
      <c r="W334" s="342" t="s">
        <v>496</v>
      </c>
      <c r="X334" s="265" t="s">
        <v>509</v>
      </c>
      <c r="Y334" s="343"/>
      <c r="Z334" s="266" t="s">
        <v>1757</v>
      </c>
    </row>
    <row r="335" spans="1:26" ht="15" customHeight="1" x14ac:dyDescent="0.2">
      <c r="A335" s="216" t="str">
        <f t="shared" si="5"/>
        <v>貨4LM</v>
      </c>
      <c r="B335" s="216" t="s">
        <v>130</v>
      </c>
      <c r="C335" s="216" t="s">
        <v>68</v>
      </c>
      <c r="D335" s="216" t="s">
        <v>526</v>
      </c>
      <c r="E335" s="216" t="s">
        <v>527</v>
      </c>
      <c r="I335" s="1" t="s">
        <v>810</v>
      </c>
      <c r="T335" s="341" t="s">
        <v>232</v>
      </c>
      <c r="U335" s="265" t="s">
        <v>241</v>
      </c>
      <c r="V335" s="270" t="s">
        <v>895</v>
      </c>
      <c r="W335" s="342" t="s">
        <v>526</v>
      </c>
      <c r="X335" s="265" t="s">
        <v>527</v>
      </c>
      <c r="Y335" s="343"/>
      <c r="Z335" s="266" t="s">
        <v>1757</v>
      </c>
    </row>
    <row r="336" spans="1:26" ht="15" customHeight="1" x14ac:dyDescent="0.2">
      <c r="A336" s="216" t="str">
        <f t="shared" si="5"/>
        <v>貨4LT</v>
      </c>
      <c r="B336" s="216" t="s">
        <v>130</v>
      </c>
      <c r="C336" s="216" t="s">
        <v>68</v>
      </c>
      <c r="D336" s="216" t="s">
        <v>520</v>
      </c>
      <c r="E336" s="216" t="s">
        <v>521</v>
      </c>
      <c r="I336" s="1" t="s">
        <v>810</v>
      </c>
      <c r="T336" s="341" t="s">
        <v>232</v>
      </c>
      <c r="U336" s="265" t="s">
        <v>241</v>
      </c>
      <c r="V336" s="270" t="s">
        <v>895</v>
      </c>
      <c r="W336" s="342" t="s">
        <v>520</v>
      </c>
      <c r="X336" s="265" t="s">
        <v>521</v>
      </c>
      <c r="Y336" s="343"/>
      <c r="Z336" s="266" t="s">
        <v>1757</v>
      </c>
    </row>
    <row r="337" spans="1:26" ht="15" customHeight="1" x14ac:dyDescent="0.2">
      <c r="A337" s="216" t="str">
        <f t="shared" si="5"/>
        <v>貨4LZ</v>
      </c>
      <c r="B337" s="216" t="s">
        <v>130</v>
      </c>
      <c r="C337" s="216" t="s">
        <v>68</v>
      </c>
      <c r="D337" s="216" t="s">
        <v>112</v>
      </c>
      <c r="E337" s="216" t="s">
        <v>528</v>
      </c>
      <c r="F337" s="356"/>
      <c r="I337" s="1" t="s">
        <v>810</v>
      </c>
      <c r="T337" s="341" t="s">
        <v>232</v>
      </c>
      <c r="U337" s="265" t="s">
        <v>241</v>
      </c>
      <c r="V337" s="270" t="s">
        <v>895</v>
      </c>
      <c r="W337" s="342" t="s">
        <v>112</v>
      </c>
      <c r="X337" s="265" t="s">
        <v>528</v>
      </c>
      <c r="Y337" s="343"/>
      <c r="Z337" s="266" t="s">
        <v>1757</v>
      </c>
    </row>
    <row r="338" spans="1:26" ht="15" customHeight="1" x14ac:dyDescent="0.2">
      <c r="A338" s="216" t="str">
        <f t="shared" si="5"/>
        <v>貨4LGB</v>
      </c>
      <c r="B338" s="216" t="s">
        <v>130</v>
      </c>
      <c r="C338" s="216" t="s">
        <v>68</v>
      </c>
      <c r="D338" s="216" t="s">
        <v>113</v>
      </c>
      <c r="E338" s="216" t="s">
        <v>550</v>
      </c>
      <c r="F338" s="356"/>
      <c r="I338" s="1" t="s">
        <v>810</v>
      </c>
      <c r="T338" s="341" t="s">
        <v>232</v>
      </c>
      <c r="U338" s="265" t="s">
        <v>241</v>
      </c>
      <c r="V338" s="270" t="s">
        <v>895</v>
      </c>
      <c r="W338" s="342" t="s">
        <v>113</v>
      </c>
      <c r="X338" s="265" t="s">
        <v>550</v>
      </c>
      <c r="Y338" s="343"/>
      <c r="Z338" s="266" t="s">
        <v>1757</v>
      </c>
    </row>
    <row r="339" spans="1:26" ht="15" customHeight="1" x14ac:dyDescent="0.2">
      <c r="A339" s="216" t="str">
        <f t="shared" si="5"/>
        <v>貨4LGE</v>
      </c>
      <c r="B339" s="216" t="s">
        <v>130</v>
      </c>
      <c r="C339" s="216" t="s">
        <v>68</v>
      </c>
      <c r="D339" s="216" t="s">
        <v>113</v>
      </c>
      <c r="E339" s="216" t="s">
        <v>552</v>
      </c>
      <c r="I339" s="1" t="s">
        <v>810</v>
      </c>
      <c r="T339" s="341" t="s">
        <v>232</v>
      </c>
      <c r="U339" s="265" t="s">
        <v>241</v>
      </c>
      <c r="V339" s="270" t="s">
        <v>895</v>
      </c>
      <c r="W339" s="342" t="s">
        <v>113</v>
      </c>
      <c r="X339" s="265" t="s">
        <v>552</v>
      </c>
      <c r="Y339" s="343"/>
      <c r="Z339" s="266" t="s">
        <v>1757</v>
      </c>
    </row>
    <row r="340" spans="1:26" ht="15" customHeight="1" x14ac:dyDescent="0.2">
      <c r="A340" s="216" t="str">
        <f t="shared" si="5"/>
        <v>貨4LHJ</v>
      </c>
      <c r="B340" s="216" t="s">
        <v>130</v>
      </c>
      <c r="C340" s="216" t="s">
        <v>68</v>
      </c>
      <c r="D340" s="216" t="s">
        <v>113</v>
      </c>
      <c r="E340" s="216" t="s">
        <v>560</v>
      </c>
      <c r="I340" s="1" t="s">
        <v>816</v>
      </c>
      <c r="J340" s="216" t="s">
        <v>820</v>
      </c>
      <c r="T340" s="341" t="s">
        <v>232</v>
      </c>
      <c r="U340" s="265" t="s">
        <v>241</v>
      </c>
      <c r="V340" s="270" t="s">
        <v>895</v>
      </c>
      <c r="W340" s="342" t="s">
        <v>113</v>
      </c>
      <c r="X340" s="265" t="s">
        <v>560</v>
      </c>
      <c r="Y340" s="343"/>
      <c r="Z340" s="266" t="s">
        <v>1702</v>
      </c>
    </row>
    <row r="341" spans="1:26" ht="15" customHeight="1" x14ac:dyDescent="0.2">
      <c r="A341" s="216" t="str">
        <f t="shared" si="5"/>
        <v>貨4LGL</v>
      </c>
      <c r="B341" s="216" t="s">
        <v>130</v>
      </c>
      <c r="C341" s="216" t="s">
        <v>68</v>
      </c>
      <c r="D341" s="216" t="s">
        <v>523</v>
      </c>
      <c r="E341" s="216" t="s">
        <v>558</v>
      </c>
      <c r="I341" s="1" t="s">
        <v>810</v>
      </c>
      <c r="T341" s="341" t="s">
        <v>232</v>
      </c>
      <c r="U341" s="265" t="s">
        <v>241</v>
      </c>
      <c r="V341" s="270" t="s">
        <v>895</v>
      </c>
      <c r="W341" s="342" t="s">
        <v>523</v>
      </c>
      <c r="X341" s="265" t="s">
        <v>558</v>
      </c>
      <c r="Y341" s="343"/>
      <c r="Z341" s="266" t="s">
        <v>1757</v>
      </c>
    </row>
    <row r="342" spans="1:26" ht="15" customHeight="1" x14ac:dyDescent="0.2">
      <c r="A342" s="216" t="str">
        <f t="shared" si="5"/>
        <v>貨4LHR</v>
      </c>
      <c r="B342" s="216" t="s">
        <v>130</v>
      </c>
      <c r="C342" s="216" t="s">
        <v>68</v>
      </c>
      <c r="D342" s="216" t="s">
        <v>523</v>
      </c>
      <c r="E342" s="216" t="s">
        <v>568</v>
      </c>
      <c r="I342" s="1" t="s">
        <v>816</v>
      </c>
      <c r="J342" s="216" t="s">
        <v>820</v>
      </c>
      <c r="T342" s="341" t="s">
        <v>232</v>
      </c>
      <c r="U342" s="265" t="s">
        <v>241</v>
      </c>
      <c r="V342" s="270" t="s">
        <v>895</v>
      </c>
      <c r="W342" s="342" t="s">
        <v>523</v>
      </c>
      <c r="X342" s="265" t="s">
        <v>568</v>
      </c>
      <c r="Y342" s="343"/>
      <c r="Z342" s="266" t="s">
        <v>1702</v>
      </c>
    </row>
    <row r="343" spans="1:26" ht="15" customHeight="1" x14ac:dyDescent="0.2">
      <c r="A343" s="216" t="str">
        <f t="shared" si="5"/>
        <v>貨4LTD</v>
      </c>
      <c r="B343" s="356" t="s">
        <v>130</v>
      </c>
      <c r="C343" s="356" t="s">
        <v>68</v>
      </c>
      <c r="D343" s="356" t="s">
        <v>523</v>
      </c>
      <c r="E343" s="359" t="s">
        <v>580</v>
      </c>
      <c r="F343" s="356"/>
      <c r="I343" s="357" t="s">
        <v>810</v>
      </c>
      <c r="J343" s="359" t="s">
        <v>821</v>
      </c>
      <c r="T343" s="341" t="s">
        <v>232</v>
      </c>
      <c r="U343" s="265" t="s">
        <v>241</v>
      </c>
      <c r="V343" s="270" t="s">
        <v>895</v>
      </c>
      <c r="W343" s="342" t="s">
        <v>523</v>
      </c>
      <c r="X343" s="265" t="s">
        <v>580</v>
      </c>
      <c r="Y343" s="343"/>
      <c r="Z343" s="266" t="s">
        <v>1704</v>
      </c>
    </row>
    <row r="344" spans="1:26" ht="15" customHeight="1" x14ac:dyDescent="0.2">
      <c r="A344" s="216" t="str">
        <f t="shared" si="5"/>
        <v>貨4LXD</v>
      </c>
      <c r="B344" s="356" t="s">
        <v>130</v>
      </c>
      <c r="C344" s="356" t="s">
        <v>68</v>
      </c>
      <c r="D344" s="356" t="s">
        <v>523</v>
      </c>
      <c r="E344" s="359" t="s">
        <v>594</v>
      </c>
      <c r="F344" s="356"/>
      <c r="I344" s="357" t="s">
        <v>816</v>
      </c>
      <c r="J344" s="359" t="s">
        <v>215</v>
      </c>
      <c r="T344" s="341" t="s">
        <v>232</v>
      </c>
      <c r="U344" s="265" t="s">
        <v>241</v>
      </c>
      <c r="V344" s="270" t="s">
        <v>895</v>
      </c>
      <c r="W344" s="342" t="s">
        <v>523</v>
      </c>
      <c r="X344" s="265" t="s">
        <v>594</v>
      </c>
      <c r="Y344" s="343"/>
      <c r="Z344" s="266" t="s">
        <v>1702</v>
      </c>
    </row>
    <row r="345" spans="1:26" ht="15" customHeight="1" x14ac:dyDescent="0.2">
      <c r="A345" s="216" t="str">
        <f t="shared" si="5"/>
        <v>貨4LLD</v>
      </c>
      <c r="B345" s="358" t="s">
        <v>130</v>
      </c>
      <c r="C345" s="358" t="s">
        <v>68</v>
      </c>
      <c r="D345" s="360" t="s">
        <v>523</v>
      </c>
      <c r="E345" s="360" t="s">
        <v>572</v>
      </c>
      <c r="F345" s="358"/>
      <c r="I345" s="187" t="s">
        <v>810</v>
      </c>
      <c r="J345" s="358" t="s">
        <v>822</v>
      </c>
      <c r="T345" s="341" t="s">
        <v>232</v>
      </c>
      <c r="U345" s="265" t="s">
        <v>241</v>
      </c>
      <c r="V345" s="270" t="s">
        <v>895</v>
      </c>
      <c r="W345" s="342" t="s">
        <v>523</v>
      </c>
      <c r="X345" s="265" t="s">
        <v>572</v>
      </c>
      <c r="Y345" s="343"/>
      <c r="Z345" s="266" t="s">
        <v>1704</v>
      </c>
    </row>
    <row r="346" spans="1:26" ht="15" customHeight="1" x14ac:dyDescent="0.2">
      <c r="A346" s="216" t="str">
        <f t="shared" si="5"/>
        <v>貨4LYD</v>
      </c>
      <c r="B346" s="358" t="s">
        <v>130</v>
      </c>
      <c r="C346" s="358" t="s">
        <v>68</v>
      </c>
      <c r="D346" s="360" t="s">
        <v>523</v>
      </c>
      <c r="E346" s="360" t="s">
        <v>598</v>
      </c>
      <c r="F346" s="358"/>
      <c r="I346" s="187" t="s">
        <v>816</v>
      </c>
      <c r="J346" s="360" t="s">
        <v>216</v>
      </c>
      <c r="K346" s="356"/>
      <c r="L346" s="356"/>
      <c r="M346" s="356"/>
      <c r="T346" s="341" t="s">
        <v>232</v>
      </c>
      <c r="U346" s="265" t="s">
        <v>241</v>
      </c>
      <c r="V346" s="270" t="s">
        <v>895</v>
      </c>
      <c r="W346" s="342" t="s">
        <v>523</v>
      </c>
      <c r="X346" s="265" t="s">
        <v>598</v>
      </c>
      <c r="Y346" s="343"/>
      <c r="Z346" s="266" t="s">
        <v>1702</v>
      </c>
    </row>
    <row r="347" spans="1:26" ht="15" customHeight="1" x14ac:dyDescent="0.2">
      <c r="A347" s="216" t="str">
        <f t="shared" si="5"/>
        <v>貨4LUD</v>
      </c>
      <c r="B347" s="358" t="s">
        <v>130</v>
      </c>
      <c r="C347" s="358" t="s">
        <v>68</v>
      </c>
      <c r="D347" s="360" t="s">
        <v>523</v>
      </c>
      <c r="E347" s="360" t="s">
        <v>587</v>
      </c>
      <c r="F347" s="358"/>
      <c r="I347" s="187" t="s">
        <v>810</v>
      </c>
      <c r="J347" s="360" t="s">
        <v>823</v>
      </c>
      <c r="T347" s="341" t="s">
        <v>232</v>
      </c>
      <c r="U347" s="265" t="s">
        <v>241</v>
      </c>
      <c r="V347" s="270" t="s">
        <v>895</v>
      </c>
      <c r="W347" s="342" t="s">
        <v>523</v>
      </c>
      <c r="X347" s="265" t="s">
        <v>587</v>
      </c>
      <c r="Y347" s="343"/>
      <c r="Z347" s="266" t="s">
        <v>1704</v>
      </c>
    </row>
    <row r="348" spans="1:26" ht="15" customHeight="1" x14ac:dyDescent="0.2">
      <c r="A348" s="216" t="str">
        <f t="shared" si="5"/>
        <v>貨4LZD</v>
      </c>
      <c r="B348" s="358" t="s">
        <v>130</v>
      </c>
      <c r="C348" s="358" t="s">
        <v>68</v>
      </c>
      <c r="D348" s="360" t="s">
        <v>523</v>
      </c>
      <c r="E348" s="360" t="s">
        <v>602</v>
      </c>
      <c r="F348" s="358"/>
      <c r="I348" s="187" t="s">
        <v>816</v>
      </c>
      <c r="J348" s="360" t="s">
        <v>217</v>
      </c>
      <c r="K348" s="356"/>
      <c r="L348" s="356"/>
      <c r="M348" s="356"/>
      <c r="T348" s="341" t="s">
        <v>232</v>
      </c>
      <c r="U348" s="265" t="s">
        <v>241</v>
      </c>
      <c r="V348" s="270" t="s">
        <v>895</v>
      </c>
      <c r="W348" s="342" t="s">
        <v>523</v>
      </c>
      <c r="X348" s="265" t="s">
        <v>602</v>
      </c>
      <c r="Y348" s="343"/>
      <c r="Z348" s="266" t="s">
        <v>1702</v>
      </c>
    </row>
    <row r="349" spans="1:26" ht="15" customHeight="1" x14ac:dyDescent="0.2">
      <c r="A349" s="216" t="str">
        <f t="shared" si="5"/>
        <v>貨4LABG</v>
      </c>
      <c r="B349" s="358" t="s">
        <v>130</v>
      </c>
      <c r="C349" s="358" t="s">
        <v>68</v>
      </c>
      <c r="D349" s="360" t="s">
        <v>97</v>
      </c>
      <c r="E349" s="360" t="s">
        <v>896</v>
      </c>
      <c r="F349" s="358"/>
      <c r="I349" s="187" t="s">
        <v>810</v>
      </c>
      <c r="J349" s="360"/>
      <c r="T349" s="341" t="s">
        <v>232</v>
      </c>
      <c r="U349" s="265" t="s">
        <v>241</v>
      </c>
      <c r="V349" s="270" t="s">
        <v>895</v>
      </c>
      <c r="W349" s="342" t="s">
        <v>97</v>
      </c>
      <c r="X349" s="265" t="s">
        <v>896</v>
      </c>
      <c r="Y349" s="343"/>
      <c r="Z349" s="266" t="s">
        <v>1757</v>
      </c>
    </row>
    <row r="350" spans="1:26" ht="15" customHeight="1" x14ac:dyDescent="0.2">
      <c r="A350" s="216" t="str">
        <f t="shared" si="5"/>
        <v>貨4LAAG</v>
      </c>
      <c r="B350" s="358" t="s">
        <v>130</v>
      </c>
      <c r="C350" s="358" t="s">
        <v>68</v>
      </c>
      <c r="D350" s="360" t="s">
        <v>97</v>
      </c>
      <c r="E350" s="360" t="s">
        <v>897</v>
      </c>
      <c r="F350" s="358"/>
      <c r="I350" s="187" t="s">
        <v>816</v>
      </c>
      <c r="J350" s="360" t="s">
        <v>820</v>
      </c>
      <c r="K350" s="356"/>
      <c r="L350" s="356"/>
      <c r="M350" s="356"/>
      <c r="T350" s="341" t="s">
        <v>232</v>
      </c>
      <c r="U350" s="265" t="s">
        <v>241</v>
      </c>
      <c r="V350" s="270" t="s">
        <v>895</v>
      </c>
      <c r="W350" s="342" t="s">
        <v>97</v>
      </c>
      <c r="X350" s="265" t="s">
        <v>897</v>
      </c>
      <c r="Y350" s="343"/>
      <c r="Z350" s="266" t="s">
        <v>1702</v>
      </c>
    </row>
    <row r="351" spans="1:26" ht="15" customHeight="1" x14ac:dyDescent="0.2">
      <c r="A351" s="216" t="str">
        <f t="shared" si="5"/>
        <v>貨4LALG</v>
      </c>
      <c r="B351" s="358" t="s">
        <v>130</v>
      </c>
      <c r="C351" s="358" t="s">
        <v>68</v>
      </c>
      <c r="D351" s="360" t="s">
        <v>97</v>
      </c>
      <c r="E351" s="360" t="s">
        <v>1488</v>
      </c>
      <c r="F351" s="358"/>
      <c r="I351" s="187" t="s">
        <v>832</v>
      </c>
      <c r="J351" s="360"/>
      <c r="T351" s="341" t="s">
        <v>232</v>
      </c>
      <c r="U351" s="265" t="s">
        <v>241</v>
      </c>
      <c r="V351" s="270" t="s">
        <v>895</v>
      </c>
      <c r="W351" s="342" t="s">
        <v>97</v>
      </c>
      <c r="X351" s="265" t="s">
        <v>898</v>
      </c>
      <c r="Y351" s="343"/>
      <c r="Z351" s="266" t="s">
        <v>1703</v>
      </c>
    </row>
    <row r="352" spans="1:26" ht="15" customHeight="1" x14ac:dyDescent="0.2">
      <c r="A352" s="216" t="str">
        <f t="shared" si="5"/>
        <v>貨4LBAG</v>
      </c>
      <c r="B352" s="358" t="s">
        <v>130</v>
      </c>
      <c r="C352" s="358" t="s">
        <v>68</v>
      </c>
      <c r="D352" s="360" t="s">
        <v>97</v>
      </c>
      <c r="E352" s="216" t="s">
        <v>115</v>
      </c>
      <c r="I352" s="1" t="s">
        <v>816</v>
      </c>
      <c r="J352" s="216" t="s">
        <v>215</v>
      </c>
      <c r="K352" s="356"/>
      <c r="L352" s="356"/>
      <c r="M352" s="356"/>
      <c r="T352" s="341" t="s">
        <v>232</v>
      </c>
      <c r="U352" s="265" t="s">
        <v>241</v>
      </c>
      <c r="V352" s="270" t="s">
        <v>895</v>
      </c>
      <c r="W352" s="342" t="s">
        <v>97</v>
      </c>
      <c r="X352" s="265" t="s">
        <v>115</v>
      </c>
      <c r="Y352" s="343"/>
      <c r="Z352" s="266" t="s">
        <v>1702</v>
      </c>
    </row>
    <row r="353" spans="1:26" ht="15" customHeight="1" x14ac:dyDescent="0.2">
      <c r="A353" s="216" t="str">
        <f t="shared" si="5"/>
        <v>貨4LBBG</v>
      </c>
      <c r="B353" s="358" t="s">
        <v>130</v>
      </c>
      <c r="C353" s="358" t="s">
        <v>68</v>
      </c>
      <c r="D353" s="360" t="s">
        <v>97</v>
      </c>
      <c r="E353" s="216" t="s">
        <v>116</v>
      </c>
      <c r="I353" s="1" t="s">
        <v>810</v>
      </c>
      <c r="J353" s="216" t="s">
        <v>821</v>
      </c>
      <c r="T353" s="341" t="s">
        <v>232</v>
      </c>
      <c r="U353" s="265" t="s">
        <v>241</v>
      </c>
      <c r="V353" s="270" t="s">
        <v>895</v>
      </c>
      <c r="W353" s="342" t="s">
        <v>97</v>
      </c>
      <c r="X353" s="265" t="s">
        <v>116</v>
      </c>
      <c r="Y353" s="343"/>
      <c r="Z353" s="266" t="s">
        <v>1704</v>
      </c>
    </row>
    <row r="354" spans="1:26" ht="15" customHeight="1" x14ac:dyDescent="0.2">
      <c r="A354" s="216" t="str">
        <f t="shared" si="5"/>
        <v>貨4LBLG</v>
      </c>
      <c r="B354" s="358" t="s">
        <v>130</v>
      </c>
      <c r="C354" s="358" t="s">
        <v>68</v>
      </c>
      <c r="D354" s="360" t="s">
        <v>97</v>
      </c>
      <c r="E354" s="360" t="s">
        <v>1480</v>
      </c>
      <c r="F354" s="360"/>
      <c r="I354" s="1" t="s">
        <v>827</v>
      </c>
      <c r="K354" s="356"/>
      <c r="L354" s="356"/>
      <c r="M354" s="356"/>
      <c r="T354" s="341" t="s">
        <v>232</v>
      </c>
      <c r="U354" s="265" t="s">
        <v>241</v>
      </c>
      <c r="V354" s="270" t="s">
        <v>895</v>
      </c>
      <c r="W354" s="342" t="s">
        <v>97</v>
      </c>
      <c r="X354" s="265" t="s">
        <v>899</v>
      </c>
      <c r="Y354" s="343"/>
      <c r="Z354" s="266" t="s">
        <v>1703</v>
      </c>
    </row>
    <row r="355" spans="1:26" ht="15" customHeight="1" x14ac:dyDescent="0.2">
      <c r="A355" s="216" t="str">
        <f t="shared" si="5"/>
        <v>貨4LNAG</v>
      </c>
      <c r="B355" s="358" t="s">
        <v>130</v>
      </c>
      <c r="C355" s="358" t="s">
        <v>68</v>
      </c>
      <c r="D355" s="360" t="s">
        <v>97</v>
      </c>
      <c r="E355" s="216" t="s">
        <v>900</v>
      </c>
      <c r="I355" s="1" t="s">
        <v>816</v>
      </c>
      <c r="J355" s="216" t="s">
        <v>242</v>
      </c>
      <c r="T355" s="341" t="s">
        <v>232</v>
      </c>
      <c r="U355" s="265" t="s">
        <v>241</v>
      </c>
      <c r="V355" s="270" t="s">
        <v>895</v>
      </c>
      <c r="W355" s="342" t="s">
        <v>97</v>
      </c>
      <c r="X355" s="265" t="s">
        <v>900</v>
      </c>
      <c r="Y355" s="343"/>
      <c r="Z355" s="266" t="s">
        <v>1702</v>
      </c>
    </row>
    <row r="356" spans="1:26" ht="15" customHeight="1" x14ac:dyDescent="0.2">
      <c r="A356" s="216" t="str">
        <f t="shared" si="5"/>
        <v>貨4LNBG</v>
      </c>
      <c r="B356" s="358" t="s">
        <v>130</v>
      </c>
      <c r="C356" s="358" t="s">
        <v>68</v>
      </c>
      <c r="D356" s="360" t="s">
        <v>97</v>
      </c>
      <c r="E356" s="216" t="s">
        <v>901</v>
      </c>
      <c r="I356" s="1" t="s">
        <v>810</v>
      </c>
      <c r="J356" s="216" t="s">
        <v>821</v>
      </c>
      <c r="K356" s="356"/>
      <c r="L356" s="356"/>
      <c r="M356" s="356"/>
      <c r="T356" s="341" t="s">
        <v>232</v>
      </c>
      <c r="U356" s="265" t="s">
        <v>241</v>
      </c>
      <c r="V356" s="270" t="s">
        <v>895</v>
      </c>
      <c r="W356" s="342" t="s">
        <v>97</v>
      </c>
      <c r="X356" s="265" t="s">
        <v>901</v>
      </c>
      <c r="Y356" s="343"/>
      <c r="Z356" s="266" t="s">
        <v>1704</v>
      </c>
    </row>
    <row r="357" spans="1:26" ht="15" customHeight="1" x14ac:dyDescent="0.2">
      <c r="A357" s="216" t="str">
        <f t="shared" si="5"/>
        <v>貨4LNLG</v>
      </c>
      <c r="B357" s="358" t="s">
        <v>130</v>
      </c>
      <c r="C357" s="358" t="s">
        <v>68</v>
      </c>
      <c r="D357" s="360" t="s">
        <v>97</v>
      </c>
      <c r="E357" s="360" t="s">
        <v>917</v>
      </c>
      <c r="F357"/>
      <c r="I357" s="1" t="s">
        <v>827</v>
      </c>
      <c r="T357" s="341" t="s">
        <v>232</v>
      </c>
      <c r="U357" s="265" t="s">
        <v>241</v>
      </c>
      <c r="V357" s="270" t="s">
        <v>895</v>
      </c>
      <c r="W357" s="342" t="s">
        <v>97</v>
      </c>
      <c r="X357" s="265" t="s">
        <v>902</v>
      </c>
      <c r="Y357" s="343"/>
      <c r="Z357" s="266" t="s">
        <v>1703</v>
      </c>
    </row>
    <row r="358" spans="1:26" ht="15" customHeight="1" x14ac:dyDescent="0.2">
      <c r="A358" s="216" t="str">
        <f t="shared" si="5"/>
        <v>貨4LPLG</v>
      </c>
      <c r="B358" s="358" t="s">
        <v>130</v>
      </c>
      <c r="C358" s="358" t="s">
        <v>68</v>
      </c>
      <c r="D358" s="360" t="s">
        <v>97</v>
      </c>
      <c r="E358" s="360" t="s">
        <v>903</v>
      </c>
      <c r="F358"/>
      <c r="I358" s="1" t="s">
        <v>827</v>
      </c>
      <c r="K358" s="356"/>
      <c r="L358" s="356"/>
      <c r="M358" s="356"/>
      <c r="T358" s="341" t="s">
        <v>232</v>
      </c>
      <c r="U358" s="265" t="s">
        <v>241</v>
      </c>
      <c r="V358" s="270" t="s">
        <v>895</v>
      </c>
      <c r="W358" s="342" t="s">
        <v>97</v>
      </c>
      <c r="X358" s="265" t="s">
        <v>904</v>
      </c>
      <c r="Y358" s="343"/>
      <c r="Z358" s="266" t="s">
        <v>1703</v>
      </c>
    </row>
    <row r="359" spans="1:26" ht="15" customHeight="1" x14ac:dyDescent="0.2">
      <c r="A359" s="216" t="str">
        <f t="shared" si="5"/>
        <v>貨4LLBG</v>
      </c>
      <c r="B359" s="216" t="s">
        <v>130</v>
      </c>
      <c r="C359" s="216" t="s">
        <v>68</v>
      </c>
      <c r="D359" s="216" t="s">
        <v>9</v>
      </c>
      <c r="E359" s="216" t="s">
        <v>905</v>
      </c>
      <c r="I359" s="1" t="s">
        <v>810</v>
      </c>
      <c r="T359" s="341" t="s">
        <v>232</v>
      </c>
      <c r="U359" s="265" t="s">
        <v>241</v>
      </c>
      <c r="V359" s="270" t="s">
        <v>895</v>
      </c>
      <c r="W359" s="342" t="s">
        <v>9</v>
      </c>
      <c r="X359" s="265" t="s">
        <v>905</v>
      </c>
      <c r="Y359" s="343"/>
      <c r="Z359" s="266" t="s">
        <v>1757</v>
      </c>
    </row>
    <row r="360" spans="1:26" ht="15" customHeight="1" x14ac:dyDescent="0.2">
      <c r="A360" s="216" t="str">
        <f t="shared" si="5"/>
        <v>貨4LLAG</v>
      </c>
      <c r="B360" s="216" t="s">
        <v>130</v>
      </c>
      <c r="C360" s="216" t="s">
        <v>68</v>
      </c>
      <c r="D360" s="216" t="s">
        <v>9</v>
      </c>
      <c r="E360" s="216" t="s">
        <v>906</v>
      </c>
      <c r="I360" s="1" t="s">
        <v>816</v>
      </c>
      <c r="J360" s="216" t="s">
        <v>820</v>
      </c>
      <c r="K360" s="356"/>
      <c r="L360" s="356"/>
      <c r="M360" s="356"/>
      <c r="T360" s="341" t="s">
        <v>232</v>
      </c>
      <c r="U360" s="265" t="s">
        <v>241</v>
      </c>
      <c r="V360" s="270" t="s">
        <v>895</v>
      </c>
      <c r="W360" s="342" t="s">
        <v>9</v>
      </c>
      <c r="X360" s="265" t="s">
        <v>906</v>
      </c>
      <c r="Y360" s="343"/>
      <c r="Z360" s="266" t="s">
        <v>1702</v>
      </c>
    </row>
    <row r="361" spans="1:26" ht="15" customHeight="1" x14ac:dyDescent="0.2">
      <c r="A361" s="216" t="str">
        <f t="shared" si="5"/>
        <v>貨4LLLG</v>
      </c>
      <c r="B361" s="216" t="s">
        <v>130</v>
      </c>
      <c r="C361" s="216" t="s">
        <v>68</v>
      </c>
      <c r="D361" s="216" t="s">
        <v>9</v>
      </c>
      <c r="E361" s="216" t="s">
        <v>907</v>
      </c>
      <c r="I361" s="1" t="s">
        <v>827</v>
      </c>
      <c r="K361" s="356"/>
      <c r="L361" s="356"/>
      <c r="M361" s="356"/>
      <c r="T361" s="341" t="s">
        <v>232</v>
      </c>
      <c r="U361" s="265" t="s">
        <v>241</v>
      </c>
      <c r="V361" s="270" t="s">
        <v>895</v>
      </c>
      <c r="W361" s="342" t="s">
        <v>9</v>
      </c>
      <c r="X361" s="265" t="s">
        <v>907</v>
      </c>
      <c r="Y361" s="343"/>
      <c r="Z361" s="266" t="s">
        <v>1703</v>
      </c>
    </row>
    <row r="362" spans="1:26" ht="15" customHeight="1" x14ac:dyDescent="0.2">
      <c r="A362" s="216" t="str">
        <f t="shared" si="5"/>
        <v>貨4LMBG</v>
      </c>
      <c r="B362" s="216" t="s">
        <v>130</v>
      </c>
      <c r="C362" s="216" t="s">
        <v>68</v>
      </c>
      <c r="D362" s="216" t="s">
        <v>9</v>
      </c>
      <c r="E362" s="216" t="s">
        <v>908</v>
      </c>
      <c r="I362" s="1" t="s">
        <v>812</v>
      </c>
      <c r="J362" s="216" t="s">
        <v>364</v>
      </c>
      <c r="K362" s="356"/>
      <c r="L362" s="356"/>
      <c r="M362" s="356"/>
      <c r="T362" s="341" t="s">
        <v>232</v>
      </c>
      <c r="U362" s="265" t="s">
        <v>241</v>
      </c>
      <c r="V362" s="270" t="s">
        <v>895</v>
      </c>
      <c r="W362" s="342" t="s">
        <v>9</v>
      </c>
      <c r="X362" s="265" t="s">
        <v>908</v>
      </c>
      <c r="Y362" s="343" t="s">
        <v>364</v>
      </c>
      <c r="Z362" s="266" t="s">
        <v>1758</v>
      </c>
    </row>
    <row r="363" spans="1:26" ht="15" customHeight="1" x14ac:dyDescent="0.2">
      <c r="A363" s="216" t="str">
        <f t="shared" si="5"/>
        <v>貨4LMAG</v>
      </c>
      <c r="B363" s="216" t="s">
        <v>130</v>
      </c>
      <c r="C363" s="216" t="s">
        <v>68</v>
      </c>
      <c r="D363" s="216" t="s">
        <v>9</v>
      </c>
      <c r="E363" s="216" t="s">
        <v>909</v>
      </c>
      <c r="I363" s="1" t="s">
        <v>816</v>
      </c>
      <c r="J363" s="216" t="s">
        <v>12</v>
      </c>
      <c r="K363" s="356"/>
      <c r="L363" s="356"/>
      <c r="M363" s="356"/>
      <c r="T363" s="341" t="s">
        <v>232</v>
      </c>
      <c r="U363" s="265" t="s">
        <v>241</v>
      </c>
      <c r="V363" s="270" t="s">
        <v>895</v>
      </c>
      <c r="W363" s="342" t="s">
        <v>9</v>
      </c>
      <c r="X363" s="265" t="s">
        <v>909</v>
      </c>
      <c r="Y363" s="343"/>
      <c r="Z363" s="266" t="s">
        <v>1702</v>
      </c>
    </row>
    <row r="364" spans="1:26" ht="15" customHeight="1" x14ac:dyDescent="0.2">
      <c r="A364" s="216" t="str">
        <f t="shared" si="5"/>
        <v>貨4LMLG</v>
      </c>
      <c r="B364" s="216" t="s">
        <v>130</v>
      </c>
      <c r="C364" s="216" t="s">
        <v>68</v>
      </c>
      <c r="D364" s="216" t="s">
        <v>9</v>
      </c>
      <c r="E364" s="216" t="s">
        <v>910</v>
      </c>
      <c r="I364" s="1" t="s">
        <v>827</v>
      </c>
      <c r="K364" s="356"/>
      <c r="L364" s="356"/>
      <c r="M364" s="356"/>
      <c r="T364" s="341" t="s">
        <v>232</v>
      </c>
      <c r="U364" s="265" t="s">
        <v>241</v>
      </c>
      <c r="V364" s="270" t="s">
        <v>895</v>
      </c>
      <c r="W364" s="342" t="s">
        <v>9</v>
      </c>
      <c r="X364" s="265" t="s">
        <v>910</v>
      </c>
      <c r="Y364" s="343"/>
      <c r="Z364" s="266" t="s">
        <v>1703</v>
      </c>
    </row>
    <row r="365" spans="1:26" ht="15" customHeight="1" x14ac:dyDescent="0.2">
      <c r="A365" s="216" t="str">
        <f t="shared" si="5"/>
        <v>貨4LRBG</v>
      </c>
      <c r="B365" s="216" t="s">
        <v>130</v>
      </c>
      <c r="C365" s="216" t="s">
        <v>68</v>
      </c>
      <c r="D365" s="216" t="s">
        <v>9</v>
      </c>
      <c r="E365" s="216" t="s">
        <v>911</v>
      </c>
      <c r="I365" s="1" t="s">
        <v>814</v>
      </c>
      <c r="J365" s="216" t="s">
        <v>365</v>
      </c>
      <c r="K365" s="356"/>
      <c r="L365" s="356"/>
      <c r="M365" s="356"/>
      <c r="T365" s="341" t="s">
        <v>232</v>
      </c>
      <c r="U365" s="265" t="s">
        <v>241</v>
      </c>
      <c r="V365" s="270" t="s">
        <v>895</v>
      </c>
      <c r="W365" s="342" t="s">
        <v>9</v>
      </c>
      <c r="X365" s="265" t="s">
        <v>911</v>
      </c>
      <c r="Y365" s="343" t="s">
        <v>365</v>
      </c>
      <c r="Z365" s="266" t="s">
        <v>1759</v>
      </c>
    </row>
    <row r="366" spans="1:26" ht="15" customHeight="1" x14ac:dyDescent="0.2">
      <c r="A366" s="216" t="str">
        <f t="shared" si="5"/>
        <v>貨4LRAG</v>
      </c>
      <c r="B366" s="216" t="s">
        <v>130</v>
      </c>
      <c r="C366" s="216" t="s">
        <v>68</v>
      </c>
      <c r="D366" s="216" t="s">
        <v>9</v>
      </c>
      <c r="E366" s="216" t="s">
        <v>912</v>
      </c>
      <c r="I366" s="1" t="s">
        <v>816</v>
      </c>
      <c r="J366" s="216" t="s">
        <v>13</v>
      </c>
      <c r="K366" s="356"/>
      <c r="L366" s="356"/>
      <c r="M366" s="356"/>
      <c r="T366" s="341" t="s">
        <v>232</v>
      </c>
      <c r="U366" s="265" t="s">
        <v>241</v>
      </c>
      <c r="V366" s="270" t="s">
        <v>895</v>
      </c>
      <c r="W366" s="342" t="s">
        <v>9</v>
      </c>
      <c r="X366" s="265" t="s">
        <v>912</v>
      </c>
      <c r="Y366" s="343"/>
      <c r="Z366" s="266" t="s">
        <v>1702</v>
      </c>
    </row>
    <row r="367" spans="1:26" ht="15" customHeight="1" x14ac:dyDescent="0.2">
      <c r="A367" s="216" t="str">
        <f t="shared" si="5"/>
        <v>貨4LRLG</v>
      </c>
      <c r="B367" s="216" t="s">
        <v>130</v>
      </c>
      <c r="C367" s="216" t="s">
        <v>68</v>
      </c>
      <c r="D367" s="216" t="s">
        <v>9</v>
      </c>
      <c r="E367" s="216" t="s">
        <v>914</v>
      </c>
      <c r="I367" s="1" t="s">
        <v>827</v>
      </c>
      <c r="K367" s="356"/>
      <c r="L367" s="356"/>
      <c r="M367" s="356"/>
      <c r="T367" s="341" t="s">
        <v>232</v>
      </c>
      <c r="U367" s="265" t="s">
        <v>241</v>
      </c>
      <c r="V367" s="270" t="s">
        <v>895</v>
      </c>
      <c r="W367" s="342" t="s">
        <v>9</v>
      </c>
      <c r="X367" s="265" t="s">
        <v>914</v>
      </c>
      <c r="Y367" s="343"/>
      <c r="Z367" s="266" t="s">
        <v>1703</v>
      </c>
    </row>
    <row r="368" spans="1:26" ht="15" customHeight="1" x14ac:dyDescent="0.2">
      <c r="A368" s="216" t="str">
        <f t="shared" si="5"/>
        <v>貨4LQBG</v>
      </c>
      <c r="B368" s="216" t="s">
        <v>130</v>
      </c>
      <c r="C368" s="216" t="s">
        <v>68</v>
      </c>
      <c r="D368" s="216" t="s">
        <v>9</v>
      </c>
      <c r="E368" s="216" t="s">
        <v>239</v>
      </c>
      <c r="I368" s="1" t="s">
        <v>810</v>
      </c>
      <c r="J368" s="216" t="s">
        <v>821</v>
      </c>
      <c r="K368" s="356"/>
      <c r="L368" s="356"/>
      <c r="M368" s="356"/>
      <c r="T368" s="341" t="s">
        <v>232</v>
      </c>
      <c r="U368" s="265" t="s">
        <v>241</v>
      </c>
      <c r="V368" s="270" t="s">
        <v>895</v>
      </c>
      <c r="W368" s="342" t="s">
        <v>9</v>
      </c>
      <c r="X368" s="265" t="s">
        <v>239</v>
      </c>
      <c r="Y368" s="343"/>
      <c r="Z368" s="266" t="s">
        <v>1704</v>
      </c>
    </row>
    <row r="369" spans="1:26" ht="15" customHeight="1" x14ac:dyDescent="0.2">
      <c r="A369" s="216" t="str">
        <f t="shared" si="5"/>
        <v>貨4LQAG</v>
      </c>
      <c r="B369" s="216" t="s">
        <v>130</v>
      </c>
      <c r="C369" s="216" t="s">
        <v>68</v>
      </c>
      <c r="D369" s="216" t="s">
        <v>9</v>
      </c>
      <c r="E369" s="216" t="s">
        <v>240</v>
      </c>
      <c r="I369" s="1" t="s">
        <v>816</v>
      </c>
      <c r="J369" s="216" t="s">
        <v>215</v>
      </c>
      <c r="K369" s="361"/>
      <c r="L369" s="361"/>
      <c r="M369" s="361"/>
      <c r="T369" s="341" t="s">
        <v>232</v>
      </c>
      <c r="U369" s="265" t="s">
        <v>241</v>
      </c>
      <c r="V369" s="270" t="s">
        <v>895</v>
      </c>
      <c r="W369" s="342" t="s">
        <v>9</v>
      </c>
      <c r="X369" s="265" t="s">
        <v>240</v>
      </c>
      <c r="Y369" s="343"/>
      <c r="Z369" s="266" t="s">
        <v>1702</v>
      </c>
    </row>
    <row r="370" spans="1:26" ht="15" customHeight="1" x14ac:dyDescent="0.2">
      <c r="A370" s="216" t="str">
        <f t="shared" si="5"/>
        <v>貨4LQLG</v>
      </c>
      <c r="B370" s="216" t="s">
        <v>130</v>
      </c>
      <c r="C370" s="216" t="s">
        <v>68</v>
      </c>
      <c r="D370" s="216" t="s">
        <v>9</v>
      </c>
      <c r="E370" s="216" t="s">
        <v>915</v>
      </c>
      <c r="I370" s="1" t="s">
        <v>827</v>
      </c>
      <c r="K370" s="361"/>
      <c r="L370" s="361"/>
      <c r="M370" s="361"/>
      <c r="T370" s="341" t="s">
        <v>232</v>
      </c>
      <c r="U370" s="265" t="s">
        <v>241</v>
      </c>
      <c r="V370" s="270" t="s">
        <v>895</v>
      </c>
      <c r="W370" s="342" t="s">
        <v>9</v>
      </c>
      <c r="X370" s="265" t="s">
        <v>915</v>
      </c>
      <c r="Y370" s="343"/>
      <c r="Z370" s="266" t="s">
        <v>1703</v>
      </c>
    </row>
    <row r="371" spans="1:26" ht="15" customHeight="1" x14ac:dyDescent="0.2">
      <c r="A371" s="216" t="str">
        <f t="shared" si="5"/>
        <v>貨1軽-</v>
      </c>
      <c r="B371" s="216" t="s">
        <v>139</v>
      </c>
      <c r="C371" s="216" t="s">
        <v>137</v>
      </c>
      <c r="D371" s="216" t="s">
        <v>493</v>
      </c>
      <c r="E371" s="216" t="s">
        <v>492</v>
      </c>
      <c r="I371" s="1" t="s">
        <v>91</v>
      </c>
      <c r="K371" s="361"/>
      <c r="L371" s="361"/>
      <c r="M371" s="361"/>
      <c r="T371" s="341" t="s">
        <v>232</v>
      </c>
      <c r="U371" s="265" t="s">
        <v>245</v>
      </c>
      <c r="V371" s="270" t="s">
        <v>819</v>
      </c>
      <c r="W371" s="342" t="s">
        <v>493</v>
      </c>
      <c r="X371" s="265" t="s">
        <v>492</v>
      </c>
      <c r="Y371" s="343"/>
      <c r="Z371" s="266" t="s">
        <v>1762</v>
      </c>
    </row>
    <row r="372" spans="1:26" ht="15" customHeight="1" x14ac:dyDescent="0.2">
      <c r="A372" s="216" t="str">
        <f t="shared" si="5"/>
        <v>貨1軽K</v>
      </c>
      <c r="B372" s="356" t="s">
        <v>139</v>
      </c>
      <c r="C372" s="356" t="s">
        <v>137</v>
      </c>
      <c r="D372" s="359" t="s">
        <v>496</v>
      </c>
      <c r="E372" s="359" t="s">
        <v>508</v>
      </c>
      <c r="F372" s="356"/>
      <c r="G372" s="356"/>
      <c r="H372" s="356"/>
      <c r="I372" s="357" t="s">
        <v>91</v>
      </c>
      <c r="J372" s="356"/>
      <c r="K372" s="361"/>
      <c r="L372" s="361"/>
      <c r="M372" s="361"/>
      <c r="T372" s="341" t="s">
        <v>232</v>
      </c>
      <c r="U372" s="265" t="s">
        <v>245</v>
      </c>
      <c r="V372" s="270" t="s">
        <v>819</v>
      </c>
      <c r="W372" s="342" t="s">
        <v>496</v>
      </c>
      <c r="X372" s="265" t="s">
        <v>508</v>
      </c>
      <c r="Y372" s="343"/>
      <c r="Z372" s="266" t="s">
        <v>1762</v>
      </c>
    </row>
    <row r="373" spans="1:26" ht="15" customHeight="1" x14ac:dyDescent="0.2">
      <c r="A373" s="216" t="str">
        <f t="shared" si="5"/>
        <v>貨1軽N</v>
      </c>
      <c r="B373" s="216" t="s">
        <v>139</v>
      </c>
      <c r="C373" s="216" t="s">
        <v>137</v>
      </c>
      <c r="D373" s="216" t="s">
        <v>510</v>
      </c>
      <c r="E373" s="216" t="s">
        <v>634</v>
      </c>
      <c r="I373" s="1" t="s">
        <v>91</v>
      </c>
      <c r="T373" s="341" t="s">
        <v>232</v>
      </c>
      <c r="U373" s="265" t="s">
        <v>245</v>
      </c>
      <c r="V373" s="270" t="s">
        <v>819</v>
      </c>
      <c r="W373" s="342" t="s">
        <v>510</v>
      </c>
      <c r="X373" s="265" t="s">
        <v>634</v>
      </c>
      <c r="Y373" s="343"/>
      <c r="Z373" s="266" t="s">
        <v>1762</v>
      </c>
    </row>
    <row r="374" spans="1:26" ht="15" customHeight="1" x14ac:dyDescent="0.2">
      <c r="A374" s="216" t="str">
        <f t="shared" si="5"/>
        <v>貨1軽P</v>
      </c>
      <c r="B374" s="356" t="s">
        <v>139</v>
      </c>
      <c r="C374" s="356" t="s">
        <v>137</v>
      </c>
      <c r="D374" s="359" t="s">
        <v>510</v>
      </c>
      <c r="E374" s="359" t="s">
        <v>635</v>
      </c>
      <c r="F374" s="356"/>
      <c r="G374" s="356"/>
      <c r="H374" s="356"/>
      <c r="I374" s="357" t="s">
        <v>91</v>
      </c>
      <c r="J374" s="359"/>
      <c r="T374" s="341" t="s">
        <v>232</v>
      </c>
      <c r="U374" s="265" t="s">
        <v>245</v>
      </c>
      <c r="V374" s="270" t="s">
        <v>819</v>
      </c>
      <c r="W374" s="342" t="s">
        <v>510</v>
      </c>
      <c r="X374" s="265" t="s">
        <v>635</v>
      </c>
      <c r="Y374" s="343"/>
      <c r="Z374" s="266" t="s">
        <v>1762</v>
      </c>
    </row>
    <row r="375" spans="1:26" ht="15" customHeight="1" x14ac:dyDescent="0.2">
      <c r="A375" s="216" t="str">
        <f t="shared" si="5"/>
        <v>貨1軽S</v>
      </c>
      <c r="B375" s="216" t="s">
        <v>139</v>
      </c>
      <c r="C375" s="216" t="s">
        <v>137</v>
      </c>
      <c r="D375" s="216" t="s">
        <v>513</v>
      </c>
      <c r="E375" s="216" t="s">
        <v>514</v>
      </c>
      <c r="F375" s="356"/>
      <c r="I375" s="1" t="s">
        <v>91</v>
      </c>
      <c r="J375"/>
      <c r="T375" s="341" t="s">
        <v>232</v>
      </c>
      <c r="U375" s="265" t="s">
        <v>245</v>
      </c>
      <c r="V375" s="270" t="s">
        <v>819</v>
      </c>
      <c r="W375" s="342" t="s">
        <v>513</v>
      </c>
      <c r="X375" s="265" t="s">
        <v>514</v>
      </c>
      <c r="Y375" s="343"/>
      <c r="Z375" s="266" t="s">
        <v>1762</v>
      </c>
    </row>
    <row r="376" spans="1:26" ht="15" customHeight="1" x14ac:dyDescent="0.2">
      <c r="A376" s="216" t="str">
        <f t="shared" si="5"/>
        <v>貨1軽KA</v>
      </c>
      <c r="B376" s="356" t="s">
        <v>139</v>
      </c>
      <c r="C376" s="356" t="s">
        <v>137</v>
      </c>
      <c r="D376" s="359" t="s">
        <v>131</v>
      </c>
      <c r="E376" s="359" t="s">
        <v>516</v>
      </c>
      <c r="F376" s="356"/>
      <c r="G376" s="356"/>
      <c r="H376" s="356"/>
      <c r="I376" s="357" t="s">
        <v>91</v>
      </c>
      <c r="J376" s="359"/>
      <c r="T376" s="341" t="s">
        <v>232</v>
      </c>
      <c r="U376" s="265" t="s">
        <v>245</v>
      </c>
      <c r="V376" s="270" t="s">
        <v>819</v>
      </c>
      <c r="W376" s="342" t="s">
        <v>131</v>
      </c>
      <c r="X376" s="265" t="s">
        <v>516</v>
      </c>
      <c r="Y376" s="343"/>
      <c r="Z376" s="266" t="s">
        <v>1762</v>
      </c>
    </row>
    <row r="377" spans="1:26" ht="15" customHeight="1" x14ac:dyDescent="0.2">
      <c r="A377" s="216" t="str">
        <f t="shared" si="5"/>
        <v>貨1軽KE</v>
      </c>
      <c r="B377" s="216" t="s">
        <v>139</v>
      </c>
      <c r="C377" s="216" t="s">
        <v>137</v>
      </c>
      <c r="D377" s="216" t="s">
        <v>132</v>
      </c>
      <c r="E377" s="216" t="s">
        <v>616</v>
      </c>
      <c r="F377" s="356"/>
      <c r="I377" s="1" t="s">
        <v>91</v>
      </c>
      <c r="T377" s="341" t="s">
        <v>232</v>
      </c>
      <c r="U377" s="265" t="s">
        <v>245</v>
      </c>
      <c r="V377" s="270" t="s">
        <v>819</v>
      </c>
      <c r="W377" s="342" t="s">
        <v>132</v>
      </c>
      <c r="X377" s="265" t="s">
        <v>616</v>
      </c>
      <c r="Y377" s="343"/>
      <c r="Z377" s="266" t="s">
        <v>1762</v>
      </c>
    </row>
    <row r="378" spans="1:26" ht="15" customHeight="1" x14ac:dyDescent="0.2">
      <c r="A378" s="216" t="str">
        <f t="shared" si="5"/>
        <v>貨1軽HA</v>
      </c>
      <c r="B378" s="356" t="s">
        <v>139</v>
      </c>
      <c r="C378" s="356" t="s">
        <v>137</v>
      </c>
      <c r="D378" s="359" t="s">
        <v>132</v>
      </c>
      <c r="E378" s="359" t="s">
        <v>603</v>
      </c>
      <c r="F378" s="356"/>
      <c r="G378" s="356"/>
      <c r="H378" s="356"/>
      <c r="I378" s="357" t="s">
        <v>816</v>
      </c>
      <c r="J378" s="359" t="s">
        <v>820</v>
      </c>
      <c r="T378" s="341" t="s">
        <v>232</v>
      </c>
      <c r="U378" s="265" t="s">
        <v>245</v>
      </c>
      <c r="V378" s="270" t="s">
        <v>819</v>
      </c>
      <c r="W378" s="342" t="s">
        <v>132</v>
      </c>
      <c r="X378" s="265" t="s">
        <v>603</v>
      </c>
      <c r="Y378" s="343"/>
      <c r="Z378" s="266" t="s">
        <v>1702</v>
      </c>
    </row>
    <row r="379" spans="1:26" ht="15" customHeight="1" x14ac:dyDescent="0.2">
      <c r="A379" s="216" t="str">
        <f t="shared" si="5"/>
        <v>貨1軽KP</v>
      </c>
      <c r="B379" s="216" t="s">
        <v>139</v>
      </c>
      <c r="C379" s="216" t="s">
        <v>137</v>
      </c>
      <c r="D379" s="216" t="s">
        <v>518</v>
      </c>
      <c r="E379" s="216" t="s">
        <v>625</v>
      </c>
      <c r="I379" s="1" t="s">
        <v>91</v>
      </c>
      <c r="J379"/>
      <c r="T379" s="341" t="s">
        <v>232</v>
      </c>
      <c r="U379" s="265" t="s">
        <v>245</v>
      </c>
      <c r="V379" s="270" t="s">
        <v>819</v>
      </c>
      <c r="W379" s="342" t="s">
        <v>518</v>
      </c>
      <c r="X379" s="265" t="s">
        <v>625</v>
      </c>
      <c r="Y379" s="343"/>
      <c r="Z379" s="266" t="s">
        <v>1762</v>
      </c>
    </row>
    <row r="380" spans="1:26" ht="15" customHeight="1" x14ac:dyDescent="0.2">
      <c r="A380" s="216" t="str">
        <f t="shared" si="5"/>
        <v>貨1軽HW</v>
      </c>
      <c r="B380" s="356" t="s">
        <v>139</v>
      </c>
      <c r="C380" s="356" t="s">
        <v>137</v>
      </c>
      <c r="D380" s="359" t="s">
        <v>518</v>
      </c>
      <c r="E380" s="359" t="s">
        <v>612</v>
      </c>
      <c r="F380" s="356"/>
      <c r="G380" s="356"/>
      <c r="I380" s="357" t="s">
        <v>816</v>
      </c>
      <c r="J380" s="359" t="s">
        <v>820</v>
      </c>
      <c r="T380" s="341" t="s">
        <v>232</v>
      </c>
      <c r="U380" s="265" t="s">
        <v>245</v>
      </c>
      <c r="V380" s="270" t="s">
        <v>819</v>
      </c>
      <c r="W380" s="342" t="s">
        <v>518</v>
      </c>
      <c r="X380" s="265" t="s">
        <v>612</v>
      </c>
      <c r="Y380" s="343"/>
      <c r="Z380" s="266" t="s">
        <v>1702</v>
      </c>
    </row>
    <row r="381" spans="1:26" ht="15" customHeight="1" x14ac:dyDescent="0.2">
      <c r="A381" s="216" t="str">
        <f t="shared" si="5"/>
        <v>貨1軽TH</v>
      </c>
      <c r="B381" s="216" t="s">
        <v>139</v>
      </c>
      <c r="C381" s="216" t="s">
        <v>137</v>
      </c>
      <c r="D381" s="216" t="s">
        <v>518</v>
      </c>
      <c r="E381" s="216" t="s">
        <v>652</v>
      </c>
      <c r="H381" s="356"/>
      <c r="I381" s="1" t="s">
        <v>91</v>
      </c>
      <c r="J381" t="s">
        <v>821</v>
      </c>
      <c r="T381" s="341" t="s">
        <v>232</v>
      </c>
      <c r="U381" s="265" t="s">
        <v>245</v>
      </c>
      <c r="V381" s="270" t="s">
        <v>819</v>
      </c>
      <c r="W381" s="342" t="s">
        <v>518</v>
      </c>
      <c r="X381" s="265" t="s">
        <v>652</v>
      </c>
      <c r="Y381" s="343"/>
      <c r="Z381" s="266" t="s">
        <v>1709</v>
      </c>
    </row>
    <row r="382" spans="1:26" ht="15" customHeight="1" x14ac:dyDescent="0.2">
      <c r="A382" s="216" t="str">
        <f t="shared" si="5"/>
        <v>貨1軽XH</v>
      </c>
      <c r="B382" s="356" t="s">
        <v>139</v>
      </c>
      <c r="C382" s="356" t="s">
        <v>137</v>
      </c>
      <c r="D382" s="359" t="s">
        <v>518</v>
      </c>
      <c r="E382" s="359" t="s">
        <v>681</v>
      </c>
      <c r="F382" s="356"/>
      <c r="G382" s="356"/>
      <c r="I382" s="357" t="s">
        <v>816</v>
      </c>
      <c r="J382" s="359" t="s">
        <v>215</v>
      </c>
      <c r="T382" s="341" t="s">
        <v>232</v>
      </c>
      <c r="U382" s="265" t="s">
        <v>245</v>
      </c>
      <c r="V382" s="270" t="s">
        <v>819</v>
      </c>
      <c r="W382" s="342" t="s">
        <v>518</v>
      </c>
      <c r="X382" s="265" t="s">
        <v>681</v>
      </c>
      <c r="Y382" s="343"/>
      <c r="Z382" s="266" t="s">
        <v>1702</v>
      </c>
    </row>
    <row r="383" spans="1:26" ht="15" customHeight="1" x14ac:dyDescent="0.2">
      <c r="A383" s="216" t="str">
        <f t="shared" si="5"/>
        <v>貨1軽LH</v>
      </c>
      <c r="B383" s="216" t="s">
        <v>139</v>
      </c>
      <c r="C383" s="216" t="s">
        <v>137</v>
      </c>
      <c r="D383" s="216" t="s">
        <v>518</v>
      </c>
      <c r="E383" s="216" t="s">
        <v>629</v>
      </c>
      <c r="H383" s="356"/>
      <c r="I383" s="1" t="s">
        <v>91</v>
      </c>
      <c r="J383" t="s">
        <v>822</v>
      </c>
      <c r="T383" s="341" t="s">
        <v>232</v>
      </c>
      <c r="U383" s="265" t="s">
        <v>245</v>
      </c>
      <c r="V383" s="270" t="s">
        <v>819</v>
      </c>
      <c r="W383" s="342" t="s">
        <v>518</v>
      </c>
      <c r="X383" s="265" t="s">
        <v>629</v>
      </c>
      <c r="Y383" s="343"/>
      <c r="Z383" s="266" t="s">
        <v>1709</v>
      </c>
    </row>
    <row r="384" spans="1:26" ht="15" customHeight="1" x14ac:dyDescent="0.2">
      <c r="A384" s="216" t="str">
        <f t="shared" si="5"/>
        <v>貨1軽YH</v>
      </c>
      <c r="B384" s="356" t="s">
        <v>139</v>
      </c>
      <c r="C384" s="356" t="s">
        <v>137</v>
      </c>
      <c r="D384" s="359" t="s">
        <v>518</v>
      </c>
      <c r="E384" s="359" t="s">
        <v>687</v>
      </c>
      <c r="F384" s="356"/>
      <c r="G384" s="356"/>
      <c r="I384" s="357" t="s">
        <v>816</v>
      </c>
      <c r="J384" s="359" t="s">
        <v>216</v>
      </c>
      <c r="T384" s="341" t="s">
        <v>232</v>
      </c>
      <c r="U384" s="265" t="s">
        <v>245</v>
      </c>
      <c r="V384" s="270" t="s">
        <v>819</v>
      </c>
      <c r="W384" s="342" t="s">
        <v>518</v>
      </c>
      <c r="X384" s="265" t="s">
        <v>687</v>
      </c>
      <c r="Y384" s="343"/>
      <c r="Z384" s="266" t="s">
        <v>1702</v>
      </c>
    </row>
    <row r="385" spans="1:26" ht="15" customHeight="1" x14ac:dyDescent="0.2">
      <c r="A385" s="216" t="str">
        <f t="shared" si="5"/>
        <v>貨1軽UH</v>
      </c>
      <c r="B385" s="216" t="s">
        <v>139</v>
      </c>
      <c r="C385" s="216" t="s">
        <v>137</v>
      </c>
      <c r="D385" s="216" t="s">
        <v>518</v>
      </c>
      <c r="E385" s="216" t="s">
        <v>658</v>
      </c>
      <c r="H385" s="356"/>
      <c r="I385" s="1" t="s">
        <v>91</v>
      </c>
      <c r="J385" t="s">
        <v>823</v>
      </c>
      <c r="T385" s="341" t="s">
        <v>232</v>
      </c>
      <c r="U385" s="265" t="s">
        <v>245</v>
      </c>
      <c r="V385" s="270" t="s">
        <v>819</v>
      </c>
      <c r="W385" s="342" t="s">
        <v>518</v>
      </c>
      <c r="X385" s="265" t="s">
        <v>658</v>
      </c>
      <c r="Y385" s="343"/>
      <c r="Z385" s="266" t="s">
        <v>1709</v>
      </c>
    </row>
    <row r="386" spans="1:26" ht="15" customHeight="1" x14ac:dyDescent="0.2">
      <c r="A386" s="216" t="str">
        <f t="shared" si="5"/>
        <v>貨1軽ZH</v>
      </c>
      <c r="B386" s="356" t="s">
        <v>139</v>
      </c>
      <c r="C386" s="356" t="s">
        <v>137</v>
      </c>
      <c r="D386" s="359" t="s">
        <v>518</v>
      </c>
      <c r="E386" s="359" t="s">
        <v>692</v>
      </c>
      <c r="F386" s="356"/>
      <c r="G386" s="356"/>
      <c r="I386" s="357" t="s">
        <v>816</v>
      </c>
      <c r="J386" s="359" t="s">
        <v>217</v>
      </c>
      <c r="T386" s="341" t="s">
        <v>232</v>
      </c>
      <c r="U386" s="265" t="s">
        <v>245</v>
      </c>
      <c r="V386" s="270" t="s">
        <v>819</v>
      </c>
      <c r="W386" s="342" t="s">
        <v>518</v>
      </c>
      <c r="X386" s="265" t="s">
        <v>692</v>
      </c>
      <c r="Y386" s="343"/>
      <c r="Z386" s="266" t="s">
        <v>1702</v>
      </c>
    </row>
    <row r="387" spans="1:26" ht="15" customHeight="1" x14ac:dyDescent="0.2">
      <c r="A387" s="216" t="str">
        <f t="shared" si="5"/>
        <v>貨1軽ADE</v>
      </c>
      <c r="B387" s="356" t="s">
        <v>139</v>
      </c>
      <c r="C387" s="356" t="s">
        <v>137</v>
      </c>
      <c r="D387" s="356" t="s">
        <v>97</v>
      </c>
      <c r="E387" s="359" t="s">
        <v>918</v>
      </c>
      <c r="F387" s="356"/>
      <c r="G387" s="356"/>
      <c r="H387" s="356"/>
      <c r="I387" s="357" t="s">
        <v>450</v>
      </c>
      <c r="J387" s="359"/>
      <c r="T387" s="341" t="s">
        <v>232</v>
      </c>
      <c r="U387" s="265" t="s">
        <v>245</v>
      </c>
      <c r="V387" s="270" t="s">
        <v>819</v>
      </c>
      <c r="W387" s="342" t="s">
        <v>97</v>
      </c>
      <c r="X387" s="265" t="s">
        <v>918</v>
      </c>
      <c r="Y387" s="343" t="s">
        <v>565</v>
      </c>
      <c r="Z387" s="266" t="s">
        <v>1763</v>
      </c>
    </row>
    <row r="388" spans="1:26" ht="15" customHeight="1" x14ac:dyDescent="0.2">
      <c r="A388" s="216" t="str">
        <f t="shared" ref="A388:A451" si="6">CONCATENATE(C388,E388)</f>
        <v>貨1軽ACE</v>
      </c>
      <c r="B388" s="356" t="s">
        <v>139</v>
      </c>
      <c r="C388" s="356" t="s">
        <v>137</v>
      </c>
      <c r="D388" s="356" t="s">
        <v>97</v>
      </c>
      <c r="E388" s="359" t="s">
        <v>920</v>
      </c>
      <c r="F388" s="356"/>
      <c r="G388" s="356"/>
      <c r="I388" s="357" t="s">
        <v>816</v>
      </c>
      <c r="J388" s="359" t="s">
        <v>820</v>
      </c>
      <c r="T388" s="341" t="s">
        <v>232</v>
      </c>
      <c r="U388" s="265" t="s">
        <v>245</v>
      </c>
      <c r="V388" s="270" t="s">
        <v>819</v>
      </c>
      <c r="W388" s="342" t="s">
        <v>97</v>
      </c>
      <c r="X388" s="265" t="s">
        <v>920</v>
      </c>
      <c r="Y388" s="343"/>
      <c r="Z388" s="266" t="s">
        <v>1702</v>
      </c>
    </row>
    <row r="389" spans="1:26" ht="15" customHeight="1" x14ac:dyDescent="0.2">
      <c r="A389" s="216" t="str">
        <f t="shared" si="6"/>
        <v>貨1軽AME</v>
      </c>
      <c r="B389" s="356" t="s">
        <v>139</v>
      </c>
      <c r="C389" s="356" t="s">
        <v>137</v>
      </c>
      <c r="D389" s="356" t="s">
        <v>97</v>
      </c>
      <c r="E389" s="359" t="s">
        <v>1489</v>
      </c>
      <c r="F389" s="356"/>
      <c r="G389" s="356"/>
      <c r="I389" s="357" t="s">
        <v>832</v>
      </c>
      <c r="J389" s="359"/>
      <c r="T389" s="341" t="s">
        <v>232</v>
      </c>
      <c r="U389" s="265" t="s">
        <v>245</v>
      </c>
      <c r="V389" s="270" t="s">
        <v>819</v>
      </c>
      <c r="W389" s="342" t="s">
        <v>97</v>
      </c>
      <c r="X389" s="265" t="s">
        <v>921</v>
      </c>
      <c r="Y389" s="343"/>
      <c r="Z389" s="266" t="s">
        <v>1703</v>
      </c>
    </row>
    <row r="390" spans="1:26" ht="15" customHeight="1" x14ac:dyDescent="0.2">
      <c r="A390" s="216" t="str">
        <f t="shared" si="6"/>
        <v>貨1軽CCE</v>
      </c>
      <c r="B390" s="356" t="s">
        <v>139</v>
      </c>
      <c r="C390" s="356" t="s">
        <v>137</v>
      </c>
      <c r="D390" s="356" t="s">
        <v>97</v>
      </c>
      <c r="E390" s="360" t="s">
        <v>133</v>
      </c>
      <c r="F390" s="358"/>
      <c r="G390" s="358"/>
      <c r="H390" s="356"/>
      <c r="I390" s="187" t="s">
        <v>816</v>
      </c>
      <c r="J390" s="358" t="s">
        <v>217</v>
      </c>
      <c r="T390" s="341" t="s">
        <v>232</v>
      </c>
      <c r="U390" s="265" t="s">
        <v>245</v>
      </c>
      <c r="V390" s="270" t="s">
        <v>819</v>
      </c>
      <c r="W390" s="342" t="s">
        <v>97</v>
      </c>
      <c r="X390" s="265" t="s">
        <v>133</v>
      </c>
      <c r="Y390" s="343"/>
      <c r="Z390" s="266" t="s">
        <v>1702</v>
      </c>
    </row>
    <row r="391" spans="1:26" ht="15" customHeight="1" x14ac:dyDescent="0.2">
      <c r="A391" s="216" t="str">
        <f t="shared" si="6"/>
        <v>貨1軽CDE</v>
      </c>
      <c r="B391" s="356" t="s">
        <v>139</v>
      </c>
      <c r="C391" s="356" t="s">
        <v>137</v>
      </c>
      <c r="D391" s="356" t="s">
        <v>97</v>
      </c>
      <c r="E391" s="360" t="s">
        <v>134</v>
      </c>
      <c r="F391" s="358"/>
      <c r="G391" s="358"/>
      <c r="I391" s="187" t="s">
        <v>450</v>
      </c>
      <c r="J391" s="360" t="s">
        <v>823</v>
      </c>
      <c r="T391" s="341" t="s">
        <v>232</v>
      </c>
      <c r="U391" s="265" t="s">
        <v>245</v>
      </c>
      <c r="V391" s="270" t="s">
        <v>819</v>
      </c>
      <c r="W391" s="342" t="s">
        <v>97</v>
      </c>
      <c r="X391" s="265" t="s">
        <v>134</v>
      </c>
      <c r="Y391" s="343" t="s">
        <v>565</v>
      </c>
      <c r="Z391" s="266" t="s">
        <v>1763</v>
      </c>
    </row>
    <row r="392" spans="1:26" ht="15" customHeight="1" x14ac:dyDescent="0.2">
      <c r="A392" s="216" t="str">
        <f t="shared" si="6"/>
        <v>貨1軽CME</v>
      </c>
      <c r="B392" s="356" t="s">
        <v>139</v>
      </c>
      <c r="C392" s="356" t="s">
        <v>137</v>
      </c>
      <c r="D392" s="356" t="s">
        <v>97</v>
      </c>
      <c r="E392" s="360" t="s">
        <v>1490</v>
      </c>
      <c r="F392" s="358"/>
      <c r="G392" s="358"/>
      <c r="H392" s="356"/>
      <c r="I392" s="187" t="s">
        <v>827</v>
      </c>
      <c r="J392" s="360"/>
      <c r="T392" s="341" t="s">
        <v>232</v>
      </c>
      <c r="U392" s="265" t="s">
        <v>245</v>
      </c>
      <c r="V392" s="270" t="s">
        <v>819</v>
      </c>
      <c r="W392" s="342" t="s">
        <v>97</v>
      </c>
      <c r="X392" s="265" t="s">
        <v>922</v>
      </c>
      <c r="Y392" s="343"/>
      <c r="Z392" s="266" t="s">
        <v>1703</v>
      </c>
    </row>
    <row r="393" spans="1:26" ht="15" customHeight="1" x14ac:dyDescent="0.2">
      <c r="A393" s="216" t="str">
        <f t="shared" si="6"/>
        <v>貨1軽DCE</v>
      </c>
      <c r="B393" s="356" t="s">
        <v>139</v>
      </c>
      <c r="C393" s="356" t="s">
        <v>137</v>
      </c>
      <c r="D393" s="356" t="s">
        <v>97</v>
      </c>
      <c r="E393" s="360" t="s">
        <v>135</v>
      </c>
      <c r="F393" s="358"/>
      <c r="G393" s="358"/>
      <c r="I393" s="187" t="s">
        <v>816</v>
      </c>
      <c r="J393" s="360" t="s">
        <v>14</v>
      </c>
      <c r="T393" s="341" t="s">
        <v>232</v>
      </c>
      <c r="U393" s="265" t="s">
        <v>245</v>
      </c>
      <c r="V393" s="270" t="s">
        <v>819</v>
      </c>
      <c r="W393" s="342" t="s">
        <v>97</v>
      </c>
      <c r="X393" s="265" t="s">
        <v>135</v>
      </c>
      <c r="Y393" s="343"/>
      <c r="Z393" s="266" t="s">
        <v>1702</v>
      </c>
    </row>
    <row r="394" spans="1:26" ht="15" customHeight="1" x14ac:dyDescent="0.2">
      <c r="A394" s="216" t="str">
        <f t="shared" si="6"/>
        <v>貨1軽DDE</v>
      </c>
      <c r="B394" s="356" t="s">
        <v>139</v>
      </c>
      <c r="C394" s="356" t="s">
        <v>137</v>
      </c>
      <c r="D394" s="356" t="s">
        <v>97</v>
      </c>
      <c r="E394" s="360" t="s">
        <v>136</v>
      </c>
      <c r="F394" s="358"/>
      <c r="G394" s="358"/>
      <c r="H394" s="356"/>
      <c r="I394" s="187" t="s">
        <v>450</v>
      </c>
      <c r="J394" s="360" t="s">
        <v>923</v>
      </c>
      <c r="T394" s="341" t="s">
        <v>232</v>
      </c>
      <c r="U394" s="265" t="s">
        <v>245</v>
      </c>
      <c r="V394" s="270" t="s">
        <v>819</v>
      </c>
      <c r="W394" s="342" t="s">
        <v>97</v>
      </c>
      <c r="X394" s="265" t="s">
        <v>136</v>
      </c>
      <c r="Y394" s="343" t="s">
        <v>565</v>
      </c>
      <c r="Z394" s="266" t="s">
        <v>1763</v>
      </c>
    </row>
    <row r="395" spans="1:26" ht="15" customHeight="1" x14ac:dyDescent="0.2">
      <c r="A395" s="216" t="str">
        <f t="shared" si="6"/>
        <v>貨1軽DME</v>
      </c>
      <c r="B395" s="356" t="s">
        <v>139</v>
      </c>
      <c r="C395" s="356" t="s">
        <v>137</v>
      </c>
      <c r="D395" s="356" t="s">
        <v>97</v>
      </c>
      <c r="E395" s="360" t="s">
        <v>1491</v>
      </c>
      <c r="F395" s="358"/>
      <c r="G395" s="358"/>
      <c r="I395" s="187" t="s">
        <v>827</v>
      </c>
      <c r="J395" s="360"/>
      <c r="T395" s="341" t="s">
        <v>232</v>
      </c>
      <c r="U395" s="265" t="s">
        <v>245</v>
      </c>
      <c r="V395" s="270" t="s">
        <v>819</v>
      </c>
      <c r="W395" s="342" t="s">
        <v>97</v>
      </c>
      <c r="X395" s="265" t="s">
        <v>924</v>
      </c>
      <c r="Y395" s="343"/>
      <c r="Z395" s="266" t="s">
        <v>1703</v>
      </c>
    </row>
    <row r="396" spans="1:26" ht="15" customHeight="1" x14ac:dyDescent="0.2">
      <c r="A396" s="216" t="str">
        <f t="shared" si="6"/>
        <v>貨1軽LDE</v>
      </c>
      <c r="B396" s="216" t="s">
        <v>139</v>
      </c>
      <c r="C396" s="216" t="s">
        <v>137</v>
      </c>
      <c r="D396" s="216" t="s">
        <v>9</v>
      </c>
      <c r="E396" s="216" t="s">
        <v>925</v>
      </c>
      <c r="H396" s="356"/>
      <c r="I396" s="1" t="s">
        <v>244</v>
      </c>
      <c r="T396" s="341" t="s">
        <v>232</v>
      </c>
      <c r="U396" s="265" t="s">
        <v>245</v>
      </c>
      <c r="V396" s="270" t="s">
        <v>819</v>
      </c>
      <c r="W396" s="342" t="s">
        <v>9</v>
      </c>
      <c r="X396" s="265" t="s">
        <v>925</v>
      </c>
      <c r="Y396" s="343" t="s">
        <v>26</v>
      </c>
      <c r="Z396" s="266" t="s">
        <v>1764</v>
      </c>
    </row>
    <row r="397" spans="1:26" ht="15" customHeight="1" x14ac:dyDescent="0.2">
      <c r="A397" s="216" t="str">
        <f t="shared" si="6"/>
        <v>貨1軽LCE</v>
      </c>
      <c r="B397" s="216" t="s">
        <v>139</v>
      </c>
      <c r="C397" s="216" t="s">
        <v>137</v>
      </c>
      <c r="D397" s="216" t="s">
        <v>9</v>
      </c>
      <c r="E397" s="216" t="s">
        <v>926</v>
      </c>
      <c r="I397" s="1" t="s">
        <v>816</v>
      </c>
      <c r="J397" s="216" t="s">
        <v>820</v>
      </c>
      <c r="K397" s="356"/>
      <c r="L397" s="356"/>
      <c r="M397" s="356"/>
      <c r="T397" s="341" t="s">
        <v>232</v>
      </c>
      <c r="U397" s="265" t="s">
        <v>245</v>
      </c>
      <c r="V397" s="270" t="s">
        <v>819</v>
      </c>
      <c r="W397" s="342" t="s">
        <v>9</v>
      </c>
      <c r="X397" s="265" t="s">
        <v>926</v>
      </c>
      <c r="Y397" s="343"/>
      <c r="Z397" s="266" t="s">
        <v>1702</v>
      </c>
    </row>
    <row r="398" spans="1:26" ht="15" customHeight="1" x14ac:dyDescent="0.2">
      <c r="A398" s="216" t="str">
        <f t="shared" si="6"/>
        <v>貨1軽LME</v>
      </c>
      <c r="B398" s="216" t="s">
        <v>139</v>
      </c>
      <c r="C398" s="216" t="s">
        <v>137</v>
      </c>
      <c r="D398" s="216" t="s">
        <v>9</v>
      </c>
      <c r="E398" s="360" t="s">
        <v>1492</v>
      </c>
      <c r="F398" s="360"/>
      <c r="G398" s="360"/>
      <c r="I398" s="1" t="s">
        <v>832</v>
      </c>
      <c r="T398" s="341" t="s">
        <v>232</v>
      </c>
      <c r="U398" s="265" t="s">
        <v>245</v>
      </c>
      <c r="V398" s="270" t="s">
        <v>819</v>
      </c>
      <c r="W398" s="342" t="s">
        <v>9</v>
      </c>
      <c r="X398" s="265" t="s">
        <v>927</v>
      </c>
      <c r="Y398" s="343"/>
      <c r="Z398" s="266" t="s">
        <v>1703</v>
      </c>
    </row>
    <row r="399" spans="1:26" ht="15" customHeight="1" x14ac:dyDescent="0.2">
      <c r="A399" s="216" t="str">
        <f t="shared" si="6"/>
        <v>貨1軽MDE</v>
      </c>
      <c r="B399" s="216" t="s">
        <v>139</v>
      </c>
      <c r="C399" s="216" t="s">
        <v>137</v>
      </c>
      <c r="D399" s="216" t="s">
        <v>9</v>
      </c>
      <c r="E399" s="216" t="s">
        <v>928</v>
      </c>
      <c r="H399" s="356"/>
      <c r="I399" s="1" t="s">
        <v>244</v>
      </c>
      <c r="J399" s="216" t="s">
        <v>364</v>
      </c>
      <c r="K399" s="356"/>
      <c r="L399" s="356"/>
      <c r="M399" s="356"/>
      <c r="T399" s="341" t="s">
        <v>232</v>
      </c>
      <c r="U399" s="265" t="s">
        <v>245</v>
      </c>
      <c r="V399" s="270" t="s">
        <v>819</v>
      </c>
      <c r="W399" s="342" t="s">
        <v>9</v>
      </c>
      <c r="X399" s="265" t="s">
        <v>928</v>
      </c>
      <c r="Y399" s="343" t="s">
        <v>26</v>
      </c>
      <c r="Z399" s="266" t="s">
        <v>1764</v>
      </c>
    </row>
    <row r="400" spans="1:26" ht="15" customHeight="1" x14ac:dyDescent="0.2">
      <c r="A400" s="216" t="str">
        <f t="shared" si="6"/>
        <v>貨1軽MCE</v>
      </c>
      <c r="B400" s="216" t="s">
        <v>139</v>
      </c>
      <c r="C400" s="216" t="s">
        <v>137</v>
      </c>
      <c r="D400" s="216" t="s">
        <v>9</v>
      </c>
      <c r="E400" s="216" t="s">
        <v>929</v>
      </c>
      <c r="I400" s="1" t="s">
        <v>816</v>
      </c>
      <c r="J400" s="216" t="s">
        <v>12</v>
      </c>
      <c r="T400" s="341" t="s">
        <v>232</v>
      </c>
      <c r="U400" s="265" t="s">
        <v>245</v>
      </c>
      <c r="V400" s="270" t="s">
        <v>819</v>
      </c>
      <c r="W400" s="342" t="s">
        <v>9</v>
      </c>
      <c r="X400" s="265" t="s">
        <v>929</v>
      </c>
      <c r="Y400" s="343"/>
      <c r="Z400" s="266" t="s">
        <v>1702</v>
      </c>
    </row>
    <row r="401" spans="1:26" ht="15" customHeight="1" x14ac:dyDescent="0.2">
      <c r="A401" s="216" t="str">
        <f t="shared" si="6"/>
        <v>貨1軽MME</v>
      </c>
      <c r="B401" s="216" t="s">
        <v>139</v>
      </c>
      <c r="C401" s="216" t="s">
        <v>137</v>
      </c>
      <c r="D401" s="216" t="s">
        <v>9</v>
      </c>
      <c r="E401" t="s">
        <v>1493</v>
      </c>
      <c r="H401" s="356"/>
      <c r="I401" s="1" t="s">
        <v>832</v>
      </c>
      <c r="K401" s="356"/>
      <c r="L401" s="356"/>
      <c r="M401" s="356"/>
      <c r="T401" s="341" t="s">
        <v>232</v>
      </c>
      <c r="U401" s="265" t="s">
        <v>245</v>
      </c>
      <c r="V401" s="270" t="s">
        <v>819</v>
      </c>
      <c r="W401" s="342" t="s">
        <v>9</v>
      </c>
      <c r="X401" s="265" t="s">
        <v>930</v>
      </c>
      <c r="Y401" s="343"/>
      <c r="Z401" s="266" t="s">
        <v>1703</v>
      </c>
    </row>
    <row r="402" spans="1:26" ht="15" customHeight="1" x14ac:dyDescent="0.2">
      <c r="A402" s="216" t="str">
        <f t="shared" si="6"/>
        <v>貨1軽RDE</v>
      </c>
      <c r="B402" s="216" t="s">
        <v>139</v>
      </c>
      <c r="C402" s="216" t="s">
        <v>137</v>
      </c>
      <c r="D402" s="216" t="s">
        <v>9</v>
      </c>
      <c r="E402" s="216" t="s">
        <v>931</v>
      </c>
      <c r="I402" s="1" t="s">
        <v>244</v>
      </c>
      <c r="J402" s="216" t="s">
        <v>365</v>
      </c>
      <c r="T402" s="341" t="s">
        <v>232</v>
      </c>
      <c r="U402" s="265" t="s">
        <v>245</v>
      </c>
      <c r="V402" s="270" t="s">
        <v>819</v>
      </c>
      <c r="W402" s="342" t="s">
        <v>9</v>
      </c>
      <c r="X402" s="265" t="s">
        <v>931</v>
      </c>
      <c r="Y402" s="343" t="s">
        <v>26</v>
      </c>
      <c r="Z402" s="266" t="s">
        <v>1764</v>
      </c>
    </row>
    <row r="403" spans="1:26" ht="15" customHeight="1" x14ac:dyDescent="0.2">
      <c r="A403" s="216" t="str">
        <f t="shared" si="6"/>
        <v>貨1軽RCE</v>
      </c>
      <c r="B403" s="216" t="s">
        <v>139</v>
      </c>
      <c r="C403" s="216" t="s">
        <v>137</v>
      </c>
      <c r="D403" s="216" t="s">
        <v>9</v>
      </c>
      <c r="E403" s="216" t="s">
        <v>932</v>
      </c>
      <c r="H403" s="356"/>
      <c r="I403" s="1" t="s">
        <v>816</v>
      </c>
      <c r="J403" s="216" t="s">
        <v>18</v>
      </c>
      <c r="K403" s="356"/>
      <c r="L403" s="356"/>
      <c r="M403" s="356"/>
      <c r="T403" s="341" t="s">
        <v>232</v>
      </c>
      <c r="U403" s="265" t="s">
        <v>245</v>
      </c>
      <c r="V403" s="270" t="s">
        <v>819</v>
      </c>
      <c r="W403" s="342" t="s">
        <v>9</v>
      </c>
      <c r="X403" s="265" t="s">
        <v>932</v>
      </c>
      <c r="Y403" s="343"/>
      <c r="Z403" s="266" t="s">
        <v>1702</v>
      </c>
    </row>
    <row r="404" spans="1:26" ht="15" customHeight="1" x14ac:dyDescent="0.2">
      <c r="A404" s="216" t="str">
        <f t="shared" si="6"/>
        <v>貨1軽RME</v>
      </c>
      <c r="B404" s="216" t="s">
        <v>139</v>
      </c>
      <c r="C404" s="216" t="s">
        <v>137</v>
      </c>
      <c r="D404" s="216" t="s">
        <v>9</v>
      </c>
      <c r="E404" t="s">
        <v>1494</v>
      </c>
      <c r="I404" s="1" t="s">
        <v>832</v>
      </c>
      <c r="T404" s="341" t="s">
        <v>232</v>
      </c>
      <c r="U404" s="265" t="s">
        <v>245</v>
      </c>
      <c r="V404" s="270" t="s">
        <v>819</v>
      </c>
      <c r="W404" s="342" t="s">
        <v>9</v>
      </c>
      <c r="X404" s="265" t="s">
        <v>933</v>
      </c>
      <c r="Y404" s="343"/>
      <c r="Z404" s="266" t="s">
        <v>1703</v>
      </c>
    </row>
    <row r="405" spans="1:26" ht="15" customHeight="1" x14ac:dyDescent="0.2">
      <c r="A405" s="216" t="str">
        <f t="shared" si="6"/>
        <v>貨1軽QDE</v>
      </c>
      <c r="B405" s="216" t="s">
        <v>139</v>
      </c>
      <c r="C405" s="216" t="s">
        <v>137</v>
      </c>
      <c r="D405" s="216" t="s">
        <v>9</v>
      </c>
      <c r="E405" s="216" t="s">
        <v>246</v>
      </c>
      <c r="H405" s="356"/>
      <c r="I405" s="1" t="s">
        <v>244</v>
      </c>
      <c r="J405" s="216" t="s">
        <v>383</v>
      </c>
      <c r="K405" s="356"/>
      <c r="L405" s="356"/>
      <c r="M405" s="356"/>
      <c r="T405" s="341" t="s">
        <v>232</v>
      </c>
      <c r="U405" s="265" t="s">
        <v>245</v>
      </c>
      <c r="V405" s="270" t="s">
        <v>819</v>
      </c>
      <c r="W405" s="342" t="s">
        <v>9</v>
      </c>
      <c r="X405" s="265" t="s">
        <v>246</v>
      </c>
      <c r="Y405" s="343" t="s">
        <v>26</v>
      </c>
      <c r="Z405" s="266" t="s">
        <v>1764</v>
      </c>
    </row>
    <row r="406" spans="1:26" ht="15" customHeight="1" x14ac:dyDescent="0.2">
      <c r="A406" s="216" t="str">
        <f t="shared" si="6"/>
        <v>貨1軽QCE</v>
      </c>
      <c r="B406" s="216" t="s">
        <v>139</v>
      </c>
      <c r="C406" s="216" t="s">
        <v>137</v>
      </c>
      <c r="D406" s="216" t="s">
        <v>9</v>
      </c>
      <c r="E406" s="216" t="s">
        <v>247</v>
      </c>
      <c r="I406" s="1" t="s">
        <v>816</v>
      </c>
      <c r="J406" s="216" t="s">
        <v>15</v>
      </c>
      <c r="T406" s="341" t="s">
        <v>232</v>
      </c>
      <c r="U406" s="265" t="s">
        <v>245</v>
      </c>
      <c r="V406" s="270" t="s">
        <v>819</v>
      </c>
      <c r="W406" s="342" t="s">
        <v>9</v>
      </c>
      <c r="X406" s="265" t="s">
        <v>247</v>
      </c>
      <c r="Y406" s="343"/>
      <c r="Z406" s="266" t="s">
        <v>1702</v>
      </c>
    </row>
    <row r="407" spans="1:26" ht="15" customHeight="1" x14ac:dyDescent="0.2">
      <c r="A407" s="216" t="str">
        <f t="shared" si="6"/>
        <v>貨1軽QME</v>
      </c>
      <c r="B407" s="216" t="s">
        <v>139</v>
      </c>
      <c r="C407" s="216" t="s">
        <v>137</v>
      </c>
      <c r="D407" s="216" t="s">
        <v>9</v>
      </c>
      <c r="E407" t="s">
        <v>934</v>
      </c>
      <c r="I407" s="1" t="s">
        <v>832</v>
      </c>
      <c r="K407" s="356"/>
      <c r="L407" s="356"/>
      <c r="M407" s="356"/>
      <c r="T407" s="341" t="s">
        <v>232</v>
      </c>
      <c r="U407" s="265" t="s">
        <v>245</v>
      </c>
      <c r="V407" s="270" t="s">
        <v>819</v>
      </c>
      <c r="W407" s="342" t="s">
        <v>9</v>
      </c>
      <c r="X407" s="265" t="s">
        <v>935</v>
      </c>
      <c r="Y407" s="343"/>
      <c r="Z407" s="266" t="s">
        <v>1703</v>
      </c>
    </row>
    <row r="408" spans="1:26" ht="15" customHeight="1" x14ac:dyDescent="0.2">
      <c r="A408" s="216" t="str">
        <f t="shared" si="6"/>
        <v>貨1軽3DE</v>
      </c>
      <c r="B408" s="216" t="s">
        <v>139</v>
      </c>
      <c r="C408" s="216" t="s">
        <v>137</v>
      </c>
      <c r="D408" t="s">
        <v>841</v>
      </c>
      <c r="E408" t="s">
        <v>1495</v>
      </c>
      <c r="F408"/>
      <c r="G408"/>
      <c r="H408" s="356"/>
      <c r="I408" s="1" t="s">
        <v>937</v>
      </c>
      <c r="T408" s="341" t="s">
        <v>232</v>
      </c>
      <c r="U408" s="265" t="s">
        <v>245</v>
      </c>
      <c r="V408" s="270" t="s">
        <v>819</v>
      </c>
      <c r="W408" s="342" t="s">
        <v>842</v>
      </c>
      <c r="X408" s="265" t="s">
        <v>938</v>
      </c>
      <c r="Y408" s="343" t="s">
        <v>1496</v>
      </c>
      <c r="Z408" s="266" t="s">
        <v>1765</v>
      </c>
    </row>
    <row r="409" spans="1:26" ht="15" customHeight="1" x14ac:dyDescent="0.2">
      <c r="A409" s="216" t="str">
        <f t="shared" si="6"/>
        <v>貨1軽3CE</v>
      </c>
      <c r="B409" s="216" t="s">
        <v>139</v>
      </c>
      <c r="C409" s="216" t="s">
        <v>137</v>
      </c>
      <c r="D409" t="s">
        <v>841</v>
      </c>
      <c r="E409" t="s">
        <v>1497</v>
      </c>
      <c r="F409"/>
      <c r="G409"/>
      <c r="I409" s="1" t="s">
        <v>816</v>
      </c>
      <c r="K409" s="356"/>
      <c r="L409" s="356"/>
      <c r="M409" s="356"/>
      <c r="T409" s="341" t="s">
        <v>232</v>
      </c>
      <c r="U409" s="265" t="s">
        <v>245</v>
      </c>
      <c r="V409" s="270" t="s">
        <v>819</v>
      </c>
      <c r="W409" s="342" t="s">
        <v>842</v>
      </c>
      <c r="X409" s="265" t="s">
        <v>940</v>
      </c>
      <c r="Y409" s="343"/>
      <c r="Z409" s="266" t="s">
        <v>1702</v>
      </c>
    </row>
    <row r="410" spans="1:26" ht="15" customHeight="1" x14ac:dyDescent="0.2">
      <c r="A410" s="216" t="str">
        <f t="shared" si="6"/>
        <v>貨1軽3ME</v>
      </c>
      <c r="B410" s="216" t="s">
        <v>139</v>
      </c>
      <c r="C410" s="216" t="s">
        <v>137</v>
      </c>
      <c r="D410" t="s">
        <v>844</v>
      </c>
      <c r="E410" t="s">
        <v>1498</v>
      </c>
      <c r="F410"/>
      <c r="G410"/>
      <c r="H410" s="356"/>
      <c r="I410" s="1" t="s">
        <v>827</v>
      </c>
      <c r="T410" s="341" t="s">
        <v>232</v>
      </c>
      <c r="U410" s="265" t="s">
        <v>245</v>
      </c>
      <c r="V410" s="270" t="s">
        <v>819</v>
      </c>
      <c r="W410" s="342" t="s">
        <v>842</v>
      </c>
      <c r="X410" s="265" t="s">
        <v>941</v>
      </c>
      <c r="Y410" s="343"/>
      <c r="Z410" s="266" t="s">
        <v>1703</v>
      </c>
    </row>
    <row r="411" spans="1:26" ht="15" customHeight="1" x14ac:dyDescent="0.2">
      <c r="A411" s="216" t="str">
        <f t="shared" si="6"/>
        <v>貨1軽4DE</v>
      </c>
      <c r="B411" s="216" t="s">
        <v>139</v>
      </c>
      <c r="C411" s="216" t="s">
        <v>137</v>
      </c>
      <c r="D411" t="s">
        <v>846</v>
      </c>
      <c r="E411" t="s">
        <v>1499</v>
      </c>
      <c r="I411" s="1" t="s">
        <v>937</v>
      </c>
      <c r="K411" s="356"/>
      <c r="L411" s="356"/>
      <c r="M411" s="356"/>
      <c r="T411" s="341" t="s">
        <v>232</v>
      </c>
      <c r="U411" s="265" t="s">
        <v>245</v>
      </c>
      <c r="V411" s="270" t="s">
        <v>819</v>
      </c>
      <c r="W411" s="342" t="s">
        <v>842</v>
      </c>
      <c r="X411" s="265" t="s">
        <v>942</v>
      </c>
      <c r="Y411" s="343" t="s">
        <v>1496</v>
      </c>
      <c r="Z411" s="266" t="s">
        <v>1765</v>
      </c>
    </row>
    <row r="412" spans="1:26" ht="15" customHeight="1" x14ac:dyDescent="0.2">
      <c r="A412" s="216" t="str">
        <f t="shared" si="6"/>
        <v>貨1軽4CE</v>
      </c>
      <c r="B412" s="216" t="s">
        <v>139</v>
      </c>
      <c r="C412" s="216" t="s">
        <v>137</v>
      </c>
      <c r="D412" t="s">
        <v>846</v>
      </c>
      <c r="E412" t="s">
        <v>1500</v>
      </c>
      <c r="H412" s="356"/>
      <c r="I412" s="1" t="s">
        <v>816</v>
      </c>
      <c r="K412" s="356"/>
      <c r="L412" s="356"/>
      <c r="M412" s="356"/>
      <c r="T412" s="341" t="s">
        <v>232</v>
      </c>
      <c r="U412" s="265" t="s">
        <v>245</v>
      </c>
      <c r="V412" s="270" t="s">
        <v>819</v>
      </c>
      <c r="W412" s="342" t="s">
        <v>842</v>
      </c>
      <c r="X412" s="265" t="s">
        <v>943</v>
      </c>
      <c r="Y412" s="343"/>
      <c r="Z412" s="266" t="s">
        <v>1702</v>
      </c>
    </row>
    <row r="413" spans="1:26" ht="15" customHeight="1" x14ac:dyDescent="0.2">
      <c r="A413" s="216" t="str">
        <f t="shared" si="6"/>
        <v>貨1軽4ME</v>
      </c>
      <c r="B413" s="216" t="s">
        <v>139</v>
      </c>
      <c r="C413" s="216" t="s">
        <v>137</v>
      </c>
      <c r="D413" t="s">
        <v>846</v>
      </c>
      <c r="E413" t="s">
        <v>944</v>
      </c>
      <c r="I413" s="1" t="s">
        <v>827</v>
      </c>
      <c r="K413" s="356"/>
      <c r="L413" s="356"/>
      <c r="M413" s="356"/>
      <c r="T413" s="341" t="s">
        <v>232</v>
      </c>
      <c r="U413" s="265" t="s">
        <v>245</v>
      </c>
      <c r="V413" s="270" t="s">
        <v>819</v>
      </c>
      <c r="W413" s="342" t="s">
        <v>842</v>
      </c>
      <c r="X413" s="265" t="s">
        <v>945</v>
      </c>
      <c r="Y413" s="343"/>
      <c r="Z413" s="266" t="s">
        <v>1703</v>
      </c>
    </row>
    <row r="414" spans="1:26" ht="15" customHeight="1" x14ac:dyDescent="0.2">
      <c r="A414" s="216" t="str">
        <f t="shared" si="6"/>
        <v>貨1軽5DE</v>
      </c>
      <c r="B414" s="216" t="s">
        <v>139</v>
      </c>
      <c r="C414" s="216" t="s">
        <v>137</v>
      </c>
      <c r="D414" t="s">
        <v>842</v>
      </c>
      <c r="E414" t="s">
        <v>1501</v>
      </c>
      <c r="F414"/>
      <c r="G414"/>
      <c r="H414" s="356"/>
      <c r="I414" s="1" t="s">
        <v>937</v>
      </c>
      <c r="K414" s="356"/>
      <c r="L414" s="356"/>
      <c r="M414" s="356"/>
      <c r="T414" s="341" t="s">
        <v>232</v>
      </c>
      <c r="U414" s="265" t="s">
        <v>245</v>
      </c>
      <c r="V414" s="270" t="s">
        <v>819</v>
      </c>
      <c r="W414" s="342" t="s">
        <v>842</v>
      </c>
      <c r="X414" s="265" t="s">
        <v>946</v>
      </c>
      <c r="Y414" s="343" t="s">
        <v>1496</v>
      </c>
      <c r="Z414" s="266" t="s">
        <v>1765</v>
      </c>
    </row>
    <row r="415" spans="1:26" ht="15" customHeight="1" x14ac:dyDescent="0.2">
      <c r="A415" s="216" t="str">
        <f t="shared" si="6"/>
        <v>貨1軽5CE</v>
      </c>
      <c r="B415" s="216" t="s">
        <v>139</v>
      </c>
      <c r="C415" s="216" t="s">
        <v>137</v>
      </c>
      <c r="D415" t="s">
        <v>846</v>
      </c>
      <c r="E415" t="s">
        <v>1502</v>
      </c>
      <c r="F415"/>
      <c r="G415"/>
      <c r="I415" s="1" t="s">
        <v>816</v>
      </c>
      <c r="K415" s="356"/>
      <c r="L415" s="356"/>
      <c r="M415" s="356"/>
      <c r="T415" s="341" t="s">
        <v>232</v>
      </c>
      <c r="U415" s="265" t="s">
        <v>245</v>
      </c>
      <c r="V415" s="270" t="s">
        <v>819</v>
      </c>
      <c r="W415" s="342" t="s">
        <v>842</v>
      </c>
      <c r="X415" s="265" t="s">
        <v>947</v>
      </c>
      <c r="Y415" s="343"/>
      <c r="Z415" s="266" t="s">
        <v>1702</v>
      </c>
    </row>
    <row r="416" spans="1:26" ht="15" customHeight="1" x14ac:dyDescent="0.2">
      <c r="A416" s="216" t="str">
        <f t="shared" si="6"/>
        <v>貨1軽5ME</v>
      </c>
      <c r="B416" s="216" t="s">
        <v>139</v>
      </c>
      <c r="C416" s="216" t="s">
        <v>137</v>
      </c>
      <c r="D416" t="s">
        <v>846</v>
      </c>
      <c r="E416" t="s">
        <v>1503</v>
      </c>
      <c r="F416"/>
      <c r="G416"/>
      <c r="I416" s="1" t="s">
        <v>827</v>
      </c>
      <c r="K416" s="356"/>
      <c r="L416" s="356"/>
      <c r="M416" s="356"/>
      <c r="T416" s="341" t="s">
        <v>232</v>
      </c>
      <c r="U416" s="265" t="s">
        <v>245</v>
      </c>
      <c r="V416" s="270" t="s">
        <v>819</v>
      </c>
      <c r="W416" s="342" t="s">
        <v>842</v>
      </c>
      <c r="X416" s="265" t="s">
        <v>948</v>
      </c>
      <c r="Y416" s="343"/>
      <c r="Z416" s="266" t="s">
        <v>1703</v>
      </c>
    </row>
    <row r="417" spans="1:26" ht="15" customHeight="1" x14ac:dyDescent="0.2">
      <c r="A417" s="216" t="str">
        <f t="shared" si="6"/>
        <v>貨1軽6DE</v>
      </c>
      <c r="B417" s="216" t="s">
        <v>139</v>
      </c>
      <c r="C417" s="216" t="s">
        <v>137</v>
      </c>
      <c r="D417" t="s">
        <v>846</v>
      </c>
      <c r="E417" t="s">
        <v>1504</v>
      </c>
      <c r="H417" s="356"/>
      <c r="I417" s="1" t="s">
        <v>937</v>
      </c>
      <c r="K417" s="356"/>
      <c r="L417" s="356"/>
      <c r="M417" s="356"/>
      <c r="T417" s="341" t="s">
        <v>232</v>
      </c>
      <c r="U417" s="265" t="s">
        <v>245</v>
      </c>
      <c r="V417" s="270" t="s">
        <v>819</v>
      </c>
      <c r="W417" s="342" t="s">
        <v>842</v>
      </c>
      <c r="X417" s="265" t="s">
        <v>949</v>
      </c>
      <c r="Y417" s="343" t="s">
        <v>1496</v>
      </c>
      <c r="Z417" s="266" t="s">
        <v>1765</v>
      </c>
    </row>
    <row r="418" spans="1:26" ht="15" customHeight="1" x14ac:dyDescent="0.2">
      <c r="A418" s="216" t="str">
        <f t="shared" si="6"/>
        <v>貨1軽6CE</v>
      </c>
      <c r="B418" s="216" t="s">
        <v>139</v>
      </c>
      <c r="C418" s="216" t="s">
        <v>137</v>
      </c>
      <c r="D418" t="s">
        <v>842</v>
      </c>
      <c r="E418" t="s">
        <v>1505</v>
      </c>
      <c r="I418" s="1" t="s">
        <v>816</v>
      </c>
      <c r="J418" s="359"/>
      <c r="K418" s="356"/>
      <c r="L418" s="356"/>
      <c r="M418" s="356"/>
      <c r="T418" s="341" t="s">
        <v>232</v>
      </c>
      <c r="U418" s="265" t="s">
        <v>245</v>
      </c>
      <c r="V418" s="270" t="s">
        <v>819</v>
      </c>
      <c r="W418" s="342" t="s">
        <v>842</v>
      </c>
      <c r="X418" s="265" t="s">
        <v>950</v>
      </c>
      <c r="Y418" s="343"/>
      <c r="Z418" s="266" t="s">
        <v>1702</v>
      </c>
    </row>
    <row r="419" spans="1:26" ht="15" customHeight="1" x14ac:dyDescent="0.2">
      <c r="A419" s="216" t="str">
        <f t="shared" si="6"/>
        <v>貨1軽6ME</v>
      </c>
      <c r="B419" s="216" t="s">
        <v>139</v>
      </c>
      <c r="C419" s="216" t="s">
        <v>137</v>
      </c>
      <c r="D419" t="s">
        <v>846</v>
      </c>
      <c r="E419" t="s">
        <v>1506</v>
      </c>
      <c r="H419" s="356"/>
      <c r="I419" s="1" t="s">
        <v>827</v>
      </c>
      <c r="J419"/>
      <c r="K419" s="356"/>
      <c r="L419" s="356"/>
      <c r="M419" s="356"/>
      <c r="T419" s="341" t="s">
        <v>232</v>
      </c>
      <c r="U419" s="265" t="s">
        <v>245</v>
      </c>
      <c r="V419" s="270" t="s">
        <v>819</v>
      </c>
      <c r="W419" s="342" t="s">
        <v>842</v>
      </c>
      <c r="X419" s="265" t="s">
        <v>951</v>
      </c>
      <c r="Y419" s="343"/>
      <c r="Z419" s="266" t="s">
        <v>1703</v>
      </c>
    </row>
    <row r="420" spans="1:26" ht="15" customHeight="1" x14ac:dyDescent="0.2">
      <c r="A420" s="216" t="str">
        <f t="shared" si="6"/>
        <v>貨2軽-</v>
      </c>
      <c r="B420" s="216" t="s">
        <v>146</v>
      </c>
      <c r="C420" s="216" t="s">
        <v>145</v>
      </c>
      <c r="D420" s="216" t="s">
        <v>493</v>
      </c>
      <c r="E420" s="216" t="s">
        <v>492</v>
      </c>
      <c r="F420" s="356"/>
      <c r="I420" s="1" t="s">
        <v>91</v>
      </c>
      <c r="J420" s="359"/>
      <c r="K420" s="358"/>
      <c r="L420" s="358"/>
      <c r="M420" s="358"/>
      <c r="T420" s="341" t="s">
        <v>232</v>
      </c>
      <c r="U420" s="265" t="s">
        <v>245</v>
      </c>
      <c r="V420" s="270" t="s">
        <v>863</v>
      </c>
      <c r="W420" s="342" t="s">
        <v>493</v>
      </c>
      <c r="X420" s="265" t="s">
        <v>492</v>
      </c>
      <c r="Y420" s="343"/>
      <c r="Z420" s="266" t="s">
        <v>1762</v>
      </c>
    </row>
    <row r="421" spans="1:26" ht="15" customHeight="1" x14ac:dyDescent="0.2">
      <c r="A421" s="216" t="str">
        <f t="shared" si="6"/>
        <v>貨2軽K</v>
      </c>
      <c r="B421" s="356" t="s">
        <v>146</v>
      </c>
      <c r="C421" s="356" t="s">
        <v>145</v>
      </c>
      <c r="D421" s="359" t="s">
        <v>496</v>
      </c>
      <c r="E421" s="359" t="s">
        <v>508</v>
      </c>
      <c r="F421" s="356"/>
      <c r="G421" s="356"/>
      <c r="H421" s="356"/>
      <c r="I421" s="357" t="s">
        <v>91</v>
      </c>
      <c r="J421"/>
      <c r="K421" s="358"/>
      <c r="L421" s="358"/>
      <c r="M421" s="358"/>
      <c r="T421" s="341" t="s">
        <v>232</v>
      </c>
      <c r="U421" s="265" t="s">
        <v>245</v>
      </c>
      <c r="V421" s="270" t="s">
        <v>863</v>
      </c>
      <c r="W421" s="342" t="s">
        <v>496</v>
      </c>
      <c r="X421" s="265" t="s">
        <v>508</v>
      </c>
      <c r="Y421" s="343"/>
      <c r="Z421" s="266" t="s">
        <v>1762</v>
      </c>
    </row>
    <row r="422" spans="1:26" ht="15" customHeight="1" x14ac:dyDescent="0.2">
      <c r="A422" s="216" t="str">
        <f t="shared" si="6"/>
        <v>貨2軽N</v>
      </c>
      <c r="B422" s="216" t="s">
        <v>146</v>
      </c>
      <c r="C422" s="216" t="s">
        <v>145</v>
      </c>
      <c r="D422" s="216" t="s">
        <v>510</v>
      </c>
      <c r="E422" s="216" t="s">
        <v>634</v>
      </c>
      <c r="I422" s="1" t="s">
        <v>91</v>
      </c>
      <c r="J422" s="359"/>
      <c r="K422" s="358"/>
      <c r="L422" s="358"/>
      <c r="M422" s="358"/>
      <c r="T422" s="341" t="s">
        <v>232</v>
      </c>
      <c r="U422" s="265" t="s">
        <v>245</v>
      </c>
      <c r="V422" s="270" t="s">
        <v>863</v>
      </c>
      <c r="W422" s="342" t="s">
        <v>510</v>
      </c>
      <c r="X422" s="265" t="s">
        <v>634</v>
      </c>
      <c r="Y422" s="343"/>
      <c r="Z422" s="266" t="s">
        <v>1762</v>
      </c>
    </row>
    <row r="423" spans="1:26" ht="15" customHeight="1" x14ac:dyDescent="0.2">
      <c r="A423" s="216" t="str">
        <f t="shared" si="6"/>
        <v>貨2軽P</v>
      </c>
      <c r="B423" s="356" t="s">
        <v>146</v>
      </c>
      <c r="C423" s="356" t="s">
        <v>145</v>
      </c>
      <c r="D423" s="359" t="s">
        <v>510</v>
      </c>
      <c r="E423" s="359" t="s">
        <v>635</v>
      </c>
      <c r="F423" s="356"/>
      <c r="G423" s="356"/>
      <c r="H423" s="356"/>
      <c r="I423" s="357" t="s">
        <v>91</v>
      </c>
      <c r="J423"/>
      <c r="K423" s="358"/>
      <c r="L423" s="358"/>
      <c r="M423" s="358"/>
      <c r="T423" s="341" t="s">
        <v>232</v>
      </c>
      <c r="U423" s="265" t="s">
        <v>245</v>
      </c>
      <c r="V423" s="270" t="s">
        <v>863</v>
      </c>
      <c r="W423" s="342" t="s">
        <v>510</v>
      </c>
      <c r="X423" s="265" t="s">
        <v>635</v>
      </c>
      <c r="Y423" s="343"/>
      <c r="Z423" s="266" t="s">
        <v>1762</v>
      </c>
    </row>
    <row r="424" spans="1:26" ht="15" customHeight="1" x14ac:dyDescent="0.2">
      <c r="A424" s="216" t="str">
        <f t="shared" si="6"/>
        <v>貨2軽S</v>
      </c>
      <c r="B424" s="216" t="s">
        <v>146</v>
      </c>
      <c r="C424" s="216" t="s">
        <v>145</v>
      </c>
      <c r="D424" s="216" t="s">
        <v>513</v>
      </c>
      <c r="E424" s="216" t="s">
        <v>514</v>
      </c>
      <c r="I424" s="1" t="s">
        <v>91</v>
      </c>
      <c r="J424"/>
      <c r="K424" s="358"/>
      <c r="L424" s="358"/>
      <c r="M424" s="358"/>
      <c r="T424" s="341" t="s">
        <v>232</v>
      </c>
      <c r="U424" s="265" t="s">
        <v>245</v>
      </c>
      <c r="V424" s="270" t="s">
        <v>863</v>
      </c>
      <c r="W424" s="342" t="s">
        <v>513</v>
      </c>
      <c r="X424" s="265" t="s">
        <v>514</v>
      </c>
      <c r="Y424" s="343"/>
      <c r="Z424" s="266" t="s">
        <v>1762</v>
      </c>
    </row>
    <row r="425" spans="1:26" ht="15" customHeight="1" x14ac:dyDescent="0.2">
      <c r="A425" s="216" t="str">
        <f t="shared" si="6"/>
        <v>貨2軽KB</v>
      </c>
      <c r="B425" s="356" t="s">
        <v>146</v>
      </c>
      <c r="C425" s="356" t="s">
        <v>145</v>
      </c>
      <c r="D425" s="359" t="s">
        <v>131</v>
      </c>
      <c r="E425" s="359" t="s">
        <v>519</v>
      </c>
      <c r="F425" s="356"/>
      <c r="G425" s="356"/>
      <c r="I425" s="357" t="s">
        <v>91</v>
      </c>
      <c r="J425"/>
      <c r="K425" s="358"/>
      <c r="L425" s="358"/>
      <c r="M425" s="358"/>
      <c r="T425" s="341" t="s">
        <v>232</v>
      </c>
      <c r="U425" s="265" t="s">
        <v>245</v>
      </c>
      <c r="V425" s="270" t="s">
        <v>863</v>
      </c>
      <c r="W425" s="342" t="s">
        <v>131</v>
      </c>
      <c r="X425" s="265" t="s">
        <v>519</v>
      </c>
      <c r="Y425" s="343"/>
      <c r="Z425" s="266" t="s">
        <v>1762</v>
      </c>
    </row>
    <row r="426" spans="1:26" ht="15" customHeight="1" x14ac:dyDescent="0.2">
      <c r="A426" s="216" t="str">
        <f t="shared" si="6"/>
        <v>貨2軽KF</v>
      </c>
      <c r="B426" s="216" t="s">
        <v>146</v>
      </c>
      <c r="C426" s="216" t="s">
        <v>145</v>
      </c>
      <c r="D426" s="216" t="s">
        <v>140</v>
      </c>
      <c r="E426" s="216" t="s">
        <v>617</v>
      </c>
      <c r="H426" s="356"/>
      <c r="I426" s="1" t="s">
        <v>91</v>
      </c>
      <c r="J426"/>
      <c r="K426" s="358"/>
      <c r="L426" s="358"/>
      <c r="M426" s="358"/>
      <c r="T426" s="341" t="s">
        <v>232</v>
      </c>
      <c r="U426" s="265" t="s">
        <v>245</v>
      </c>
      <c r="V426" s="270" t="s">
        <v>863</v>
      </c>
      <c r="W426" s="342" t="s">
        <v>140</v>
      </c>
      <c r="X426" s="265" t="s">
        <v>617</v>
      </c>
      <c r="Y426" s="343"/>
      <c r="Z426" s="266" t="s">
        <v>1762</v>
      </c>
    </row>
    <row r="427" spans="1:26" ht="15" customHeight="1" x14ac:dyDescent="0.2">
      <c r="A427" s="216" t="str">
        <f t="shared" si="6"/>
        <v>貨2軽HB</v>
      </c>
      <c r="B427" s="356" t="s">
        <v>146</v>
      </c>
      <c r="C427" s="356" t="s">
        <v>145</v>
      </c>
      <c r="D427" s="359" t="s">
        <v>140</v>
      </c>
      <c r="E427" s="359" t="s">
        <v>604</v>
      </c>
      <c r="F427" s="356"/>
      <c r="G427" s="356"/>
      <c r="I427" s="357" t="s">
        <v>816</v>
      </c>
      <c r="J427" s="359" t="s">
        <v>820</v>
      </c>
      <c r="K427" s="358"/>
      <c r="L427" s="358"/>
      <c r="M427" s="358"/>
      <c r="T427" s="341" t="s">
        <v>232</v>
      </c>
      <c r="U427" s="265" t="s">
        <v>245</v>
      </c>
      <c r="V427" s="270" t="s">
        <v>863</v>
      </c>
      <c r="W427" s="342" t="s">
        <v>140</v>
      </c>
      <c r="X427" s="265" t="s">
        <v>604</v>
      </c>
      <c r="Y427" s="343"/>
      <c r="Z427" s="266" t="s">
        <v>1702</v>
      </c>
    </row>
    <row r="428" spans="1:26" ht="15" customHeight="1" x14ac:dyDescent="0.2">
      <c r="A428" s="216" t="str">
        <f t="shared" si="6"/>
        <v>貨2軽KJ</v>
      </c>
      <c r="B428" s="216" t="s">
        <v>146</v>
      </c>
      <c r="C428" s="216" t="s">
        <v>145</v>
      </c>
      <c r="D428" s="216" t="s">
        <v>140</v>
      </c>
      <c r="E428" s="216" t="s">
        <v>620</v>
      </c>
      <c r="H428" s="356"/>
      <c r="I428" s="1" t="s">
        <v>91</v>
      </c>
      <c r="J428"/>
      <c r="K428" s="358"/>
      <c r="L428" s="358"/>
      <c r="M428" s="358"/>
      <c r="T428" s="341" t="s">
        <v>232</v>
      </c>
      <c r="U428" s="265" t="s">
        <v>245</v>
      </c>
      <c r="V428" s="270" t="s">
        <v>863</v>
      </c>
      <c r="W428" s="342" t="s">
        <v>140</v>
      </c>
      <c r="X428" s="265" t="s">
        <v>620</v>
      </c>
      <c r="Y428" s="343"/>
      <c r="Z428" s="266" t="s">
        <v>1762</v>
      </c>
    </row>
    <row r="429" spans="1:26" ht="15" customHeight="1" x14ac:dyDescent="0.2">
      <c r="A429" s="216" t="str">
        <f t="shared" si="6"/>
        <v>貨2軽HE</v>
      </c>
      <c r="B429" s="356" t="s">
        <v>146</v>
      </c>
      <c r="C429" s="356" t="s">
        <v>145</v>
      </c>
      <c r="D429" s="359" t="s">
        <v>140</v>
      </c>
      <c r="E429" s="359" t="s">
        <v>607</v>
      </c>
      <c r="F429" s="356"/>
      <c r="G429" s="356"/>
      <c r="I429" s="357" t="s">
        <v>816</v>
      </c>
      <c r="J429" s="359" t="s">
        <v>820</v>
      </c>
      <c r="K429" s="358"/>
      <c r="L429" s="358"/>
      <c r="M429" s="358"/>
      <c r="T429" s="341" t="s">
        <v>232</v>
      </c>
      <c r="U429" s="265" t="s">
        <v>245</v>
      </c>
      <c r="V429" s="270" t="s">
        <v>863</v>
      </c>
      <c r="W429" s="342" t="s">
        <v>140</v>
      </c>
      <c r="X429" s="265" t="s">
        <v>607</v>
      </c>
      <c r="Y429" s="343"/>
      <c r="Z429" s="266" t="s">
        <v>1702</v>
      </c>
    </row>
    <row r="430" spans="1:26" ht="15" customHeight="1" x14ac:dyDescent="0.2">
      <c r="A430" s="216" t="str">
        <f t="shared" si="6"/>
        <v>貨2軽DD</v>
      </c>
      <c r="B430" s="356" t="s">
        <v>146</v>
      </c>
      <c r="C430" s="356" t="s">
        <v>145</v>
      </c>
      <c r="D430" s="356" t="s">
        <v>140</v>
      </c>
      <c r="E430" s="359" t="s">
        <v>952</v>
      </c>
      <c r="F430" s="359"/>
      <c r="G430" s="356"/>
      <c r="H430" s="356"/>
      <c r="I430" s="357" t="s">
        <v>91</v>
      </c>
      <c r="J430" s="359" t="s">
        <v>821</v>
      </c>
      <c r="K430" s="358"/>
      <c r="L430" s="358"/>
      <c r="M430" s="358"/>
      <c r="T430" s="341" t="s">
        <v>232</v>
      </c>
      <c r="U430" s="265" t="s">
        <v>245</v>
      </c>
      <c r="V430" s="270" t="s">
        <v>863</v>
      </c>
      <c r="W430" s="342" t="s">
        <v>140</v>
      </c>
      <c r="X430" s="265" t="s">
        <v>952</v>
      </c>
      <c r="Y430" s="343"/>
      <c r="Z430" s="266" t="s">
        <v>1709</v>
      </c>
    </row>
    <row r="431" spans="1:26" ht="15" customHeight="1" x14ac:dyDescent="0.2">
      <c r="A431" s="216" t="str">
        <f t="shared" si="6"/>
        <v>貨2軽WD</v>
      </c>
      <c r="B431" s="356" t="s">
        <v>146</v>
      </c>
      <c r="C431" s="356" t="s">
        <v>145</v>
      </c>
      <c r="D431" s="359" t="s">
        <v>140</v>
      </c>
      <c r="E431" s="359" t="s">
        <v>953</v>
      </c>
      <c r="F431" s="359"/>
      <c r="G431" s="356"/>
      <c r="I431" s="357" t="s">
        <v>816</v>
      </c>
      <c r="J431" s="359" t="s">
        <v>215</v>
      </c>
      <c r="K431" s="358"/>
      <c r="L431" s="358"/>
      <c r="M431" s="358"/>
      <c r="T431" s="341" t="s">
        <v>232</v>
      </c>
      <c r="U431" s="265" t="s">
        <v>245</v>
      </c>
      <c r="V431" s="270" t="s">
        <v>863</v>
      </c>
      <c r="W431" s="342" t="s">
        <v>140</v>
      </c>
      <c r="X431" s="265" t="s">
        <v>953</v>
      </c>
      <c r="Y431" s="343"/>
      <c r="Z431" s="266" t="s">
        <v>1702</v>
      </c>
    </row>
    <row r="432" spans="1:26" ht="15" customHeight="1" x14ac:dyDescent="0.2">
      <c r="A432" s="216" t="str">
        <f t="shared" si="6"/>
        <v>貨2軽DE</v>
      </c>
      <c r="B432" s="356" t="s">
        <v>146</v>
      </c>
      <c r="C432" s="356" t="s">
        <v>145</v>
      </c>
      <c r="D432" s="356" t="s">
        <v>140</v>
      </c>
      <c r="E432" s="359" t="s">
        <v>954</v>
      </c>
      <c r="F432" s="359"/>
      <c r="G432" s="356"/>
      <c r="H432" s="356"/>
      <c r="I432" s="357" t="s">
        <v>91</v>
      </c>
      <c r="J432" s="359" t="s">
        <v>822</v>
      </c>
      <c r="T432" s="341" t="s">
        <v>232</v>
      </c>
      <c r="U432" s="265" t="s">
        <v>245</v>
      </c>
      <c r="V432" s="270" t="s">
        <v>863</v>
      </c>
      <c r="W432" s="342" t="s">
        <v>140</v>
      </c>
      <c r="X432" s="265" t="s">
        <v>954</v>
      </c>
      <c r="Y432" s="343"/>
      <c r="Z432" s="266" t="s">
        <v>1709</v>
      </c>
    </row>
    <row r="433" spans="1:26" ht="15" customHeight="1" x14ac:dyDescent="0.2">
      <c r="A433" s="216" t="str">
        <f t="shared" si="6"/>
        <v>貨2軽WE</v>
      </c>
      <c r="B433" s="356" t="s">
        <v>146</v>
      </c>
      <c r="C433" s="356" t="s">
        <v>145</v>
      </c>
      <c r="D433" s="359" t="s">
        <v>140</v>
      </c>
      <c r="E433" s="359" t="s">
        <v>955</v>
      </c>
      <c r="F433" s="359"/>
      <c r="G433" s="356"/>
      <c r="I433" s="357" t="s">
        <v>816</v>
      </c>
      <c r="J433" s="359" t="s">
        <v>216</v>
      </c>
      <c r="T433" s="341" t="s">
        <v>232</v>
      </c>
      <c r="U433" s="265" t="s">
        <v>245</v>
      </c>
      <c r="V433" s="270" t="s">
        <v>863</v>
      </c>
      <c r="W433" s="342" t="s">
        <v>140</v>
      </c>
      <c r="X433" s="265" t="s">
        <v>955</v>
      </c>
      <c r="Y433" s="343"/>
      <c r="Z433" s="266" t="s">
        <v>1702</v>
      </c>
    </row>
    <row r="434" spans="1:26" ht="15" customHeight="1" x14ac:dyDescent="0.2">
      <c r="A434" s="216" t="str">
        <f t="shared" si="6"/>
        <v>貨2軽DF</v>
      </c>
      <c r="B434" s="356" t="s">
        <v>146</v>
      </c>
      <c r="C434" s="356" t="s">
        <v>145</v>
      </c>
      <c r="D434" s="356" t="s">
        <v>140</v>
      </c>
      <c r="E434" s="359" t="s">
        <v>956</v>
      </c>
      <c r="F434" s="356"/>
      <c r="G434" s="356"/>
      <c r="I434" s="357" t="s">
        <v>91</v>
      </c>
      <c r="J434" s="359" t="s">
        <v>823</v>
      </c>
      <c r="T434" s="341" t="s">
        <v>232</v>
      </c>
      <c r="U434" s="265" t="s">
        <v>245</v>
      </c>
      <c r="V434" s="270" t="s">
        <v>863</v>
      </c>
      <c r="W434" s="342" t="s">
        <v>140</v>
      </c>
      <c r="X434" s="265" t="s">
        <v>956</v>
      </c>
      <c r="Y434" s="343"/>
      <c r="Z434" s="266" t="s">
        <v>1709</v>
      </c>
    </row>
    <row r="435" spans="1:26" ht="15" customHeight="1" x14ac:dyDescent="0.2">
      <c r="A435" s="216" t="str">
        <f t="shared" si="6"/>
        <v>貨2軽WF</v>
      </c>
      <c r="B435" s="356" t="s">
        <v>146</v>
      </c>
      <c r="C435" s="356" t="s">
        <v>145</v>
      </c>
      <c r="D435" s="359" t="s">
        <v>140</v>
      </c>
      <c r="E435" s="359" t="s">
        <v>957</v>
      </c>
      <c r="F435" s="356"/>
      <c r="G435" s="356"/>
      <c r="H435" s="356"/>
      <c r="I435" s="357" t="s">
        <v>816</v>
      </c>
      <c r="J435" s="359" t="s">
        <v>217</v>
      </c>
      <c r="T435" s="341" t="s">
        <v>232</v>
      </c>
      <c r="U435" s="265" t="s">
        <v>245</v>
      </c>
      <c r="V435" s="270" t="s">
        <v>863</v>
      </c>
      <c r="W435" s="342" t="s">
        <v>140</v>
      </c>
      <c r="X435" s="265" t="s">
        <v>957</v>
      </c>
      <c r="Y435" s="343"/>
      <c r="Z435" s="266" t="s">
        <v>1702</v>
      </c>
    </row>
    <row r="436" spans="1:26" ht="15" customHeight="1" x14ac:dyDescent="0.2">
      <c r="A436" s="216" t="str">
        <f t="shared" si="6"/>
        <v>貨2軽DN</v>
      </c>
      <c r="B436" s="356" t="s">
        <v>146</v>
      </c>
      <c r="C436" s="356" t="s">
        <v>145</v>
      </c>
      <c r="D436" s="356" t="s">
        <v>140</v>
      </c>
      <c r="E436" s="359" t="s">
        <v>958</v>
      </c>
      <c r="F436" s="356"/>
      <c r="G436" s="356"/>
      <c r="I436" s="357" t="s">
        <v>91</v>
      </c>
      <c r="J436" s="359" t="s">
        <v>821</v>
      </c>
      <c r="T436" s="341" t="s">
        <v>232</v>
      </c>
      <c r="U436" s="265" t="s">
        <v>245</v>
      </c>
      <c r="V436" s="270" t="s">
        <v>863</v>
      </c>
      <c r="W436" s="342" t="s">
        <v>140</v>
      </c>
      <c r="X436" s="265" t="s">
        <v>958</v>
      </c>
      <c r="Y436" s="343"/>
      <c r="Z436" s="266" t="s">
        <v>1709</v>
      </c>
    </row>
    <row r="437" spans="1:26" ht="15" customHeight="1" x14ac:dyDescent="0.2">
      <c r="A437" s="216" t="str">
        <f t="shared" si="6"/>
        <v>貨2軽WN</v>
      </c>
      <c r="B437" s="356" t="s">
        <v>146</v>
      </c>
      <c r="C437" s="356" t="s">
        <v>145</v>
      </c>
      <c r="D437" s="359" t="s">
        <v>140</v>
      </c>
      <c r="E437" s="359" t="s">
        <v>959</v>
      </c>
      <c r="F437" s="356"/>
      <c r="G437" s="356"/>
      <c r="H437" s="356"/>
      <c r="I437" s="357" t="s">
        <v>816</v>
      </c>
      <c r="J437" s="359" t="s">
        <v>215</v>
      </c>
      <c r="T437" s="341" t="s">
        <v>232</v>
      </c>
      <c r="U437" s="265" t="s">
        <v>245</v>
      </c>
      <c r="V437" s="270" t="s">
        <v>863</v>
      </c>
      <c r="W437" s="342" t="s">
        <v>140</v>
      </c>
      <c r="X437" s="265" t="s">
        <v>959</v>
      </c>
      <c r="Y437" s="343"/>
      <c r="Z437" s="266" t="s">
        <v>1702</v>
      </c>
    </row>
    <row r="438" spans="1:26" ht="15" customHeight="1" x14ac:dyDescent="0.2">
      <c r="A438" s="216" t="str">
        <f t="shared" si="6"/>
        <v>貨2軽DP</v>
      </c>
      <c r="B438" s="361" t="s">
        <v>146</v>
      </c>
      <c r="C438" s="361" t="s">
        <v>145</v>
      </c>
      <c r="D438" s="362" t="s">
        <v>140</v>
      </c>
      <c r="E438" s="362" t="s">
        <v>960</v>
      </c>
      <c r="F438" s="361"/>
      <c r="G438" s="361"/>
      <c r="I438" s="363" t="s">
        <v>91</v>
      </c>
      <c r="J438" s="361" t="s">
        <v>822</v>
      </c>
      <c r="T438" s="341" t="s">
        <v>232</v>
      </c>
      <c r="U438" s="265" t="s">
        <v>245</v>
      </c>
      <c r="V438" s="270" t="s">
        <v>863</v>
      </c>
      <c r="W438" s="342" t="s">
        <v>140</v>
      </c>
      <c r="X438" s="265" t="s">
        <v>960</v>
      </c>
      <c r="Y438" s="343"/>
      <c r="Z438" s="266" t="s">
        <v>1709</v>
      </c>
    </row>
    <row r="439" spans="1:26" ht="15" customHeight="1" x14ac:dyDescent="0.2">
      <c r="A439" s="216" t="str">
        <f t="shared" si="6"/>
        <v>貨2軽WP</v>
      </c>
      <c r="B439" s="361" t="s">
        <v>146</v>
      </c>
      <c r="C439" s="361" t="s">
        <v>145</v>
      </c>
      <c r="D439" s="362" t="s">
        <v>140</v>
      </c>
      <c r="E439" s="362" t="s">
        <v>961</v>
      </c>
      <c r="F439" s="361"/>
      <c r="G439" s="361"/>
      <c r="H439" s="356"/>
      <c r="I439" s="363" t="s">
        <v>816</v>
      </c>
      <c r="J439" s="361" t="s">
        <v>216</v>
      </c>
      <c r="T439" s="341" t="s">
        <v>232</v>
      </c>
      <c r="U439" s="265" t="s">
        <v>245</v>
      </c>
      <c r="V439" s="270" t="s">
        <v>863</v>
      </c>
      <c r="W439" s="342" t="s">
        <v>140</v>
      </c>
      <c r="X439" s="265" t="s">
        <v>961</v>
      </c>
      <c r="Y439" s="343"/>
      <c r="Z439" s="266" t="s">
        <v>1702</v>
      </c>
    </row>
    <row r="440" spans="1:26" ht="15" customHeight="1" x14ac:dyDescent="0.2">
      <c r="A440" s="216" t="str">
        <f t="shared" si="6"/>
        <v>貨2軽DQ</v>
      </c>
      <c r="B440" s="361" t="s">
        <v>146</v>
      </c>
      <c r="C440" s="361" t="s">
        <v>145</v>
      </c>
      <c r="D440" s="362" t="s">
        <v>140</v>
      </c>
      <c r="E440" s="362" t="s">
        <v>962</v>
      </c>
      <c r="F440" s="361"/>
      <c r="G440" s="361"/>
      <c r="I440" s="363" t="s">
        <v>91</v>
      </c>
      <c r="J440" s="362" t="s">
        <v>823</v>
      </c>
      <c r="T440" s="341" t="s">
        <v>232</v>
      </c>
      <c r="U440" s="265" t="s">
        <v>245</v>
      </c>
      <c r="V440" s="270" t="s">
        <v>863</v>
      </c>
      <c r="W440" s="342" t="s">
        <v>140</v>
      </c>
      <c r="X440" s="265" t="s">
        <v>962</v>
      </c>
      <c r="Y440" s="343"/>
      <c r="Z440" s="266" t="s">
        <v>1709</v>
      </c>
    </row>
    <row r="441" spans="1:26" ht="15" customHeight="1" x14ac:dyDescent="0.2">
      <c r="A441" s="216" t="str">
        <f t="shared" si="6"/>
        <v>貨2軽WQ</v>
      </c>
      <c r="B441" s="361" t="s">
        <v>146</v>
      </c>
      <c r="C441" s="361" t="s">
        <v>145</v>
      </c>
      <c r="D441" s="362" t="s">
        <v>140</v>
      </c>
      <c r="E441" s="362" t="s">
        <v>963</v>
      </c>
      <c r="F441" s="361"/>
      <c r="G441" s="361"/>
      <c r="H441" s="356"/>
      <c r="I441" s="363" t="s">
        <v>816</v>
      </c>
      <c r="J441" s="362" t="s">
        <v>217</v>
      </c>
      <c r="T441" s="341" t="s">
        <v>232</v>
      </c>
      <c r="U441" s="265" t="s">
        <v>245</v>
      </c>
      <c r="V441" s="270" t="s">
        <v>863</v>
      </c>
      <c r="W441" s="342" t="s">
        <v>140</v>
      </c>
      <c r="X441" s="265" t="s">
        <v>963</v>
      </c>
      <c r="Y441" s="343"/>
      <c r="Z441" s="266" t="s">
        <v>1702</v>
      </c>
    </row>
    <row r="442" spans="1:26" ht="15" customHeight="1" x14ac:dyDescent="0.2">
      <c r="A442" s="216" t="str">
        <f t="shared" si="6"/>
        <v>貨2軽KQ</v>
      </c>
      <c r="B442" s="216" t="s">
        <v>146</v>
      </c>
      <c r="C442" s="216" t="s">
        <v>145</v>
      </c>
      <c r="D442" s="216" t="s">
        <v>522</v>
      </c>
      <c r="E442" s="216" t="s">
        <v>626</v>
      </c>
      <c r="I442" s="1" t="s">
        <v>91</v>
      </c>
      <c r="T442" s="341" t="s">
        <v>232</v>
      </c>
      <c r="U442" s="265" t="s">
        <v>245</v>
      </c>
      <c r="V442" s="270" t="s">
        <v>863</v>
      </c>
      <c r="W442" s="342" t="s">
        <v>522</v>
      </c>
      <c r="X442" s="265" t="s">
        <v>626</v>
      </c>
      <c r="Y442" s="343"/>
      <c r="Z442" s="266" t="s">
        <v>1762</v>
      </c>
    </row>
    <row r="443" spans="1:26" ht="15" customHeight="1" x14ac:dyDescent="0.2">
      <c r="A443" s="216" t="str">
        <f t="shared" si="6"/>
        <v>貨2軽HX</v>
      </c>
      <c r="B443" s="216" t="s">
        <v>146</v>
      </c>
      <c r="C443" s="216" t="s">
        <v>145</v>
      </c>
      <c r="D443" s="216" t="s">
        <v>522</v>
      </c>
      <c r="E443" s="216" t="s">
        <v>613</v>
      </c>
      <c r="I443" s="1" t="s">
        <v>816</v>
      </c>
      <c r="J443" s="216" t="s">
        <v>820</v>
      </c>
      <c r="T443" s="341" t="s">
        <v>232</v>
      </c>
      <c r="U443" s="265" t="s">
        <v>245</v>
      </c>
      <c r="V443" s="270" t="s">
        <v>863</v>
      </c>
      <c r="W443" s="342" t="s">
        <v>522</v>
      </c>
      <c r="X443" s="265" t="s">
        <v>613</v>
      </c>
      <c r="Y443" s="343"/>
      <c r="Z443" s="266" t="s">
        <v>1702</v>
      </c>
    </row>
    <row r="444" spans="1:26" ht="15" customHeight="1" x14ac:dyDescent="0.2">
      <c r="A444" s="216" t="str">
        <f t="shared" si="6"/>
        <v>貨2軽TJ</v>
      </c>
      <c r="B444" s="216" t="s">
        <v>146</v>
      </c>
      <c r="C444" s="216" t="s">
        <v>145</v>
      </c>
      <c r="D444" s="216" t="s">
        <v>522</v>
      </c>
      <c r="E444" s="216" t="s">
        <v>653</v>
      </c>
      <c r="H444" s="356"/>
      <c r="I444" s="1" t="s">
        <v>91</v>
      </c>
      <c r="J444" s="216" t="s">
        <v>821</v>
      </c>
      <c r="T444" s="341" t="s">
        <v>232</v>
      </c>
      <c r="U444" s="265" t="s">
        <v>245</v>
      </c>
      <c r="V444" s="270" t="s">
        <v>863</v>
      </c>
      <c r="W444" s="342" t="s">
        <v>522</v>
      </c>
      <c r="X444" s="265" t="s">
        <v>653</v>
      </c>
      <c r="Y444" s="343"/>
      <c r="Z444" s="266" t="s">
        <v>1709</v>
      </c>
    </row>
    <row r="445" spans="1:26" ht="15" customHeight="1" x14ac:dyDescent="0.2">
      <c r="A445" s="216" t="str">
        <f t="shared" si="6"/>
        <v>貨2軽XJ</v>
      </c>
      <c r="B445" s="216" t="s">
        <v>146</v>
      </c>
      <c r="C445" s="216" t="s">
        <v>145</v>
      </c>
      <c r="D445" s="216" t="s">
        <v>522</v>
      </c>
      <c r="E445" s="216" t="s">
        <v>682</v>
      </c>
      <c r="I445" s="1" t="s">
        <v>816</v>
      </c>
      <c r="J445" s="216" t="s">
        <v>215</v>
      </c>
      <c r="T445" s="341" t="s">
        <v>232</v>
      </c>
      <c r="U445" s="265" t="s">
        <v>245</v>
      </c>
      <c r="V445" s="270" t="s">
        <v>863</v>
      </c>
      <c r="W445" s="342" t="s">
        <v>522</v>
      </c>
      <c r="X445" s="265" t="s">
        <v>682</v>
      </c>
      <c r="Y445" s="343"/>
      <c r="Z445" s="266" t="s">
        <v>1702</v>
      </c>
    </row>
    <row r="446" spans="1:26" ht="15" customHeight="1" x14ac:dyDescent="0.2">
      <c r="A446" s="216" t="str">
        <f t="shared" si="6"/>
        <v>貨2軽LJ</v>
      </c>
      <c r="B446" s="216" t="s">
        <v>146</v>
      </c>
      <c r="C446" s="216" t="s">
        <v>145</v>
      </c>
      <c r="D446" s="216" t="s">
        <v>522</v>
      </c>
      <c r="E446" s="216" t="s">
        <v>630</v>
      </c>
      <c r="H446" s="356"/>
      <c r="I446" s="1" t="s">
        <v>91</v>
      </c>
      <c r="J446" s="216" t="s">
        <v>822</v>
      </c>
      <c r="T446" s="341" t="s">
        <v>232</v>
      </c>
      <c r="U446" s="265" t="s">
        <v>245</v>
      </c>
      <c r="V446" s="270" t="s">
        <v>863</v>
      </c>
      <c r="W446" s="342" t="s">
        <v>522</v>
      </c>
      <c r="X446" s="265" t="s">
        <v>630</v>
      </c>
      <c r="Y446" s="343"/>
      <c r="Z446" s="266" t="s">
        <v>1709</v>
      </c>
    </row>
    <row r="447" spans="1:26" ht="15" customHeight="1" x14ac:dyDescent="0.2">
      <c r="A447" s="216" t="str">
        <f t="shared" si="6"/>
        <v>貨2軽YJ</v>
      </c>
      <c r="B447" s="216" t="s">
        <v>146</v>
      </c>
      <c r="C447" s="216" t="s">
        <v>145</v>
      </c>
      <c r="D447" s="216" t="s">
        <v>522</v>
      </c>
      <c r="E447" s="216" t="s">
        <v>688</v>
      </c>
      <c r="I447" s="1" t="s">
        <v>816</v>
      </c>
      <c r="J447" s="216" t="s">
        <v>216</v>
      </c>
      <c r="T447" s="341" t="s">
        <v>232</v>
      </c>
      <c r="U447" s="265" t="s">
        <v>245</v>
      </c>
      <c r="V447" s="270" t="s">
        <v>863</v>
      </c>
      <c r="W447" s="342" t="s">
        <v>522</v>
      </c>
      <c r="X447" s="265" t="s">
        <v>688</v>
      </c>
      <c r="Y447" s="343"/>
      <c r="Z447" s="266" t="s">
        <v>1702</v>
      </c>
    </row>
    <row r="448" spans="1:26" ht="15" customHeight="1" x14ac:dyDescent="0.2">
      <c r="A448" s="216" t="str">
        <f t="shared" si="6"/>
        <v>貨2軽UJ</v>
      </c>
      <c r="B448" s="216" t="s">
        <v>146</v>
      </c>
      <c r="C448" s="216" t="s">
        <v>145</v>
      </c>
      <c r="D448" s="216" t="s">
        <v>522</v>
      </c>
      <c r="E448" s="216" t="s">
        <v>659</v>
      </c>
      <c r="H448" s="356"/>
      <c r="I448" s="1" t="s">
        <v>91</v>
      </c>
      <c r="J448" s="216" t="s">
        <v>823</v>
      </c>
      <c r="T448" s="341" t="s">
        <v>232</v>
      </c>
      <c r="U448" s="265" t="s">
        <v>245</v>
      </c>
      <c r="V448" s="270" t="s">
        <v>863</v>
      </c>
      <c r="W448" s="342" t="s">
        <v>522</v>
      </c>
      <c r="X448" s="265" t="s">
        <v>659</v>
      </c>
      <c r="Y448" s="343"/>
      <c r="Z448" s="266" t="s">
        <v>1709</v>
      </c>
    </row>
    <row r="449" spans="1:26" ht="15" customHeight="1" x14ac:dyDescent="0.2">
      <c r="A449" s="216" t="str">
        <f t="shared" si="6"/>
        <v>貨2軽ZJ</v>
      </c>
      <c r="B449" s="216" t="s">
        <v>146</v>
      </c>
      <c r="C449" s="216" t="s">
        <v>145</v>
      </c>
      <c r="D449" s="216" t="s">
        <v>522</v>
      </c>
      <c r="E449" s="216" t="s">
        <v>693</v>
      </c>
      <c r="I449" s="1" t="s">
        <v>816</v>
      </c>
      <c r="J449" s="216" t="s">
        <v>217</v>
      </c>
      <c r="T449" s="341" t="s">
        <v>232</v>
      </c>
      <c r="U449" s="265" t="s">
        <v>245</v>
      </c>
      <c r="V449" s="270" t="s">
        <v>863</v>
      </c>
      <c r="W449" s="342" t="s">
        <v>522</v>
      </c>
      <c r="X449" s="265" t="s">
        <v>693</v>
      </c>
      <c r="Y449" s="343"/>
      <c r="Z449" s="266" t="s">
        <v>1702</v>
      </c>
    </row>
    <row r="450" spans="1:26" ht="15" customHeight="1" x14ac:dyDescent="0.2">
      <c r="A450" s="216" t="str">
        <f t="shared" si="6"/>
        <v>貨2軽ADF</v>
      </c>
      <c r="B450" s="216" t="s">
        <v>146</v>
      </c>
      <c r="C450" s="216" t="s">
        <v>145</v>
      </c>
      <c r="D450" s="216" t="s">
        <v>97</v>
      </c>
      <c r="E450" s="216" t="s">
        <v>964</v>
      </c>
      <c r="H450" s="356"/>
      <c r="I450" s="1" t="s">
        <v>450</v>
      </c>
      <c r="T450" s="341" t="s">
        <v>232</v>
      </c>
      <c r="U450" s="265" t="s">
        <v>245</v>
      </c>
      <c r="V450" s="270" t="s">
        <v>863</v>
      </c>
      <c r="W450" s="342" t="s">
        <v>97</v>
      </c>
      <c r="X450" s="265" t="s">
        <v>964</v>
      </c>
      <c r="Y450" s="343" t="s">
        <v>565</v>
      </c>
      <c r="Z450" s="266" t="s">
        <v>1763</v>
      </c>
    </row>
    <row r="451" spans="1:26" ht="15" customHeight="1" x14ac:dyDescent="0.2">
      <c r="A451" s="216" t="str">
        <f t="shared" si="6"/>
        <v>貨2軽ACF</v>
      </c>
      <c r="B451" s="216" t="s">
        <v>146</v>
      </c>
      <c r="C451" s="216" t="s">
        <v>145</v>
      </c>
      <c r="D451" s="216" t="s">
        <v>97</v>
      </c>
      <c r="E451" s="216" t="s">
        <v>965</v>
      </c>
      <c r="I451" s="1" t="s">
        <v>816</v>
      </c>
      <c r="J451" s="216" t="s">
        <v>820</v>
      </c>
      <c r="T451" s="341" t="s">
        <v>232</v>
      </c>
      <c r="U451" s="265" t="s">
        <v>245</v>
      </c>
      <c r="V451" s="270" t="s">
        <v>863</v>
      </c>
      <c r="W451" s="342" t="s">
        <v>97</v>
      </c>
      <c r="X451" s="265" t="s">
        <v>965</v>
      </c>
      <c r="Y451" s="343"/>
      <c r="Z451" s="266" t="s">
        <v>1702</v>
      </c>
    </row>
    <row r="452" spans="1:26" ht="15" customHeight="1" x14ac:dyDescent="0.2">
      <c r="A452" s="216" t="str">
        <f t="shared" ref="A452:A515" si="7">CONCATENATE(C452,E452)</f>
        <v>貨2軽AMF</v>
      </c>
      <c r="B452" s="216" t="s">
        <v>146</v>
      </c>
      <c r="C452" s="216" t="s">
        <v>145</v>
      </c>
      <c r="D452" s="216" t="s">
        <v>97</v>
      </c>
      <c r="E452" t="s">
        <v>1507</v>
      </c>
      <c r="F452"/>
      <c r="G452"/>
      <c r="I452" s="1" t="s">
        <v>832</v>
      </c>
      <c r="T452" s="341" t="s">
        <v>232</v>
      </c>
      <c r="U452" s="265" t="s">
        <v>245</v>
      </c>
      <c r="V452" s="270" t="s">
        <v>863</v>
      </c>
      <c r="W452" s="342" t="s">
        <v>97</v>
      </c>
      <c r="X452" s="265" t="s">
        <v>966</v>
      </c>
      <c r="Y452" s="343"/>
      <c r="Z452" s="266" t="s">
        <v>1703</v>
      </c>
    </row>
    <row r="453" spans="1:26" ht="15" customHeight="1" x14ac:dyDescent="0.2">
      <c r="A453" s="216" t="str">
        <f t="shared" si="7"/>
        <v>貨2軽CCF</v>
      </c>
      <c r="B453" s="216" t="s">
        <v>146</v>
      </c>
      <c r="C453" s="216" t="s">
        <v>145</v>
      </c>
      <c r="D453" s="216" t="s">
        <v>97</v>
      </c>
      <c r="E453" s="216" t="s">
        <v>141</v>
      </c>
      <c r="H453" s="356"/>
      <c r="I453" s="1" t="s">
        <v>816</v>
      </c>
      <c r="J453" s="216" t="s">
        <v>217</v>
      </c>
      <c r="T453" s="341" t="s">
        <v>232</v>
      </c>
      <c r="U453" s="265" t="s">
        <v>245</v>
      </c>
      <c r="V453" s="270" t="s">
        <v>863</v>
      </c>
      <c r="W453" s="342" t="s">
        <v>97</v>
      </c>
      <c r="X453" s="265" t="s">
        <v>141</v>
      </c>
      <c r="Y453" s="343"/>
      <c r="Z453" s="266" t="s">
        <v>1702</v>
      </c>
    </row>
    <row r="454" spans="1:26" ht="15" customHeight="1" x14ac:dyDescent="0.2">
      <c r="A454" s="216" t="str">
        <f t="shared" si="7"/>
        <v>貨2軽CDF</v>
      </c>
      <c r="B454" s="216" t="s">
        <v>146</v>
      </c>
      <c r="C454" s="216" t="s">
        <v>145</v>
      </c>
      <c r="D454" s="216" t="s">
        <v>97</v>
      </c>
      <c r="E454" s="216" t="s">
        <v>142</v>
      </c>
      <c r="I454" s="1" t="s">
        <v>450</v>
      </c>
      <c r="J454" s="216" t="s">
        <v>823</v>
      </c>
      <c r="T454" s="341" t="s">
        <v>232</v>
      </c>
      <c r="U454" s="265" t="s">
        <v>245</v>
      </c>
      <c r="V454" s="270" t="s">
        <v>863</v>
      </c>
      <c r="W454" s="342" t="s">
        <v>97</v>
      </c>
      <c r="X454" s="265" t="s">
        <v>142</v>
      </c>
      <c r="Y454" s="343" t="s">
        <v>565</v>
      </c>
      <c r="Z454" s="266" t="s">
        <v>1763</v>
      </c>
    </row>
    <row r="455" spans="1:26" ht="15" customHeight="1" x14ac:dyDescent="0.2">
      <c r="A455" s="216" t="str">
        <f t="shared" si="7"/>
        <v>貨2軽CMF</v>
      </c>
      <c r="B455" s="216" t="s">
        <v>146</v>
      </c>
      <c r="C455" s="216" t="s">
        <v>145</v>
      </c>
      <c r="D455" s="216" t="s">
        <v>97</v>
      </c>
      <c r="E455" t="s">
        <v>1508</v>
      </c>
      <c r="H455" s="356"/>
      <c r="I455" s="1" t="s">
        <v>827</v>
      </c>
      <c r="T455" s="341" t="s">
        <v>232</v>
      </c>
      <c r="U455" s="265" t="s">
        <v>245</v>
      </c>
      <c r="V455" s="270" t="s">
        <v>863</v>
      </c>
      <c r="W455" s="342" t="s">
        <v>97</v>
      </c>
      <c r="X455" s="265" t="s">
        <v>967</v>
      </c>
      <c r="Y455" s="343"/>
      <c r="Z455" s="266" t="s">
        <v>1703</v>
      </c>
    </row>
    <row r="456" spans="1:26" ht="15" customHeight="1" x14ac:dyDescent="0.2">
      <c r="A456" s="216" t="str">
        <f t="shared" si="7"/>
        <v>貨2軽DCF</v>
      </c>
      <c r="B456" s="216" t="s">
        <v>146</v>
      </c>
      <c r="C456" s="216" t="s">
        <v>145</v>
      </c>
      <c r="D456" s="216" t="s">
        <v>97</v>
      </c>
      <c r="E456" s="216" t="s">
        <v>143</v>
      </c>
      <c r="I456" s="1" t="s">
        <v>816</v>
      </c>
      <c r="J456" s="216" t="s">
        <v>14</v>
      </c>
      <c r="T456" s="341" t="s">
        <v>232</v>
      </c>
      <c r="U456" s="265" t="s">
        <v>245</v>
      </c>
      <c r="V456" s="270" t="s">
        <v>863</v>
      </c>
      <c r="W456" s="342" t="s">
        <v>97</v>
      </c>
      <c r="X456" s="265" t="s">
        <v>143</v>
      </c>
      <c r="Y456" s="343"/>
      <c r="Z456" s="266" t="s">
        <v>1702</v>
      </c>
    </row>
    <row r="457" spans="1:26" ht="15" customHeight="1" x14ac:dyDescent="0.2">
      <c r="A457" s="216" t="str">
        <f t="shared" si="7"/>
        <v>貨2軽DDF</v>
      </c>
      <c r="B457" s="216" t="s">
        <v>146</v>
      </c>
      <c r="C457" s="216" t="s">
        <v>145</v>
      </c>
      <c r="D457" s="216" t="s">
        <v>97</v>
      </c>
      <c r="E457" s="216" t="s">
        <v>144</v>
      </c>
      <c r="H457" s="356"/>
      <c r="I457" s="1" t="s">
        <v>450</v>
      </c>
      <c r="J457" s="216" t="s">
        <v>923</v>
      </c>
      <c r="T457" s="341" t="s">
        <v>232</v>
      </c>
      <c r="U457" s="265" t="s">
        <v>245</v>
      </c>
      <c r="V457" s="270" t="s">
        <v>863</v>
      </c>
      <c r="W457" s="342" t="s">
        <v>97</v>
      </c>
      <c r="X457" s="265" t="s">
        <v>144</v>
      </c>
      <c r="Y457" s="343" t="s">
        <v>565</v>
      </c>
      <c r="Z457" s="266" t="s">
        <v>1763</v>
      </c>
    </row>
    <row r="458" spans="1:26" ht="15" customHeight="1" x14ac:dyDescent="0.2">
      <c r="A458" s="216" t="str">
        <f t="shared" si="7"/>
        <v>貨2軽DMF</v>
      </c>
      <c r="B458" s="216" t="s">
        <v>146</v>
      </c>
      <c r="C458" s="216" t="s">
        <v>145</v>
      </c>
      <c r="D458" s="216" t="s">
        <v>97</v>
      </c>
      <c r="E458" t="s">
        <v>1509</v>
      </c>
      <c r="I458" s="1" t="s">
        <v>827</v>
      </c>
      <c r="T458" s="341" t="s">
        <v>232</v>
      </c>
      <c r="U458" s="265" t="s">
        <v>245</v>
      </c>
      <c r="V458" s="270" t="s">
        <v>863</v>
      </c>
      <c r="W458" s="342" t="s">
        <v>97</v>
      </c>
      <c r="X458" s="265" t="s">
        <v>968</v>
      </c>
      <c r="Y458" s="343"/>
      <c r="Z458" s="266" t="s">
        <v>1703</v>
      </c>
    </row>
    <row r="459" spans="1:26" ht="15" customHeight="1" x14ac:dyDescent="0.2">
      <c r="A459" s="216" t="str">
        <f t="shared" si="7"/>
        <v>貨2軽SDF</v>
      </c>
      <c r="B459" s="356" t="s">
        <v>146</v>
      </c>
      <c r="C459" s="356" t="s">
        <v>145</v>
      </c>
      <c r="D459" s="359" t="s">
        <v>19</v>
      </c>
      <c r="E459" s="359" t="s">
        <v>969</v>
      </c>
      <c r="F459" s="356"/>
      <c r="G459" s="356"/>
      <c r="H459" s="356"/>
      <c r="I459" s="357" t="s">
        <v>244</v>
      </c>
      <c r="J459" s="359"/>
      <c r="T459" s="341" t="s">
        <v>232</v>
      </c>
      <c r="U459" s="265" t="s">
        <v>245</v>
      </c>
      <c r="V459" s="270" t="s">
        <v>863</v>
      </c>
      <c r="W459" s="342" t="s">
        <v>19</v>
      </c>
      <c r="X459" s="265" t="s">
        <v>969</v>
      </c>
      <c r="Y459" s="343" t="s">
        <v>26</v>
      </c>
      <c r="Z459" s="266" t="s">
        <v>1764</v>
      </c>
    </row>
    <row r="460" spans="1:26" ht="15" customHeight="1" x14ac:dyDescent="0.2">
      <c r="A460" s="216" t="str">
        <f t="shared" si="7"/>
        <v>貨2軽SCF</v>
      </c>
      <c r="B460" s="356" t="s">
        <v>146</v>
      </c>
      <c r="C460" s="356" t="s">
        <v>145</v>
      </c>
      <c r="D460" s="359" t="s">
        <v>19</v>
      </c>
      <c r="E460" s="359" t="s">
        <v>970</v>
      </c>
      <c r="F460" s="356"/>
      <c r="G460" s="356"/>
      <c r="I460" s="357" t="s">
        <v>816</v>
      </c>
      <c r="J460" s="359" t="s">
        <v>820</v>
      </c>
      <c r="T460" s="341" t="s">
        <v>232</v>
      </c>
      <c r="U460" s="265" t="s">
        <v>245</v>
      </c>
      <c r="V460" s="270" t="s">
        <v>863</v>
      </c>
      <c r="W460" s="342" t="s">
        <v>19</v>
      </c>
      <c r="X460" s="265" t="s">
        <v>970</v>
      </c>
      <c r="Y460" s="343"/>
      <c r="Z460" s="266" t="s">
        <v>1702</v>
      </c>
    </row>
    <row r="461" spans="1:26" ht="15" customHeight="1" x14ac:dyDescent="0.2">
      <c r="A461" s="216" t="str">
        <f t="shared" si="7"/>
        <v>貨2軽SMF</v>
      </c>
      <c r="B461" s="356" t="s">
        <v>146</v>
      </c>
      <c r="C461" s="356" t="s">
        <v>145</v>
      </c>
      <c r="D461" s="359" t="s">
        <v>19</v>
      </c>
      <c r="E461" s="359" t="s">
        <v>1510</v>
      </c>
      <c r="F461" s="356"/>
      <c r="G461" s="356"/>
      <c r="I461" s="357" t="s">
        <v>832</v>
      </c>
      <c r="J461" s="359"/>
      <c r="T461" s="341" t="s">
        <v>232</v>
      </c>
      <c r="U461" s="265" t="s">
        <v>245</v>
      </c>
      <c r="V461" s="270" t="s">
        <v>863</v>
      </c>
      <c r="W461" s="342" t="s">
        <v>19</v>
      </c>
      <c r="X461" s="265" t="s">
        <v>971</v>
      </c>
      <c r="Y461" s="343"/>
      <c r="Z461" s="266" t="s">
        <v>1703</v>
      </c>
    </row>
    <row r="462" spans="1:26" ht="15" customHeight="1" x14ac:dyDescent="0.2">
      <c r="A462" s="216" t="str">
        <f t="shared" si="7"/>
        <v>貨2軽TDF</v>
      </c>
      <c r="B462" s="356" t="s">
        <v>146</v>
      </c>
      <c r="C462" s="356" t="s">
        <v>145</v>
      </c>
      <c r="D462" s="359" t="s">
        <v>19</v>
      </c>
      <c r="E462" s="359" t="s">
        <v>248</v>
      </c>
      <c r="F462" s="356"/>
      <c r="G462" s="356"/>
      <c r="H462" s="356"/>
      <c r="I462" s="357" t="s">
        <v>244</v>
      </c>
      <c r="J462" s="359" t="s">
        <v>383</v>
      </c>
      <c r="T462" s="341" t="s">
        <v>232</v>
      </c>
      <c r="U462" s="265" t="s">
        <v>245</v>
      </c>
      <c r="V462" s="270" t="s">
        <v>863</v>
      </c>
      <c r="W462" s="342" t="s">
        <v>19</v>
      </c>
      <c r="X462" s="265" t="s">
        <v>248</v>
      </c>
      <c r="Y462" s="343" t="s">
        <v>26</v>
      </c>
      <c r="Z462" s="266" t="s">
        <v>1764</v>
      </c>
    </row>
    <row r="463" spans="1:26" ht="15" customHeight="1" x14ac:dyDescent="0.2">
      <c r="A463" s="216" t="str">
        <f t="shared" si="7"/>
        <v>貨2軽TCF</v>
      </c>
      <c r="B463" s="356" t="s">
        <v>146</v>
      </c>
      <c r="C463" s="356" t="s">
        <v>145</v>
      </c>
      <c r="D463" s="359" t="s">
        <v>19</v>
      </c>
      <c r="E463" s="359" t="s">
        <v>250</v>
      </c>
      <c r="F463" s="356"/>
      <c r="G463" s="356"/>
      <c r="I463" s="357" t="s">
        <v>816</v>
      </c>
      <c r="J463" s="359" t="s">
        <v>15</v>
      </c>
      <c r="T463" s="341" t="s">
        <v>232</v>
      </c>
      <c r="U463" s="265" t="s">
        <v>245</v>
      </c>
      <c r="V463" s="270" t="s">
        <v>863</v>
      </c>
      <c r="W463" s="342" t="s">
        <v>19</v>
      </c>
      <c r="X463" s="265" t="s">
        <v>250</v>
      </c>
      <c r="Y463" s="343"/>
      <c r="Z463" s="266" t="s">
        <v>1702</v>
      </c>
    </row>
    <row r="464" spans="1:26" ht="15" customHeight="1" x14ac:dyDescent="0.2">
      <c r="A464" s="216" t="str">
        <f t="shared" si="7"/>
        <v>貨2軽TMF</v>
      </c>
      <c r="B464" s="356" t="s">
        <v>146</v>
      </c>
      <c r="C464" s="356" t="s">
        <v>145</v>
      </c>
      <c r="D464" s="359" t="s">
        <v>19</v>
      </c>
      <c r="E464" s="359" t="s">
        <v>1511</v>
      </c>
      <c r="F464" s="356"/>
      <c r="G464" s="356"/>
      <c r="H464" s="356"/>
      <c r="I464" s="357" t="s">
        <v>832</v>
      </c>
      <c r="J464" s="359"/>
      <c r="T464" s="341" t="s">
        <v>232</v>
      </c>
      <c r="U464" s="265" t="s">
        <v>245</v>
      </c>
      <c r="V464" s="270" t="s">
        <v>863</v>
      </c>
      <c r="W464" s="342" t="s">
        <v>19</v>
      </c>
      <c r="X464" s="265" t="s">
        <v>972</v>
      </c>
      <c r="Y464" s="343"/>
      <c r="Z464" s="266" t="s">
        <v>1703</v>
      </c>
    </row>
    <row r="465" spans="1:26" ht="15" customHeight="1" x14ac:dyDescent="0.2">
      <c r="A465" s="216" t="str">
        <f t="shared" si="7"/>
        <v>貨2軽3DF</v>
      </c>
      <c r="B465" s="356" t="s">
        <v>146</v>
      </c>
      <c r="C465" s="356" t="s">
        <v>145</v>
      </c>
      <c r="D465" s="359" t="s">
        <v>844</v>
      </c>
      <c r="E465" s="359" t="s">
        <v>1512</v>
      </c>
      <c r="F465" s="356"/>
      <c r="G465" s="356"/>
      <c r="I465" s="357" t="s">
        <v>937</v>
      </c>
      <c r="J465" s="359"/>
      <c r="T465" s="341" t="s">
        <v>232</v>
      </c>
      <c r="U465" s="265" t="s">
        <v>245</v>
      </c>
      <c r="V465" s="270" t="s">
        <v>863</v>
      </c>
      <c r="W465" s="342" t="s">
        <v>842</v>
      </c>
      <c r="X465" s="265" t="s">
        <v>973</v>
      </c>
      <c r="Y465" s="343" t="s">
        <v>1496</v>
      </c>
      <c r="Z465" s="266" t="s">
        <v>1765</v>
      </c>
    </row>
    <row r="466" spans="1:26" ht="15" customHeight="1" x14ac:dyDescent="0.2">
      <c r="A466" s="216" t="str">
        <f t="shared" si="7"/>
        <v>貨2軽3CF</v>
      </c>
      <c r="B466" s="356" t="s">
        <v>146</v>
      </c>
      <c r="C466" s="356" t="s">
        <v>145</v>
      </c>
      <c r="D466" s="359" t="s">
        <v>844</v>
      </c>
      <c r="E466" s="359" t="s">
        <v>1513</v>
      </c>
      <c r="F466" s="356"/>
      <c r="G466" s="356"/>
      <c r="H466" s="356"/>
      <c r="I466" s="357" t="s">
        <v>816</v>
      </c>
      <c r="J466" s="359"/>
      <c r="T466" s="341" t="s">
        <v>232</v>
      </c>
      <c r="U466" s="265" t="s">
        <v>245</v>
      </c>
      <c r="V466" s="270" t="s">
        <v>863</v>
      </c>
      <c r="W466" s="342" t="s">
        <v>842</v>
      </c>
      <c r="X466" s="265" t="s">
        <v>974</v>
      </c>
      <c r="Y466" s="343"/>
      <c r="Z466" s="266" t="s">
        <v>1702</v>
      </c>
    </row>
    <row r="467" spans="1:26" ht="15" customHeight="1" x14ac:dyDescent="0.2">
      <c r="A467" s="216" t="str">
        <f t="shared" si="7"/>
        <v>貨2軽3MF</v>
      </c>
      <c r="B467" s="356" t="s">
        <v>146</v>
      </c>
      <c r="C467" s="356" t="s">
        <v>145</v>
      </c>
      <c r="D467" s="359" t="s">
        <v>842</v>
      </c>
      <c r="E467" s="359" t="s">
        <v>1514</v>
      </c>
      <c r="F467" s="356"/>
      <c r="G467" s="356"/>
      <c r="I467" s="357" t="s">
        <v>827</v>
      </c>
      <c r="J467" s="359"/>
      <c r="T467" s="341" t="s">
        <v>232</v>
      </c>
      <c r="U467" s="265" t="s">
        <v>245</v>
      </c>
      <c r="V467" s="270" t="s">
        <v>863</v>
      </c>
      <c r="W467" s="342" t="s">
        <v>842</v>
      </c>
      <c r="X467" s="265" t="s">
        <v>975</v>
      </c>
      <c r="Y467" s="343"/>
      <c r="Z467" s="266" t="s">
        <v>1703</v>
      </c>
    </row>
    <row r="468" spans="1:26" ht="15" customHeight="1" x14ac:dyDescent="0.2">
      <c r="A468" s="216" t="str">
        <f t="shared" si="7"/>
        <v>貨2軽4DF</v>
      </c>
      <c r="B468" s="356" t="s">
        <v>146</v>
      </c>
      <c r="C468" s="356" t="s">
        <v>145</v>
      </c>
      <c r="D468" s="359" t="s">
        <v>842</v>
      </c>
      <c r="E468" s="359" t="s">
        <v>1515</v>
      </c>
      <c r="F468" s="356"/>
      <c r="G468" s="356"/>
      <c r="H468" s="356"/>
      <c r="I468" s="357" t="s">
        <v>937</v>
      </c>
      <c r="J468" s="359"/>
      <c r="T468" s="341" t="s">
        <v>232</v>
      </c>
      <c r="U468" s="265" t="s">
        <v>245</v>
      </c>
      <c r="V468" s="270" t="s">
        <v>863</v>
      </c>
      <c r="W468" s="342" t="s">
        <v>842</v>
      </c>
      <c r="X468" s="265" t="s">
        <v>976</v>
      </c>
      <c r="Y468" s="343" t="s">
        <v>1496</v>
      </c>
      <c r="Z468" s="266" t="s">
        <v>1765</v>
      </c>
    </row>
    <row r="469" spans="1:26" ht="15" customHeight="1" x14ac:dyDescent="0.2">
      <c r="A469" s="216" t="str">
        <f t="shared" si="7"/>
        <v>貨2軽4CF</v>
      </c>
      <c r="B469" s="356" t="s">
        <v>146</v>
      </c>
      <c r="C469" s="356" t="s">
        <v>145</v>
      </c>
      <c r="D469" s="359" t="s">
        <v>842</v>
      </c>
      <c r="E469" s="359" t="s">
        <v>1516</v>
      </c>
      <c r="F469" s="356"/>
      <c r="G469" s="356"/>
      <c r="I469" s="357" t="s">
        <v>816</v>
      </c>
      <c r="J469" s="359"/>
      <c r="T469" s="341" t="s">
        <v>232</v>
      </c>
      <c r="U469" s="265" t="s">
        <v>245</v>
      </c>
      <c r="V469" s="270" t="s">
        <v>863</v>
      </c>
      <c r="W469" s="342" t="s">
        <v>842</v>
      </c>
      <c r="X469" s="265" t="s">
        <v>977</v>
      </c>
      <c r="Y469" s="343"/>
      <c r="Z469" s="266" t="s">
        <v>1702</v>
      </c>
    </row>
    <row r="470" spans="1:26" ht="15" customHeight="1" x14ac:dyDescent="0.2">
      <c r="A470" s="216" t="str">
        <f t="shared" si="7"/>
        <v>貨2軽4MF</v>
      </c>
      <c r="B470" s="356" t="s">
        <v>146</v>
      </c>
      <c r="C470" s="356" t="s">
        <v>145</v>
      </c>
      <c r="D470" s="359" t="s">
        <v>842</v>
      </c>
      <c r="E470" s="359" t="s">
        <v>1517</v>
      </c>
      <c r="F470" s="356"/>
      <c r="G470" s="356"/>
      <c r="I470" s="357" t="s">
        <v>827</v>
      </c>
      <c r="J470" s="359"/>
      <c r="T470" s="341" t="s">
        <v>232</v>
      </c>
      <c r="U470" s="265" t="s">
        <v>245</v>
      </c>
      <c r="V470" s="270" t="s">
        <v>863</v>
      </c>
      <c r="W470" s="342" t="s">
        <v>842</v>
      </c>
      <c r="X470" s="265" t="s">
        <v>978</v>
      </c>
      <c r="Y470" s="343"/>
      <c r="Z470" s="266" t="s">
        <v>1703</v>
      </c>
    </row>
    <row r="471" spans="1:26" ht="15" customHeight="1" x14ac:dyDescent="0.2">
      <c r="A471" s="216" t="str">
        <f t="shared" si="7"/>
        <v>貨2軽5DF</v>
      </c>
      <c r="B471" s="356" t="s">
        <v>146</v>
      </c>
      <c r="C471" s="356" t="s">
        <v>145</v>
      </c>
      <c r="D471" s="359" t="s">
        <v>842</v>
      </c>
      <c r="E471" s="359" t="s">
        <v>1518</v>
      </c>
      <c r="F471" s="356"/>
      <c r="G471" s="356"/>
      <c r="H471" s="356"/>
      <c r="I471" s="357" t="s">
        <v>937</v>
      </c>
      <c r="J471" s="359"/>
      <c r="T471" s="341" t="s">
        <v>232</v>
      </c>
      <c r="U471" s="265" t="s">
        <v>245</v>
      </c>
      <c r="V471" s="270" t="s">
        <v>863</v>
      </c>
      <c r="W471" s="342" t="s">
        <v>842</v>
      </c>
      <c r="X471" s="265" t="s">
        <v>979</v>
      </c>
      <c r="Y471" s="343" t="s">
        <v>1496</v>
      </c>
      <c r="Z471" s="266" t="s">
        <v>1765</v>
      </c>
    </row>
    <row r="472" spans="1:26" ht="15" customHeight="1" x14ac:dyDescent="0.2">
      <c r="A472" s="216" t="str">
        <f t="shared" si="7"/>
        <v>貨2軽5CF</v>
      </c>
      <c r="B472" s="356" t="s">
        <v>146</v>
      </c>
      <c r="C472" s="356" t="s">
        <v>145</v>
      </c>
      <c r="D472" s="359" t="s">
        <v>842</v>
      </c>
      <c r="E472" s="359" t="s">
        <v>1519</v>
      </c>
      <c r="F472" s="356"/>
      <c r="G472" s="356"/>
      <c r="I472" s="357" t="s">
        <v>816</v>
      </c>
      <c r="J472" s="359"/>
      <c r="T472" s="341" t="s">
        <v>232</v>
      </c>
      <c r="U472" s="265" t="s">
        <v>245</v>
      </c>
      <c r="V472" s="270" t="s">
        <v>863</v>
      </c>
      <c r="W472" s="342" t="s">
        <v>842</v>
      </c>
      <c r="X472" s="265" t="s">
        <v>980</v>
      </c>
      <c r="Y472" s="343"/>
      <c r="Z472" s="266" t="s">
        <v>1702</v>
      </c>
    </row>
    <row r="473" spans="1:26" ht="15" customHeight="1" x14ac:dyDescent="0.2">
      <c r="A473" s="216" t="str">
        <f t="shared" si="7"/>
        <v>貨2軽5MF</v>
      </c>
      <c r="B473" s="356" t="s">
        <v>146</v>
      </c>
      <c r="C473" s="356" t="s">
        <v>145</v>
      </c>
      <c r="D473" s="359" t="s">
        <v>842</v>
      </c>
      <c r="E473" s="359" t="s">
        <v>1520</v>
      </c>
      <c r="F473" s="356"/>
      <c r="G473" s="356"/>
      <c r="H473" s="356"/>
      <c r="I473" s="357" t="s">
        <v>827</v>
      </c>
      <c r="J473" s="359"/>
      <c r="T473" s="341" t="s">
        <v>232</v>
      </c>
      <c r="U473" s="265" t="s">
        <v>245</v>
      </c>
      <c r="V473" s="270" t="s">
        <v>863</v>
      </c>
      <c r="W473" s="342" t="s">
        <v>842</v>
      </c>
      <c r="X473" s="265" t="s">
        <v>981</v>
      </c>
      <c r="Y473" s="343"/>
      <c r="Z473" s="266" t="s">
        <v>1703</v>
      </c>
    </row>
    <row r="474" spans="1:26" ht="15" customHeight="1" x14ac:dyDescent="0.2">
      <c r="A474" s="216" t="str">
        <f t="shared" si="7"/>
        <v>貨2軽6DF</v>
      </c>
      <c r="B474" s="356" t="s">
        <v>146</v>
      </c>
      <c r="C474" s="356" t="s">
        <v>145</v>
      </c>
      <c r="D474" s="359" t="s">
        <v>842</v>
      </c>
      <c r="E474" s="359" t="s">
        <v>1521</v>
      </c>
      <c r="F474" s="356"/>
      <c r="G474" s="356"/>
      <c r="I474" s="357" t="s">
        <v>937</v>
      </c>
      <c r="J474" s="359"/>
      <c r="T474" s="341" t="s">
        <v>232</v>
      </c>
      <c r="U474" s="265" t="s">
        <v>245</v>
      </c>
      <c r="V474" s="270" t="s">
        <v>863</v>
      </c>
      <c r="W474" s="342" t="s">
        <v>842</v>
      </c>
      <c r="X474" s="265" t="s">
        <v>982</v>
      </c>
      <c r="Y474" s="343" t="s">
        <v>1496</v>
      </c>
      <c r="Z474" s="266" t="s">
        <v>1765</v>
      </c>
    </row>
    <row r="475" spans="1:26" ht="15" customHeight="1" x14ac:dyDescent="0.2">
      <c r="A475" s="216" t="str">
        <f t="shared" si="7"/>
        <v>貨2軽6CF</v>
      </c>
      <c r="B475" s="356" t="s">
        <v>146</v>
      </c>
      <c r="C475" s="356" t="s">
        <v>145</v>
      </c>
      <c r="D475" s="359" t="s">
        <v>842</v>
      </c>
      <c r="E475" s="359" t="s">
        <v>1522</v>
      </c>
      <c r="F475" s="356"/>
      <c r="G475" s="356"/>
      <c r="H475" s="356"/>
      <c r="I475" s="357" t="s">
        <v>816</v>
      </c>
      <c r="J475" s="359"/>
      <c r="T475" s="341" t="s">
        <v>232</v>
      </c>
      <c r="U475" s="265" t="s">
        <v>245</v>
      </c>
      <c r="V475" s="270" t="s">
        <v>863</v>
      </c>
      <c r="W475" s="342" t="s">
        <v>842</v>
      </c>
      <c r="X475" s="265" t="s">
        <v>983</v>
      </c>
      <c r="Y475" s="343"/>
      <c r="Z475" s="266" t="s">
        <v>1702</v>
      </c>
    </row>
    <row r="476" spans="1:26" ht="15" customHeight="1" x14ac:dyDescent="0.2">
      <c r="A476" s="216" t="str">
        <f t="shared" si="7"/>
        <v>貨2軽6MF</v>
      </c>
      <c r="B476" s="356" t="s">
        <v>146</v>
      </c>
      <c r="C476" s="356" t="s">
        <v>145</v>
      </c>
      <c r="D476" s="359" t="s">
        <v>842</v>
      </c>
      <c r="E476" s="359" t="s">
        <v>1523</v>
      </c>
      <c r="F476" s="356"/>
      <c r="G476" s="356"/>
      <c r="I476" s="357" t="s">
        <v>827</v>
      </c>
      <c r="J476" s="359"/>
      <c r="T476" s="341" t="s">
        <v>232</v>
      </c>
      <c r="U476" s="265" t="s">
        <v>245</v>
      </c>
      <c r="V476" s="270" t="s">
        <v>863</v>
      </c>
      <c r="W476" s="342" t="s">
        <v>842</v>
      </c>
      <c r="X476" s="265" t="s">
        <v>984</v>
      </c>
      <c r="Y476" s="343"/>
      <c r="Z476" s="266" t="s">
        <v>1703</v>
      </c>
    </row>
    <row r="477" spans="1:26" ht="15" customHeight="1" x14ac:dyDescent="0.2">
      <c r="A477" s="216" t="str">
        <f t="shared" si="7"/>
        <v>貨3軽-</v>
      </c>
      <c r="B477" s="358" t="s">
        <v>160</v>
      </c>
      <c r="C477" s="358" t="s">
        <v>159</v>
      </c>
      <c r="D477" s="360" t="s">
        <v>493</v>
      </c>
      <c r="E477" s="360" t="s">
        <v>492</v>
      </c>
      <c r="F477" s="358"/>
      <c r="G477" s="358"/>
      <c r="H477" s="356"/>
      <c r="I477" s="187" t="s">
        <v>91</v>
      </c>
      <c r="J477" s="358"/>
      <c r="T477" s="341" t="s">
        <v>232</v>
      </c>
      <c r="U477" s="265" t="s">
        <v>245</v>
      </c>
      <c r="V477" s="270" t="s">
        <v>894</v>
      </c>
      <c r="W477" s="342" t="s">
        <v>493</v>
      </c>
      <c r="X477" s="265" t="s">
        <v>492</v>
      </c>
      <c r="Y477" s="343"/>
      <c r="Z477" s="266" t="s">
        <v>1762</v>
      </c>
    </row>
    <row r="478" spans="1:26" ht="15" customHeight="1" x14ac:dyDescent="0.2">
      <c r="A478" s="216" t="str">
        <f t="shared" si="7"/>
        <v>貨3軽K</v>
      </c>
      <c r="B478" s="358" t="s">
        <v>160</v>
      </c>
      <c r="C478" s="358" t="s">
        <v>159</v>
      </c>
      <c r="D478" s="360" t="s">
        <v>496</v>
      </c>
      <c r="E478" s="360" t="s">
        <v>508</v>
      </c>
      <c r="F478" s="358"/>
      <c r="G478" s="358"/>
      <c r="I478" s="187" t="s">
        <v>91</v>
      </c>
      <c r="J478" s="360"/>
      <c r="T478" s="341" t="s">
        <v>232</v>
      </c>
      <c r="U478" s="265" t="s">
        <v>245</v>
      </c>
      <c r="V478" s="270" t="s">
        <v>894</v>
      </c>
      <c r="W478" s="342" t="s">
        <v>496</v>
      </c>
      <c r="X478" s="265" t="s">
        <v>508</v>
      </c>
      <c r="Y478" s="343"/>
      <c r="Z478" s="266" t="s">
        <v>1762</v>
      </c>
    </row>
    <row r="479" spans="1:26" ht="15" customHeight="1" x14ac:dyDescent="0.2">
      <c r="A479" s="216" t="str">
        <f t="shared" si="7"/>
        <v>貨3軽N</v>
      </c>
      <c r="B479" s="358" t="s">
        <v>160</v>
      </c>
      <c r="C479" s="358" t="s">
        <v>159</v>
      </c>
      <c r="D479" s="360" t="s">
        <v>510</v>
      </c>
      <c r="E479" s="360" t="s">
        <v>634</v>
      </c>
      <c r="F479" s="358"/>
      <c r="G479" s="358"/>
      <c r="I479" s="187" t="s">
        <v>91</v>
      </c>
      <c r="J479" s="360"/>
      <c r="T479" s="341" t="s">
        <v>232</v>
      </c>
      <c r="U479" s="265" t="s">
        <v>245</v>
      </c>
      <c r="V479" s="270" t="s">
        <v>894</v>
      </c>
      <c r="W479" s="342" t="s">
        <v>510</v>
      </c>
      <c r="X479" s="265" t="s">
        <v>634</v>
      </c>
      <c r="Y479" s="343"/>
      <c r="Z479" s="266" t="s">
        <v>1762</v>
      </c>
    </row>
    <row r="480" spans="1:26" ht="15" customHeight="1" x14ac:dyDescent="0.2">
      <c r="A480" s="216" t="str">
        <f t="shared" si="7"/>
        <v>貨3軽P</v>
      </c>
      <c r="B480" s="358" t="s">
        <v>160</v>
      </c>
      <c r="C480" s="358" t="s">
        <v>159</v>
      </c>
      <c r="D480" s="360" t="s">
        <v>510</v>
      </c>
      <c r="E480" s="360" t="s">
        <v>635</v>
      </c>
      <c r="F480" s="358"/>
      <c r="G480" s="358"/>
      <c r="H480" s="356"/>
      <c r="I480" s="187" t="s">
        <v>91</v>
      </c>
      <c r="J480" s="360"/>
      <c r="T480" s="341" t="s">
        <v>232</v>
      </c>
      <c r="U480" s="265" t="s">
        <v>245</v>
      </c>
      <c r="V480" s="270" t="s">
        <v>894</v>
      </c>
      <c r="W480" s="342" t="s">
        <v>510</v>
      </c>
      <c r="X480" s="265" t="s">
        <v>635</v>
      </c>
      <c r="Y480" s="343"/>
      <c r="Z480" s="266" t="s">
        <v>1762</v>
      </c>
    </row>
    <row r="481" spans="1:26" ht="15" customHeight="1" x14ac:dyDescent="0.2">
      <c r="A481" s="216" t="str">
        <f t="shared" si="7"/>
        <v>貨3軽S</v>
      </c>
      <c r="B481" s="358" t="s">
        <v>160</v>
      </c>
      <c r="C481" s="358" t="s">
        <v>159</v>
      </c>
      <c r="D481" s="360" t="s">
        <v>524</v>
      </c>
      <c r="E481" s="360" t="s">
        <v>514</v>
      </c>
      <c r="F481" s="358"/>
      <c r="G481" s="358"/>
      <c r="I481" s="187" t="s">
        <v>91</v>
      </c>
      <c r="J481" s="360"/>
      <c r="T481" s="341" t="s">
        <v>232</v>
      </c>
      <c r="U481" s="265" t="s">
        <v>245</v>
      </c>
      <c r="V481" s="270" t="s">
        <v>894</v>
      </c>
      <c r="W481" s="342" t="s">
        <v>524</v>
      </c>
      <c r="X481" s="265" t="s">
        <v>514</v>
      </c>
      <c r="Y481" s="343"/>
      <c r="Z481" s="266" t="s">
        <v>1762</v>
      </c>
    </row>
    <row r="482" spans="1:26" ht="15" customHeight="1" x14ac:dyDescent="0.2">
      <c r="A482" s="216" t="str">
        <f t="shared" si="7"/>
        <v>貨3軽U</v>
      </c>
      <c r="B482" s="358" t="s">
        <v>160</v>
      </c>
      <c r="C482" s="358" t="s">
        <v>159</v>
      </c>
      <c r="D482" s="360" t="s">
        <v>524</v>
      </c>
      <c r="E482" s="360" t="s">
        <v>657</v>
      </c>
      <c r="F482" s="358"/>
      <c r="G482" s="358"/>
      <c r="H482" s="356"/>
      <c r="I482" s="187" t="s">
        <v>91</v>
      </c>
      <c r="J482" s="360"/>
      <c r="T482" s="341" t="s">
        <v>232</v>
      </c>
      <c r="U482" s="265" t="s">
        <v>245</v>
      </c>
      <c r="V482" s="270" t="s">
        <v>894</v>
      </c>
      <c r="W482" s="342" t="s">
        <v>524</v>
      </c>
      <c r="X482" s="265" t="s">
        <v>657</v>
      </c>
      <c r="Y482" s="343"/>
      <c r="Z482" s="266" t="s">
        <v>1762</v>
      </c>
    </row>
    <row r="483" spans="1:26" ht="15" customHeight="1" x14ac:dyDescent="0.2">
      <c r="A483" s="216" t="str">
        <f t="shared" si="7"/>
        <v>貨3軽KC</v>
      </c>
      <c r="B483" s="358" t="s">
        <v>160</v>
      </c>
      <c r="C483" s="358" t="s">
        <v>159</v>
      </c>
      <c r="D483" s="360" t="s">
        <v>535</v>
      </c>
      <c r="E483" s="360" t="s">
        <v>525</v>
      </c>
      <c r="F483" s="358"/>
      <c r="G483" s="358"/>
      <c r="I483" s="187" t="s">
        <v>91</v>
      </c>
      <c r="J483" s="360"/>
      <c r="T483" s="341" t="s">
        <v>232</v>
      </c>
      <c r="U483" s="265" t="s">
        <v>245</v>
      </c>
      <c r="V483" s="270" t="s">
        <v>894</v>
      </c>
      <c r="W483" s="342" t="s">
        <v>535</v>
      </c>
      <c r="X483" s="265" t="s">
        <v>525</v>
      </c>
      <c r="Y483" s="343"/>
      <c r="Z483" s="266" t="s">
        <v>1762</v>
      </c>
    </row>
    <row r="484" spans="1:26" ht="15" customHeight="1" x14ac:dyDescent="0.2">
      <c r="A484" s="216" t="str">
        <f t="shared" si="7"/>
        <v>貨3軽KG</v>
      </c>
      <c r="B484" s="358" t="s">
        <v>160</v>
      </c>
      <c r="C484" s="358" t="s">
        <v>159</v>
      </c>
      <c r="D484" s="360" t="s">
        <v>132</v>
      </c>
      <c r="E484" s="360" t="s">
        <v>618</v>
      </c>
      <c r="F484" s="358"/>
      <c r="G484" s="358"/>
      <c r="H484" s="356"/>
      <c r="I484" s="187" t="s">
        <v>91</v>
      </c>
      <c r="J484" s="360"/>
      <c r="T484" s="341" t="s">
        <v>232</v>
      </c>
      <c r="U484" s="265" t="s">
        <v>245</v>
      </c>
      <c r="V484" s="270" t="s">
        <v>894</v>
      </c>
      <c r="W484" s="342" t="s">
        <v>132</v>
      </c>
      <c r="X484" s="265" t="s">
        <v>618</v>
      </c>
      <c r="Y484" s="343"/>
      <c r="Z484" s="266" t="s">
        <v>1762</v>
      </c>
    </row>
    <row r="485" spans="1:26" ht="15" customHeight="1" x14ac:dyDescent="0.2">
      <c r="A485" s="216" t="str">
        <f t="shared" si="7"/>
        <v>貨3軽HC</v>
      </c>
      <c r="B485" s="358" t="s">
        <v>160</v>
      </c>
      <c r="C485" s="358" t="s">
        <v>159</v>
      </c>
      <c r="D485" s="360" t="s">
        <v>132</v>
      </c>
      <c r="E485" s="360" t="s">
        <v>605</v>
      </c>
      <c r="F485" s="358"/>
      <c r="G485" s="358"/>
      <c r="I485" s="187" t="s">
        <v>816</v>
      </c>
      <c r="J485" s="360" t="s">
        <v>820</v>
      </c>
      <c r="T485" s="341" t="s">
        <v>232</v>
      </c>
      <c r="U485" s="265" t="s">
        <v>245</v>
      </c>
      <c r="V485" s="270" t="s">
        <v>894</v>
      </c>
      <c r="W485" s="342" t="s">
        <v>132</v>
      </c>
      <c r="X485" s="265" t="s">
        <v>605</v>
      </c>
      <c r="Y485" s="343"/>
      <c r="Z485" s="266" t="s">
        <v>1702</v>
      </c>
    </row>
    <row r="486" spans="1:26" ht="15" customHeight="1" x14ac:dyDescent="0.2">
      <c r="A486" s="216" t="str">
        <f t="shared" si="7"/>
        <v>貨3軽DG</v>
      </c>
      <c r="B486" s="358" t="s">
        <v>146</v>
      </c>
      <c r="C486" s="358" t="s">
        <v>159</v>
      </c>
      <c r="D486" s="360" t="s">
        <v>132</v>
      </c>
      <c r="E486" s="360" t="s">
        <v>985</v>
      </c>
      <c r="F486" s="358"/>
      <c r="G486" s="358"/>
      <c r="H486" s="356"/>
      <c r="I486" s="187" t="s">
        <v>91</v>
      </c>
      <c r="J486" s="360" t="s">
        <v>821</v>
      </c>
      <c r="T486" s="341" t="s">
        <v>232</v>
      </c>
      <c r="U486" s="265" t="s">
        <v>245</v>
      </c>
      <c r="V486" s="270" t="s">
        <v>894</v>
      </c>
      <c r="W486" s="342" t="s">
        <v>132</v>
      </c>
      <c r="X486" s="265" t="s">
        <v>985</v>
      </c>
      <c r="Y486" s="343"/>
      <c r="Z486" s="266" t="s">
        <v>1709</v>
      </c>
    </row>
    <row r="487" spans="1:26" ht="15" customHeight="1" x14ac:dyDescent="0.2">
      <c r="A487" s="216" t="str">
        <f t="shared" si="7"/>
        <v>貨3軽WG</v>
      </c>
      <c r="B487" s="358" t="s">
        <v>146</v>
      </c>
      <c r="C487" s="358" t="s">
        <v>159</v>
      </c>
      <c r="D487" s="360" t="s">
        <v>132</v>
      </c>
      <c r="E487" s="360" t="s">
        <v>986</v>
      </c>
      <c r="F487" s="358"/>
      <c r="G487" s="358"/>
      <c r="I487" s="187" t="s">
        <v>816</v>
      </c>
      <c r="J487" s="360" t="s">
        <v>215</v>
      </c>
      <c r="T487" s="341" t="s">
        <v>232</v>
      </c>
      <c r="U487" s="265" t="s">
        <v>245</v>
      </c>
      <c r="V487" s="270" t="s">
        <v>894</v>
      </c>
      <c r="W487" s="342" t="s">
        <v>132</v>
      </c>
      <c r="X487" s="265" t="s">
        <v>986</v>
      </c>
      <c r="Y487" s="343"/>
      <c r="Z487" s="266" t="s">
        <v>1702</v>
      </c>
    </row>
    <row r="488" spans="1:26" ht="15" customHeight="1" x14ac:dyDescent="0.2">
      <c r="A488" s="216" t="str">
        <f t="shared" si="7"/>
        <v>貨3軽DH</v>
      </c>
      <c r="B488" s="216" t="s">
        <v>146</v>
      </c>
      <c r="C488" s="216" t="s">
        <v>159</v>
      </c>
      <c r="D488" s="216" t="s">
        <v>132</v>
      </c>
      <c r="E488" s="216" t="s">
        <v>987</v>
      </c>
      <c r="I488" s="1" t="s">
        <v>91</v>
      </c>
      <c r="J488" s="216" t="s">
        <v>822</v>
      </c>
      <c r="T488" s="341" t="s">
        <v>232</v>
      </c>
      <c r="U488" s="265" t="s">
        <v>245</v>
      </c>
      <c r="V488" s="270" t="s">
        <v>894</v>
      </c>
      <c r="W488" s="342" t="s">
        <v>132</v>
      </c>
      <c r="X488" s="265" t="s">
        <v>987</v>
      </c>
      <c r="Y488" s="343"/>
      <c r="Z488" s="266" t="s">
        <v>1709</v>
      </c>
    </row>
    <row r="489" spans="1:26" ht="15" customHeight="1" x14ac:dyDescent="0.2">
      <c r="A489" s="216" t="str">
        <f t="shared" si="7"/>
        <v>貨3軽WH</v>
      </c>
      <c r="B489" s="216" t="s">
        <v>146</v>
      </c>
      <c r="C489" s="216" t="s">
        <v>159</v>
      </c>
      <c r="D489" s="216" t="s">
        <v>132</v>
      </c>
      <c r="E489" s="216" t="s">
        <v>988</v>
      </c>
      <c r="H489" s="356"/>
      <c r="I489" s="1" t="s">
        <v>816</v>
      </c>
      <c r="J489" s="216" t="s">
        <v>216</v>
      </c>
      <c r="T489" s="341" t="s">
        <v>232</v>
      </c>
      <c r="U489" s="265" t="s">
        <v>245</v>
      </c>
      <c r="V489" s="270" t="s">
        <v>894</v>
      </c>
      <c r="W489" s="342" t="s">
        <v>132</v>
      </c>
      <c r="X489" s="265" t="s">
        <v>988</v>
      </c>
      <c r="Y489" s="343"/>
      <c r="Z489" s="266" t="s">
        <v>1702</v>
      </c>
    </row>
    <row r="490" spans="1:26" ht="15" customHeight="1" x14ac:dyDescent="0.2">
      <c r="A490" s="216" t="str">
        <f t="shared" si="7"/>
        <v>貨3軽DJ</v>
      </c>
      <c r="B490" s="216" t="s">
        <v>146</v>
      </c>
      <c r="C490" s="216" t="s">
        <v>159</v>
      </c>
      <c r="D490" s="216" t="s">
        <v>132</v>
      </c>
      <c r="E490" s="216" t="s">
        <v>989</v>
      </c>
      <c r="I490" s="1" t="s">
        <v>91</v>
      </c>
      <c r="J490" s="216" t="s">
        <v>823</v>
      </c>
      <c r="T490" s="341" t="s">
        <v>232</v>
      </c>
      <c r="U490" s="265" t="s">
        <v>245</v>
      </c>
      <c r="V490" s="270" t="s">
        <v>894</v>
      </c>
      <c r="W490" s="342" t="s">
        <v>132</v>
      </c>
      <c r="X490" s="265" t="s">
        <v>989</v>
      </c>
      <c r="Y490" s="343"/>
      <c r="Z490" s="266" t="s">
        <v>1709</v>
      </c>
    </row>
    <row r="491" spans="1:26" ht="15" customHeight="1" x14ac:dyDescent="0.2">
      <c r="A491" s="216" t="str">
        <f t="shared" si="7"/>
        <v>貨3軽WJ</v>
      </c>
      <c r="B491" s="216" t="s">
        <v>146</v>
      </c>
      <c r="C491" s="216" t="s">
        <v>159</v>
      </c>
      <c r="D491" s="216" t="s">
        <v>132</v>
      </c>
      <c r="E491" s="216" t="s">
        <v>990</v>
      </c>
      <c r="H491" s="356"/>
      <c r="I491" s="1" t="s">
        <v>816</v>
      </c>
      <c r="J491" s="216" t="s">
        <v>217</v>
      </c>
      <c r="T491" s="341" t="s">
        <v>232</v>
      </c>
      <c r="U491" s="265" t="s">
        <v>245</v>
      </c>
      <c r="V491" s="270" t="s">
        <v>894</v>
      </c>
      <c r="W491" s="342" t="s">
        <v>132</v>
      </c>
      <c r="X491" s="265" t="s">
        <v>990</v>
      </c>
      <c r="Y491" s="343"/>
      <c r="Z491" s="266" t="s">
        <v>1702</v>
      </c>
    </row>
    <row r="492" spans="1:26" ht="15" customHeight="1" x14ac:dyDescent="0.2">
      <c r="A492" s="216" t="str">
        <f t="shared" si="7"/>
        <v>貨3軽KR</v>
      </c>
      <c r="B492" s="216" t="s">
        <v>160</v>
      </c>
      <c r="C492" s="216" t="s">
        <v>159</v>
      </c>
      <c r="D492" s="216" t="s">
        <v>522</v>
      </c>
      <c r="E492" s="216" t="s">
        <v>627</v>
      </c>
      <c r="I492" s="1" t="s">
        <v>91</v>
      </c>
      <c r="T492" s="341" t="s">
        <v>232</v>
      </c>
      <c r="U492" s="265" t="s">
        <v>245</v>
      </c>
      <c r="V492" s="270" t="s">
        <v>894</v>
      </c>
      <c r="W492" s="342" t="s">
        <v>522</v>
      </c>
      <c r="X492" s="265" t="s">
        <v>627</v>
      </c>
      <c r="Y492" s="343"/>
      <c r="Z492" s="266" t="s">
        <v>1762</v>
      </c>
    </row>
    <row r="493" spans="1:26" ht="15" customHeight="1" x14ac:dyDescent="0.2">
      <c r="A493" s="216" t="str">
        <f t="shared" si="7"/>
        <v>貨3軽HY</v>
      </c>
      <c r="B493" s="216" t="s">
        <v>160</v>
      </c>
      <c r="C493" s="216" t="s">
        <v>159</v>
      </c>
      <c r="D493" s="216" t="s">
        <v>522</v>
      </c>
      <c r="E493" s="216" t="s">
        <v>614</v>
      </c>
      <c r="H493" s="356"/>
      <c r="I493" s="1" t="s">
        <v>816</v>
      </c>
      <c r="J493" s="216" t="s">
        <v>820</v>
      </c>
      <c r="T493" s="341" t="s">
        <v>232</v>
      </c>
      <c r="U493" s="265" t="s">
        <v>245</v>
      </c>
      <c r="V493" s="270" t="s">
        <v>894</v>
      </c>
      <c r="W493" s="342" t="s">
        <v>522</v>
      </c>
      <c r="X493" s="265" t="s">
        <v>614</v>
      </c>
      <c r="Y493" s="343"/>
      <c r="Z493" s="266" t="s">
        <v>1702</v>
      </c>
    </row>
    <row r="494" spans="1:26" ht="15" customHeight="1" x14ac:dyDescent="0.2">
      <c r="A494" s="216" t="str">
        <f t="shared" si="7"/>
        <v>貨3軽TK</v>
      </c>
      <c r="B494" s="216" t="s">
        <v>160</v>
      </c>
      <c r="C494" s="216" t="s">
        <v>159</v>
      </c>
      <c r="D494" s="216" t="s">
        <v>522</v>
      </c>
      <c r="E494" s="216" t="s">
        <v>654</v>
      </c>
      <c r="I494" s="1" t="s">
        <v>91</v>
      </c>
      <c r="J494" s="216" t="s">
        <v>821</v>
      </c>
      <c r="T494" s="341" t="s">
        <v>232</v>
      </c>
      <c r="U494" s="265" t="s">
        <v>245</v>
      </c>
      <c r="V494" s="270" t="s">
        <v>894</v>
      </c>
      <c r="W494" s="342" t="s">
        <v>522</v>
      </c>
      <c r="X494" s="265" t="s">
        <v>654</v>
      </c>
      <c r="Y494" s="343"/>
      <c r="Z494" s="266" t="s">
        <v>1709</v>
      </c>
    </row>
    <row r="495" spans="1:26" ht="15" customHeight="1" x14ac:dyDescent="0.2">
      <c r="A495" s="216" t="str">
        <f t="shared" si="7"/>
        <v>貨3軽XK</v>
      </c>
      <c r="B495" s="216" t="s">
        <v>160</v>
      </c>
      <c r="C495" s="216" t="s">
        <v>159</v>
      </c>
      <c r="D495" s="216" t="s">
        <v>522</v>
      </c>
      <c r="E495" s="216" t="s">
        <v>683</v>
      </c>
      <c r="H495" s="356"/>
      <c r="I495" s="1" t="s">
        <v>816</v>
      </c>
      <c r="J495" s="216" t="s">
        <v>215</v>
      </c>
      <c r="T495" s="341" t="s">
        <v>232</v>
      </c>
      <c r="U495" s="265" t="s">
        <v>245</v>
      </c>
      <c r="V495" s="270" t="s">
        <v>894</v>
      </c>
      <c r="W495" s="342" t="s">
        <v>522</v>
      </c>
      <c r="X495" s="265" t="s">
        <v>683</v>
      </c>
      <c r="Y495" s="343"/>
      <c r="Z495" s="266" t="s">
        <v>1702</v>
      </c>
    </row>
    <row r="496" spans="1:26" ht="15" customHeight="1" x14ac:dyDescent="0.2">
      <c r="A496" s="216" t="str">
        <f t="shared" si="7"/>
        <v>貨3軽LK</v>
      </c>
      <c r="B496" s="216" t="s">
        <v>160</v>
      </c>
      <c r="C496" s="216" t="s">
        <v>159</v>
      </c>
      <c r="D496" s="216" t="s">
        <v>522</v>
      </c>
      <c r="E496" s="216" t="s">
        <v>631</v>
      </c>
      <c r="I496" s="1" t="s">
        <v>91</v>
      </c>
      <c r="J496" s="216" t="s">
        <v>822</v>
      </c>
      <c r="T496" s="341" t="s">
        <v>232</v>
      </c>
      <c r="U496" s="265" t="s">
        <v>245</v>
      </c>
      <c r="V496" s="270" t="s">
        <v>894</v>
      </c>
      <c r="W496" s="342" t="s">
        <v>522</v>
      </c>
      <c r="X496" s="265" t="s">
        <v>631</v>
      </c>
      <c r="Y496" s="343"/>
      <c r="Z496" s="266" t="s">
        <v>1709</v>
      </c>
    </row>
    <row r="497" spans="1:26" ht="15" customHeight="1" x14ac:dyDescent="0.2">
      <c r="A497" s="216" t="str">
        <f t="shared" si="7"/>
        <v>貨3軽YK</v>
      </c>
      <c r="B497" s="216" t="s">
        <v>160</v>
      </c>
      <c r="C497" s="216" t="s">
        <v>159</v>
      </c>
      <c r="D497" s="216" t="s">
        <v>522</v>
      </c>
      <c r="E497" s="216" t="s">
        <v>689</v>
      </c>
      <c r="I497" s="1" t="s">
        <v>816</v>
      </c>
      <c r="J497" s="216" t="s">
        <v>216</v>
      </c>
      <c r="T497" s="341" t="s">
        <v>232</v>
      </c>
      <c r="U497" s="265" t="s">
        <v>245</v>
      </c>
      <c r="V497" s="270" t="s">
        <v>894</v>
      </c>
      <c r="W497" s="342" t="s">
        <v>522</v>
      </c>
      <c r="X497" s="265" t="s">
        <v>689</v>
      </c>
      <c r="Y497" s="343"/>
      <c r="Z497" s="266" t="s">
        <v>1702</v>
      </c>
    </row>
    <row r="498" spans="1:26" ht="15" customHeight="1" x14ac:dyDescent="0.2">
      <c r="A498" s="216" t="str">
        <f t="shared" si="7"/>
        <v>貨3軽UK</v>
      </c>
      <c r="B498" s="216" t="s">
        <v>160</v>
      </c>
      <c r="C498" s="216" t="s">
        <v>159</v>
      </c>
      <c r="D498" s="216" t="s">
        <v>522</v>
      </c>
      <c r="E498" s="216" t="s">
        <v>660</v>
      </c>
      <c r="H498" s="356"/>
      <c r="I498" s="1" t="s">
        <v>91</v>
      </c>
      <c r="J498" s="216" t="s">
        <v>823</v>
      </c>
      <c r="T498" s="341" t="s">
        <v>232</v>
      </c>
      <c r="U498" s="265" t="s">
        <v>245</v>
      </c>
      <c r="V498" s="270" t="s">
        <v>894</v>
      </c>
      <c r="W498" s="342" t="s">
        <v>522</v>
      </c>
      <c r="X498" s="265" t="s">
        <v>660</v>
      </c>
      <c r="Y498" s="343"/>
      <c r="Z498" s="266" t="s">
        <v>1709</v>
      </c>
    </row>
    <row r="499" spans="1:26" ht="15" customHeight="1" x14ac:dyDescent="0.2">
      <c r="A499" s="216" t="str">
        <f t="shared" si="7"/>
        <v>貨3軽ZK</v>
      </c>
      <c r="B499" s="216" t="s">
        <v>160</v>
      </c>
      <c r="C499" s="216" t="s">
        <v>159</v>
      </c>
      <c r="D499" s="216" t="s">
        <v>522</v>
      </c>
      <c r="E499" s="216" t="s">
        <v>694</v>
      </c>
      <c r="I499" s="1" t="s">
        <v>816</v>
      </c>
      <c r="J499" s="216" t="s">
        <v>217</v>
      </c>
      <c r="T499" s="341" t="s">
        <v>232</v>
      </c>
      <c r="U499" s="265" t="s">
        <v>245</v>
      </c>
      <c r="V499" s="270" t="s">
        <v>894</v>
      </c>
      <c r="W499" s="342" t="s">
        <v>522</v>
      </c>
      <c r="X499" s="265" t="s">
        <v>694</v>
      </c>
      <c r="Y499" s="343"/>
      <c r="Z499" s="266" t="s">
        <v>1702</v>
      </c>
    </row>
    <row r="500" spans="1:26" ht="15" customHeight="1" x14ac:dyDescent="0.2">
      <c r="A500" s="216" t="str">
        <f t="shared" si="7"/>
        <v>貨3軽ADF</v>
      </c>
      <c r="B500" s="216" t="s">
        <v>160</v>
      </c>
      <c r="C500" s="216" t="s">
        <v>159</v>
      </c>
      <c r="D500" s="216" t="s">
        <v>97</v>
      </c>
      <c r="E500" s="216" t="s">
        <v>964</v>
      </c>
      <c r="H500" s="356"/>
      <c r="I500" s="1" t="s">
        <v>450</v>
      </c>
      <c r="T500" s="341" t="s">
        <v>232</v>
      </c>
      <c r="U500" s="265" t="s">
        <v>245</v>
      </c>
      <c r="V500" s="270" t="s">
        <v>894</v>
      </c>
      <c r="W500" s="342" t="s">
        <v>97</v>
      </c>
      <c r="X500" s="265" t="s">
        <v>964</v>
      </c>
      <c r="Y500" s="343" t="s">
        <v>565</v>
      </c>
      <c r="Z500" s="266" t="s">
        <v>1763</v>
      </c>
    </row>
    <row r="501" spans="1:26" ht="15" customHeight="1" x14ac:dyDescent="0.2">
      <c r="A501" s="216" t="str">
        <f t="shared" si="7"/>
        <v>貨3軽ACF</v>
      </c>
      <c r="B501" s="216" t="s">
        <v>160</v>
      </c>
      <c r="C501" s="216" t="s">
        <v>159</v>
      </c>
      <c r="D501" s="216" t="s">
        <v>97</v>
      </c>
      <c r="E501" s="216" t="s">
        <v>965</v>
      </c>
      <c r="I501" s="1" t="s">
        <v>816</v>
      </c>
      <c r="J501" s="216" t="s">
        <v>820</v>
      </c>
      <c r="T501" s="341" t="s">
        <v>232</v>
      </c>
      <c r="U501" s="265" t="s">
        <v>245</v>
      </c>
      <c r="V501" s="270" t="s">
        <v>894</v>
      </c>
      <c r="W501" s="342" t="s">
        <v>97</v>
      </c>
      <c r="X501" s="265" t="s">
        <v>965</v>
      </c>
      <c r="Y501" s="343"/>
      <c r="Z501" s="266" t="s">
        <v>1702</v>
      </c>
    </row>
    <row r="502" spans="1:26" ht="15" customHeight="1" x14ac:dyDescent="0.2">
      <c r="A502" s="216" t="str">
        <f t="shared" si="7"/>
        <v>貨3軽AMF</v>
      </c>
      <c r="B502" s="216" t="s">
        <v>160</v>
      </c>
      <c r="C502" s="216" t="s">
        <v>159</v>
      </c>
      <c r="D502" s="216" t="s">
        <v>97</v>
      </c>
      <c r="E502" s="216" t="s">
        <v>966</v>
      </c>
      <c r="H502" s="356"/>
      <c r="I502" s="1" t="s">
        <v>827</v>
      </c>
      <c r="T502" s="341" t="s">
        <v>232</v>
      </c>
      <c r="U502" s="265" t="s">
        <v>245</v>
      </c>
      <c r="V502" s="270" t="s">
        <v>894</v>
      </c>
      <c r="W502" s="342" t="s">
        <v>97</v>
      </c>
      <c r="X502" s="265" t="s">
        <v>966</v>
      </c>
      <c r="Y502" s="343"/>
      <c r="Z502" s="266" t="s">
        <v>1703</v>
      </c>
    </row>
    <row r="503" spans="1:26" ht="15" customHeight="1" x14ac:dyDescent="0.2">
      <c r="A503" s="216" t="str">
        <f t="shared" si="7"/>
        <v>貨3軽CCF</v>
      </c>
      <c r="B503" s="216" t="s">
        <v>160</v>
      </c>
      <c r="C503" s="216" t="s">
        <v>159</v>
      </c>
      <c r="D503" s="216" t="s">
        <v>97</v>
      </c>
      <c r="E503" s="216" t="s">
        <v>141</v>
      </c>
      <c r="I503" s="1" t="s">
        <v>816</v>
      </c>
      <c r="J503" s="216" t="s">
        <v>217</v>
      </c>
      <c r="T503" s="341" t="s">
        <v>232</v>
      </c>
      <c r="U503" s="265" t="s">
        <v>245</v>
      </c>
      <c r="V503" s="270" t="s">
        <v>894</v>
      </c>
      <c r="W503" s="342" t="s">
        <v>97</v>
      </c>
      <c r="X503" s="265" t="s">
        <v>141</v>
      </c>
      <c r="Y503" s="343"/>
      <c r="Z503" s="266" t="s">
        <v>1702</v>
      </c>
    </row>
    <row r="504" spans="1:26" ht="15" customHeight="1" x14ac:dyDescent="0.2">
      <c r="A504" s="216" t="str">
        <f t="shared" si="7"/>
        <v>貨3軽CDF</v>
      </c>
      <c r="B504" s="216" t="s">
        <v>160</v>
      </c>
      <c r="C504" s="216" t="s">
        <v>159</v>
      </c>
      <c r="D504" s="216" t="s">
        <v>97</v>
      </c>
      <c r="E504" s="216" t="s">
        <v>142</v>
      </c>
      <c r="H504" s="356"/>
      <c r="I504" s="1" t="s">
        <v>450</v>
      </c>
      <c r="J504" s="216" t="s">
        <v>823</v>
      </c>
      <c r="K504" s="356"/>
      <c r="L504" s="356"/>
      <c r="M504" s="356"/>
      <c r="T504" s="341" t="s">
        <v>232</v>
      </c>
      <c r="U504" s="265" t="s">
        <v>245</v>
      </c>
      <c r="V504" s="270" t="s">
        <v>894</v>
      </c>
      <c r="W504" s="342" t="s">
        <v>97</v>
      </c>
      <c r="X504" s="265" t="s">
        <v>142</v>
      </c>
      <c r="Y504" s="343" t="s">
        <v>565</v>
      </c>
      <c r="Z504" s="266" t="s">
        <v>1763</v>
      </c>
    </row>
    <row r="505" spans="1:26" ht="15" customHeight="1" x14ac:dyDescent="0.2">
      <c r="A505" s="216" t="str">
        <f t="shared" si="7"/>
        <v>貨3軽CMF</v>
      </c>
      <c r="B505" s="216" t="s">
        <v>160</v>
      </c>
      <c r="C505" s="216" t="s">
        <v>159</v>
      </c>
      <c r="D505" s="216" t="s">
        <v>97</v>
      </c>
      <c r="E505" s="216" t="s">
        <v>967</v>
      </c>
      <c r="I505" s="1" t="s">
        <v>827</v>
      </c>
      <c r="T505" s="341" t="s">
        <v>232</v>
      </c>
      <c r="U505" s="265" t="s">
        <v>245</v>
      </c>
      <c r="V505" s="270" t="s">
        <v>894</v>
      </c>
      <c r="W505" s="342" t="s">
        <v>97</v>
      </c>
      <c r="X505" s="265" t="s">
        <v>967</v>
      </c>
      <c r="Y505" s="343"/>
      <c r="Z505" s="266" t="s">
        <v>1703</v>
      </c>
    </row>
    <row r="506" spans="1:26" ht="15" customHeight="1" x14ac:dyDescent="0.2">
      <c r="A506" s="216" t="str">
        <f t="shared" si="7"/>
        <v>貨3軽DCF</v>
      </c>
      <c r="B506" s="216" t="s">
        <v>160</v>
      </c>
      <c r="C506" s="216" t="s">
        <v>159</v>
      </c>
      <c r="D506" s="216" t="s">
        <v>97</v>
      </c>
      <c r="E506" s="216" t="s">
        <v>143</v>
      </c>
      <c r="I506" s="1" t="s">
        <v>816</v>
      </c>
      <c r="J506" s="216" t="s">
        <v>14</v>
      </c>
      <c r="K506" s="356"/>
      <c r="L506" s="356"/>
      <c r="M506" s="356"/>
      <c r="T506" s="341" t="s">
        <v>232</v>
      </c>
      <c r="U506" s="265" t="s">
        <v>245</v>
      </c>
      <c r="V506" s="270" t="s">
        <v>894</v>
      </c>
      <c r="W506" s="342" t="s">
        <v>97</v>
      </c>
      <c r="X506" s="265" t="s">
        <v>143</v>
      </c>
      <c r="Y506" s="343"/>
      <c r="Z506" s="266" t="s">
        <v>1702</v>
      </c>
    </row>
    <row r="507" spans="1:26" ht="15" customHeight="1" x14ac:dyDescent="0.2">
      <c r="A507" s="216" t="str">
        <f t="shared" si="7"/>
        <v>貨3軽DDF</v>
      </c>
      <c r="B507" s="216" t="s">
        <v>160</v>
      </c>
      <c r="C507" s="216" t="s">
        <v>159</v>
      </c>
      <c r="D507" s="216" t="s">
        <v>97</v>
      </c>
      <c r="E507" s="216" t="s">
        <v>144</v>
      </c>
      <c r="H507" s="356"/>
      <c r="I507" s="1" t="s">
        <v>450</v>
      </c>
      <c r="J507" s="216" t="s">
        <v>923</v>
      </c>
      <c r="T507" s="341" t="s">
        <v>232</v>
      </c>
      <c r="U507" s="265" t="s">
        <v>245</v>
      </c>
      <c r="V507" s="270" t="s">
        <v>894</v>
      </c>
      <c r="W507" s="342" t="s">
        <v>97</v>
      </c>
      <c r="X507" s="265" t="s">
        <v>144</v>
      </c>
      <c r="Y507" s="343" t="s">
        <v>565</v>
      </c>
      <c r="Z507" s="266" t="s">
        <v>1763</v>
      </c>
    </row>
    <row r="508" spans="1:26" ht="15" customHeight="1" x14ac:dyDescent="0.2">
      <c r="A508" s="216" t="str">
        <f t="shared" si="7"/>
        <v>貨3軽DMF</v>
      </c>
      <c r="B508" s="216" t="s">
        <v>160</v>
      </c>
      <c r="C508" s="216" t="s">
        <v>159</v>
      </c>
      <c r="D508" s="216" t="s">
        <v>97</v>
      </c>
      <c r="E508" s="216" t="s">
        <v>968</v>
      </c>
      <c r="I508" s="1" t="s">
        <v>827</v>
      </c>
      <c r="K508" s="356"/>
      <c r="L508" s="356"/>
      <c r="M508" s="356"/>
      <c r="T508" s="341" t="s">
        <v>232</v>
      </c>
      <c r="U508" s="265" t="s">
        <v>245</v>
      </c>
      <c r="V508" s="270" t="s">
        <v>894</v>
      </c>
      <c r="W508" s="342" t="s">
        <v>97</v>
      </c>
      <c r="X508" s="265" t="s">
        <v>968</v>
      </c>
      <c r="Y508" s="343"/>
      <c r="Z508" s="266" t="s">
        <v>1703</v>
      </c>
    </row>
    <row r="509" spans="1:26" ht="15" customHeight="1" x14ac:dyDescent="0.2">
      <c r="A509" s="216" t="str">
        <f t="shared" si="7"/>
        <v>貨3軽LDF</v>
      </c>
      <c r="B509" s="216" t="s">
        <v>160</v>
      </c>
      <c r="C509" s="216" t="s">
        <v>159</v>
      </c>
      <c r="D509" s="216" t="s">
        <v>9</v>
      </c>
      <c r="E509" s="216" t="s">
        <v>991</v>
      </c>
      <c r="H509" s="356"/>
      <c r="I509" s="1" t="s">
        <v>244</v>
      </c>
      <c r="T509" s="341" t="s">
        <v>232</v>
      </c>
      <c r="U509" s="265" t="s">
        <v>245</v>
      </c>
      <c r="V509" s="270" t="s">
        <v>894</v>
      </c>
      <c r="W509" s="342" t="s">
        <v>9</v>
      </c>
      <c r="X509" s="265" t="s">
        <v>991</v>
      </c>
      <c r="Y509" s="343" t="s">
        <v>26</v>
      </c>
      <c r="Z509" s="266" t="s">
        <v>1764</v>
      </c>
    </row>
    <row r="510" spans="1:26" ht="15" customHeight="1" x14ac:dyDescent="0.2">
      <c r="A510" s="216" t="str">
        <f t="shared" si="7"/>
        <v>貨3軽LCF</v>
      </c>
      <c r="B510" s="216" t="s">
        <v>160</v>
      </c>
      <c r="C510" s="216" t="s">
        <v>159</v>
      </c>
      <c r="D510" s="216" t="s">
        <v>9</v>
      </c>
      <c r="E510" s="216" t="s">
        <v>992</v>
      </c>
      <c r="I510" s="1" t="s">
        <v>816</v>
      </c>
      <c r="J510" s="216" t="s">
        <v>820</v>
      </c>
      <c r="K510" s="356"/>
      <c r="L510" s="356"/>
      <c r="M510" s="356"/>
      <c r="T510" s="341" t="s">
        <v>232</v>
      </c>
      <c r="U510" s="265" t="s">
        <v>245</v>
      </c>
      <c r="V510" s="270" t="s">
        <v>894</v>
      </c>
      <c r="W510" s="342" t="s">
        <v>9</v>
      </c>
      <c r="X510" s="265" t="s">
        <v>992</v>
      </c>
      <c r="Y510" s="343"/>
      <c r="Z510" s="266" t="s">
        <v>1702</v>
      </c>
    </row>
    <row r="511" spans="1:26" ht="15" customHeight="1" x14ac:dyDescent="0.2">
      <c r="A511" s="216" t="str">
        <f t="shared" si="7"/>
        <v>貨3軽LMF</v>
      </c>
      <c r="B511" s="216" t="s">
        <v>160</v>
      </c>
      <c r="C511" s="216" t="s">
        <v>159</v>
      </c>
      <c r="D511" s="216" t="s">
        <v>9</v>
      </c>
      <c r="E511" t="s">
        <v>1524</v>
      </c>
      <c r="F511"/>
      <c r="G511"/>
      <c r="H511" s="356"/>
      <c r="I511" s="1" t="s">
        <v>832</v>
      </c>
      <c r="T511" s="341" t="s">
        <v>232</v>
      </c>
      <c r="U511" s="265" t="s">
        <v>245</v>
      </c>
      <c r="V511" s="270" t="s">
        <v>894</v>
      </c>
      <c r="W511" s="342" t="s">
        <v>9</v>
      </c>
      <c r="X511" s="265" t="s">
        <v>993</v>
      </c>
      <c r="Y511" s="343"/>
      <c r="Z511" s="266" t="s">
        <v>1703</v>
      </c>
    </row>
    <row r="512" spans="1:26" ht="15" customHeight="1" x14ac:dyDescent="0.2">
      <c r="A512" s="216" t="str">
        <f t="shared" si="7"/>
        <v>貨3軽MDF</v>
      </c>
      <c r="B512" s="216" t="s">
        <v>160</v>
      </c>
      <c r="C512" s="216" t="s">
        <v>159</v>
      </c>
      <c r="D512" s="216" t="s">
        <v>9</v>
      </c>
      <c r="E512" s="216" t="s">
        <v>994</v>
      </c>
      <c r="I512" s="1" t="s">
        <v>244</v>
      </c>
      <c r="J512" s="216" t="s">
        <v>364</v>
      </c>
      <c r="K512" s="356"/>
      <c r="L512" s="356"/>
      <c r="M512" s="356"/>
      <c r="T512" s="341" t="s">
        <v>232</v>
      </c>
      <c r="U512" s="265" t="s">
        <v>245</v>
      </c>
      <c r="V512" s="270" t="s">
        <v>894</v>
      </c>
      <c r="W512" s="342" t="s">
        <v>9</v>
      </c>
      <c r="X512" s="265" t="s">
        <v>994</v>
      </c>
      <c r="Y512" s="343" t="s">
        <v>26</v>
      </c>
      <c r="Z512" s="266" t="s">
        <v>1764</v>
      </c>
    </row>
    <row r="513" spans="1:26" ht="15" customHeight="1" x14ac:dyDescent="0.2">
      <c r="A513" s="216" t="str">
        <f t="shared" si="7"/>
        <v>貨3軽MCF</v>
      </c>
      <c r="B513" s="216" t="s">
        <v>160</v>
      </c>
      <c r="C513" s="216" t="s">
        <v>159</v>
      </c>
      <c r="D513" s="216" t="s">
        <v>9</v>
      </c>
      <c r="E513" s="216" t="s">
        <v>995</v>
      </c>
      <c r="H513" s="356"/>
      <c r="I513" s="1" t="s">
        <v>816</v>
      </c>
      <c r="J513" s="216" t="s">
        <v>12</v>
      </c>
      <c r="T513" s="341" t="s">
        <v>232</v>
      </c>
      <c r="U513" s="265" t="s">
        <v>245</v>
      </c>
      <c r="V513" s="270" t="s">
        <v>894</v>
      </c>
      <c r="W513" s="342" t="s">
        <v>9</v>
      </c>
      <c r="X513" s="265" t="s">
        <v>995</v>
      </c>
      <c r="Y513" s="343"/>
      <c r="Z513" s="266" t="s">
        <v>1702</v>
      </c>
    </row>
    <row r="514" spans="1:26" ht="15" customHeight="1" x14ac:dyDescent="0.2">
      <c r="A514" s="216" t="str">
        <f t="shared" si="7"/>
        <v>貨3軽MMF</v>
      </c>
      <c r="B514" s="216" t="s">
        <v>160</v>
      </c>
      <c r="C514" s="216" t="s">
        <v>159</v>
      </c>
      <c r="D514" s="216" t="s">
        <v>9</v>
      </c>
      <c r="E514" t="s">
        <v>1525</v>
      </c>
      <c r="I514" s="1" t="s">
        <v>832</v>
      </c>
      <c r="K514" s="356"/>
      <c r="L514" s="356"/>
      <c r="M514" s="356"/>
      <c r="T514" s="341" t="s">
        <v>232</v>
      </c>
      <c r="U514" s="265" t="s">
        <v>245</v>
      </c>
      <c r="V514" s="270" t="s">
        <v>894</v>
      </c>
      <c r="W514" s="342" t="s">
        <v>9</v>
      </c>
      <c r="X514" s="265" t="s">
        <v>996</v>
      </c>
      <c r="Y514" s="343"/>
      <c r="Z514" s="266" t="s">
        <v>1703</v>
      </c>
    </row>
    <row r="515" spans="1:26" ht="15" customHeight="1" x14ac:dyDescent="0.2">
      <c r="A515" s="216" t="str">
        <f t="shared" si="7"/>
        <v>貨3軽RDF</v>
      </c>
      <c r="B515" s="216" t="s">
        <v>160</v>
      </c>
      <c r="C515" s="216" t="s">
        <v>159</v>
      </c>
      <c r="D515" s="216" t="s">
        <v>9</v>
      </c>
      <c r="E515" s="216" t="s">
        <v>997</v>
      </c>
      <c r="I515" s="1" t="s">
        <v>244</v>
      </c>
      <c r="J515" s="216" t="s">
        <v>365</v>
      </c>
      <c r="T515" s="341" t="s">
        <v>232</v>
      </c>
      <c r="U515" s="265" t="s">
        <v>245</v>
      </c>
      <c r="V515" s="270" t="s">
        <v>894</v>
      </c>
      <c r="W515" s="342" t="s">
        <v>9</v>
      </c>
      <c r="X515" s="265" t="s">
        <v>997</v>
      </c>
      <c r="Y515" s="343" t="s">
        <v>26</v>
      </c>
      <c r="Z515" s="266" t="s">
        <v>1764</v>
      </c>
    </row>
    <row r="516" spans="1:26" ht="15" customHeight="1" x14ac:dyDescent="0.2">
      <c r="A516" s="216" t="str">
        <f t="shared" ref="A516:A579" si="8">CONCATENATE(C516,E516)</f>
        <v>貨3軽RCF</v>
      </c>
      <c r="B516" s="216" t="s">
        <v>160</v>
      </c>
      <c r="C516" s="216" t="s">
        <v>159</v>
      </c>
      <c r="D516" s="216" t="s">
        <v>9</v>
      </c>
      <c r="E516" s="216" t="s">
        <v>998</v>
      </c>
      <c r="H516" s="356"/>
      <c r="I516" s="1" t="s">
        <v>816</v>
      </c>
      <c r="J516" s="216" t="s">
        <v>18</v>
      </c>
      <c r="K516" s="356"/>
      <c r="L516" s="356"/>
      <c r="M516" s="356"/>
      <c r="T516" s="341" t="s">
        <v>232</v>
      </c>
      <c r="U516" s="265" t="s">
        <v>245</v>
      </c>
      <c r="V516" s="270" t="s">
        <v>894</v>
      </c>
      <c r="W516" s="342" t="s">
        <v>9</v>
      </c>
      <c r="X516" s="265" t="s">
        <v>998</v>
      </c>
      <c r="Y516" s="343"/>
      <c r="Z516" s="266" t="s">
        <v>1702</v>
      </c>
    </row>
    <row r="517" spans="1:26" ht="15" customHeight="1" x14ac:dyDescent="0.2">
      <c r="A517" s="216" t="str">
        <f t="shared" si="8"/>
        <v>貨3軽RMF</v>
      </c>
      <c r="B517" s="216" t="s">
        <v>160</v>
      </c>
      <c r="C517" s="216" t="s">
        <v>159</v>
      </c>
      <c r="D517" s="216" t="s">
        <v>9</v>
      </c>
      <c r="E517" t="s">
        <v>1526</v>
      </c>
      <c r="I517" s="1" t="s">
        <v>832</v>
      </c>
      <c r="T517" s="341" t="s">
        <v>232</v>
      </c>
      <c r="U517" s="265" t="s">
        <v>245</v>
      </c>
      <c r="V517" s="270" t="s">
        <v>894</v>
      </c>
      <c r="W517" s="342" t="s">
        <v>9</v>
      </c>
      <c r="X517" s="265" t="s">
        <v>999</v>
      </c>
      <c r="Y517" s="343"/>
      <c r="Z517" s="266" t="s">
        <v>1703</v>
      </c>
    </row>
    <row r="518" spans="1:26" ht="15" customHeight="1" x14ac:dyDescent="0.2">
      <c r="A518" s="216" t="str">
        <f t="shared" si="8"/>
        <v>貨3軽QDF</v>
      </c>
      <c r="B518" s="216" t="s">
        <v>160</v>
      </c>
      <c r="C518" s="216" t="s">
        <v>159</v>
      </c>
      <c r="D518" s="216" t="s">
        <v>9</v>
      </c>
      <c r="E518" s="216" t="s">
        <v>251</v>
      </c>
      <c r="H518" s="356"/>
      <c r="I518" s="1" t="s">
        <v>244</v>
      </c>
      <c r="J518" s="216" t="s">
        <v>383</v>
      </c>
      <c r="K518" s="356"/>
      <c r="L518" s="356"/>
      <c r="M518" s="356"/>
      <c r="T518" s="341" t="s">
        <v>232</v>
      </c>
      <c r="U518" s="265" t="s">
        <v>245</v>
      </c>
      <c r="V518" s="270" t="s">
        <v>894</v>
      </c>
      <c r="W518" s="342" t="s">
        <v>9</v>
      </c>
      <c r="X518" s="265" t="s">
        <v>251</v>
      </c>
      <c r="Y518" s="343" t="s">
        <v>26</v>
      </c>
      <c r="Z518" s="266" t="s">
        <v>1764</v>
      </c>
    </row>
    <row r="519" spans="1:26" ht="15" customHeight="1" x14ac:dyDescent="0.2">
      <c r="A519" s="216" t="str">
        <f t="shared" si="8"/>
        <v>貨3軽QCF</v>
      </c>
      <c r="B519" s="216" t="s">
        <v>160</v>
      </c>
      <c r="C519" s="216" t="s">
        <v>159</v>
      </c>
      <c r="D519" s="216" t="s">
        <v>9</v>
      </c>
      <c r="E519" s="216" t="s">
        <v>252</v>
      </c>
      <c r="I519" s="1" t="s">
        <v>816</v>
      </c>
      <c r="J519" s="216" t="s">
        <v>15</v>
      </c>
      <c r="K519" s="356"/>
      <c r="L519" s="356"/>
      <c r="M519" s="356"/>
      <c r="T519" s="341" t="s">
        <v>232</v>
      </c>
      <c r="U519" s="265" t="s">
        <v>245</v>
      </c>
      <c r="V519" s="270" t="s">
        <v>894</v>
      </c>
      <c r="W519" s="342" t="s">
        <v>9</v>
      </c>
      <c r="X519" s="265" t="s">
        <v>252</v>
      </c>
      <c r="Y519" s="343"/>
      <c r="Z519" s="266" t="s">
        <v>1702</v>
      </c>
    </row>
    <row r="520" spans="1:26" ht="15" customHeight="1" x14ac:dyDescent="0.2">
      <c r="A520" s="216" t="str">
        <f t="shared" si="8"/>
        <v>貨3軽QMF</v>
      </c>
      <c r="B520" s="216" t="s">
        <v>160</v>
      </c>
      <c r="C520" s="216" t="s">
        <v>159</v>
      </c>
      <c r="D520" s="216" t="s">
        <v>9</v>
      </c>
      <c r="E520" t="s">
        <v>1527</v>
      </c>
      <c r="H520" s="356"/>
      <c r="I520" s="1" t="s">
        <v>832</v>
      </c>
      <c r="K520" s="356"/>
      <c r="L520" s="356"/>
      <c r="M520" s="356"/>
      <c r="T520" s="341" t="s">
        <v>232</v>
      </c>
      <c r="U520" s="265" t="s">
        <v>245</v>
      </c>
      <c r="V520" s="270" t="s">
        <v>894</v>
      </c>
      <c r="W520" s="342" t="s">
        <v>9</v>
      </c>
      <c r="X520" s="265" t="s">
        <v>1000</v>
      </c>
      <c r="Y520" s="343"/>
      <c r="Z520" s="266" t="s">
        <v>1703</v>
      </c>
    </row>
    <row r="521" spans="1:26" ht="15" customHeight="1" x14ac:dyDescent="0.2">
      <c r="A521" s="216" t="str">
        <f t="shared" si="8"/>
        <v>貨3軽3DF</v>
      </c>
      <c r="B521" s="216" t="s">
        <v>160</v>
      </c>
      <c r="C521" s="216" t="s">
        <v>159</v>
      </c>
      <c r="D521" t="s">
        <v>842</v>
      </c>
      <c r="E521" s="216" t="s">
        <v>973</v>
      </c>
      <c r="I521" s="1" t="s">
        <v>937</v>
      </c>
      <c r="K521" s="356"/>
      <c r="L521" s="356"/>
      <c r="M521" s="356"/>
      <c r="T521" s="341" t="s">
        <v>232</v>
      </c>
      <c r="U521" s="265" t="s">
        <v>245</v>
      </c>
      <c r="V521" s="270" t="s">
        <v>894</v>
      </c>
      <c r="W521" s="342" t="s">
        <v>842</v>
      </c>
      <c r="X521" s="265" t="s">
        <v>973</v>
      </c>
      <c r="Y521" s="343" t="s">
        <v>1528</v>
      </c>
      <c r="Z521" s="266" t="s">
        <v>1765</v>
      </c>
    </row>
    <row r="522" spans="1:26" ht="15" customHeight="1" x14ac:dyDescent="0.2">
      <c r="A522" s="216" t="str">
        <f t="shared" si="8"/>
        <v>貨3軽3CF</v>
      </c>
      <c r="B522" s="216" t="s">
        <v>160</v>
      </c>
      <c r="C522" s="216" t="s">
        <v>159</v>
      </c>
      <c r="D522" t="s">
        <v>842</v>
      </c>
      <c r="E522" s="216" t="s">
        <v>974</v>
      </c>
      <c r="H522" s="356"/>
      <c r="I522" s="1" t="s">
        <v>816</v>
      </c>
      <c r="K522" s="356"/>
      <c r="L522" s="356"/>
      <c r="M522" s="356"/>
      <c r="T522" s="341" t="s">
        <v>232</v>
      </c>
      <c r="U522" s="265" t="s">
        <v>245</v>
      </c>
      <c r="V522" s="270" t="s">
        <v>894</v>
      </c>
      <c r="W522" s="342" t="s">
        <v>842</v>
      </c>
      <c r="X522" s="265" t="s">
        <v>974</v>
      </c>
      <c r="Y522" s="343"/>
      <c r="Z522" s="266" t="s">
        <v>1702</v>
      </c>
    </row>
    <row r="523" spans="1:26" ht="15" customHeight="1" x14ac:dyDescent="0.2">
      <c r="A523" s="216" t="str">
        <f t="shared" si="8"/>
        <v>貨3軽3MF</v>
      </c>
      <c r="B523" s="216" t="s">
        <v>160</v>
      </c>
      <c r="C523" s="216" t="s">
        <v>159</v>
      </c>
      <c r="D523" t="s">
        <v>842</v>
      </c>
      <c r="E523" s="216" t="s">
        <v>975</v>
      </c>
      <c r="I523" s="1" t="s">
        <v>827</v>
      </c>
      <c r="K523" s="356"/>
      <c r="L523" s="356"/>
      <c r="M523" s="356"/>
      <c r="T523" s="341" t="s">
        <v>232</v>
      </c>
      <c r="U523" s="265" t="s">
        <v>245</v>
      </c>
      <c r="V523" s="270" t="s">
        <v>894</v>
      </c>
      <c r="W523" s="342" t="s">
        <v>842</v>
      </c>
      <c r="X523" s="265" t="s">
        <v>975</v>
      </c>
      <c r="Y523" s="343"/>
      <c r="Z523" s="266" t="s">
        <v>1703</v>
      </c>
    </row>
    <row r="524" spans="1:26" ht="15" customHeight="1" x14ac:dyDescent="0.2">
      <c r="A524" s="216" t="str">
        <f t="shared" si="8"/>
        <v>貨3軽4DF</v>
      </c>
      <c r="B524" s="216" t="s">
        <v>160</v>
      </c>
      <c r="C524" s="216" t="s">
        <v>159</v>
      </c>
      <c r="D524" t="s">
        <v>842</v>
      </c>
      <c r="E524" s="216" t="s">
        <v>976</v>
      </c>
      <c r="I524" s="1" t="s">
        <v>937</v>
      </c>
      <c r="K524" s="356"/>
      <c r="L524" s="356"/>
      <c r="M524" s="356"/>
      <c r="T524" s="341" t="s">
        <v>232</v>
      </c>
      <c r="U524" s="265" t="s">
        <v>245</v>
      </c>
      <c r="V524" s="270" t="s">
        <v>894</v>
      </c>
      <c r="W524" s="342" t="s">
        <v>842</v>
      </c>
      <c r="X524" s="265" t="s">
        <v>976</v>
      </c>
      <c r="Y524" s="343" t="s">
        <v>1496</v>
      </c>
      <c r="Z524" s="266" t="s">
        <v>1765</v>
      </c>
    </row>
    <row r="525" spans="1:26" ht="15" customHeight="1" x14ac:dyDescent="0.2">
      <c r="A525" s="216" t="str">
        <f t="shared" si="8"/>
        <v>貨3軽4CF</v>
      </c>
      <c r="B525" s="216" t="s">
        <v>160</v>
      </c>
      <c r="C525" s="216" t="s">
        <v>159</v>
      </c>
      <c r="D525" t="s">
        <v>842</v>
      </c>
      <c r="E525" s="216" t="s">
        <v>977</v>
      </c>
      <c r="H525" s="356"/>
      <c r="I525" s="1" t="s">
        <v>816</v>
      </c>
      <c r="K525" s="356"/>
      <c r="L525" s="356"/>
      <c r="M525" s="356"/>
      <c r="T525" s="341" t="s">
        <v>232</v>
      </c>
      <c r="U525" s="265" t="s">
        <v>245</v>
      </c>
      <c r="V525" s="270" t="s">
        <v>894</v>
      </c>
      <c r="W525" s="342" t="s">
        <v>842</v>
      </c>
      <c r="X525" s="265" t="s">
        <v>977</v>
      </c>
      <c r="Y525" s="343"/>
      <c r="Z525" s="266" t="s">
        <v>1702</v>
      </c>
    </row>
    <row r="526" spans="1:26" ht="15" customHeight="1" x14ac:dyDescent="0.2">
      <c r="A526" s="216" t="str">
        <f t="shared" si="8"/>
        <v>貨3軽4MF</v>
      </c>
      <c r="B526" s="216" t="s">
        <v>160</v>
      </c>
      <c r="C526" s="216" t="s">
        <v>159</v>
      </c>
      <c r="D526" t="s">
        <v>842</v>
      </c>
      <c r="E526" s="216" t="s">
        <v>978</v>
      </c>
      <c r="I526" s="1" t="s">
        <v>827</v>
      </c>
      <c r="K526" s="356"/>
      <c r="L526" s="356"/>
      <c r="M526" s="356"/>
      <c r="T526" s="341" t="s">
        <v>232</v>
      </c>
      <c r="U526" s="265" t="s">
        <v>245</v>
      </c>
      <c r="V526" s="270" t="s">
        <v>894</v>
      </c>
      <c r="W526" s="342" t="s">
        <v>842</v>
      </c>
      <c r="X526" s="265" t="s">
        <v>978</v>
      </c>
      <c r="Y526" s="343"/>
      <c r="Z526" s="266" t="s">
        <v>1703</v>
      </c>
    </row>
    <row r="527" spans="1:26" ht="15" customHeight="1" x14ac:dyDescent="0.2">
      <c r="A527" s="216" t="str">
        <f t="shared" si="8"/>
        <v>貨3軽5DF</v>
      </c>
      <c r="B527" s="216" t="s">
        <v>160</v>
      </c>
      <c r="C527" s="216" t="s">
        <v>159</v>
      </c>
      <c r="D527" t="s">
        <v>842</v>
      </c>
      <c r="E527" s="216" t="s">
        <v>979</v>
      </c>
      <c r="H527" s="356"/>
      <c r="I527" s="1" t="s">
        <v>937</v>
      </c>
      <c r="K527" s="358"/>
      <c r="L527" s="358"/>
      <c r="M527" s="358"/>
      <c r="T527" s="341" t="s">
        <v>232</v>
      </c>
      <c r="U527" s="265" t="s">
        <v>245</v>
      </c>
      <c r="V527" s="270" t="s">
        <v>894</v>
      </c>
      <c r="W527" s="342" t="s">
        <v>842</v>
      </c>
      <c r="X527" s="265" t="s">
        <v>979</v>
      </c>
      <c r="Y527" s="343" t="s">
        <v>1496</v>
      </c>
      <c r="Z527" s="266" t="s">
        <v>1765</v>
      </c>
    </row>
    <row r="528" spans="1:26" ht="15" customHeight="1" x14ac:dyDescent="0.2">
      <c r="A528" s="216" t="str">
        <f t="shared" si="8"/>
        <v>貨3軽5CF</v>
      </c>
      <c r="B528" s="216" t="s">
        <v>160</v>
      </c>
      <c r="C528" s="216" t="s">
        <v>159</v>
      </c>
      <c r="D528" t="s">
        <v>842</v>
      </c>
      <c r="E528" s="216" t="s">
        <v>980</v>
      </c>
      <c r="I528" s="1" t="s">
        <v>816</v>
      </c>
      <c r="K528" s="358"/>
      <c r="L528" s="358"/>
      <c r="M528" s="358"/>
      <c r="T528" s="341" t="s">
        <v>232</v>
      </c>
      <c r="U528" s="265" t="s">
        <v>245</v>
      </c>
      <c r="V528" s="270" t="s">
        <v>894</v>
      </c>
      <c r="W528" s="342" t="s">
        <v>842</v>
      </c>
      <c r="X528" s="265" t="s">
        <v>980</v>
      </c>
      <c r="Y528" s="343"/>
      <c r="Z528" s="266" t="s">
        <v>1702</v>
      </c>
    </row>
    <row r="529" spans="1:26" ht="15" customHeight="1" x14ac:dyDescent="0.2">
      <c r="A529" s="216" t="str">
        <f t="shared" si="8"/>
        <v>貨3軽5MF</v>
      </c>
      <c r="B529" s="216" t="s">
        <v>160</v>
      </c>
      <c r="C529" s="216" t="s">
        <v>159</v>
      </c>
      <c r="D529" t="s">
        <v>842</v>
      </c>
      <c r="E529" s="216" t="s">
        <v>981</v>
      </c>
      <c r="H529" s="356"/>
      <c r="I529" s="1" t="s">
        <v>827</v>
      </c>
      <c r="K529" s="358"/>
      <c r="L529" s="358"/>
      <c r="M529" s="358"/>
      <c r="T529" s="341" t="s">
        <v>232</v>
      </c>
      <c r="U529" s="265" t="s">
        <v>245</v>
      </c>
      <c r="V529" s="270" t="s">
        <v>894</v>
      </c>
      <c r="W529" s="342" t="s">
        <v>842</v>
      </c>
      <c r="X529" s="265" t="s">
        <v>981</v>
      </c>
      <c r="Y529" s="343"/>
      <c r="Z529" s="266" t="s">
        <v>1703</v>
      </c>
    </row>
    <row r="530" spans="1:26" ht="15" customHeight="1" x14ac:dyDescent="0.2">
      <c r="A530" s="216" t="str">
        <f t="shared" si="8"/>
        <v>貨3軽6DF</v>
      </c>
      <c r="B530" s="216" t="s">
        <v>160</v>
      </c>
      <c r="C530" s="216" t="s">
        <v>159</v>
      </c>
      <c r="D530" t="s">
        <v>842</v>
      </c>
      <c r="E530" s="216" t="s">
        <v>982</v>
      </c>
      <c r="I530" s="1" t="s">
        <v>937</v>
      </c>
      <c r="K530" s="358"/>
      <c r="L530" s="358"/>
      <c r="M530" s="358"/>
      <c r="T530" s="341" t="s">
        <v>232</v>
      </c>
      <c r="U530" s="265" t="s">
        <v>245</v>
      </c>
      <c r="V530" s="270" t="s">
        <v>894</v>
      </c>
      <c r="W530" s="342" t="s">
        <v>842</v>
      </c>
      <c r="X530" s="265" t="s">
        <v>982</v>
      </c>
      <c r="Y530" s="343" t="s">
        <v>1496</v>
      </c>
      <c r="Z530" s="266" t="s">
        <v>1765</v>
      </c>
    </row>
    <row r="531" spans="1:26" ht="15" customHeight="1" x14ac:dyDescent="0.2">
      <c r="A531" s="216" t="str">
        <f t="shared" si="8"/>
        <v>貨3軽6CF</v>
      </c>
      <c r="B531" s="216" t="s">
        <v>160</v>
      </c>
      <c r="C531" s="216" t="s">
        <v>159</v>
      </c>
      <c r="D531" t="s">
        <v>842</v>
      </c>
      <c r="E531" s="216" t="s">
        <v>983</v>
      </c>
      <c r="H531" s="356"/>
      <c r="I531" s="1" t="s">
        <v>816</v>
      </c>
      <c r="K531" s="358"/>
      <c r="L531" s="358"/>
      <c r="M531" s="358"/>
      <c r="T531" s="341" t="s">
        <v>232</v>
      </c>
      <c r="U531" s="265" t="s">
        <v>245</v>
      </c>
      <c r="V531" s="270" t="s">
        <v>894</v>
      </c>
      <c r="W531" s="342" t="s">
        <v>842</v>
      </c>
      <c r="X531" s="265" t="s">
        <v>983</v>
      </c>
      <c r="Y531" s="786"/>
      <c r="Z531" s="266" t="s">
        <v>1702</v>
      </c>
    </row>
    <row r="532" spans="1:26" ht="15" customHeight="1" x14ac:dyDescent="0.2">
      <c r="A532" s="216" t="str">
        <f t="shared" si="8"/>
        <v>貨3軽6MF</v>
      </c>
      <c r="B532" s="216" t="s">
        <v>160</v>
      </c>
      <c r="C532" s="216" t="s">
        <v>159</v>
      </c>
      <c r="D532" t="s">
        <v>842</v>
      </c>
      <c r="E532" s="216" t="s">
        <v>984</v>
      </c>
      <c r="I532" s="1" t="s">
        <v>827</v>
      </c>
      <c r="K532" s="358"/>
      <c r="L532" s="358"/>
      <c r="M532" s="358"/>
      <c r="T532" s="341" t="s">
        <v>232</v>
      </c>
      <c r="U532" s="265" t="s">
        <v>245</v>
      </c>
      <c r="V532" s="270" t="s">
        <v>894</v>
      </c>
      <c r="W532" s="342" t="s">
        <v>842</v>
      </c>
      <c r="X532" s="265" t="s">
        <v>984</v>
      </c>
      <c r="Y532" s="787"/>
      <c r="Z532" s="266" t="s">
        <v>1703</v>
      </c>
    </row>
    <row r="533" spans="1:26" ht="15" customHeight="1" x14ac:dyDescent="0.2">
      <c r="A533" s="216" t="str">
        <f t="shared" si="8"/>
        <v>貨4軽-</v>
      </c>
      <c r="B533" s="216" t="s">
        <v>138</v>
      </c>
      <c r="C533" s="216" t="s">
        <v>161</v>
      </c>
      <c r="D533" s="216" t="s">
        <v>493</v>
      </c>
      <c r="E533" s="216" t="s">
        <v>492</v>
      </c>
      <c r="I533" s="1" t="s">
        <v>91</v>
      </c>
      <c r="K533" s="358"/>
      <c r="L533" s="358"/>
      <c r="M533" s="358"/>
      <c r="T533" s="341" t="s">
        <v>232</v>
      </c>
      <c r="U533" s="265" t="s">
        <v>245</v>
      </c>
      <c r="V533" s="270" t="s">
        <v>895</v>
      </c>
      <c r="W533" s="342" t="s">
        <v>493</v>
      </c>
      <c r="X533" s="265" t="s">
        <v>492</v>
      </c>
      <c r="Y533" s="786"/>
      <c r="Z533" s="266" t="s">
        <v>1762</v>
      </c>
    </row>
    <row r="534" spans="1:26" ht="15" customHeight="1" x14ac:dyDescent="0.2">
      <c r="A534" s="216" t="str">
        <f t="shared" si="8"/>
        <v>貨4軽K</v>
      </c>
      <c r="B534" s="216" t="s">
        <v>138</v>
      </c>
      <c r="C534" s="216" t="s">
        <v>161</v>
      </c>
      <c r="D534" s="216" t="s">
        <v>496</v>
      </c>
      <c r="E534" s="216" t="s">
        <v>508</v>
      </c>
      <c r="H534" s="356"/>
      <c r="I534" s="1" t="s">
        <v>91</v>
      </c>
      <c r="K534" s="358"/>
      <c r="L534" s="358"/>
      <c r="M534" s="358"/>
      <c r="T534" s="341" t="s">
        <v>232</v>
      </c>
      <c r="U534" s="265" t="s">
        <v>245</v>
      </c>
      <c r="V534" s="270" t="s">
        <v>895</v>
      </c>
      <c r="W534" s="342" t="s">
        <v>496</v>
      </c>
      <c r="X534" s="265" t="s">
        <v>508</v>
      </c>
      <c r="Y534" s="787"/>
      <c r="Z534" s="266" t="s">
        <v>1762</v>
      </c>
    </row>
    <row r="535" spans="1:26" ht="15" customHeight="1" x14ac:dyDescent="0.2">
      <c r="A535" s="216" t="str">
        <f t="shared" si="8"/>
        <v>貨4軽N</v>
      </c>
      <c r="B535" s="216" t="s">
        <v>138</v>
      </c>
      <c r="C535" s="216" t="s">
        <v>161</v>
      </c>
      <c r="D535" s="216" t="s">
        <v>510</v>
      </c>
      <c r="E535" s="216" t="s">
        <v>634</v>
      </c>
      <c r="I535" s="1" t="s">
        <v>91</v>
      </c>
      <c r="K535" s="358"/>
      <c r="L535" s="358"/>
      <c r="M535" s="358"/>
      <c r="T535" s="341" t="s">
        <v>232</v>
      </c>
      <c r="U535" s="265" t="s">
        <v>245</v>
      </c>
      <c r="V535" s="270" t="s">
        <v>895</v>
      </c>
      <c r="W535" s="342" t="s">
        <v>510</v>
      </c>
      <c r="X535" s="265" t="s">
        <v>634</v>
      </c>
      <c r="Y535" s="786"/>
      <c r="Z535" s="266" t="s">
        <v>1762</v>
      </c>
    </row>
    <row r="536" spans="1:26" ht="15" customHeight="1" x14ac:dyDescent="0.2">
      <c r="A536" s="216" t="str">
        <f t="shared" si="8"/>
        <v>貨4軽P</v>
      </c>
      <c r="B536" s="216" t="s">
        <v>138</v>
      </c>
      <c r="C536" s="216" t="s">
        <v>161</v>
      </c>
      <c r="D536" s="216" t="s">
        <v>510</v>
      </c>
      <c r="E536" s="216" t="s">
        <v>635</v>
      </c>
      <c r="H536" s="356"/>
      <c r="I536" s="1" t="s">
        <v>91</v>
      </c>
      <c r="K536" s="358"/>
      <c r="L536" s="358"/>
      <c r="M536" s="358"/>
      <c r="T536" s="341" t="s">
        <v>232</v>
      </c>
      <c r="U536" s="265" t="s">
        <v>245</v>
      </c>
      <c r="V536" s="270" t="s">
        <v>895</v>
      </c>
      <c r="W536" s="342" t="s">
        <v>510</v>
      </c>
      <c r="X536" s="265" t="s">
        <v>635</v>
      </c>
      <c r="Y536" s="787"/>
      <c r="Z536" s="266" t="s">
        <v>1762</v>
      </c>
    </row>
    <row r="537" spans="1:26" ht="15" customHeight="1" x14ac:dyDescent="0.2">
      <c r="A537" s="216" t="str">
        <f t="shared" si="8"/>
        <v>貨4軽U</v>
      </c>
      <c r="B537" s="356" t="s">
        <v>138</v>
      </c>
      <c r="C537" s="356" t="s">
        <v>161</v>
      </c>
      <c r="D537" s="359" t="s">
        <v>529</v>
      </c>
      <c r="E537" s="359" t="s">
        <v>657</v>
      </c>
      <c r="F537" s="356"/>
      <c r="G537" s="356"/>
      <c r="I537" s="357" t="s">
        <v>91</v>
      </c>
      <c r="J537" s="356"/>
      <c r="K537" s="358"/>
      <c r="L537" s="358"/>
      <c r="M537" s="358"/>
      <c r="T537" s="341" t="s">
        <v>232</v>
      </c>
      <c r="U537" s="265" t="s">
        <v>245</v>
      </c>
      <c r="V537" s="270" t="s">
        <v>895</v>
      </c>
      <c r="W537" s="342" t="s">
        <v>529</v>
      </c>
      <c r="X537" s="265" t="s">
        <v>657</v>
      </c>
      <c r="Y537" s="786"/>
      <c r="Z537" s="266" t="s">
        <v>1762</v>
      </c>
    </row>
    <row r="538" spans="1:26" ht="15" customHeight="1" x14ac:dyDescent="0.2">
      <c r="A538" s="216" t="str">
        <f t="shared" si="8"/>
        <v>貨4軽W</v>
      </c>
      <c r="B538" s="216" t="s">
        <v>138</v>
      </c>
      <c r="C538" s="216" t="s">
        <v>161</v>
      </c>
      <c r="D538" s="216" t="s">
        <v>529</v>
      </c>
      <c r="E538" s="216" t="s">
        <v>679</v>
      </c>
      <c r="H538" s="356"/>
      <c r="I538" s="1" t="s">
        <v>91</v>
      </c>
      <c r="K538" s="358"/>
      <c r="L538" s="358"/>
      <c r="M538" s="358"/>
      <c r="T538" s="341" t="s">
        <v>232</v>
      </c>
      <c r="U538" s="265" t="s">
        <v>245</v>
      </c>
      <c r="V538" s="270" t="s">
        <v>895</v>
      </c>
      <c r="W538" s="342" t="s">
        <v>529</v>
      </c>
      <c r="X538" s="265" t="s">
        <v>679</v>
      </c>
      <c r="Y538" s="787"/>
      <c r="Z538" s="266" t="s">
        <v>1762</v>
      </c>
    </row>
    <row r="539" spans="1:26" ht="15" customHeight="1" x14ac:dyDescent="0.2">
      <c r="A539" s="216" t="str">
        <f t="shared" si="8"/>
        <v>貨4軽KC</v>
      </c>
      <c r="B539" s="356" t="s">
        <v>138</v>
      </c>
      <c r="C539" s="356" t="s">
        <v>161</v>
      </c>
      <c r="D539" s="359" t="s">
        <v>535</v>
      </c>
      <c r="E539" s="359" t="s">
        <v>525</v>
      </c>
      <c r="F539" s="356"/>
      <c r="G539" s="356"/>
      <c r="I539" s="357" t="s">
        <v>91</v>
      </c>
      <c r="J539" s="359"/>
      <c r="K539" s="361"/>
      <c r="L539" s="361"/>
      <c r="M539" s="361"/>
      <c r="T539" s="341" t="s">
        <v>232</v>
      </c>
      <c r="U539" s="265" t="s">
        <v>245</v>
      </c>
      <c r="V539" s="270" t="s">
        <v>895</v>
      </c>
      <c r="W539" s="342" t="s">
        <v>535</v>
      </c>
      <c r="X539" s="265" t="s">
        <v>525</v>
      </c>
      <c r="Y539" s="786"/>
      <c r="Z539" s="266" t="s">
        <v>1762</v>
      </c>
    </row>
    <row r="540" spans="1:26" ht="15" customHeight="1" x14ac:dyDescent="0.2">
      <c r="A540" s="216" t="str">
        <f t="shared" si="8"/>
        <v>貨4軽KK</v>
      </c>
      <c r="B540" s="216" t="s">
        <v>138</v>
      </c>
      <c r="C540" s="216" t="s">
        <v>161</v>
      </c>
      <c r="D540" s="216" t="s">
        <v>530</v>
      </c>
      <c r="E540" s="216" t="s">
        <v>621</v>
      </c>
      <c r="F540" s="356"/>
      <c r="H540" s="356"/>
      <c r="I540" s="1" t="s">
        <v>91</v>
      </c>
      <c r="K540" s="361"/>
      <c r="L540" s="361"/>
      <c r="M540" s="361"/>
      <c r="T540" s="341" t="s">
        <v>232</v>
      </c>
      <c r="U540" s="265" t="s">
        <v>245</v>
      </c>
      <c r="V540" s="270" t="s">
        <v>895</v>
      </c>
      <c r="W540" s="342" t="s">
        <v>530</v>
      </c>
      <c r="X540" s="265" t="s">
        <v>621</v>
      </c>
      <c r="Y540" s="787"/>
      <c r="Z540" s="266" t="s">
        <v>1762</v>
      </c>
    </row>
    <row r="541" spans="1:26" ht="15" customHeight="1" x14ac:dyDescent="0.2">
      <c r="A541" s="216" t="str">
        <f t="shared" si="8"/>
        <v>貨4軽HF</v>
      </c>
      <c r="B541" s="356" t="s">
        <v>138</v>
      </c>
      <c r="C541" s="356" t="s">
        <v>161</v>
      </c>
      <c r="D541" s="359" t="s">
        <v>530</v>
      </c>
      <c r="E541" s="359" t="s">
        <v>608</v>
      </c>
      <c r="F541" s="356"/>
      <c r="G541" s="356"/>
      <c r="I541" s="357" t="s">
        <v>816</v>
      </c>
      <c r="J541" s="359" t="s">
        <v>820</v>
      </c>
      <c r="K541" s="361"/>
      <c r="L541" s="361"/>
      <c r="M541" s="361"/>
      <c r="T541" s="341" t="s">
        <v>232</v>
      </c>
      <c r="U541" s="265" t="s">
        <v>245</v>
      </c>
      <c r="V541" s="270" t="s">
        <v>895</v>
      </c>
      <c r="W541" s="342" t="s">
        <v>530</v>
      </c>
      <c r="X541" s="265" t="s">
        <v>608</v>
      </c>
      <c r="Y541" s="786"/>
      <c r="Z541" s="266" t="s">
        <v>1702</v>
      </c>
    </row>
    <row r="542" spans="1:26" ht="15" customHeight="1" x14ac:dyDescent="0.2">
      <c r="A542" s="216" t="str">
        <f t="shared" si="8"/>
        <v>貨4軽KL</v>
      </c>
      <c r="B542" s="216" t="s">
        <v>138</v>
      </c>
      <c r="C542" s="216" t="s">
        <v>161</v>
      </c>
      <c r="D542" s="216" t="s">
        <v>530</v>
      </c>
      <c r="E542" s="216" t="s">
        <v>622</v>
      </c>
      <c r="F542" s="356"/>
      <c r="I542" s="1" t="s">
        <v>91</v>
      </c>
      <c r="K542" s="361"/>
      <c r="L542" s="361"/>
      <c r="M542" s="361"/>
      <c r="T542" s="341" t="s">
        <v>232</v>
      </c>
      <c r="U542" s="265" t="s">
        <v>245</v>
      </c>
      <c r="V542" s="270" t="s">
        <v>895</v>
      </c>
      <c r="W542" s="342" t="s">
        <v>530</v>
      </c>
      <c r="X542" s="265" t="s">
        <v>622</v>
      </c>
      <c r="Y542" s="787"/>
      <c r="Z542" s="266" t="s">
        <v>1762</v>
      </c>
    </row>
    <row r="543" spans="1:26" ht="15" customHeight="1" x14ac:dyDescent="0.2">
      <c r="A543" s="216" t="str">
        <f t="shared" si="8"/>
        <v>貨4軽HM</v>
      </c>
      <c r="B543" s="356" t="s">
        <v>138</v>
      </c>
      <c r="C543" s="356" t="s">
        <v>161</v>
      </c>
      <c r="D543" s="359" t="s">
        <v>530</v>
      </c>
      <c r="E543" s="359" t="s">
        <v>609</v>
      </c>
      <c r="F543" s="356"/>
      <c r="G543" s="356"/>
      <c r="H543" s="356"/>
      <c r="I543" s="357" t="s">
        <v>816</v>
      </c>
      <c r="J543" s="359" t="s">
        <v>820</v>
      </c>
      <c r="T543" s="341" t="s">
        <v>232</v>
      </c>
      <c r="U543" s="265" t="s">
        <v>245</v>
      </c>
      <c r="V543" s="270" t="s">
        <v>895</v>
      </c>
      <c r="W543" s="342" t="s">
        <v>530</v>
      </c>
      <c r="X543" s="265" t="s">
        <v>609</v>
      </c>
      <c r="Y543" s="343"/>
      <c r="Z543" s="266" t="s">
        <v>1702</v>
      </c>
    </row>
    <row r="544" spans="1:26" ht="15" customHeight="1" x14ac:dyDescent="0.2">
      <c r="A544" s="216" t="str">
        <f t="shared" si="8"/>
        <v>貨4軽DR</v>
      </c>
      <c r="B544" s="216" t="s">
        <v>138</v>
      </c>
      <c r="C544" s="216" t="s">
        <v>161</v>
      </c>
      <c r="D544" s="216" t="s">
        <v>1001</v>
      </c>
      <c r="E544" s="216" t="s">
        <v>1002</v>
      </c>
      <c r="I544" s="1" t="s">
        <v>91</v>
      </c>
      <c r="J544" t="s">
        <v>821</v>
      </c>
      <c r="T544" s="341" t="s">
        <v>232</v>
      </c>
      <c r="U544" s="265" t="s">
        <v>245</v>
      </c>
      <c r="V544" s="270" t="s">
        <v>895</v>
      </c>
      <c r="W544" s="342" t="s">
        <v>1001</v>
      </c>
      <c r="X544" s="265" t="s">
        <v>1002</v>
      </c>
      <c r="Y544" s="343"/>
      <c r="Z544" s="266" t="s">
        <v>1709</v>
      </c>
    </row>
    <row r="545" spans="1:26" ht="15" customHeight="1" x14ac:dyDescent="0.2">
      <c r="A545" s="216" t="str">
        <f t="shared" si="8"/>
        <v>貨4軽WR</v>
      </c>
      <c r="B545" s="356" t="s">
        <v>138</v>
      </c>
      <c r="C545" s="356" t="s">
        <v>161</v>
      </c>
      <c r="D545" s="359" t="s">
        <v>1001</v>
      </c>
      <c r="E545" s="359" t="s">
        <v>1003</v>
      </c>
      <c r="F545" s="356"/>
      <c r="G545" s="356"/>
      <c r="H545" s="356"/>
      <c r="I545" s="357" t="s">
        <v>816</v>
      </c>
      <c r="J545" s="359" t="s">
        <v>215</v>
      </c>
      <c r="T545" s="341" t="s">
        <v>232</v>
      </c>
      <c r="U545" s="265" t="s">
        <v>245</v>
      </c>
      <c r="V545" s="270" t="s">
        <v>895</v>
      </c>
      <c r="W545" s="342" t="s">
        <v>1001</v>
      </c>
      <c r="X545" s="265" t="s">
        <v>1003</v>
      </c>
      <c r="Y545" s="343"/>
      <c r="Z545" s="266" t="s">
        <v>1702</v>
      </c>
    </row>
    <row r="546" spans="1:26" ht="15" customHeight="1" x14ac:dyDescent="0.2">
      <c r="A546" s="216" t="str">
        <f t="shared" si="8"/>
        <v>貨4軽DS</v>
      </c>
      <c r="B546" s="216" t="s">
        <v>138</v>
      </c>
      <c r="C546" s="216" t="s">
        <v>161</v>
      </c>
      <c r="D546" s="216" t="s">
        <v>1001</v>
      </c>
      <c r="E546" s="216" t="s">
        <v>1004</v>
      </c>
      <c r="I546" s="1" t="s">
        <v>91</v>
      </c>
      <c r="J546" t="s">
        <v>822</v>
      </c>
      <c r="T546" s="341" t="s">
        <v>232</v>
      </c>
      <c r="U546" s="265" t="s">
        <v>245</v>
      </c>
      <c r="V546" s="270" t="s">
        <v>895</v>
      </c>
      <c r="W546" s="342" t="s">
        <v>1001</v>
      </c>
      <c r="X546" s="265" t="s">
        <v>1004</v>
      </c>
      <c r="Y546" s="343"/>
      <c r="Z546" s="266" t="s">
        <v>1709</v>
      </c>
    </row>
    <row r="547" spans="1:26" ht="15" customHeight="1" x14ac:dyDescent="0.2">
      <c r="A547" s="216" t="str">
        <f t="shared" si="8"/>
        <v>貨4軽WS</v>
      </c>
      <c r="B547" s="356" t="s">
        <v>138</v>
      </c>
      <c r="C547" s="356" t="s">
        <v>161</v>
      </c>
      <c r="D547" s="359" t="s">
        <v>1001</v>
      </c>
      <c r="E547" s="359" t="s">
        <v>1005</v>
      </c>
      <c r="F547" s="356"/>
      <c r="G547" s="356"/>
      <c r="H547" s="356"/>
      <c r="I547" s="357" t="s">
        <v>816</v>
      </c>
      <c r="J547" s="359" t="s">
        <v>216</v>
      </c>
      <c r="T547" s="341" t="s">
        <v>232</v>
      </c>
      <c r="U547" s="265" t="s">
        <v>245</v>
      </c>
      <c r="V547" s="270" t="s">
        <v>895</v>
      </c>
      <c r="W547" s="342" t="s">
        <v>1001</v>
      </c>
      <c r="X547" s="265" t="s">
        <v>1005</v>
      </c>
      <c r="Y547" s="343"/>
      <c r="Z547" s="266" t="s">
        <v>1702</v>
      </c>
    </row>
    <row r="548" spans="1:26" ht="15" customHeight="1" x14ac:dyDescent="0.2">
      <c r="A548" s="216" t="str">
        <f t="shared" si="8"/>
        <v>貨4軽DT</v>
      </c>
      <c r="B548" s="216" t="s">
        <v>138</v>
      </c>
      <c r="C548" s="216" t="s">
        <v>161</v>
      </c>
      <c r="D548" s="216" t="s">
        <v>1001</v>
      </c>
      <c r="E548" s="216" t="s">
        <v>1006</v>
      </c>
      <c r="I548" s="1" t="s">
        <v>91</v>
      </c>
      <c r="J548" t="s">
        <v>823</v>
      </c>
      <c r="T548" s="341" t="s">
        <v>232</v>
      </c>
      <c r="U548" s="265" t="s">
        <v>245</v>
      </c>
      <c r="V548" s="270" t="s">
        <v>895</v>
      </c>
      <c r="W548" s="342" t="s">
        <v>1001</v>
      </c>
      <c r="X548" s="265" t="s">
        <v>1006</v>
      </c>
      <c r="Y548" s="343"/>
      <c r="Z548" s="266" t="s">
        <v>1709</v>
      </c>
    </row>
    <row r="549" spans="1:26" ht="15" customHeight="1" x14ac:dyDescent="0.2">
      <c r="A549" s="216" t="str">
        <f t="shared" si="8"/>
        <v>貨4軽WT</v>
      </c>
      <c r="B549" s="356" t="s">
        <v>138</v>
      </c>
      <c r="C549" s="356" t="s">
        <v>161</v>
      </c>
      <c r="D549" s="359" t="s">
        <v>1001</v>
      </c>
      <c r="E549" s="359" t="s">
        <v>1007</v>
      </c>
      <c r="F549" s="356"/>
      <c r="G549" s="356"/>
      <c r="H549" s="356"/>
      <c r="I549" s="357" t="s">
        <v>816</v>
      </c>
      <c r="J549" s="359" t="s">
        <v>217</v>
      </c>
      <c r="T549" s="341" t="s">
        <v>232</v>
      </c>
      <c r="U549" s="265" t="s">
        <v>245</v>
      </c>
      <c r="V549" s="270" t="s">
        <v>895</v>
      </c>
      <c r="W549" s="342" t="s">
        <v>1001</v>
      </c>
      <c r="X549" s="265" t="s">
        <v>1007</v>
      </c>
      <c r="Y549" s="343"/>
      <c r="Z549" s="266" t="s">
        <v>1702</v>
      </c>
    </row>
    <row r="550" spans="1:26" ht="15" customHeight="1" x14ac:dyDescent="0.2">
      <c r="A550" s="216" t="str">
        <f t="shared" si="8"/>
        <v>貨4軽DU</v>
      </c>
      <c r="B550" s="216" t="s">
        <v>138</v>
      </c>
      <c r="C550" s="216" t="s">
        <v>161</v>
      </c>
      <c r="D550" s="216" t="s">
        <v>1008</v>
      </c>
      <c r="E550" s="216" t="s">
        <v>1009</v>
      </c>
      <c r="I550" s="1" t="s">
        <v>91</v>
      </c>
      <c r="J550" t="s">
        <v>821</v>
      </c>
      <c r="T550" s="341" t="s">
        <v>232</v>
      </c>
      <c r="U550" s="265" t="s">
        <v>245</v>
      </c>
      <c r="V550" s="270" t="s">
        <v>895</v>
      </c>
      <c r="W550" s="342" t="s">
        <v>1008</v>
      </c>
      <c r="X550" s="265" t="s">
        <v>1009</v>
      </c>
      <c r="Y550" s="343"/>
      <c r="Z550" s="266" t="s">
        <v>1709</v>
      </c>
    </row>
    <row r="551" spans="1:26" ht="15" customHeight="1" x14ac:dyDescent="0.2">
      <c r="A551" s="216" t="str">
        <f t="shared" si="8"/>
        <v>貨4軽WU</v>
      </c>
      <c r="B551" s="356" t="s">
        <v>138</v>
      </c>
      <c r="C551" s="356" t="s">
        <v>161</v>
      </c>
      <c r="D551" s="359" t="s">
        <v>1008</v>
      </c>
      <c r="E551" s="359" t="s">
        <v>1010</v>
      </c>
      <c r="F551" s="356"/>
      <c r="G551" s="356"/>
      <c r="I551" s="357" t="s">
        <v>816</v>
      </c>
      <c r="J551" s="359" t="s">
        <v>215</v>
      </c>
      <c r="T551" s="341" t="s">
        <v>232</v>
      </c>
      <c r="U551" s="265" t="s">
        <v>245</v>
      </c>
      <c r="V551" s="270" t="s">
        <v>895</v>
      </c>
      <c r="W551" s="342" t="s">
        <v>1008</v>
      </c>
      <c r="X551" s="265" t="s">
        <v>1010</v>
      </c>
      <c r="Y551" s="343"/>
      <c r="Z551" s="266" t="s">
        <v>1702</v>
      </c>
    </row>
    <row r="552" spans="1:26" ht="15" customHeight="1" x14ac:dyDescent="0.2">
      <c r="A552" s="216" t="str">
        <f t="shared" si="8"/>
        <v>貨4軽DV</v>
      </c>
      <c r="B552" s="356" t="s">
        <v>138</v>
      </c>
      <c r="C552" s="356" t="s">
        <v>161</v>
      </c>
      <c r="D552" s="356" t="s">
        <v>1008</v>
      </c>
      <c r="E552" s="359" t="s">
        <v>1011</v>
      </c>
      <c r="F552" s="356"/>
      <c r="G552" s="356"/>
      <c r="H552" s="356"/>
      <c r="I552" s="357" t="s">
        <v>91</v>
      </c>
      <c r="J552" s="359" t="s">
        <v>822</v>
      </c>
      <c r="T552" s="341" t="s">
        <v>232</v>
      </c>
      <c r="U552" s="265" t="s">
        <v>245</v>
      </c>
      <c r="V552" s="270" t="s">
        <v>895</v>
      </c>
      <c r="W552" s="342" t="s">
        <v>1008</v>
      </c>
      <c r="X552" s="265" t="s">
        <v>1011</v>
      </c>
      <c r="Y552" s="343"/>
      <c r="Z552" s="266" t="s">
        <v>1709</v>
      </c>
    </row>
    <row r="553" spans="1:26" ht="15" customHeight="1" x14ac:dyDescent="0.2">
      <c r="A553" s="216" t="str">
        <f t="shared" si="8"/>
        <v>貨4軽WV</v>
      </c>
      <c r="B553" s="356" t="s">
        <v>138</v>
      </c>
      <c r="C553" s="356" t="s">
        <v>161</v>
      </c>
      <c r="D553" s="359" t="s">
        <v>1008</v>
      </c>
      <c r="E553" s="359" t="s">
        <v>1012</v>
      </c>
      <c r="F553" s="356"/>
      <c r="G553" s="356"/>
      <c r="I553" s="357" t="s">
        <v>816</v>
      </c>
      <c r="J553" s="359" t="s">
        <v>216</v>
      </c>
      <c r="T553" s="341" t="s">
        <v>232</v>
      </c>
      <c r="U553" s="265" t="s">
        <v>245</v>
      </c>
      <c r="V553" s="270" t="s">
        <v>895</v>
      </c>
      <c r="W553" s="342" t="s">
        <v>1008</v>
      </c>
      <c r="X553" s="265" t="s">
        <v>1012</v>
      </c>
      <c r="Y553" s="786"/>
      <c r="Z553" s="266" t="s">
        <v>1702</v>
      </c>
    </row>
    <row r="554" spans="1:26" ht="15" customHeight="1" x14ac:dyDescent="0.2">
      <c r="A554" s="216" t="str">
        <f t="shared" si="8"/>
        <v>貨4軽DW</v>
      </c>
      <c r="B554" s="356" t="s">
        <v>138</v>
      </c>
      <c r="C554" s="356" t="s">
        <v>161</v>
      </c>
      <c r="D554" s="356" t="s">
        <v>1008</v>
      </c>
      <c r="E554" s="359" t="s">
        <v>1013</v>
      </c>
      <c r="F554" s="356"/>
      <c r="G554" s="356"/>
      <c r="H554" s="356"/>
      <c r="I554" s="357" t="s">
        <v>91</v>
      </c>
      <c r="J554" s="359" t="s">
        <v>823</v>
      </c>
      <c r="K554" s="358"/>
      <c r="L554" s="358"/>
      <c r="M554" s="358"/>
      <c r="T554" s="341" t="s">
        <v>232</v>
      </c>
      <c r="U554" s="265" t="s">
        <v>245</v>
      </c>
      <c r="V554" s="270" t="s">
        <v>895</v>
      </c>
      <c r="W554" s="342" t="s">
        <v>1008</v>
      </c>
      <c r="X554" s="265" t="s">
        <v>1013</v>
      </c>
      <c r="Y554" s="787"/>
      <c r="Z554" s="266" t="s">
        <v>1709</v>
      </c>
    </row>
    <row r="555" spans="1:26" ht="15" customHeight="1" x14ac:dyDescent="0.2">
      <c r="A555" s="216" t="str">
        <f t="shared" si="8"/>
        <v>貨4軽WW</v>
      </c>
      <c r="B555" s="356" t="s">
        <v>138</v>
      </c>
      <c r="C555" s="356" t="s">
        <v>161</v>
      </c>
      <c r="D555" s="359" t="s">
        <v>1008</v>
      </c>
      <c r="E555" s="359" t="s">
        <v>1014</v>
      </c>
      <c r="F555" s="356"/>
      <c r="G555" s="356"/>
      <c r="I555" s="357" t="s">
        <v>816</v>
      </c>
      <c r="J555" s="359" t="s">
        <v>217</v>
      </c>
      <c r="K555" s="358"/>
      <c r="L555" s="358"/>
      <c r="M555" s="358"/>
      <c r="T555" s="341" t="s">
        <v>232</v>
      </c>
      <c r="U555" s="265" t="s">
        <v>245</v>
      </c>
      <c r="V555" s="270" t="s">
        <v>895</v>
      </c>
      <c r="W555" s="342" t="s">
        <v>1008</v>
      </c>
      <c r="X555" s="265" t="s">
        <v>1014</v>
      </c>
      <c r="Y555" s="786"/>
      <c r="Z555" s="266" t="s">
        <v>1702</v>
      </c>
    </row>
    <row r="556" spans="1:26" ht="15" customHeight="1" x14ac:dyDescent="0.2">
      <c r="A556" s="216" t="str">
        <f t="shared" si="8"/>
        <v>貨4軽KR</v>
      </c>
      <c r="B556" s="356" t="s">
        <v>138</v>
      </c>
      <c r="C556" s="356" t="s">
        <v>161</v>
      </c>
      <c r="D556" s="356" t="s">
        <v>531</v>
      </c>
      <c r="E556" s="359" t="s">
        <v>627</v>
      </c>
      <c r="F556" s="356"/>
      <c r="G556" s="356"/>
      <c r="H556" s="356"/>
      <c r="I556" s="357" t="s">
        <v>91</v>
      </c>
      <c r="J556" s="359"/>
      <c r="K556" s="358"/>
      <c r="L556" s="358"/>
      <c r="M556" s="358"/>
      <c r="T556" s="341" t="s">
        <v>232</v>
      </c>
      <c r="U556" s="265" t="s">
        <v>245</v>
      </c>
      <c r="V556" s="270" t="s">
        <v>895</v>
      </c>
      <c r="W556" s="342" t="s">
        <v>531</v>
      </c>
      <c r="X556" s="265" t="s">
        <v>627</v>
      </c>
      <c r="Y556" s="787"/>
      <c r="Z556" s="266" t="s">
        <v>1762</v>
      </c>
    </row>
    <row r="557" spans="1:26" ht="15" customHeight="1" x14ac:dyDescent="0.2">
      <c r="A557" s="216" t="str">
        <f t="shared" si="8"/>
        <v>貨4軽HY</v>
      </c>
      <c r="B557" s="356" t="s">
        <v>138</v>
      </c>
      <c r="C557" s="356" t="s">
        <v>161</v>
      </c>
      <c r="D557" s="359" t="s">
        <v>531</v>
      </c>
      <c r="E557" s="359" t="s">
        <v>614</v>
      </c>
      <c r="F557" s="356"/>
      <c r="G557" s="356"/>
      <c r="I557" s="357" t="s">
        <v>816</v>
      </c>
      <c r="J557" s="359" t="s">
        <v>820</v>
      </c>
      <c r="K557" s="358"/>
      <c r="L557" s="358"/>
      <c r="M557" s="358"/>
      <c r="T557" s="341" t="s">
        <v>232</v>
      </c>
      <c r="U557" s="265" t="s">
        <v>245</v>
      </c>
      <c r="V557" s="270" t="s">
        <v>895</v>
      </c>
      <c r="W557" s="342" t="s">
        <v>531</v>
      </c>
      <c r="X557" s="265" t="s">
        <v>614</v>
      </c>
      <c r="Y557" s="786"/>
      <c r="Z557" s="266" t="s">
        <v>1702</v>
      </c>
    </row>
    <row r="558" spans="1:26" ht="15" customHeight="1" x14ac:dyDescent="0.2">
      <c r="A558" s="216" t="str">
        <f t="shared" si="8"/>
        <v>貨4軽KS</v>
      </c>
      <c r="B558" s="356" t="s">
        <v>138</v>
      </c>
      <c r="C558" s="356" t="s">
        <v>161</v>
      </c>
      <c r="D558" s="356" t="s">
        <v>531</v>
      </c>
      <c r="E558" s="359" t="s">
        <v>628</v>
      </c>
      <c r="F558" s="356"/>
      <c r="G558" s="356"/>
      <c r="H558" s="356"/>
      <c r="I558" s="357" t="s">
        <v>91</v>
      </c>
      <c r="J558" s="359"/>
      <c r="K558" s="358"/>
      <c r="L558" s="358"/>
      <c r="M558" s="358"/>
      <c r="T558" s="341" t="s">
        <v>232</v>
      </c>
      <c r="U558" s="265" t="s">
        <v>245</v>
      </c>
      <c r="V558" s="270" t="s">
        <v>895</v>
      </c>
      <c r="W558" s="342" t="s">
        <v>531</v>
      </c>
      <c r="X558" s="265" t="s">
        <v>628</v>
      </c>
      <c r="Y558" s="787"/>
      <c r="Z558" s="266" t="s">
        <v>1762</v>
      </c>
    </row>
    <row r="559" spans="1:26" ht="15" customHeight="1" x14ac:dyDescent="0.2">
      <c r="A559" s="216" t="str">
        <f t="shared" si="8"/>
        <v>貨4軽HZ</v>
      </c>
      <c r="B559" s="356" t="s">
        <v>138</v>
      </c>
      <c r="C559" s="356" t="s">
        <v>161</v>
      </c>
      <c r="D559" s="359" t="s">
        <v>531</v>
      </c>
      <c r="E559" s="359" t="s">
        <v>615</v>
      </c>
      <c r="F559" s="356"/>
      <c r="G559" s="356"/>
      <c r="I559" s="357" t="s">
        <v>816</v>
      </c>
      <c r="J559" s="359" t="s">
        <v>820</v>
      </c>
      <c r="K559" s="358"/>
      <c r="L559" s="358"/>
      <c r="M559" s="358"/>
      <c r="T559" s="341" t="s">
        <v>232</v>
      </c>
      <c r="U559" s="265" t="s">
        <v>245</v>
      </c>
      <c r="V559" s="270" t="s">
        <v>895</v>
      </c>
      <c r="W559" s="342" t="s">
        <v>531</v>
      </c>
      <c r="X559" s="265" t="s">
        <v>615</v>
      </c>
      <c r="Y559" s="786"/>
      <c r="Z559" s="266" t="s">
        <v>1702</v>
      </c>
    </row>
    <row r="560" spans="1:26" ht="15" customHeight="1" x14ac:dyDescent="0.2">
      <c r="A560" s="216" t="str">
        <f t="shared" si="8"/>
        <v>貨4軽TL</v>
      </c>
      <c r="B560" s="358" t="s">
        <v>138</v>
      </c>
      <c r="C560" s="358" t="s">
        <v>161</v>
      </c>
      <c r="D560" s="360" t="s">
        <v>531</v>
      </c>
      <c r="E560" s="360" t="s">
        <v>655</v>
      </c>
      <c r="F560" s="358"/>
      <c r="G560" s="358"/>
      <c r="I560" s="187" t="s">
        <v>91</v>
      </c>
      <c r="J560" s="358" t="s">
        <v>821</v>
      </c>
      <c r="T560" s="341" t="s">
        <v>232</v>
      </c>
      <c r="U560" s="265" t="s">
        <v>245</v>
      </c>
      <c r="V560" s="270" t="s">
        <v>895</v>
      </c>
      <c r="W560" s="342" t="s">
        <v>531</v>
      </c>
      <c r="X560" s="265" t="s">
        <v>655</v>
      </c>
      <c r="Y560" s="787"/>
      <c r="Z560" s="266" t="s">
        <v>1709</v>
      </c>
    </row>
    <row r="561" spans="1:26" ht="15" customHeight="1" x14ac:dyDescent="0.2">
      <c r="A561" s="216" t="str">
        <f t="shared" si="8"/>
        <v>貨4軽XL</v>
      </c>
      <c r="B561" s="358" t="s">
        <v>138</v>
      </c>
      <c r="C561" s="358" t="s">
        <v>161</v>
      </c>
      <c r="D561" s="360" t="s">
        <v>531</v>
      </c>
      <c r="E561" s="360" t="s">
        <v>684</v>
      </c>
      <c r="F561" s="358"/>
      <c r="G561" s="358"/>
      <c r="H561" s="356"/>
      <c r="I561" s="187" t="s">
        <v>816</v>
      </c>
      <c r="J561" s="358" t="s">
        <v>215</v>
      </c>
      <c r="T561" s="341" t="s">
        <v>232</v>
      </c>
      <c r="U561" s="265" t="s">
        <v>245</v>
      </c>
      <c r="V561" s="270" t="s">
        <v>895</v>
      </c>
      <c r="W561" s="342" t="s">
        <v>531</v>
      </c>
      <c r="X561" s="265" t="s">
        <v>684</v>
      </c>
      <c r="Y561" s="786"/>
      <c r="Z561" s="266" t="s">
        <v>1702</v>
      </c>
    </row>
    <row r="562" spans="1:26" ht="15" customHeight="1" x14ac:dyDescent="0.2">
      <c r="A562" s="216" t="str">
        <f t="shared" si="8"/>
        <v>貨4軽LL</v>
      </c>
      <c r="B562" s="358" t="s">
        <v>138</v>
      </c>
      <c r="C562" s="358" t="s">
        <v>161</v>
      </c>
      <c r="D562" s="360" t="s">
        <v>531</v>
      </c>
      <c r="E562" s="360" t="s">
        <v>632</v>
      </c>
      <c r="F562" s="358"/>
      <c r="G562" s="358"/>
      <c r="I562" s="187" t="s">
        <v>91</v>
      </c>
      <c r="J562" s="360" t="s">
        <v>822</v>
      </c>
      <c r="T562" s="341" t="s">
        <v>232</v>
      </c>
      <c r="U562" s="265" t="s">
        <v>245</v>
      </c>
      <c r="V562" s="270" t="s">
        <v>895</v>
      </c>
      <c r="W562" s="342" t="s">
        <v>531</v>
      </c>
      <c r="X562" s="265" t="s">
        <v>632</v>
      </c>
      <c r="Y562" s="787"/>
      <c r="Z562" s="266" t="s">
        <v>1709</v>
      </c>
    </row>
    <row r="563" spans="1:26" ht="15" customHeight="1" x14ac:dyDescent="0.2">
      <c r="A563" s="216" t="str">
        <f t="shared" si="8"/>
        <v>貨4軽YL</v>
      </c>
      <c r="B563" s="358" t="s">
        <v>138</v>
      </c>
      <c r="C563" s="358" t="s">
        <v>161</v>
      </c>
      <c r="D563" s="360" t="s">
        <v>531</v>
      </c>
      <c r="E563" s="360" t="s">
        <v>690</v>
      </c>
      <c r="F563" s="358"/>
      <c r="G563" s="358"/>
      <c r="H563" s="356"/>
      <c r="I563" s="187" t="s">
        <v>816</v>
      </c>
      <c r="J563" s="360" t="s">
        <v>216</v>
      </c>
      <c r="T563" s="341" t="s">
        <v>232</v>
      </c>
      <c r="U563" s="265" t="s">
        <v>245</v>
      </c>
      <c r="V563" s="270" t="s">
        <v>895</v>
      </c>
      <c r="W563" s="342" t="s">
        <v>531</v>
      </c>
      <c r="X563" s="265" t="s">
        <v>690</v>
      </c>
      <c r="Y563" s="786"/>
      <c r="Z563" s="266" t="s">
        <v>1702</v>
      </c>
    </row>
    <row r="564" spans="1:26" ht="15" customHeight="1" x14ac:dyDescent="0.2">
      <c r="A564" s="216" t="str">
        <f t="shared" si="8"/>
        <v>貨4軽UL</v>
      </c>
      <c r="B564" s="358" t="s">
        <v>138</v>
      </c>
      <c r="C564" s="358" t="s">
        <v>161</v>
      </c>
      <c r="D564" s="360" t="s">
        <v>531</v>
      </c>
      <c r="E564" s="360" t="s">
        <v>661</v>
      </c>
      <c r="F564" s="358"/>
      <c r="G564" s="358"/>
      <c r="I564" s="187" t="s">
        <v>91</v>
      </c>
      <c r="J564" s="360" t="s">
        <v>823</v>
      </c>
      <c r="T564" s="341" t="s">
        <v>232</v>
      </c>
      <c r="U564" s="265" t="s">
        <v>245</v>
      </c>
      <c r="V564" s="270" t="s">
        <v>895</v>
      </c>
      <c r="W564" s="342" t="s">
        <v>531</v>
      </c>
      <c r="X564" s="265" t="s">
        <v>661</v>
      </c>
      <c r="Y564" s="787"/>
      <c r="Z564" s="266" t="s">
        <v>1709</v>
      </c>
    </row>
    <row r="565" spans="1:26" ht="15" customHeight="1" x14ac:dyDescent="0.2">
      <c r="A565" s="216" t="str">
        <f t="shared" si="8"/>
        <v>貨4軽ZL</v>
      </c>
      <c r="B565" s="358" t="s">
        <v>138</v>
      </c>
      <c r="C565" s="358" t="s">
        <v>161</v>
      </c>
      <c r="D565" s="360" t="s">
        <v>531</v>
      </c>
      <c r="E565" s="360" t="s">
        <v>695</v>
      </c>
      <c r="F565" s="358"/>
      <c r="G565" s="358"/>
      <c r="H565" s="356"/>
      <c r="I565" s="187" t="s">
        <v>816</v>
      </c>
      <c r="J565" s="360" t="s">
        <v>217</v>
      </c>
      <c r="T565" s="341" t="s">
        <v>232</v>
      </c>
      <c r="U565" s="265" t="s">
        <v>245</v>
      </c>
      <c r="V565" s="270" t="s">
        <v>895</v>
      </c>
      <c r="W565" s="342" t="s">
        <v>531</v>
      </c>
      <c r="X565" s="265" t="s">
        <v>695</v>
      </c>
      <c r="Y565" s="343"/>
      <c r="Z565" s="266" t="s">
        <v>1702</v>
      </c>
    </row>
    <row r="566" spans="1:26" ht="15" customHeight="1" x14ac:dyDescent="0.2">
      <c r="A566" s="216" t="str">
        <f t="shared" si="8"/>
        <v>貨4軽PA</v>
      </c>
      <c r="B566" s="358" t="s">
        <v>138</v>
      </c>
      <c r="C566" s="358" t="s">
        <v>161</v>
      </c>
      <c r="D566" s="360" t="s">
        <v>531</v>
      </c>
      <c r="E566" s="360" t="s">
        <v>636</v>
      </c>
      <c r="F566" s="358"/>
      <c r="G566" s="358"/>
      <c r="I566" s="187" t="s">
        <v>91</v>
      </c>
      <c r="J566" s="360" t="s">
        <v>1015</v>
      </c>
      <c r="T566" s="341" t="s">
        <v>232</v>
      </c>
      <c r="U566" s="265" t="s">
        <v>245</v>
      </c>
      <c r="V566" s="270" t="s">
        <v>895</v>
      </c>
      <c r="W566" s="342" t="s">
        <v>531</v>
      </c>
      <c r="X566" s="265" t="s">
        <v>636</v>
      </c>
      <c r="Y566" s="343"/>
      <c r="Z566" s="266" t="s">
        <v>1709</v>
      </c>
    </row>
    <row r="567" spans="1:26" ht="15" customHeight="1" x14ac:dyDescent="0.2">
      <c r="A567" s="216" t="str">
        <f t="shared" si="8"/>
        <v>貨4軽VA</v>
      </c>
      <c r="B567" s="358" t="s">
        <v>138</v>
      </c>
      <c r="C567" s="358" t="s">
        <v>161</v>
      </c>
      <c r="D567" s="360" t="s">
        <v>531</v>
      </c>
      <c r="E567" s="360" t="s">
        <v>663</v>
      </c>
      <c r="F567" s="358"/>
      <c r="G567" s="358"/>
      <c r="H567" s="356"/>
      <c r="I567" s="187" t="s">
        <v>816</v>
      </c>
      <c r="J567" s="360" t="s">
        <v>1016</v>
      </c>
      <c r="T567" s="341" t="s">
        <v>232</v>
      </c>
      <c r="U567" s="265" t="s">
        <v>245</v>
      </c>
      <c r="V567" s="270" t="s">
        <v>895</v>
      </c>
      <c r="W567" s="342" t="s">
        <v>531</v>
      </c>
      <c r="X567" s="265" t="s">
        <v>663</v>
      </c>
      <c r="Y567" s="343"/>
      <c r="Z567" s="266" t="s">
        <v>1702</v>
      </c>
    </row>
    <row r="568" spans="1:26" ht="15" customHeight="1" x14ac:dyDescent="0.2">
      <c r="A568" s="216" t="str">
        <f t="shared" si="8"/>
        <v>貨4軽PB</v>
      </c>
      <c r="B568" s="358" t="s">
        <v>138</v>
      </c>
      <c r="C568" s="358" t="s">
        <v>161</v>
      </c>
      <c r="D568" s="360" t="s">
        <v>531</v>
      </c>
      <c r="E568" s="360" t="s">
        <v>637</v>
      </c>
      <c r="F568" s="358"/>
      <c r="G568" s="358"/>
      <c r="I568" s="187" t="s">
        <v>91</v>
      </c>
      <c r="J568" s="360" t="s">
        <v>1017</v>
      </c>
      <c r="T568" s="341" t="s">
        <v>232</v>
      </c>
      <c r="U568" s="265" t="s">
        <v>245</v>
      </c>
      <c r="V568" s="270" t="s">
        <v>895</v>
      </c>
      <c r="W568" s="342" t="s">
        <v>531</v>
      </c>
      <c r="X568" s="265" t="s">
        <v>637</v>
      </c>
      <c r="Y568" s="343"/>
      <c r="Z568" s="266" t="s">
        <v>1709</v>
      </c>
    </row>
    <row r="569" spans="1:26" ht="15" customHeight="1" x14ac:dyDescent="0.2">
      <c r="A569" s="216" t="str">
        <f t="shared" si="8"/>
        <v>貨4軽VB</v>
      </c>
      <c r="B569" s="358" t="s">
        <v>138</v>
      </c>
      <c r="C569" s="358" t="s">
        <v>161</v>
      </c>
      <c r="D569" s="360" t="s">
        <v>531</v>
      </c>
      <c r="E569" s="360" t="s">
        <v>664</v>
      </c>
      <c r="F569" s="358"/>
      <c r="G569" s="358"/>
      <c r="I569" s="187" t="s">
        <v>816</v>
      </c>
      <c r="J569" s="360" t="s">
        <v>1018</v>
      </c>
      <c r="T569" s="341" t="s">
        <v>232</v>
      </c>
      <c r="U569" s="265" t="s">
        <v>245</v>
      </c>
      <c r="V569" s="270" t="s">
        <v>895</v>
      </c>
      <c r="W569" s="342" t="s">
        <v>531</v>
      </c>
      <c r="X569" s="265" t="s">
        <v>664</v>
      </c>
      <c r="Y569" s="343"/>
      <c r="Z569" s="266" t="s">
        <v>1702</v>
      </c>
    </row>
    <row r="570" spans="1:26" ht="15" customHeight="1" x14ac:dyDescent="0.2">
      <c r="A570" s="216" t="str">
        <f t="shared" si="8"/>
        <v>貨4軽PC</v>
      </c>
      <c r="B570" s="358" t="s">
        <v>138</v>
      </c>
      <c r="C570" s="358" t="s">
        <v>161</v>
      </c>
      <c r="D570" s="360" t="s">
        <v>531</v>
      </c>
      <c r="E570" s="360" t="s">
        <v>638</v>
      </c>
      <c r="F570" s="358"/>
      <c r="G570" s="358"/>
      <c r="H570" s="356"/>
      <c r="I570" s="187" t="s">
        <v>91</v>
      </c>
      <c r="J570" s="360" t="s">
        <v>1019</v>
      </c>
      <c r="T570" s="341" t="s">
        <v>232</v>
      </c>
      <c r="U570" s="265" t="s">
        <v>245</v>
      </c>
      <c r="V570" s="270" t="s">
        <v>895</v>
      </c>
      <c r="W570" s="342" t="s">
        <v>531</v>
      </c>
      <c r="X570" s="265" t="s">
        <v>638</v>
      </c>
      <c r="Y570" s="343"/>
      <c r="Z570" s="266" t="s">
        <v>1709</v>
      </c>
    </row>
    <row r="571" spans="1:26" ht="15" customHeight="1" x14ac:dyDescent="0.2">
      <c r="A571" s="216" t="str">
        <f t="shared" si="8"/>
        <v>貨4軽VC</v>
      </c>
      <c r="B571" s="358" t="s">
        <v>138</v>
      </c>
      <c r="C571" s="358" t="s">
        <v>161</v>
      </c>
      <c r="D571" s="360" t="s">
        <v>531</v>
      </c>
      <c r="E571" s="360" t="s">
        <v>665</v>
      </c>
      <c r="F571" s="358"/>
      <c r="G571" s="358"/>
      <c r="I571" s="187" t="s">
        <v>816</v>
      </c>
      <c r="J571" s="360" t="s">
        <v>1020</v>
      </c>
      <c r="K571" s="356"/>
      <c r="L571" s="356"/>
      <c r="M571" s="356"/>
      <c r="T571" s="341" t="s">
        <v>232</v>
      </c>
      <c r="U571" s="265" t="s">
        <v>245</v>
      </c>
      <c r="V571" s="270" t="s">
        <v>895</v>
      </c>
      <c r="W571" s="342" t="s">
        <v>531</v>
      </c>
      <c r="X571" s="265" t="s">
        <v>665</v>
      </c>
      <c r="Y571" s="343"/>
      <c r="Z571" s="266" t="s">
        <v>1702</v>
      </c>
    </row>
    <row r="572" spans="1:26" ht="15" customHeight="1" x14ac:dyDescent="0.2">
      <c r="A572" s="216" t="str">
        <f t="shared" si="8"/>
        <v>貨4軽PD</v>
      </c>
      <c r="B572" s="361" t="s">
        <v>138</v>
      </c>
      <c r="C572" s="361" t="s">
        <v>161</v>
      </c>
      <c r="D572" s="362" t="s">
        <v>531</v>
      </c>
      <c r="E572" s="362" t="s">
        <v>639</v>
      </c>
      <c r="F572" s="361"/>
      <c r="G572" s="361"/>
      <c r="H572" s="356"/>
      <c r="I572" s="363" t="s">
        <v>91</v>
      </c>
      <c r="J572" s="361" t="s">
        <v>1021</v>
      </c>
      <c r="K572" s="356"/>
      <c r="L572" s="356"/>
      <c r="M572" s="356"/>
      <c r="T572" s="341" t="s">
        <v>232</v>
      </c>
      <c r="U572" s="265" t="s">
        <v>245</v>
      </c>
      <c r="V572" s="270" t="s">
        <v>895</v>
      </c>
      <c r="W572" s="342" t="s">
        <v>531</v>
      </c>
      <c r="X572" s="265" t="s">
        <v>639</v>
      </c>
      <c r="Y572" s="343"/>
      <c r="Z572" s="266" t="s">
        <v>1709</v>
      </c>
    </row>
    <row r="573" spans="1:26" ht="15" customHeight="1" x14ac:dyDescent="0.2">
      <c r="A573" s="216" t="str">
        <f t="shared" si="8"/>
        <v>貨4軽VD</v>
      </c>
      <c r="B573" s="361" t="s">
        <v>138</v>
      </c>
      <c r="C573" s="361" t="s">
        <v>161</v>
      </c>
      <c r="D573" s="362" t="s">
        <v>531</v>
      </c>
      <c r="E573" s="362" t="s">
        <v>666</v>
      </c>
      <c r="F573" s="361"/>
      <c r="G573" s="361"/>
      <c r="I573" s="363" t="s">
        <v>816</v>
      </c>
      <c r="J573" s="361" t="s">
        <v>1022</v>
      </c>
      <c r="K573" s="358"/>
      <c r="L573" s="358"/>
      <c r="M573" s="358"/>
      <c r="T573" s="341" t="s">
        <v>232</v>
      </c>
      <c r="U573" s="265" t="s">
        <v>245</v>
      </c>
      <c r="V573" s="270" t="s">
        <v>895</v>
      </c>
      <c r="W573" s="342" t="s">
        <v>531</v>
      </c>
      <c r="X573" s="265" t="s">
        <v>666</v>
      </c>
      <c r="Y573" s="343"/>
      <c r="Z573" s="266" t="s">
        <v>1702</v>
      </c>
    </row>
    <row r="574" spans="1:26" ht="15" customHeight="1" x14ac:dyDescent="0.2">
      <c r="A574" s="216" t="str">
        <f t="shared" si="8"/>
        <v>貨4軽PE</v>
      </c>
      <c r="B574" s="361" t="s">
        <v>138</v>
      </c>
      <c r="C574" s="361" t="s">
        <v>161</v>
      </c>
      <c r="D574" s="362" t="s">
        <v>531</v>
      </c>
      <c r="E574" s="362" t="s">
        <v>640</v>
      </c>
      <c r="F574" s="361"/>
      <c r="G574" s="361"/>
      <c r="H574" s="356"/>
      <c r="I574" s="363" t="s">
        <v>91</v>
      </c>
      <c r="J574" s="362" t="s">
        <v>1023</v>
      </c>
      <c r="K574" s="358"/>
      <c r="L574" s="358"/>
      <c r="M574" s="358"/>
      <c r="T574" s="341" t="s">
        <v>232</v>
      </c>
      <c r="U574" s="265" t="s">
        <v>245</v>
      </c>
      <c r="V574" s="270" t="s">
        <v>895</v>
      </c>
      <c r="W574" s="342" t="s">
        <v>531</v>
      </c>
      <c r="X574" s="265" t="s">
        <v>640</v>
      </c>
      <c r="Y574" s="343"/>
      <c r="Z574" s="266" t="s">
        <v>1709</v>
      </c>
    </row>
    <row r="575" spans="1:26" ht="15" customHeight="1" x14ac:dyDescent="0.2">
      <c r="A575" s="216" t="str">
        <f t="shared" si="8"/>
        <v>貨4軽VE</v>
      </c>
      <c r="B575" s="361" t="s">
        <v>138</v>
      </c>
      <c r="C575" s="361" t="s">
        <v>161</v>
      </c>
      <c r="D575" s="362" t="s">
        <v>531</v>
      </c>
      <c r="E575" s="362" t="s">
        <v>667</v>
      </c>
      <c r="F575" s="361"/>
      <c r="G575" s="361"/>
      <c r="I575" s="363" t="s">
        <v>816</v>
      </c>
      <c r="J575" s="362" t="s">
        <v>1024</v>
      </c>
      <c r="K575" s="358"/>
      <c r="L575" s="358"/>
      <c r="M575" s="358"/>
      <c r="T575" s="341" t="s">
        <v>232</v>
      </c>
      <c r="U575" s="265" t="s">
        <v>245</v>
      </c>
      <c r="V575" s="270" t="s">
        <v>895</v>
      </c>
      <c r="W575" s="342" t="s">
        <v>531</v>
      </c>
      <c r="X575" s="265" t="s">
        <v>667</v>
      </c>
      <c r="Y575" s="343"/>
      <c r="Z575" s="266" t="s">
        <v>1702</v>
      </c>
    </row>
    <row r="576" spans="1:26" ht="15" customHeight="1" x14ac:dyDescent="0.2">
      <c r="A576" s="216" t="str">
        <f t="shared" si="8"/>
        <v>貨4軽PF</v>
      </c>
      <c r="B576" s="216" t="s">
        <v>138</v>
      </c>
      <c r="C576" s="216" t="s">
        <v>161</v>
      </c>
      <c r="D576" s="216" t="s">
        <v>531</v>
      </c>
      <c r="E576" s="216" t="s">
        <v>641</v>
      </c>
      <c r="H576" s="356"/>
      <c r="I576" s="1" t="s">
        <v>91</v>
      </c>
      <c r="J576" s="216" t="s">
        <v>1025</v>
      </c>
      <c r="K576" s="358"/>
      <c r="L576" s="358"/>
      <c r="M576" s="358"/>
      <c r="T576" s="341" t="s">
        <v>232</v>
      </c>
      <c r="U576" s="265" t="s">
        <v>245</v>
      </c>
      <c r="V576" s="270" t="s">
        <v>895</v>
      </c>
      <c r="W576" s="342" t="s">
        <v>531</v>
      </c>
      <c r="X576" s="265" t="s">
        <v>641</v>
      </c>
      <c r="Y576" s="343"/>
      <c r="Z576" s="266" t="s">
        <v>1709</v>
      </c>
    </row>
    <row r="577" spans="1:26" ht="15" customHeight="1" x14ac:dyDescent="0.2">
      <c r="A577" s="216" t="str">
        <f t="shared" si="8"/>
        <v>貨4軽VF</v>
      </c>
      <c r="B577" s="216" t="s">
        <v>138</v>
      </c>
      <c r="C577" s="216" t="s">
        <v>161</v>
      </c>
      <c r="D577" s="216" t="s">
        <v>531</v>
      </c>
      <c r="E577" s="216" t="s">
        <v>668</v>
      </c>
      <c r="I577" s="1" t="s">
        <v>816</v>
      </c>
      <c r="J577" s="216" t="s">
        <v>1026</v>
      </c>
      <c r="K577" s="358"/>
      <c r="L577" s="358"/>
      <c r="M577" s="358"/>
      <c r="T577" s="341" t="s">
        <v>232</v>
      </c>
      <c r="U577" s="265" t="s">
        <v>245</v>
      </c>
      <c r="V577" s="270" t="s">
        <v>895</v>
      </c>
      <c r="W577" s="342" t="s">
        <v>531</v>
      </c>
      <c r="X577" s="265" t="s">
        <v>668</v>
      </c>
      <c r="Y577" s="343"/>
      <c r="Z577" s="266" t="s">
        <v>1702</v>
      </c>
    </row>
    <row r="578" spans="1:26" ht="15" customHeight="1" x14ac:dyDescent="0.2">
      <c r="A578" s="216" t="str">
        <f t="shared" si="8"/>
        <v>貨4軽PG</v>
      </c>
      <c r="B578" s="216" t="s">
        <v>138</v>
      </c>
      <c r="C578" s="216" t="s">
        <v>161</v>
      </c>
      <c r="D578" s="216" t="s">
        <v>531</v>
      </c>
      <c r="E578" s="216" t="s">
        <v>642</v>
      </c>
      <c r="I578" s="1" t="s">
        <v>91</v>
      </c>
      <c r="J578" s="216" t="s">
        <v>1027</v>
      </c>
      <c r="K578" s="358"/>
      <c r="L578" s="358"/>
      <c r="M578" s="358"/>
      <c r="T578" s="341" t="s">
        <v>232</v>
      </c>
      <c r="U578" s="265" t="s">
        <v>245</v>
      </c>
      <c r="V578" s="270" t="s">
        <v>895</v>
      </c>
      <c r="W578" s="342" t="s">
        <v>531</v>
      </c>
      <c r="X578" s="265" t="s">
        <v>642</v>
      </c>
      <c r="Y578" s="343"/>
      <c r="Z578" s="266" t="s">
        <v>1709</v>
      </c>
    </row>
    <row r="579" spans="1:26" ht="15" customHeight="1" x14ac:dyDescent="0.2">
      <c r="A579" s="216" t="str">
        <f t="shared" si="8"/>
        <v>貨4軽VG</v>
      </c>
      <c r="B579" s="216" t="s">
        <v>138</v>
      </c>
      <c r="C579" s="216" t="s">
        <v>161</v>
      </c>
      <c r="D579" s="216" t="s">
        <v>531</v>
      </c>
      <c r="E579" s="216" t="s">
        <v>669</v>
      </c>
      <c r="H579" s="356"/>
      <c r="I579" s="1" t="s">
        <v>816</v>
      </c>
      <c r="J579" s="216" t="s">
        <v>1028</v>
      </c>
      <c r="T579" s="341" t="s">
        <v>232</v>
      </c>
      <c r="U579" s="265" t="s">
        <v>245</v>
      </c>
      <c r="V579" s="270" t="s">
        <v>895</v>
      </c>
      <c r="W579" s="342" t="s">
        <v>531</v>
      </c>
      <c r="X579" s="265" t="s">
        <v>669</v>
      </c>
      <c r="Y579" s="343"/>
      <c r="Z579" s="266" t="s">
        <v>1702</v>
      </c>
    </row>
    <row r="580" spans="1:26" ht="15" customHeight="1" x14ac:dyDescent="0.2">
      <c r="A580" s="216" t="str">
        <f t="shared" ref="A580:A643" si="9">CONCATENATE(C580,E580)</f>
        <v>貨4軽PH</v>
      </c>
      <c r="B580" s="216" t="s">
        <v>138</v>
      </c>
      <c r="C580" s="216" t="s">
        <v>161</v>
      </c>
      <c r="D580" s="216" t="s">
        <v>531</v>
      </c>
      <c r="E580" s="216" t="s">
        <v>643</v>
      </c>
      <c r="I580" s="1" t="s">
        <v>91</v>
      </c>
      <c r="J580" s="216" t="s">
        <v>1029</v>
      </c>
      <c r="T580" s="341" t="s">
        <v>232</v>
      </c>
      <c r="U580" s="265" t="s">
        <v>245</v>
      </c>
      <c r="V580" s="270" t="s">
        <v>895</v>
      </c>
      <c r="W580" s="342" t="s">
        <v>531</v>
      </c>
      <c r="X580" s="265" t="s">
        <v>643</v>
      </c>
      <c r="Y580" s="343"/>
      <c r="Z580" s="266" t="s">
        <v>1709</v>
      </c>
    </row>
    <row r="581" spans="1:26" ht="15" customHeight="1" x14ac:dyDescent="0.2">
      <c r="A581" s="216" t="str">
        <f t="shared" si="9"/>
        <v>貨4軽VH</v>
      </c>
      <c r="B581" s="216" t="s">
        <v>138</v>
      </c>
      <c r="C581" s="216" t="s">
        <v>161</v>
      </c>
      <c r="D581" s="216" t="s">
        <v>531</v>
      </c>
      <c r="E581" s="216" t="s">
        <v>670</v>
      </c>
      <c r="F581" s="356"/>
      <c r="H581" s="356"/>
      <c r="I581" s="1" t="s">
        <v>816</v>
      </c>
      <c r="J581" s="216" t="s">
        <v>1030</v>
      </c>
      <c r="T581" s="341" t="s">
        <v>232</v>
      </c>
      <c r="U581" s="265" t="s">
        <v>245</v>
      </c>
      <c r="V581" s="270" t="s">
        <v>895</v>
      </c>
      <c r="W581" s="342" t="s">
        <v>531</v>
      </c>
      <c r="X581" s="265" t="s">
        <v>670</v>
      </c>
      <c r="Y581" s="343"/>
      <c r="Z581" s="266" t="s">
        <v>1702</v>
      </c>
    </row>
    <row r="582" spans="1:26" ht="15" customHeight="1" x14ac:dyDescent="0.2">
      <c r="A582" s="216" t="str">
        <f t="shared" si="9"/>
        <v>貨4軽TM</v>
      </c>
      <c r="B582" s="216" t="s">
        <v>138</v>
      </c>
      <c r="C582" s="216" t="s">
        <v>161</v>
      </c>
      <c r="D582" s="216" t="s">
        <v>531</v>
      </c>
      <c r="E582" s="216" t="s">
        <v>656</v>
      </c>
      <c r="F582" s="356"/>
      <c r="I582" s="1" t="s">
        <v>91</v>
      </c>
      <c r="J582" s="216" t="s">
        <v>821</v>
      </c>
      <c r="T582" s="341" t="s">
        <v>232</v>
      </c>
      <c r="U582" s="265" t="s">
        <v>245</v>
      </c>
      <c r="V582" s="270" t="s">
        <v>895</v>
      </c>
      <c r="W582" s="342" t="s">
        <v>531</v>
      </c>
      <c r="X582" s="265" t="s">
        <v>656</v>
      </c>
      <c r="Y582" s="343"/>
      <c r="Z582" s="266" t="s">
        <v>1709</v>
      </c>
    </row>
    <row r="583" spans="1:26" ht="15" customHeight="1" x14ac:dyDescent="0.2">
      <c r="A583" s="216" t="str">
        <f t="shared" si="9"/>
        <v>貨4軽XM</v>
      </c>
      <c r="B583" s="216" t="s">
        <v>138</v>
      </c>
      <c r="C583" s="216" t="s">
        <v>161</v>
      </c>
      <c r="D583" s="216" t="s">
        <v>531</v>
      </c>
      <c r="E583" s="216" t="s">
        <v>685</v>
      </c>
      <c r="H583" s="356"/>
      <c r="I583" s="1" t="s">
        <v>816</v>
      </c>
      <c r="J583" t="s">
        <v>215</v>
      </c>
      <c r="T583" s="341" t="s">
        <v>232</v>
      </c>
      <c r="U583" s="265" t="s">
        <v>245</v>
      </c>
      <c r="V583" s="270" t="s">
        <v>895</v>
      </c>
      <c r="W583" s="342" t="s">
        <v>531</v>
      </c>
      <c r="X583" s="265" t="s">
        <v>685</v>
      </c>
      <c r="Y583" s="343"/>
      <c r="Z583" s="266" t="s">
        <v>1702</v>
      </c>
    </row>
    <row r="584" spans="1:26" ht="15" customHeight="1" x14ac:dyDescent="0.2">
      <c r="A584" s="216" t="str">
        <f t="shared" si="9"/>
        <v>貨4軽LM</v>
      </c>
      <c r="B584" s="216" t="s">
        <v>138</v>
      </c>
      <c r="C584" s="216" t="s">
        <v>161</v>
      </c>
      <c r="D584" s="216" t="s">
        <v>531</v>
      </c>
      <c r="E584" s="216" t="s">
        <v>633</v>
      </c>
      <c r="I584" s="1" t="s">
        <v>91</v>
      </c>
      <c r="J584" t="s">
        <v>822</v>
      </c>
      <c r="T584" s="341" t="s">
        <v>232</v>
      </c>
      <c r="U584" s="265" t="s">
        <v>245</v>
      </c>
      <c r="V584" s="270" t="s">
        <v>895</v>
      </c>
      <c r="W584" s="342" t="s">
        <v>531</v>
      </c>
      <c r="X584" s="265" t="s">
        <v>633</v>
      </c>
      <c r="Y584" s="343"/>
      <c r="Z584" s="266" t="s">
        <v>1709</v>
      </c>
    </row>
    <row r="585" spans="1:26" ht="15" customHeight="1" x14ac:dyDescent="0.2">
      <c r="A585" s="216" t="str">
        <f t="shared" si="9"/>
        <v>貨4軽YM</v>
      </c>
      <c r="B585" s="216" t="s">
        <v>138</v>
      </c>
      <c r="C585" s="216" t="s">
        <v>161</v>
      </c>
      <c r="D585" s="216" t="s">
        <v>531</v>
      </c>
      <c r="E585" s="216" t="s">
        <v>691</v>
      </c>
      <c r="H585" s="356"/>
      <c r="I585" s="1" t="s">
        <v>816</v>
      </c>
      <c r="J585" t="s">
        <v>216</v>
      </c>
      <c r="T585" s="341" t="s">
        <v>232</v>
      </c>
      <c r="U585" s="265" t="s">
        <v>245</v>
      </c>
      <c r="V585" s="270" t="s">
        <v>895</v>
      </c>
      <c r="W585" s="342" t="s">
        <v>531</v>
      </c>
      <c r="X585" s="265" t="s">
        <v>691</v>
      </c>
      <c r="Y585" s="343"/>
      <c r="Z585" s="266" t="s">
        <v>1702</v>
      </c>
    </row>
    <row r="586" spans="1:26" ht="15" customHeight="1" x14ac:dyDescent="0.2">
      <c r="A586" s="216" t="str">
        <f t="shared" si="9"/>
        <v>貨4軽UM</v>
      </c>
      <c r="B586" s="216" t="s">
        <v>138</v>
      </c>
      <c r="C586" s="216" t="s">
        <v>161</v>
      </c>
      <c r="D586" s="216" t="s">
        <v>531</v>
      </c>
      <c r="E586" s="216" t="s">
        <v>662</v>
      </c>
      <c r="I586" s="1" t="s">
        <v>91</v>
      </c>
      <c r="J586" t="s">
        <v>823</v>
      </c>
      <c r="T586" s="341" t="s">
        <v>232</v>
      </c>
      <c r="U586" s="265" t="s">
        <v>245</v>
      </c>
      <c r="V586" s="270" t="s">
        <v>895</v>
      </c>
      <c r="W586" s="342" t="s">
        <v>531</v>
      </c>
      <c r="X586" s="265" t="s">
        <v>662</v>
      </c>
      <c r="Y586" s="343"/>
      <c r="Z586" s="266" t="s">
        <v>1709</v>
      </c>
    </row>
    <row r="587" spans="1:26" ht="15" customHeight="1" x14ac:dyDescent="0.2">
      <c r="A587" s="216" t="str">
        <f t="shared" si="9"/>
        <v>貨4軽ZM</v>
      </c>
      <c r="B587" s="358" t="s">
        <v>138</v>
      </c>
      <c r="C587" s="358" t="s">
        <v>161</v>
      </c>
      <c r="D587" s="360" t="s">
        <v>531</v>
      </c>
      <c r="E587" s="360" t="s">
        <v>696</v>
      </c>
      <c r="F587" s="358"/>
      <c r="G587" s="358"/>
      <c r="I587" s="187" t="s">
        <v>816</v>
      </c>
      <c r="J587" s="358" t="s">
        <v>217</v>
      </c>
      <c r="T587" s="341" t="s">
        <v>232</v>
      </c>
      <c r="U587" s="265" t="s">
        <v>245</v>
      </c>
      <c r="V587" s="270" t="s">
        <v>895</v>
      </c>
      <c r="W587" s="342" t="s">
        <v>531</v>
      </c>
      <c r="X587" s="265" t="s">
        <v>696</v>
      </c>
      <c r="Y587" s="343"/>
      <c r="Z587" s="266" t="s">
        <v>1702</v>
      </c>
    </row>
    <row r="588" spans="1:26" ht="15" customHeight="1" x14ac:dyDescent="0.2">
      <c r="A588" s="216" t="str">
        <f t="shared" si="9"/>
        <v>貨4軽PJ</v>
      </c>
      <c r="B588" s="358" t="s">
        <v>138</v>
      </c>
      <c r="C588" s="358" t="s">
        <v>161</v>
      </c>
      <c r="D588" s="360" t="s">
        <v>531</v>
      </c>
      <c r="E588" s="360" t="s">
        <v>644</v>
      </c>
      <c r="F588" s="358"/>
      <c r="G588" s="358"/>
      <c r="H588" s="356"/>
      <c r="I588" s="187" t="s">
        <v>91</v>
      </c>
      <c r="J588" s="360" t="s">
        <v>1015</v>
      </c>
      <c r="T588" s="341" t="s">
        <v>232</v>
      </c>
      <c r="U588" s="265" t="s">
        <v>245</v>
      </c>
      <c r="V588" s="270" t="s">
        <v>895</v>
      </c>
      <c r="W588" s="342" t="s">
        <v>531</v>
      </c>
      <c r="X588" s="265" t="s">
        <v>644</v>
      </c>
      <c r="Y588" s="343"/>
      <c r="Z588" s="266" t="s">
        <v>1709</v>
      </c>
    </row>
    <row r="589" spans="1:26" ht="15" customHeight="1" x14ac:dyDescent="0.2">
      <c r="A589" s="216" t="str">
        <f t="shared" si="9"/>
        <v>貨4軽VJ</v>
      </c>
      <c r="B589" s="358" t="s">
        <v>138</v>
      </c>
      <c r="C589" s="358" t="s">
        <v>161</v>
      </c>
      <c r="D589" s="360" t="s">
        <v>531</v>
      </c>
      <c r="E589" s="360" t="s">
        <v>671</v>
      </c>
      <c r="F589" s="358"/>
      <c r="G589" s="358"/>
      <c r="I589" s="187" t="s">
        <v>816</v>
      </c>
      <c r="J589" s="360" t="s">
        <v>1016</v>
      </c>
      <c r="T589" s="341" t="s">
        <v>232</v>
      </c>
      <c r="U589" s="265" t="s">
        <v>245</v>
      </c>
      <c r="V589" s="270" t="s">
        <v>895</v>
      </c>
      <c r="W589" s="342" t="s">
        <v>531</v>
      </c>
      <c r="X589" s="265" t="s">
        <v>671</v>
      </c>
      <c r="Y589" s="343"/>
      <c r="Z589" s="266" t="s">
        <v>1702</v>
      </c>
    </row>
    <row r="590" spans="1:26" ht="15" customHeight="1" x14ac:dyDescent="0.2">
      <c r="A590" s="216" t="str">
        <f t="shared" si="9"/>
        <v>貨4軽PK</v>
      </c>
      <c r="B590" s="358" t="s">
        <v>138</v>
      </c>
      <c r="C590" s="358" t="s">
        <v>161</v>
      </c>
      <c r="D590" s="360" t="s">
        <v>531</v>
      </c>
      <c r="E590" s="360" t="s">
        <v>645</v>
      </c>
      <c r="F590" s="358"/>
      <c r="G590" s="358"/>
      <c r="H590" s="356"/>
      <c r="I590" s="187" t="s">
        <v>91</v>
      </c>
      <c r="J590" s="360" t="s">
        <v>1017</v>
      </c>
      <c r="K590" s="356"/>
      <c r="L590" s="356"/>
      <c r="M590" s="356"/>
      <c r="T590" s="341" t="s">
        <v>232</v>
      </c>
      <c r="U590" s="265" t="s">
        <v>245</v>
      </c>
      <c r="V590" s="270" t="s">
        <v>895</v>
      </c>
      <c r="W590" s="342" t="s">
        <v>531</v>
      </c>
      <c r="X590" s="265" t="s">
        <v>645</v>
      </c>
      <c r="Y590" s="343"/>
      <c r="Z590" s="266" t="s">
        <v>1762</v>
      </c>
    </row>
    <row r="591" spans="1:26" ht="15" customHeight="1" x14ac:dyDescent="0.2">
      <c r="A591" s="216" t="str">
        <f t="shared" si="9"/>
        <v>貨4軽VK</v>
      </c>
      <c r="B591" s="358" t="s">
        <v>138</v>
      </c>
      <c r="C591" s="358" t="s">
        <v>161</v>
      </c>
      <c r="D591" s="360" t="s">
        <v>531</v>
      </c>
      <c r="E591" s="360" t="s">
        <v>672</v>
      </c>
      <c r="F591" s="358"/>
      <c r="G591" s="358"/>
      <c r="I591" s="187" t="s">
        <v>816</v>
      </c>
      <c r="J591" s="360" t="s">
        <v>1018</v>
      </c>
      <c r="K591" s="356"/>
      <c r="L591" s="356"/>
      <c r="M591" s="356"/>
      <c r="T591" s="341" t="s">
        <v>232</v>
      </c>
      <c r="U591" s="265" t="s">
        <v>245</v>
      </c>
      <c r="V591" s="270" t="s">
        <v>895</v>
      </c>
      <c r="W591" s="342" t="s">
        <v>531</v>
      </c>
      <c r="X591" s="265" t="s">
        <v>672</v>
      </c>
      <c r="Y591" s="343"/>
      <c r="Z591" s="266" t="s">
        <v>1702</v>
      </c>
    </row>
    <row r="592" spans="1:26" ht="15" customHeight="1" x14ac:dyDescent="0.2">
      <c r="A592" s="216" t="str">
        <f t="shared" si="9"/>
        <v>貨4軽PL</v>
      </c>
      <c r="B592" s="358" t="s">
        <v>138</v>
      </c>
      <c r="C592" s="358" t="s">
        <v>161</v>
      </c>
      <c r="D592" s="360" t="s">
        <v>531</v>
      </c>
      <c r="E592" s="360" t="s">
        <v>646</v>
      </c>
      <c r="F592" s="358"/>
      <c r="G592" s="358"/>
      <c r="H592" s="356"/>
      <c r="I592" s="187" t="s">
        <v>91</v>
      </c>
      <c r="J592" s="360" t="s">
        <v>1019</v>
      </c>
      <c r="K592" s="358"/>
      <c r="L592" s="358"/>
      <c r="M592" s="358"/>
      <c r="T592" s="341" t="s">
        <v>232</v>
      </c>
      <c r="U592" s="265" t="s">
        <v>245</v>
      </c>
      <c r="V592" s="270" t="s">
        <v>895</v>
      </c>
      <c r="W592" s="342" t="s">
        <v>531</v>
      </c>
      <c r="X592" s="265" t="s">
        <v>646</v>
      </c>
      <c r="Y592" s="343"/>
      <c r="Z592" s="266" t="s">
        <v>1709</v>
      </c>
    </row>
    <row r="593" spans="1:26" ht="15" customHeight="1" x14ac:dyDescent="0.2">
      <c r="A593" s="216" t="str">
        <f t="shared" si="9"/>
        <v>貨4軽VL</v>
      </c>
      <c r="B593" s="216" t="s">
        <v>138</v>
      </c>
      <c r="C593" s="216" t="s">
        <v>161</v>
      </c>
      <c r="D593" s="216" t="s">
        <v>531</v>
      </c>
      <c r="E593" s="216" t="s">
        <v>673</v>
      </c>
      <c r="I593" s="1" t="s">
        <v>816</v>
      </c>
      <c r="J593" s="216" t="s">
        <v>1020</v>
      </c>
      <c r="K593" s="358"/>
      <c r="L593" s="358"/>
      <c r="M593" s="358"/>
      <c r="T593" s="341" t="s">
        <v>232</v>
      </c>
      <c r="U593" s="265" t="s">
        <v>245</v>
      </c>
      <c r="V593" s="270" t="s">
        <v>895</v>
      </c>
      <c r="W593" s="342" t="s">
        <v>531</v>
      </c>
      <c r="X593" s="265" t="s">
        <v>673</v>
      </c>
      <c r="Y593" s="343"/>
      <c r="Z593" s="266" t="s">
        <v>1702</v>
      </c>
    </row>
    <row r="594" spans="1:26" ht="15" customHeight="1" x14ac:dyDescent="0.2">
      <c r="A594" s="216" t="str">
        <f t="shared" si="9"/>
        <v>貨4軽PM</v>
      </c>
      <c r="B594" s="216" t="s">
        <v>138</v>
      </c>
      <c r="C594" s="216" t="s">
        <v>161</v>
      </c>
      <c r="D594" s="216" t="s">
        <v>531</v>
      </c>
      <c r="E594" s="216" t="s">
        <v>647</v>
      </c>
      <c r="H594" s="356"/>
      <c r="I594" s="1" t="s">
        <v>91</v>
      </c>
      <c r="J594" s="216" t="s">
        <v>1021</v>
      </c>
      <c r="K594" s="358"/>
      <c r="L594" s="358"/>
      <c r="M594" s="358"/>
      <c r="T594" s="341" t="s">
        <v>232</v>
      </c>
      <c r="U594" s="265" t="s">
        <v>245</v>
      </c>
      <c r="V594" s="270" t="s">
        <v>895</v>
      </c>
      <c r="W594" s="342" t="s">
        <v>531</v>
      </c>
      <c r="X594" s="265" t="s">
        <v>647</v>
      </c>
      <c r="Y594" s="343"/>
      <c r="Z594" s="266" t="s">
        <v>1762</v>
      </c>
    </row>
    <row r="595" spans="1:26" ht="15" customHeight="1" x14ac:dyDescent="0.2">
      <c r="A595" s="216" t="str">
        <f t="shared" si="9"/>
        <v>貨4軽VM</v>
      </c>
      <c r="B595" s="216" t="s">
        <v>138</v>
      </c>
      <c r="C595" s="216" t="s">
        <v>161</v>
      </c>
      <c r="D595" s="216" t="s">
        <v>531</v>
      </c>
      <c r="E595" s="216" t="s">
        <v>674</v>
      </c>
      <c r="I595" s="1" t="s">
        <v>816</v>
      </c>
      <c r="J595" s="216" t="s">
        <v>1022</v>
      </c>
      <c r="K595" s="358"/>
      <c r="L595" s="358"/>
      <c r="M595" s="358"/>
      <c r="T595" s="341" t="s">
        <v>232</v>
      </c>
      <c r="U595" s="265" t="s">
        <v>245</v>
      </c>
      <c r="V595" s="270" t="s">
        <v>895</v>
      </c>
      <c r="W595" s="342" t="s">
        <v>531</v>
      </c>
      <c r="X595" s="265" t="s">
        <v>674</v>
      </c>
      <c r="Y595" s="343"/>
      <c r="Z595" s="266" t="s">
        <v>1702</v>
      </c>
    </row>
    <row r="596" spans="1:26" ht="15" customHeight="1" x14ac:dyDescent="0.2">
      <c r="A596" s="216" t="str">
        <f t="shared" si="9"/>
        <v>貨4軽PN</v>
      </c>
      <c r="B596" s="216" t="s">
        <v>138</v>
      </c>
      <c r="C596" s="216" t="s">
        <v>161</v>
      </c>
      <c r="D596" s="216" t="s">
        <v>531</v>
      </c>
      <c r="E596" s="216" t="s">
        <v>648</v>
      </c>
      <c r="I596" s="1" t="s">
        <v>91</v>
      </c>
      <c r="J596" s="216" t="s">
        <v>1023</v>
      </c>
      <c r="K596" s="358"/>
      <c r="L596" s="358"/>
      <c r="M596" s="358"/>
      <c r="T596" s="341" t="s">
        <v>232</v>
      </c>
      <c r="U596" s="265" t="s">
        <v>245</v>
      </c>
      <c r="V596" s="270" t="s">
        <v>895</v>
      </c>
      <c r="W596" s="342" t="s">
        <v>531</v>
      </c>
      <c r="X596" s="265" t="s">
        <v>648</v>
      </c>
      <c r="Y596" s="343"/>
      <c r="Z596" s="266" t="s">
        <v>1762</v>
      </c>
    </row>
    <row r="597" spans="1:26" ht="15" customHeight="1" x14ac:dyDescent="0.2">
      <c r="A597" s="216" t="str">
        <f t="shared" si="9"/>
        <v>貨4軽VN</v>
      </c>
      <c r="B597" s="216" t="s">
        <v>138</v>
      </c>
      <c r="C597" s="216" t="s">
        <v>161</v>
      </c>
      <c r="D597" s="216" t="s">
        <v>531</v>
      </c>
      <c r="E597" s="216" t="s">
        <v>675</v>
      </c>
      <c r="H597" s="356"/>
      <c r="I597" s="1" t="s">
        <v>816</v>
      </c>
      <c r="J597" s="216" t="s">
        <v>1024</v>
      </c>
      <c r="K597" s="358"/>
      <c r="L597" s="358"/>
      <c r="M597" s="358"/>
      <c r="T597" s="341" t="s">
        <v>232</v>
      </c>
      <c r="U597" s="265" t="s">
        <v>245</v>
      </c>
      <c r="V597" s="270" t="s">
        <v>895</v>
      </c>
      <c r="W597" s="342" t="s">
        <v>531</v>
      </c>
      <c r="X597" s="265" t="s">
        <v>675</v>
      </c>
      <c r="Y597" s="343"/>
      <c r="Z597" s="266" t="s">
        <v>1702</v>
      </c>
    </row>
    <row r="598" spans="1:26" ht="15" customHeight="1" x14ac:dyDescent="0.2">
      <c r="A598" s="216" t="str">
        <f t="shared" si="9"/>
        <v>貨4軽PP</v>
      </c>
      <c r="B598" s="216" t="s">
        <v>138</v>
      </c>
      <c r="C598" s="216" t="s">
        <v>161</v>
      </c>
      <c r="D598" s="216" t="s">
        <v>531</v>
      </c>
      <c r="E598" s="216" t="s">
        <v>649</v>
      </c>
      <c r="F598" s="356"/>
      <c r="I598" s="1" t="s">
        <v>91</v>
      </c>
      <c r="J598" s="216" t="s">
        <v>1025</v>
      </c>
      <c r="T598" s="341" t="s">
        <v>232</v>
      </c>
      <c r="U598" s="265" t="s">
        <v>245</v>
      </c>
      <c r="V598" s="270" t="s">
        <v>895</v>
      </c>
      <c r="W598" s="342" t="s">
        <v>531</v>
      </c>
      <c r="X598" s="265" t="s">
        <v>649</v>
      </c>
      <c r="Y598" s="343"/>
      <c r="Z598" s="266" t="s">
        <v>1762</v>
      </c>
    </row>
    <row r="599" spans="1:26" ht="15" customHeight="1" x14ac:dyDescent="0.2">
      <c r="A599" s="216" t="str">
        <f t="shared" si="9"/>
        <v>貨4軽VP</v>
      </c>
      <c r="B599" s="216" t="s">
        <v>138</v>
      </c>
      <c r="C599" s="216" t="s">
        <v>161</v>
      </c>
      <c r="D599" s="216" t="s">
        <v>531</v>
      </c>
      <c r="E599" s="216" t="s">
        <v>676</v>
      </c>
      <c r="F599" s="356"/>
      <c r="H599" s="356"/>
      <c r="I599" s="1" t="s">
        <v>816</v>
      </c>
      <c r="J599" s="216" t="s">
        <v>1026</v>
      </c>
      <c r="T599" s="341" t="s">
        <v>232</v>
      </c>
      <c r="U599" s="265" t="s">
        <v>245</v>
      </c>
      <c r="V599" s="270" t="s">
        <v>895</v>
      </c>
      <c r="W599" s="342" t="s">
        <v>531</v>
      </c>
      <c r="X599" s="265" t="s">
        <v>676</v>
      </c>
      <c r="Y599" s="343"/>
      <c r="Z599" s="266" t="s">
        <v>1702</v>
      </c>
    </row>
    <row r="600" spans="1:26" ht="15" customHeight="1" x14ac:dyDescent="0.2">
      <c r="A600" s="216" t="str">
        <f t="shared" si="9"/>
        <v>貨4軽PQ</v>
      </c>
      <c r="B600" s="216" t="s">
        <v>138</v>
      </c>
      <c r="C600" s="216" t="s">
        <v>161</v>
      </c>
      <c r="D600" s="216" t="s">
        <v>531</v>
      </c>
      <c r="E600" s="216" t="s">
        <v>650</v>
      </c>
      <c r="I600" s="1" t="s">
        <v>91</v>
      </c>
      <c r="J600" t="s">
        <v>1027</v>
      </c>
      <c r="T600" s="341" t="s">
        <v>232</v>
      </c>
      <c r="U600" s="265" t="s">
        <v>245</v>
      </c>
      <c r="V600" s="270" t="s">
        <v>895</v>
      </c>
      <c r="W600" s="342" t="s">
        <v>531</v>
      </c>
      <c r="X600" s="265" t="s">
        <v>650</v>
      </c>
      <c r="Y600" s="343"/>
      <c r="Z600" s="266" t="s">
        <v>1762</v>
      </c>
    </row>
    <row r="601" spans="1:26" ht="15" customHeight="1" x14ac:dyDescent="0.2">
      <c r="A601" s="216" t="str">
        <f t="shared" si="9"/>
        <v>貨4軽VQ</v>
      </c>
      <c r="B601" s="216" t="s">
        <v>138</v>
      </c>
      <c r="C601" s="216" t="s">
        <v>161</v>
      </c>
      <c r="D601" s="216" t="s">
        <v>531</v>
      </c>
      <c r="E601" s="216" t="s">
        <v>677</v>
      </c>
      <c r="H601" s="356"/>
      <c r="I601" s="1" t="s">
        <v>816</v>
      </c>
      <c r="J601" t="s">
        <v>1028</v>
      </c>
      <c r="T601" s="341" t="s">
        <v>232</v>
      </c>
      <c r="U601" s="265" t="s">
        <v>245</v>
      </c>
      <c r="V601" s="270" t="s">
        <v>895</v>
      </c>
      <c r="W601" s="342" t="s">
        <v>531</v>
      </c>
      <c r="X601" s="265" t="s">
        <v>677</v>
      </c>
      <c r="Y601" s="343"/>
      <c r="Z601" s="266" t="s">
        <v>1702</v>
      </c>
    </row>
    <row r="602" spans="1:26" ht="15" customHeight="1" x14ac:dyDescent="0.2">
      <c r="A602" s="216" t="str">
        <f t="shared" si="9"/>
        <v>貨4軽PR</v>
      </c>
      <c r="B602" s="216" t="s">
        <v>138</v>
      </c>
      <c r="C602" s="216" t="s">
        <v>161</v>
      </c>
      <c r="D602" s="216" t="s">
        <v>531</v>
      </c>
      <c r="E602" s="216" t="s">
        <v>651</v>
      </c>
      <c r="I602" s="1" t="s">
        <v>91</v>
      </c>
      <c r="J602" t="s">
        <v>1029</v>
      </c>
      <c r="T602" s="341" t="s">
        <v>232</v>
      </c>
      <c r="U602" s="265" t="s">
        <v>245</v>
      </c>
      <c r="V602" s="270" t="s">
        <v>895</v>
      </c>
      <c r="W602" s="342" t="s">
        <v>531</v>
      </c>
      <c r="X602" s="265" t="s">
        <v>651</v>
      </c>
      <c r="Y602" s="343"/>
      <c r="Z602" s="266" t="s">
        <v>1762</v>
      </c>
    </row>
    <row r="603" spans="1:26" ht="15" customHeight="1" x14ac:dyDescent="0.2">
      <c r="A603" s="216" t="str">
        <f t="shared" si="9"/>
        <v>貨4軽VR</v>
      </c>
      <c r="B603" s="216" t="s">
        <v>138</v>
      </c>
      <c r="C603" s="216" t="s">
        <v>161</v>
      </c>
      <c r="D603" s="216" t="s">
        <v>531</v>
      </c>
      <c r="E603" s="216" t="s">
        <v>678</v>
      </c>
      <c r="H603" s="356"/>
      <c r="I603" s="1" t="s">
        <v>816</v>
      </c>
      <c r="J603" t="s">
        <v>1030</v>
      </c>
      <c r="T603" s="341" t="s">
        <v>232</v>
      </c>
      <c r="U603" s="265" t="s">
        <v>245</v>
      </c>
      <c r="V603" s="270" t="s">
        <v>895</v>
      </c>
      <c r="W603" s="342" t="s">
        <v>531</v>
      </c>
      <c r="X603" s="265" t="s">
        <v>678</v>
      </c>
      <c r="Y603" s="343"/>
      <c r="Z603" s="266" t="s">
        <v>1702</v>
      </c>
    </row>
    <row r="604" spans="1:26" ht="15" customHeight="1" x14ac:dyDescent="0.2">
      <c r="A604" s="216" t="str">
        <f t="shared" si="9"/>
        <v>貨4軽ADG</v>
      </c>
      <c r="B604" s="356" t="s">
        <v>138</v>
      </c>
      <c r="C604" s="356" t="s">
        <v>161</v>
      </c>
      <c r="D604" s="356" t="s">
        <v>97</v>
      </c>
      <c r="E604" s="359" t="s">
        <v>1031</v>
      </c>
      <c r="F604" s="356"/>
      <c r="G604" s="356"/>
      <c r="I604" s="357" t="s">
        <v>450</v>
      </c>
      <c r="J604" s="359"/>
      <c r="T604" s="341" t="s">
        <v>232</v>
      </c>
      <c r="U604" s="265" t="s">
        <v>245</v>
      </c>
      <c r="V604" s="270" t="s">
        <v>895</v>
      </c>
      <c r="W604" s="342" t="s">
        <v>97</v>
      </c>
      <c r="X604" s="265" t="s">
        <v>1031</v>
      </c>
      <c r="Y604" s="343" t="s">
        <v>565</v>
      </c>
      <c r="Z604" s="266" t="s">
        <v>1763</v>
      </c>
    </row>
    <row r="605" spans="1:26" ht="15" customHeight="1" x14ac:dyDescent="0.2">
      <c r="A605" s="216" t="str">
        <f t="shared" si="9"/>
        <v>貨4軽AKG</v>
      </c>
      <c r="B605" s="356" t="s">
        <v>138</v>
      </c>
      <c r="C605" s="356" t="s">
        <v>161</v>
      </c>
      <c r="D605" s="356" t="s">
        <v>97</v>
      </c>
      <c r="E605" s="359" t="s">
        <v>1032</v>
      </c>
      <c r="F605" s="356"/>
      <c r="G605" s="356"/>
      <c r="I605" s="357" t="s">
        <v>450</v>
      </c>
      <c r="J605" s="356"/>
      <c r="T605" s="341" t="s">
        <v>232</v>
      </c>
      <c r="U605" s="265" t="s">
        <v>245</v>
      </c>
      <c r="V605" s="270" t="s">
        <v>895</v>
      </c>
      <c r="W605" s="342" t="s">
        <v>97</v>
      </c>
      <c r="X605" s="265" t="s">
        <v>1032</v>
      </c>
      <c r="Y605" s="343" t="s">
        <v>565</v>
      </c>
      <c r="Z605" s="266" t="s">
        <v>1763</v>
      </c>
    </row>
    <row r="606" spans="1:26" ht="15" customHeight="1" x14ac:dyDescent="0.2">
      <c r="A606" s="216" t="str">
        <f t="shared" si="9"/>
        <v>貨4軽ACG</v>
      </c>
      <c r="B606" s="358" t="s">
        <v>138</v>
      </c>
      <c r="C606" s="358" t="s">
        <v>161</v>
      </c>
      <c r="D606" s="360" t="s">
        <v>97</v>
      </c>
      <c r="E606" s="360" t="s">
        <v>1033</v>
      </c>
      <c r="F606" s="358"/>
      <c r="G606" s="358"/>
      <c r="H606" s="356"/>
      <c r="I606" s="187" t="s">
        <v>816</v>
      </c>
      <c r="J606" s="358" t="s">
        <v>820</v>
      </c>
      <c r="T606" s="341" t="s">
        <v>232</v>
      </c>
      <c r="U606" s="265" t="s">
        <v>245</v>
      </c>
      <c r="V606" s="270" t="s">
        <v>895</v>
      </c>
      <c r="W606" s="342" t="s">
        <v>97</v>
      </c>
      <c r="X606" s="265" t="s">
        <v>1033</v>
      </c>
      <c r="Y606" s="343"/>
      <c r="Z606" s="266" t="s">
        <v>1702</v>
      </c>
    </row>
    <row r="607" spans="1:26" ht="15" customHeight="1" x14ac:dyDescent="0.2">
      <c r="A607" s="216" t="str">
        <f t="shared" si="9"/>
        <v>貨4軽AJG</v>
      </c>
      <c r="B607" s="358" t="s">
        <v>138</v>
      </c>
      <c r="C607" s="358" t="s">
        <v>161</v>
      </c>
      <c r="D607" s="360" t="s">
        <v>97</v>
      </c>
      <c r="E607" s="360" t="s">
        <v>1034</v>
      </c>
      <c r="F607" s="358"/>
      <c r="G607" s="358"/>
      <c r="I607" s="187" t="s">
        <v>816</v>
      </c>
      <c r="J607" s="360" t="s">
        <v>820</v>
      </c>
      <c r="T607" s="341" t="s">
        <v>232</v>
      </c>
      <c r="U607" s="265" t="s">
        <v>245</v>
      </c>
      <c r="V607" s="270" t="s">
        <v>895</v>
      </c>
      <c r="W607" s="342" t="s">
        <v>97</v>
      </c>
      <c r="X607" s="265" t="s">
        <v>1034</v>
      </c>
      <c r="Y607" s="343"/>
      <c r="Z607" s="266" t="s">
        <v>1702</v>
      </c>
    </row>
    <row r="608" spans="1:26" ht="15" customHeight="1" x14ac:dyDescent="0.2">
      <c r="A608" s="216" t="str">
        <f t="shared" si="9"/>
        <v>貨4軽AMG</v>
      </c>
      <c r="B608" s="358" t="s">
        <v>138</v>
      </c>
      <c r="C608" s="358" t="s">
        <v>161</v>
      </c>
      <c r="D608" s="360" t="s">
        <v>97</v>
      </c>
      <c r="E608" s="360" t="s">
        <v>1529</v>
      </c>
      <c r="F608" s="358"/>
      <c r="G608" s="358"/>
      <c r="H608" s="356"/>
      <c r="I608" s="187" t="s">
        <v>832</v>
      </c>
      <c r="J608" s="360"/>
      <c r="T608" s="341" t="s">
        <v>232</v>
      </c>
      <c r="U608" s="265" t="s">
        <v>245</v>
      </c>
      <c r="V608" s="270" t="s">
        <v>895</v>
      </c>
      <c r="W608" s="342" t="s">
        <v>97</v>
      </c>
      <c r="X608" s="265" t="s">
        <v>1035</v>
      </c>
      <c r="Y608" s="343"/>
      <c r="Z608" s="266" t="s">
        <v>1703</v>
      </c>
    </row>
    <row r="609" spans="1:26" ht="15" customHeight="1" x14ac:dyDescent="0.2">
      <c r="A609" s="216" t="str">
        <f t="shared" si="9"/>
        <v>貨4軽BCG</v>
      </c>
      <c r="B609" s="358" t="s">
        <v>138</v>
      </c>
      <c r="C609" s="358" t="s">
        <v>161</v>
      </c>
      <c r="D609" s="360" t="s">
        <v>97</v>
      </c>
      <c r="E609" s="360" t="s">
        <v>162</v>
      </c>
      <c r="F609" s="358"/>
      <c r="G609" s="358"/>
      <c r="I609" s="187" t="s">
        <v>816</v>
      </c>
      <c r="J609" s="360" t="s">
        <v>215</v>
      </c>
      <c r="K609" s="356"/>
      <c r="L609" s="356"/>
      <c r="M609" s="356"/>
      <c r="T609" s="341" t="s">
        <v>232</v>
      </c>
      <c r="U609" s="265" t="s">
        <v>245</v>
      </c>
      <c r="V609" s="270" t="s">
        <v>895</v>
      </c>
      <c r="W609" s="342" t="s">
        <v>97</v>
      </c>
      <c r="X609" s="265" t="s">
        <v>162</v>
      </c>
      <c r="Y609" s="343"/>
      <c r="Z609" s="266" t="s">
        <v>1702</v>
      </c>
    </row>
    <row r="610" spans="1:26" ht="15" customHeight="1" x14ac:dyDescent="0.2">
      <c r="A610" s="216" t="str">
        <f t="shared" si="9"/>
        <v>貨4軽BJG</v>
      </c>
      <c r="B610" s="358" t="s">
        <v>138</v>
      </c>
      <c r="C610" s="358" t="s">
        <v>161</v>
      </c>
      <c r="D610" s="360" t="s">
        <v>97</v>
      </c>
      <c r="E610" s="360" t="s">
        <v>1036</v>
      </c>
      <c r="F610" s="358"/>
      <c r="G610" s="358"/>
      <c r="H610" s="356"/>
      <c r="I610" s="187" t="s">
        <v>816</v>
      </c>
      <c r="J610" s="360" t="s">
        <v>242</v>
      </c>
      <c r="K610" s="356"/>
      <c r="L610" s="356"/>
      <c r="M610" s="356"/>
      <c r="T610" s="341" t="s">
        <v>232</v>
      </c>
      <c r="U610" s="265" t="s">
        <v>245</v>
      </c>
      <c r="V610" s="270" t="s">
        <v>895</v>
      </c>
      <c r="W610" s="342" t="s">
        <v>97</v>
      </c>
      <c r="X610" s="265" t="s">
        <v>1036</v>
      </c>
      <c r="Y610" s="343"/>
      <c r="Z610" s="266" t="s">
        <v>1702</v>
      </c>
    </row>
    <row r="611" spans="1:26" ht="15" customHeight="1" x14ac:dyDescent="0.2">
      <c r="A611" s="216" t="str">
        <f t="shared" si="9"/>
        <v>貨4軽BDG</v>
      </c>
      <c r="B611" s="358" t="s">
        <v>138</v>
      </c>
      <c r="C611" s="358" t="s">
        <v>161</v>
      </c>
      <c r="D611" s="360" t="s">
        <v>97</v>
      </c>
      <c r="E611" s="360" t="s">
        <v>163</v>
      </c>
      <c r="F611" s="358"/>
      <c r="G611" s="358"/>
      <c r="I611" s="187" t="s">
        <v>243</v>
      </c>
      <c r="J611" s="360" t="s">
        <v>821</v>
      </c>
      <c r="K611" s="356"/>
      <c r="L611" s="356"/>
      <c r="M611" s="356"/>
      <c r="T611" s="341" t="s">
        <v>232</v>
      </c>
      <c r="U611" s="265" t="s">
        <v>245</v>
      </c>
      <c r="V611" s="270" t="s">
        <v>895</v>
      </c>
      <c r="W611" s="342" t="s">
        <v>97</v>
      </c>
      <c r="X611" s="265" t="s">
        <v>163</v>
      </c>
      <c r="Y611" s="343" t="s">
        <v>1037</v>
      </c>
      <c r="Z611" s="266" t="s">
        <v>1766</v>
      </c>
    </row>
    <row r="612" spans="1:26" ht="15" customHeight="1" x14ac:dyDescent="0.2">
      <c r="A612" s="216" t="str">
        <f t="shared" si="9"/>
        <v>貨4軽BKG</v>
      </c>
      <c r="B612" s="358" t="s">
        <v>138</v>
      </c>
      <c r="C612" s="358" t="s">
        <v>161</v>
      </c>
      <c r="D612" s="360" t="s">
        <v>97</v>
      </c>
      <c r="E612" s="360" t="s">
        <v>1038</v>
      </c>
      <c r="F612" s="358"/>
      <c r="G612" s="358"/>
      <c r="H612" s="356"/>
      <c r="I612" s="187" t="s">
        <v>243</v>
      </c>
      <c r="J612" s="360" t="s">
        <v>821</v>
      </c>
      <c r="K612" s="356"/>
      <c r="L612" s="356"/>
      <c r="M612" s="356"/>
      <c r="T612" s="341" t="s">
        <v>232</v>
      </c>
      <c r="U612" s="265" t="s">
        <v>245</v>
      </c>
      <c r="V612" s="270" t="s">
        <v>895</v>
      </c>
      <c r="W612" s="342" t="s">
        <v>97</v>
      </c>
      <c r="X612" s="265" t="s">
        <v>1038</v>
      </c>
      <c r="Y612" s="343" t="s">
        <v>1037</v>
      </c>
      <c r="Z612" s="266" t="s">
        <v>1766</v>
      </c>
    </row>
    <row r="613" spans="1:26" ht="15" customHeight="1" x14ac:dyDescent="0.2">
      <c r="A613" s="216" t="str">
        <f t="shared" si="9"/>
        <v>貨4軽BMG</v>
      </c>
      <c r="B613" s="358" t="s">
        <v>138</v>
      </c>
      <c r="C613" s="358" t="s">
        <v>161</v>
      </c>
      <c r="D613" s="360" t="s">
        <v>97</v>
      </c>
      <c r="E613" s="360" t="s">
        <v>1530</v>
      </c>
      <c r="F613" s="358"/>
      <c r="G613" s="358"/>
      <c r="I613" s="187" t="s">
        <v>832</v>
      </c>
      <c r="J613" s="360"/>
      <c r="K613" s="358"/>
      <c r="L613" s="358"/>
      <c r="M613" s="358"/>
      <c r="T613" s="341" t="s">
        <v>232</v>
      </c>
      <c r="U613" s="265" t="s">
        <v>245</v>
      </c>
      <c r="V613" s="270" t="s">
        <v>895</v>
      </c>
      <c r="W613" s="342" t="s">
        <v>97</v>
      </c>
      <c r="X613" s="265" t="s">
        <v>1039</v>
      </c>
      <c r="Y613" s="343"/>
      <c r="Z613" s="266" t="s">
        <v>1703</v>
      </c>
    </row>
    <row r="614" spans="1:26" ht="15" customHeight="1" x14ac:dyDescent="0.2">
      <c r="A614" s="216" t="str">
        <f t="shared" si="9"/>
        <v>貨4軽NCG</v>
      </c>
      <c r="B614" s="216" t="s">
        <v>138</v>
      </c>
      <c r="C614" s="216" t="s">
        <v>161</v>
      </c>
      <c r="D614" s="216" t="s">
        <v>97</v>
      </c>
      <c r="E614" s="216" t="s">
        <v>1040</v>
      </c>
      <c r="I614" s="1" t="s">
        <v>816</v>
      </c>
      <c r="J614" t="s">
        <v>21</v>
      </c>
      <c r="K614" s="358"/>
      <c r="L614" s="358"/>
      <c r="M614" s="358"/>
      <c r="T614" s="341" t="s">
        <v>232</v>
      </c>
      <c r="U614" s="265" t="s">
        <v>245</v>
      </c>
      <c r="V614" s="270" t="s">
        <v>895</v>
      </c>
      <c r="W614" s="342" t="s">
        <v>97</v>
      </c>
      <c r="X614" s="265" t="s">
        <v>1040</v>
      </c>
      <c r="Y614" s="343"/>
      <c r="Z614" s="266" t="s">
        <v>1702</v>
      </c>
    </row>
    <row r="615" spans="1:26" ht="15" customHeight="1" x14ac:dyDescent="0.2">
      <c r="A615" s="216" t="str">
        <f t="shared" si="9"/>
        <v>貨4軽NJG</v>
      </c>
      <c r="B615" s="216" t="s">
        <v>138</v>
      </c>
      <c r="C615" s="216" t="s">
        <v>161</v>
      </c>
      <c r="D615" s="216" t="s">
        <v>97</v>
      </c>
      <c r="E615" s="216" t="s">
        <v>1041</v>
      </c>
      <c r="H615" s="356"/>
      <c r="I615" s="1" t="s">
        <v>816</v>
      </c>
      <c r="J615" t="s">
        <v>21</v>
      </c>
      <c r="K615" s="358"/>
      <c r="L615" s="358"/>
      <c r="M615" s="358"/>
      <c r="T615" s="341" t="s">
        <v>232</v>
      </c>
      <c r="U615" s="265" t="s">
        <v>245</v>
      </c>
      <c r="V615" s="270" t="s">
        <v>895</v>
      </c>
      <c r="W615" s="342" t="s">
        <v>97</v>
      </c>
      <c r="X615" s="265" t="s">
        <v>1041</v>
      </c>
      <c r="Y615" s="343"/>
      <c r="Z615" s="266" t="s">
        <v>1702</v>
      </c>
    </row>
    <row r="616" spans="1:26" ht="15" customHeight="1" x14ac:dyDescent="0.2">
      <c r="A616" s="216" t="str">
        <f t="shared" si="9"/>
        <v>貨4軽NDG</v>
      </c>
      <c r="B616" s="216" t="s">
        <v>138</v>
      </c>
      <c r="C616" s="216" t="s">
        <v>161</v>
      </c>
      <c r="D616" s="216" t="s">
        <v>97</v>
      </c>
      <c r="E616" s="216" t="s">
        <v>1042</v>
      </c>
      <c r="I616" s="1" t="s">
        <v>243</v>
      </c>
      <c r="J616" t="s">
        <v>383</v>
      </c>
      <c r="K616" s="358"/>
      <c r="L616" s="358"/>
      <c r="M616" s="358"/>
      <c r="T616" s="341" t="s">
        <v>232</v>
      </c>
      <c r="U616" s="265" t="s">
        <v>245</v>
      </c>
      <c r="V616" s="270" t="s">
        <v>895</v>
      </c>
      <c r="W616" s="342" t="s">
        <v>97</v>
      </c>
      <c r="X616" s="265" t="s">
        <v>1042</v>
      </c>
      <c r="Y616" s="343" t="s">
        <v>1037</v>
      </c>
      <c r="Z616" s="266" t="s">
        <v>1767</v>
      </c>
    </row>
    <row r="617" spans="1:26" ht="15" customHeight="1" x14ac:dyDescent="0.2">
      <c r="A617" s="216" t="str">
        <f t="shared" si="9"/>
        <v>貨4軽NKG</v>
      </c>
      <c r="B617" s="356" t="s">
        <v>138</v>
      </c>
      <c r="C617" s="356" t="s">
        <v>161</v>
      </c>
      <c r="D617" s="356" t="s">
        <v>97</v>
      </c>
      <c r="E617" s="359" t="s">
        <v>1043</v>
      </c>
      <c r="F617" s="356"/>
      <c r="G617" s="356"/>
      <c r="H617" s="356"/>
      <c r="I617" s="357" t="s">
        <v>243</v>
      </c>
      <c r="J617" s="359" t="s">
        <v>383</v>
      </c>
      <c r="K617" s="358"/>
      <c r="L617" s="358"/>
      <c r="M617" s="358"/>
      <c r="T617" s="341" t="s">
        <v>232</v>
      </c>
      <c r="U617" s="265" t="s">
        <v>245</v>
      </c>
      <c r="V617" s="270" t="s">
        <v>895</v>
      </c>
      <c r="W617" s="342" t="s">
        <v>97</v>
      </c>
      <c r="X617" s="265" t="s">
        <v>1043</v>
      </c>
      <c r="Y617" s="343" t="s">
        <v>1037</v>
      </c>
      <c r="Z617" s="266" t="s">
        <v>1767</v>
      </c>
    </row>
    <row r="618" spans="1:26" ht="15" customHeight="1" x14ac:dyDescent="0.2">
      <c r="A618" s="216" t="str">
        <f t="shared" si="9"/>
        <v>貨4軽NMG</v>
      </c>
      <c r="B618" s="216" t="s">
        <v>138</v>
      </c>
      <c r="C618" s="216" t="s">
        <v>161</v>
      </c>
      <c r="D618" s="216" t="s">
        <v>97</v>
      </c>
      <c r="E618" s="359" t="s">
        <v>1531</v>
      </c>
      <c r="F618" s="356"/>
      <c r="G618" s="356"/>
      <c r="I618" s="357" t="s">
        <v>832</v>
      </c>
      <c r="J618" s="359"/>
      <c r="K618" s="358"/>
      <c r="L618" s="358"/>
      <c r="M618" s="358"/>
      <c r="T618" s="341" t="s">
        <v>232</v>
      </c>
      <c r="U618" s="265" t="s">
        <v>245</v>
      </c>
      <c r="V618" s="270" t="s">
        <v>895</v>
      </c>
      <c r="W618" s="342" t="s">
        <v>97</v>
      </c>
      <c r="X618" s="265" t="s">
        <v>1044</v>
      </c>
      <c r="Y618" s="343"/>
      <c r="Z618" s="266" t="s">
        <v>1703</v>
      </c>
    </row>
    <row r="619" spans="1:26" ht="15" customHeight="1" x14ac:dyDescent="0.2">
      <c r="A619" s="216" t="str">
        <f t="shared" si="9"/>
        <v>貨4軽PCG</v>
      </c>
      <c r="B619" s="216" t="s">
        <v>138</v>
      </c>
      <c r="C619" s="216" t="s">
        <v>161</v>
      </c>
      <c r="D619" s="216" t="s">
        <v>97</v>
      </c>
      <c r="E619" s="359" t="s">
        <v>1045</v>
      </c>
      <c r="F619" s="356"/>
      <c r="G619" s="356"/>
      <c r="H619" s="356"/>
      <c r="I619" s="357" t="s">
        <v>816</v>
      </c>
      <c r="J619" s="356" t="s">
        <v>16</v>
      </c>
      <c r="K619" s="358"/>
      <c r="L619" s="358"/>
      <c r="M619" s="358"/>
      <c r="T619" s="341" t="s">
        <v>232</v>
      </c>
      <c r="U619" s="265" t="s">
        <v>245</v>
      </c>
      <c r="V619" s="270" t="s">
        <v>895</v>
      </c>
      <c r="W619" s="342" t="s">
        <v>97</v>
      </c>
      <c r="X619" s="265" t="s">
        <v>1045</v>
      </c>
      <c r="Y619" s="343"/>
      <c r="Z619" s="266" t="s">
        <v>1702</v>
      </c>
    </row>
    <row r="620" spans="1:26" ht="15" customHeight="1" x14ac:dyDescent="0.2">
      <c r="A620" s="216" t="str">
        <f t="shared" si="9"/>
        <v>貨4軽PJG</v>
      </c>
      <c r="B620" s="356" t="s">
        <v>138</v>
      </c>
      <c r="C620" s="356" t="s">
        <v>161</v>
      </c>
      <c r="D620" s="356" t="s">
        <v>97</v>
      </c>
      <c r="E620" s="360" t="s">
        <v>1046</v>
      </c>
      <c r="F620" s="358"/>
      <c r="G620" s="358"/>
      <c r="I620" s="187" t="s">
        <v>816</v>
      </c>
      <c r="J620" s="358" t="s">
        <v>16</v>
      </c>
      <c r="K620" s="358"/>
      <c r="L620" s="358"/>
      <c r="M620" s="358"/>
      <c r="T620" s="341" t="s">
        <v>232</v>
      </c>
      <c r="U620" s="265" t="s">
        <v>245</v>
      </c>
      <c r="V620" s="270" t="s">
        <v>895</v>
      </c>
      <c r="W620" s="342" t="s">
        <v>97</v>
      </c>
      <c r="X620" s="265" t="s">
        <v>1046</v>
      </c>
      <c r="Y620" s="343"/>
      <c r="Z620" s="266" t="s">
        <v>1702</v>
      </c>
    </row>
    <row r="621" spans="1:26" ht="15" customHeight="1" x14ac:dyDescent="0.2">
      <c r="A621" s="216" t="str">
        <f t="shared" si="9"/>
        <v>貨4軽PDG</v>
      </c>
      <c r="B621" s="216" t="s">
        <v>138</v>
      </c>
      <c r="C621" s="216" t="s">
        <v>161</v>
      </c>
      <c r="D621" s="216" t="s">
        <v>97</v>
      </c>
      <c r="E621" s="360" t="s">
        <v>807</v>
      </c>
      <c r="F621" s="358"/>
      <c r="G621" s="358"/>
      <c r="H621" s="356"/>
      <c r="I621" s="187" t="s">
        <v>243</v>
      </c>
      <c r="J621" s="360" t="s">
        <v>17</v>
      </c>
      <c r="T621" s="341" t="s">
        <v>232</v>
      </c>
      <c r="U621" s="265" t="s">
        <v>245</v>
      </c>
      <c r="V621" s="270" t="s">
        <v>895</v>
      </c>
      <c r="W621" s="342" t="s">
        <v>97</v>
      </c>
      <c r="X621" s="265" t="s">
        <v>807</v>
      </c>
      <c r="Y621" s="343" t="s">
        <v>1037</v>
      </c>
      <c r="Z621" s="266" t="s">
        <v>1767</v>
      </c>
    </row>
    <row r="622" spans="1:26" ht="15" customHeight="1" x14ac:dyDescent="0.2">
      <c r="A622" s="216" t="str">
        <f t="shared" si="9"/>
        <v>貨4軽PKG</v>
      </c>
      <c r="B622" s="216" t="s">
        <v>138</v>
      </c>
      <c r="C622" s="216" t="s">
        <v>161</v>
      </c>
      <c r="D622" s="216" t="s">
        <v>97</v>
      </c>
      <c r="E622" s="360" t="s">
        <v>1047</v>
      </c>
      <c r="F622" s="358"/>
      <c r="G622" s="358"/>
      <c r="I622" s="187" t="s">
        <v>243</v>
      </c>
      <c r="J622" s="360" t="s">
        <v>17</v>
      </c>
      <c r="T622" s="341" t="s">
        <v>232</v>
      </c>
      <c r="U622" s="265" t="s">
        <v>245</v>
      </c>
      <c r="V622" s="270" t="s">
        <v>895</v>
      </c>
      <c r="W622" s="342" t="s">
        <v>97</v>
      </c>
      <c r="X622" s="265" t="s">
        <v>1047</v>
      </c>
      <c r="Y622" s="343" t="s">
        <v>1037</v>
      </c>
      <c r="Z622" s="266" t="s">
        <v>1767</v>
      </c>
    </row>
    <row r="623" spans="1:26" ht="15" customHeight="1" x14ac:dyDescent="0.2">
      <c r="A623" s="216" t="str">
        <f t="shared" si="9"/>
        <v>貨4軽PMG</v>
      </c>
      <c r="B623" s="356" t="s">
        <v>138</v>
      </c>
      <c r="C623" s="356" t="s">
        <v>161</v>
      </c>
      <c r="D623" s="356" t="s">
        <v>97</v>
      </c>
      <c r="E623" s="360" t="s">
        <v>1532</v>
      </c>
      <c r="F623" s="358"/>
      <c r="G623" s="358"/>
      <c r="I623" s="187" t="s">
        <v>832</v>
      </c>
      <c r="J623" s="360"/>
      <c r="T623" s="341" t="s">
        <v>232</v>
      </c>
      <c r="U623" s="265" t="s">
        <v>245</v>
      </c>
      <c r="V623" s="270" t="s">
        <v>895</v>
      </c>
      <c r="W623" s="342" t="s">
        <v>97</v>
      </c>
      <c r="X623" s="265" t="s">
        <v>1048</v>
      </c>
      <c r="Y623" s="343"/>
      <c r="Z623" s="266" t="s">
        <v>1703</v>
      </c>
    </row>
    <row r="624" spans="1:26" ht="15" customHeight="1" x14ac:dyDescent="0.2">
      <c r="A624" s="216" t="str">
        <f t="shared" si="9"/>
        <v>貨4軽LDG</v>
      </c>
      <c r="B624" s="360" t="s">
        <v>1049</v>
      </c>
      <c r="C624" s="360" t="s">
        <v>161</v>
      </c>
      <c r="D624" s="360" t="s">
        <v>9</v>
      </c>
      <c r="E624" s="360" t="s">
        <v>1050</v>
      </c>
      <c r="F624" s="358"/>
      <c r="G624" s="358"/>
      <c r="H624" s="356"/>
      <c r="I624" s="187" t="s">
        <v>244</v>
      </c>
      <c r="J624" s="360"/>
      <c r="T624" s="341" t="s">
        <v>232</v>
      </c>
      <c r="U624" s="265" t="s">
        <v>245</v>
      </c>
      <c r="V624" s="270" t="s">
        <v>1051</v>
      </c>
      <c r="W624" s="342" t="s">
        <v>9</v>
      </c>
      <c r="X624" s="265" t="s">
        <v>1050</v>
      </c>
      <c r="Y624" s="343" t="s">
        <v>26</v>
      </c>
      <c r="Z624" s="266" t="s">
        <v>1764</v>
      </c>
    </row>
    <row r="625" spans="1:26" ht="15" customHeight="1" x14ac:dyDescent="0.2">
      <c r="A625" s="216" t="str">
        <f t="shared" si="9"/>
        <v>貨4軽LKG</v>
      </c>
      <c r="B625" s="360" t="s">
        <v>1049</v>
      </c>
      <c r="C625" s="360" t="s">
        <v>161</v>
      </c>
      <c r="D625" s="360" t="s">
        <v>9</v>
      </c>
      <c r="E625" s="360" t="s">
        <v>1052</v>
      </c>
      <c r="F625" s="358"/>
      <c r="G625" s="358"/>
      <c r="I625" s="187" t="s">
        <v>244</v>
      </c>
      <c r="J625" s="360"/>
      <c r="T625" s="341" t="s">
        <v>232</v>
      </c>
      <c r="U625" s="265" t="s">
        <v>245</v>
      </c>
      <c r="V625" s="270" t="s">
        <v>1051</v>
      </c>
      <c r="W625" s="342" t="s">
        <v>9</v>
      </c>
      <c r="X625" s="265" t="s">
        <v>1052</v>
      </c>
      <c r="Y625" s="343" t="s">
        <v>26</v>
      </c>
      <c r="Z625" s="266" t="s">
        <v>1764</v>
      </c>
    </row>
    <row r="626" spans="1:26" ht="15" customHeight="1" x14ac:dyDescent="0.2">
      <c r="A626" s="216" t="str">
        <f t="shared" si="9"/>
        <v>貨4軽LPG</v>
      </c>
      <c r="B626" s="360" t="s">
        <v>1053</v>
      </c>
      <c r="C626" s="360" t="s">
        <v>161</v>
      </c>
      <c r="D626" s="360" t="s">
        <v>9</v>
      </c>
      <c r="E626" s="360" t="s">
        <v>241</v>
      </c>
      <c r="F626" s="358"/>
      <c r="G626" s="358"/>
      <c r="H626" s="356"/>
      <c r="I626" s="187" t="s">
        <v>244</v>
      </c>
      <c r="J626" s="360"/>
      <c r="T626" s="341" t="s">
        <v>232</v>
      </c>
      <c r="U626" s="265" t="s">
        <v>245</v>
      </c>
      <c r="V626" s="270" t="s">
        <v>1051</v>
      </c>
      <c r="W626" s="342" t="s">
        <v>9</v>
      </c>
      <c r="X626" s="265" t="s">
        <v>241</v>
      </c>
      <c r="Y626" s="343" t="s">
        <v>26</v>
      </c>
      <c r="Z626" s="266" t="s">
        <v>1764</v>
      </c>
    </row>
    <row r="627" spans="1:26" ht="15" customHeight="1" x14ac:dyDescent="0.2">
      <c r="A627" s="216" t="str">
        <f t="shared" si="9"/>
        <v>貨4軽LRG</v>
      </c>
      <c r="B627" s="360" t="s">
        <v>1053</v>
      </c>
      <c r="C627" s="360" t="s">
        <v>161</v>
      </c>
      <c r="D627" s="216" t="s">
        <v>9</v>
      </c>
      <c r="E627" s="216" t="s">
        <v>253</v>
      </c>
      <c r="I627" s="1" t="s">
        <v>244</v>
      </c>
      <c r="T627" s="341" t="s">
        <v>232</v>
      </c>
      <c r="U627" s="265" t="s">
        <v>245</v>
      </c>
      <c r="V627" s="270" t="s">
        <v>1051</v>
      </c>
      <c r="W627" s="342" t="s">
        <v>9</v>
      </c>
      <c r="X627" s="265" t="s">
        <v>253</v>
      </c>
      <c r="Y627" s="343" t="s">
        <v>26</v>
      </c>
      <c r="Z627" s="266" t="s">
        <v>1764</v>
      </c>
    </row>
    <row r="628" spans="1:26" ht="15" customHeight="1" x14ac:dyDescent="0.2">
      <c r="A628" s="216" t="str">
        <f t="shared" si="9"/>
        <v>貨4軽LTG</v>
      </c>
      <c r="B628" s="360" t="s">
        <v>1053</v>
      </c>
      <c r="C628" s="360" t="s">
        <v>161</v>
      </c>
      <c r="D628" s="360" t="s">
        <v>1533</v>
      </c>
      <c r="E628" s="360" t="s">
        <v>1534</v>
      </c>
      <c r="F628" s="360"/>
      <c r="G628" s="360"/>
      <c r="H628" s="356"/>
      <c r="I628" s="1" t="s">
        <v>244</v>
      </c>
      <c r="T628" s="341" t="s">
        <v>232</v>
      </c>
      <c r="U628" s="265" t="s">
        <v>245</v>
      </c>
      <c r="V628" s="270" t="s">
        <v>1051</v>
      </c>
      <c r="W628" s="342" t="s">
        <v>9</v>
      </c>
      <c r="X628" s="265" t="s">
        <v>1054</v>
      </c>
      <c r="Y628" s="343" t="s">
        <v>26</v>
      </c>
      <c r="Z628" s="266" t="s">
        <v>1764</v>
      </c>
    </row>
    <row r="629" spans="1:26" ht="15" customHeight="1" x14ac:dyDescent="0.2">
      <c r="A629" s="216" t="str">
        <f t="shared" si="9"/>
        <v>貨4軽LCG</v>
      </c>
      <c r="B629" s="360" t="s">
        <v>1053</v>
      </c>
      <c r="C629" s="360" t="s">
        <v>161</v>
      </c>
      <c r="D629" s="216" t="s">
        <v>9</v>
      </c>
      <c r="E629" s="216" t="s">
        <v>1055</v>
      </c>
      <c r="I629" s="1" t="s">
        <v>816</v>
      </c>
      <c r="J629" s="216" t="s">
        <v>820</v>
      </c>
      <c r="T629" s="341" t="s">
        <v>232</v>
      </c>
      <c r="U629" s="265" t="s">
        <v>245</v>
      </c>
      <c r="V629" s="270" t="s">
        <v>1051</v>
      </c>
      <c r="W629" s="342" t="s">
        <v>9</v>
      </c>
      <c r="X629" s="265" t="s">
        <v>1055</v>
      </c>
      <c r="Y629" s="343"/>
      <c r="Z629" s="266" t="s">
        <v>1702</v>
      </c>
    </row>
    <row r="630" spans="1:26" ht="15" customHeight="1" x14ac:dyDescent="0.2">
      <c r="A630" s="216" t="str">
        <f t="shared" si="9"/>
        <v>貨4軽LJG</v>
      </c>
      <c r="B630" s="360" t="s">
        <v>1053</v>
      </c>
      <c r="C630" s="360" t="s">
        <v>161</v>
      </c>
      <c r="D630" s="216" t="s">
        <v>9</v>
      </c>
      <c r="E630" s="216" t="s">
        <v>1056</v>
      </c>
      <c r="H630" s="356"/>
      <c r="I630" s="1" t="s">
        <v>816</v>
      </c>
      <c r="J630" s="216" t="s">
        <v>820</v>
      </c>
      <c r="T630" s="341" t="s">
        <v>232</v>
      </c>
      <c r="U630" s="265" t="s">
        <v>245</v>
      </c>
      <c r="V630" s="270" t="s">
        <v>1051</v>
      </c>
      <c r="W630" s="342" t="s">
        <v>9</v>
      </c>
      <c r="X630" s="265" t="s">
        <v>1056</v>
      </c>
      <c r="Y630" s="343"/>
      <c r="Z630" s="266" t="s">
        <v>1702</v>
      </c>
    </row>
    <row r="631" spans="1:26" ht="15" customHeight="1" x14ac:dyDescent="0.2">
      <c r="A631" s="216" t="str">
        <f t="shared" si="9"/>
        <v>貨4軽LNG</v>
      </c>
      <c r="B631" s="360" t="s">
        <v>1053</v>
      </c>
      <c r="C631" s="360" t="s">
        <v>161</v>
      </c>
      <c r="D631" s="216" t="s">
        <v>9</v>
      </c>
      <c r="E631" s="216" t="s">
        <v>254</v>
      </c>
      <c r="I631" s="1" t="s">
        <v>816</v>
      </c>
      <c r="J631" s="216" t="s">
        <v>820</v>
      </c>
      <c r="T631" s="341" t="s">
        <v>232</v>
      </c>
      <c r="U631" s="265" t="s">
        <v>245</v>
      </c>
      <c r="V631" s="270" t="s">
        <v>1051</v>
      </c>
      <c r="W631" s="342" t="s">
        <v>9</v>
      </c>
      <c r="X631" s="265" t="s">
        <v>254</v>
      </c>
      <c r="Y631" s="343"/>
      <c r="Z631" s="266" t="s">
        <v>1702</v>
      </c>
    </row>
    <row r="632" spans="1:26" ht="15" customHeight="1" x14ac:dyDescent="0.2">
      <c r="A632" s="216" t="str">
        <f t="shared" si="9"/>
        <v>貨4軽LQG</v>
      </c>
      <c r="B632" s="360" t="s">
        <v>1053</v>
      </c>
      <c r="C632" s="360" t="s">
        <v>161</v>
      </c>
      <c r="D632" s="216" t="s">
        <v>9</v>
      </c>
      <c r="E632" s="216" t="s">
        <v>255</v>
      </c>
      <c r="I632" s="1" t="s">
        <v>816</v>
      </c>
      <c r="J632" s="216" t="s">
        <v>820</v>
      </c>
      <c r="K632" s="358"/>
      <c r="L632" s="358"/>
      <c r="M632" s="358"/>
      <c r="T632" s="341" t="s">
        <v>232</v>
      </c>
      <c r="U632" s="265" t="s">
        <v>245</v>
      </c>
      <c r="V632" s="270" t="s">
        <v>1051</v>
      </c>
      <c r="W632" s="342" t="s">
        <v>9</v>
      </c>
      <c r="X632" s="265" t="s">
        <v>255</v>
      </c>
      <c r="Y632" s="343"/>
      <c r="Z632" s="266" t="s">
        <v>1702</v>
      </c>
    </row>
    <row r="633" spans="1:26" ht="15" customHeight="1" x14ac:dyDescent="0.2">
      <c r="A633" s="216" t="str">
        <f t="shared" si="9"/>
        <v>貨4軽LSG</v>
      </c>
      <c r="B633" s="360" t="s">
        <v>1053</v>
      </c>
      <c r="C633" s="360" t="s">
        <v>161</v>
      </c>
      <c r="D633" s="216" t="s">
        <v>9</v>
      </c>
      <c r="E633" t="s">
        <v>1535</v>
      </c>
      <c r="H633" s="356"/>
      <c r="I633" s="1" t="s">
        <v>816</v>
      </c>
      <c r="K633" s="358"/>
      <c r="L633" s="358"/>
      <c r="M633" s="358"/>
      <c r="T633" s="341" t="s">
        <v>232</v>
      </c>
      <c r="U633" s="265" t="s">
        <v>245</v>
      </c>
      <c r="V633" s="270" t="s">
        <v>1051</v>
      </c>
      <c r="W633" s="342" t="s">
        <v>9</v>
      </c>
      <c r="X633" s="265" t="s">
        <v>1057</v>
      </c>
      <c r="Y633" s="343"/>
      <c r="Z633" s="266" t="s">
        <v>1702</v>
      </c>
    </row>
    <row r="634" spans="1:26" ht="15" customHeight="1" x14ac:dyDescent="0.2">
      <c r="A634" s="216" t="str">
        <f t="shared" si="9"/>
        <v>貨4軽LMG</v>
      </c>
      <c r="B634" s="360" t="s">
        <v>1053</v>
      </c>
      <c r="C634" s="360" t="s">
        <v>161</v>
      </c>
      <c r="D634" s="216" t="s">
        <v>9</v>
      </c>
      <c r="E634" t="s">
        <v>1536</v>
      </c>
      <c r="F634"/>
      <c r="G634"/>
      <c r="I634" s="1" t="s">
        <v>832</v>
      </c>
      <c r="K634" s="358"/>
      <c r="L634" s="358"/>
      <c r="M634" s="358"/>
      <c r="T634" s="341" t="s">
        <v>232</v>
      </c>
      <c r="U634" s="265" t="s">
        <v>245</v>
      </c>
      <c r="V634" s="270" t="s">
        <v>1051</v>
      </c>
      <c r="W634" s="342" t="s">
        <v>9</v>
      </c>
      <c r="X634" s="265" t="s">
        <v>1058</v>
      </c>
      <c r="Y634" s="343"/>
      <c r="Z634" s="266" t="s">
        <v>1703</v>
      </c>
    </row>
    <row r="635" spans="1:26" ht="15" customHeight="1" x14ac:dyDescent="0.2">
      <c r="A635" s="216" t="str">
        <f t="shared" si="9"/>
        <v>貨4軽MDG</v>
      </c>
      <c r="B635" s="360" t="s">
        <v>1053</v>
      </c>
      <c r="C635" s="360" t="s">
        <v>161</v>
      </c>
      <c r="D635" s="216" t="s">
        <v>9</v>
      </c>
      <c r="E635" s="216" t="s">
        <v>1059</v>
      </c>
      <c r="F635" s="356"/>
      <c r="H635" s="356"/>
      <c r="I635" s="1" t="s">
        <v>244</v>
      </c>
      <c r="J635" s="216" t="s">
        <v>364</v>
      </c>
      <c r="K635" s="358"/>
      <c r="L635" s="358"/>
      <c r="M635" s="358"/>
      <c r="T635" s="341" t="s">
        <v>232</v>
      </c>
      <c r="U635" s="265" t="s">
        <v>245</v>
      </c>
      <c r="V635" s="270" t="s">
        <v>1051</v>
      </c>
      <c r="W635" s="342" t="s">
        <v>9</v>
      </c>
      <c r="X635" s="265" t="s">
        <v>1059</v>
      </c>
      <c r="Y635" s="343" t="s">
        <v>26</v>
      </c>
      <c r="Z635" s="266" t="s">
        <v>1764</v>
      </c>
    </row>
    <row r="636" spans="1:26" ht="15" customHeight="1" x14ac:dyDescent="0.2">
      <c r="A636" s="216" t="str">
        <f t="shared" si="9"/>
        <v>貨4軽MKG</v>
      </c>
      <c r="B636" s="360" t="s">
        <v>1053</v>
      </c>
      <c r="C636" s="360" t="s">
        <v>161</v>
      </c>
      <c r="D636" s="216" t="s">
        <v>9</v>
      </c>
      <c r="E636" s="216" t="s">
        <v>1060</v>
      </c>
      <c r="F636" s="356"/>
      <c r="I636" s="1" t="s">
        <v>244</v>
      </c>
      <c r="J636" s="216" t="s">
        <v>364</v>
      </c>
      <c r="K636" s="358"/>
      <c r="L636" s="358"/>
      <c r="M636" s="358"/>
      <c r="T636" s="341" t="s">
        <v>232</v>
      </c>
      <c r="U636" s="265" t="s">
        <v>245</v>
      </c>
      <c r="V636" s="270" t="s">
        <v>1051</v>
      </c>
      <c r="W636" s="342" t="s">
        <v>9</v>
      </c>
      <c r="X636" s="265" t="s">
        <v>1060</v>
      </c>
      <c r="Y636" s="343" t="s">
        <v>26</v>
      </c>
      <c r="Z636" s="266" t="s">
        <v>1764</v>
      </c>
    </row>
    <row r="637" spans="1:26" ht="15" customHeight="1" x14ac:dyDescent="0.2">
      <c r="A637" s="216" t="str">
        <f t="shared" si="9"/>
        <v>貨4軽MPG</v>
      </c>
      <c r="B637" s="360" t="s">
        <v>1053</v>
      </c>
      <c r="C637" s="360" t="s">
        <v>161</v>
      </c>
      <c r="D637" s="216" t="s">
        <v>9</v>
      </c>
      <c r="E637" s="216" t="s">
        <v>256</v>
      </c>
      <c r="H637" s="356"/>
      <c r="I637" s="1" t="s">
        <v>244</v>
      </c>
      <c r="J637" t="s">
        <v>364</v>
      </c>
      <c r="K637" s="358"/>
      <c r="L637" s="358"/>
      <c r="M637" s="358"/>
      <c r="T637" s="341" t="s">
        <v>232</v>
      </c>
      <c r="U637" s="265" t="s">
        <v>245</v>
      </c>
      <c r="V637" s="270" t="s">
        <v>1051</v>
      </c>
      <c r="W637" s="342" t="s">
        <v>9</v>
      </c>
      <c r="X637" s="265" t="s">
        <v>256</v>
      </c>
      <c r="Y637" s="343" t="s">
        <v>26</v>
      </c>
      <c r="Z637" s="266" t="s">
        <v>1764</v>
      </c>
    </row>
    <row r="638" spans="1:26" ht="15" customHeight="1" x14ac:dyDescent="0.2">
      <c r="A638" s="216" t="str">
        <f t="shared" si="9"/>
        <v>貨4軽MRG</v>
      </c>
      <c r="B638" s="360" t="s">
        <v>1053</v>
      </c>
      <c r="C638" s="360" t="s">
        <v>161</v>
      </c>
      <c r="D638" s="216" t="s">
        <v>9</v>
      </c>
      <c r="E638" s="216" t="s">
        <v>257</v>
      </c>
      <c r="I638" s="1" t="s">
        <v>244</v>
      </c>
      <c r="J638" t="s">
        <v>364</v>
      </c>
      <c r="T638" s="341" t="s">
        <v>232</v>
      </c>
      <c r="U638" s="265" t="s">
        <v>245</v>
      </c>
      <c r="V638" s="270" t="s">
        <v>1051</v>
      </c>
      <c r="W638" s="342" t="s">
        <v>9</v>
      </c>
      <c r="X638" s="265" t="s">
        <v>257</v>
      </c>
      <c r="Y638" s="343" t="s">
        <v>26</v>
      </c>
      <c r="Z638" s="266" t="s">
        <v>1764</v>
      </c>
    </row>
    <row r="639" spans="1:26" ht="15" customHeight="1" x14ac:dyDescent="0.2">
      <c r="A639" s="216" t="str">
        <f t="shared" si="9"/>
        <v>貨4軽MCG</v>
      </c>
      <c r="B639" s="360" t="s">
        <v>1053</v>
      </c>
      <c r="C639" s="360" t="s">
        <v>161</v>
      </c>
      <c r="D639" s="216" t="s">
        <v>9</v>
      </c>
      <c r="E639" s="216" t="s">
        <v>1061</v>
      </c>
      <c r="H639" s="356"/>
      <c r="I639" s="1" t="s">
        <v>816</v>
      </c>
      <c r="J639" t="s">
        <v>12</v>
      </c>
      <c r="T639" s="341" t="s">
        <v>232</v>
      </c>
      <c r="U639" s="265" t="s">
        <v>245</v>
      </c>
      <c r="V639" s="270" t="s">
        <v>1051</v>
      </c>
      <c r="W639" s="342" t="s">
        <v>9</v>
      </c>
      <c r="X639" s="265" t="s">
        <v>1061</v>
      </c>
      <c r="Y639" s="343"/>
      <c r="Z639" s="266" t="s">
        <v>1702</v>
      </c>
    </row>
    <row r="640" spans="1:26" ht="15" customHeight="1" x14ac:dyDescent="0.2">
      <c r="A640" s="216" t="str">
        <f t="shared" si="9"/>
        <v>貨4軽MJG</v>
      </c>
      <c r="B640" s="360" t="s">
        <v>1053</v>
      </c>
      <c r="C640" s="360" t="s">
        <v>161</v>
      </c>
      <c r="D640" s="216" t="s">
        <v>9</v>
      </c>
      <c r="E640" s="216" t="s">
        <v>1062</v>
      </c>
      <c r="I640" s="1" t="s">
        <v>816</v>
      </c>
      <c r="J640" t="s">
        <v>12</v>
      </c>
      <c r="T640" s="341" t="s">
        <v>232</v>
      </c>
      <c r="U640" s="265" t="s">
        <v>245</v>
      </c>
      <c r="V640" s="270" t="s">
        <v>1051</v>
      </c>
      <c r="W640" s="342" t="s">
        <v>9</v>
      </c>
      <c r="X640" s="265" t="s">
        <v>1062</v>
      </c>
      <c r="Y640" s="343"/>
      <c r="Z640" s="266" t="s">
        <v>1702</v>
      </c>
    </row>
    <row r="641" spans="1:26" ht="15" customHeight="1" x14ac:dyDescent="0.2">
      <c r="A641" s="216" t="str">
        <f t="shared" si="9"/>
        <v>貨4軽MNG</v>
      </c>
      <c r="B641" s="360" t="s">
        <v>1053</v>
      </c>
      <c r="C641" s="360" t="s">
        <v>161</v>
      </c>
      <c r="D641" s="216" t="s">
        <v>9</v>
      </c>
      <c r="E641" s="359" t="s">
        <v>258</v>
      </c>
      <c r="F641" s="356"/>
      <c r="G641" s="356"/>
      <c r="I641" s="357" t="s">
        <v>816</v>
      </c>
      <c r="J641" s="359" t="s">
        <v>12</v>
      </c>
      <c r="T641" s="341" t="s">
        <v>232</v>
      </c>
      <c r="U641" s="265" t="s">
        <v>245</v>
      </c>
      <c r="V641" s="270" t="s">
        <v>1051</v>
      </c>
      <c r="W641" s="342" t="s">
        <v>9</v>
      </c>
      <c r="X641" s="265" t="s">
        <v>258</v>
      </c>
      <c r="Y641" s="343"/>
      <c r="Z641" s="266" t="s">
        <v>1702</v>
      </c>
    </row>
    <row r="642" spans="1:26" ht="15" customHeight="1" x14ac:dyDescent="0.2">
      <c r="A642" s="216" t="str">
        <f t="shared" si="9"/>
        <v>貨4軽MQG</v>
      </c>
      <c r="B642" s="360" t="s">
        <v>1053</v>
      </c>
      <c r="C642" s="360" t="s">
        <v>161</v>
      </c>
      <c r="D642" s="216" t="s">
        <v>9</v>
      </c>
      <c r="E642" s="359" t="s">
        <v>259</v>
      </c>
      <c r="F642" s="356"/>
      <c r="G642" s="356"/>
      <c r="H642" s="356"/>
      <c r="I642" s="357" t="s">
        <v>816</v>
      </c>
      <c r="J642" s="356" t="s">
        <v>12</v>
      </c>
      <c r="T642" s="341" t="s">
        <v>232</v>
      </c>
      <c r="U642" s="265" t="s">
        <v>245</v>
      </c>
      <c r="V642" s="270" t="s">
        <v>1051</v>
      </c>
      <c r="W642" s="342" t="s">
        <v>9</v>
      </c>
      <c r="X642" s="265" t="s">
        <v>259</v>
      </c>
      <c r="Y642" s="343"/>
      <c r="Z642" s="266" t="s">
        <v>1702</v>
      </c>
    </row>
    <row r="643" spans="1:26" ht="15" customHeight="1" x14ac:dyDescent="0.2">
      <c r="A643" s="216" t="str">
        <f t="shared" si="9"/>
        <v>貨4軽MMG</v>
      </c>
      <c r="B643" s="360" t="s">
        <v>1053</v>
      </c>
      <c r="C643" s="360" t="s">
        <v>161</v>
      </c>
      <c r="D643" s="216" t="s">
        <v>9</v>
      </c>
      <c r="E643" s="359" t="s">
        <v>1537</v>
      </c>
      <c r="F643" s="356"/>
      <c r="G643" s="356"/>
      <c r="I643" s="357" t="s">
        <v>832</v>
      </c>
      <c r="J643" s="356"/>
      <c r="T643" s="341" t="s">
        <v>232</v>
      </c>
      <c r="U643" s="265" t="s">
        <v>245</v>
      </c>
      <c r="V643" s="270" t="s">
        <v>1051</v>
      </c>
      <c r="W643" s="342" t="s">
        <v>9</v>
      </c>
      <c r="X643" s="265" t="s">
        <v>1063</v>
      </c>
      <c r="Y643" s="343"/>
      <c r="Z643" s="266" t="s">
        <v>1703</v>
      </c>
    </row>
    <row r="644" spans="1:26" ht="15" customHeight="1" x14ac:dyDescent="0.2">
      <c r="A644" s="216" t="str">
        <f t="shared" ref="A644:A707" si="10">CONCATENATE(C644,E644)</f>
        <v>貨4軽RDG</v>
      </c>
      <c r="B644" s="360" t="s">
        <v>1053</v>
      </c>
      <c r="C644" s="360" t="s">
        <v>161</v>
      </c>
      <c r="D644" s="216" t="s">
        <v>9</v>
      </c>
      <c r="E644" s="359" t="s">
        <v>1064</v>
      </c>
      <c r="F644" s="356"/>
      <c r="G644" s="356"/>
      <c r="H644" s="356"/>
      <c r="I644" s="357" t="s">
        <v>244</v>
      </c>
      <c r="J644" s="359" t="s">
        <v>365</v>
      </c>
      <c r="T644" s="341" t="s">
        <v>232</v>
      </c>
      <c r="U644" s="265" t="s">
        <v>245</v>
      </c>
      <c r="V644" s="270" t="s">
        <v>1051</v>
      </c>
      <c r="W644" s="342" t="s">
        <v>9</v>
      </c>
      <c r="X644" s="265" t="s">
        <v>1064</v>
      </c>
      <c r="Y644" s="343" t="s">
        <v>26</v>
      </c>
      <c r="Z644" s="266" t="s">
        <v>1764</v>
      </c>
    </row>
    <row r="645" spans="1:26" ht="15" customHeight="1" x14ac:dyDescent="0.2">
      <c r="A645" s="216" t="str">
        <f t="shared" si="10"/>
        <v>貨4軽RKG</v>
      </c>
      <c r="B645" s="360" t="s">
        <v>1053</v>
      </c>
      <c r="C645" s="360" t="s">
        <v>161</v>
      </c>
      <c r="D645" s="216" t="s">
        <v>9</v>
      </c>
      <c r="E645" s="359" t="s">
        <v>1065</v>
      </c>
      <c r="F645" s="356"/>
      <c r="G645" s="356"/>
      <c r="I645" s="357" t="s">
        <v>244</v>
      </c>
      <c r="J645" s="356" t="s">
        <v>365</v>
      </c>
      <c r="T645" s="341" t="s">
        <v>232</v>
      </c>
      <c r="U645" s="265" t="s">
        <v>245</v>
      </c>
      <c r="V645" s="270" t="s">
        <v>1051</v>
      </c>
      <c r="W645" s="342" t="s">
        <v>9</v>
      </c>
      <c r="X645" s="265" t="s">
        <v>1065</v>
      </c>
      <c r="Y645" s="343" t="s">
        <v>26</v>
      </c>
      <c r="Z645" s="266" t="s">
        <v>1764</v>
      </c>
    </row>
    <row r="646" spans="1:26" ht="15" customHeight="1" x14ac:dyDescent="0.2">
      <c r="A646" s="216" t="str">
        <f t="shared" si="10"/>
        <v>貨4軽RPG</v>
      </c>
      <c r="B646" s="360" t="s">
        <v>1053</v>
      </c>
      <c r="C646" s="360" t="s">
        <v>161</v>
      </c>
      <c r="D646" s="216" t="s">
        <v>9</v>
      </c>
      <c r="E646" s="360" t="s">
        <v>260</v>
      </c>
      <c r="F646" s="358"/>
      <c r="G646" s="358"/>
      <c r="H646" s="356"/>
      <c r="I646" s="187" t="s">
        <v>244</v>
      </c>
      <c r="J646" s="358" t="s">
        <v>365</v>
      </c>
      <c r="T646" s="341" t="s">
        <v>232</v>
      </c>
      <c r="U646" s="265" t="s">
        <v>245</v>
      </c>
      <c r="V646" s="270" t="s">
        <v>1051</v>
      </c>
      <c r="W646" s="342" t="s">
        <v>9</v>
      </c>
      <c r="X646" s="265" t="s">
        <v>260</v>
      </c>
      <c r="Y646" s="343" t="s">
        <v>26</v>
      </c>
      <c r="Z646" s="266" t="s">
        <v>1764</v>
      </c>
    </row>
    <row r="647" spans="1:26" ht="15" customHeight="1" x14ac:dyDescent="0.2">
      <c r="A647" s="216" t="str">
        <f t="shared" si="10"/>
        <v>貨4軽RRG</v>
      </c>
      <c r="B647" s="360" t="s">
        <v>1053</v>
      </c>
      <c r="C647" s="360" t="s">
        <v>161</v>
      </c>
      <c r="D647" s="216" t="s">
        <v>9</v>
      </c>
      <c r="E647" s="360" t="s">
        <v>261</v>
      </c>
      <c r="F647" s="358"/>
      <c r="G647" s="358"/>
      <c r="I647" s="187" t="s">
        <v>244</v>
      </c>
      <c r="J647" s="360" t="s">
        <v>365</v>
      </c>
      <c r="T647" s="341" t="s">
        <v>232</v>
      </c>
      <c r="U647" s="265" t="s">
        <v>245</v>
      </c>
      <c r="V647" s="270" t="s">
        <v>1051</v>
      </c>
      <c r="W647" s="342" t="s">
        <v>9</v>
      </c>
      <c r="X647" s="265" t="s">
        <v>261</v>
      </c>
      <c r="Y647" s="343" t="s">
        <v>26</v>
      </c>
      <c r="Z647" s="266" t="s">
        <v>1764</v>
      </c>
    </row>
    <row r="648" spans="1:26" ht="15" customHeight="1" x14ac:dyDescent="0.2">
      <c r="A648" s="216" t="str">
        <f t="shared" si="10"/>
        <v>貨4軽RCG</v>
      </c>
      <c r="B648" s="360" t="s">
        <v>1053</v>
      </c>
      <c r="C648" s="360" t="s">
        <v>161</v>
      </c>
      <c r="D648" s="216" t="s">
        <v>9</v>
      </c>
      <c r="E648" s="360" t="s">
        <v>1066</v>
      </c>
      <c r="F648" s="358"/>
      <c r="G648" s="358"/>
      <c r="H648" s="356"/>
      <c r="I648" s="187" t="s">
        <v>816</v>
      </c>
      <c r="J648" s="360" t="s">
        <v>18</v>
      </c>
      <c r="T648" s="341" t="s">
        <v>232</v>
      </c>
      <c r="U648" s="265" t="s">
        <v>245</v>
      </c>
      <c r="V648" s="270" t="s">
        <v>1051</v>
      </c>
      <c r="W648" s="342" t="s">
        <v>9</v>
      </c>
      <c r="X648" s="265" t="s">
        <v>1066</v>
      </c>
      <c r="Y648" s="343"/>
      <c r="Z648" s="266" t="s">
        <v>1702</v>
      </c>
    </row>
    <row r="649" spans="1:26" ht="15" customHeight="1" x14ac:dyDescent="0.2">
      <c r="A649" s="216" t="str">
        <f t="shared" si="10"/>
        <v>貨4軽RJG</v>
      </c>
      <c r="B649" s="360" t="s">
        <v>1053</v>
      </c>
      <c r="C649" s="360" t="s">
        <v>161</v>
      </c>
      <c r="D649" s="216" t="s">
        <v>9</v>
      </c>
      <c r="E649" s="360" t="s">
        <v>1067</v>
      </c>
      <c r="F649" s="358"/>
      <c r="G649" s="358"/>
      <c r="I649" s="187" t="s">
        <v>816</v>
      </c>
      <c r="J649" s="360" t="s">
        <v>13</v>
      </c>
      <c r="K649" s="358"/>
      <c r="L649" s="358"/>
      <c r="M649" s="358"/>
      <c r="T649" s="341" t="s">
        <v>232</v>
      </c>
      <c r="U649" s="265" t="s">
        <v>245</v>
      </c>
      <c r="V649" s="270" t="s">
        <v>1051</v>
      </c>
      <c r="W649" s="342" t="s">
        <v>9</v>
      </c>
      <c r="X649" s="265" t="s">
        <v>1067</v>
      </c>
      <c r="Y649" s="343"/>
      <c r="Z649" s="266" t="s">
        <v>1702</v>
      </c>
    </row>
    <row r="650" spans="1:26" ht="15" customHeight="1" x14ac:dyDescent="0.2">
      <c r="A650" s="216" t="str">
        <f t="shared" si="10"/>
        <v>貨4軽RNG</v>
      </c>
      <c r="B650" s="360" t="s">
        <v>1053</v>
      </c>
      <c r="C650" s="360" t="s">
        <v>161</v>
      </c>
      <c r="D650" s="216" t="s">
        <v>9</v>
      </c>
      <c r="E650" s="360" t="s">
        <v>262</v>
      </c>
      <c r="F650" s="358"/>
      <c r="G650" s="358"/>
      <c r="I650" s="187" t="s">
        <v>816</v>
      </c>
      <c r="J650" s="360" t="s">
        <v>18</v>
      </c>
      <c r="K650" s="358"/>
      <c r="L650" s="358"/>
      <c r="M650" s="358"/>
      <c r="T650" s="341" t="s">
        <v>232</v>
      </c>
      <c r="U650" s="265" t="s">
        <v>245</v>
      </c>
      <c r="V650" s="270" t="s">
        <v>1051</v>
      </c>
      <c r="W650" s="342" t="s">
        <v>9</v>
      </c>
      <c r="X650" s="265" t="s">
        <v>262</v>
      </c>
      <c r="Y650" s="343"/>
      <c r="Z650" s="266" t="s">
        <v>1702</v>
      </c>
    </row>
    <row r="651" spans="1:26" ht="15" customHeight="1" x14ac:dyDescent="0.2">
      <c r="A651" s="216" t="str">
        <f t="shared" si="10"/>
        <v>貨4軽RQG</v>
      </c>
      <c r="B651" s="360" t="s">
        <v>1053</v>
      </c>
      <c r="C651" s="360" t="s">
        <v>161</v>
      </c>
      <c r="D651" s="216" t="s">
        <v>9</v>
      </c>
      <c r="E651" s="360" t="s">
        <v>263</v>
      </c>
      <c r="F651" s="358"/>
      <c r="G651" s="358"/>
      <c r="H651" s="356"/>
      <c r="I651" s="187" t="s">
        <v>816</v>
      </c>
      <c r="J651" s="360" t="s">
        <v>13</v>
      </c>
      <c r="K651" s="358"/>
      <c r="L651" s="358"/>
      <c r="M651" s="358"/>
      <c r="T651" s="341" t="s">
        <v>232</v>
      </c>
      <c r="U651" s="265" t="s">
        <v>245</v>
      </c>
      <c r="V651" s="270" t="s">
        <v>1051</v>
      </c>
      <c r="W651" s="342" t="s">
        <v>9</v>
      </c>
      <c r="X651" s="265" t="s">
        <v>263</v>
      </c>
      <c r="Y651" s="343"/>
      <c r="Z651" s="266" t="s">
        <v>1702</v>
      </c>
    </row>
    <row r="652" spans="1:26" ht="15" customHeight="1" x14ac:dyDescent="0.2">
      <c r="A652" s="216" t="str">
        <f t="shared" si="10"/>
        <v>貨4軽RMG</v>
      </c>
      <c r="B652" s="360" t="s">
        <v>1053</v>
      </c>
      <c r="C652" s="360" t="s">
        <v>161</v>
      </c>
      <c r="D652" s="216" t="s">
        <v>9</v>
      </c>
      <c r="E652" s="360" t="s">
        <v>1538</v>
      </c>
      <c r="F652" s="358"/>
      <c r="G652" s="358"/>
      <c r="I652" s="187" t="s">
        <v>832</v>
      </c>
      <c r="J652" s="360"/>
      <c r="K652" s="358"/>
      <c r="L652" s="358"/>
      <c r="M652" s="358"/>
      <c r="T652" s="341" t="s">
        <v>232</v>
      </c>
      <c r="U652" s="265" t="s">
        <v>245</v>
      </c>
      <c r="V652" s="270" t="s">
        <v>1051</v>
      </c>
      <c r="W652" s="342" t="s">
        <v>9</v>
      </c>
      <c r="X652" s="265" t="s">
        <v>1068</v>
      </c>
      <c r="Y652" s="343"/>
      <c r="Z652" s="266" t="s">
        <v>1703</v>
      </c>
    </row>
    <row r="653" spans="1:26" ht="15" customHeight="1" x14ac:dyDescent="0.2">
      <c r="A653" s="216" t="str">
        <f t="shared" si="10"/>
        <v>貨4軽QDG</v>
      </c>
      <c r="B653" s="360" t="s">
        <v>1053</v>
      </c>
      <c r="C653" s="360" t="s">
        <v>161</v>
      </c>
      <c r="D653" s="216" t="s">
        <v>9</v>
      </c>
      <c r="E653" s="360" t="s">
        <v>1539</v>
      </c>
      <c r="F653" s="358"/>
      <c r="G653" s="358"/>
      <c r="H653" s="356"/>
      <c r="I653" s="187" t="s">
        <v>244</v>
      </c>
      <c r="J653" s="360" t="s">
        <v>383</v>
      </c>
      <c r="K653" s="358"/>
      <c r="L653" s="358"/>
      <c r="M653" s="358"/>
      <c r="T653" s="341" t="s">
        <v>232</v>
      </c>
      <c r="U653" s="265" t="s">
        <v>245</v>
      </c>
      <c r="V653" s="270" t="s">
        <v>1051</v>
      </c>
      <c r="W653" s="342" t="s">
        <v>9</v>
      </c>
      <c r="X653" s="265" t="s">
        <v>268</v>
      </c>
      <c r="Y653" s="343" t="s">
        <v>26</v>
      </c>
      <c r="Z653" s="266" t="s">
        <v>1764</v>
      </c>
    </row>
    <row r="654" spans="1:26" ht="15" customHeight="1" x14ac:dyDescent="0.2">
      <c r="A654" s="216" t="str">
        <f t="shared" si="10"/>
        <v>貨4軽QKG</v>
      </c>
      <c r="B654" s="360" t="s">
        <v>1053</v>
      </c>
      <c r="C654" s="360" t="s">
        <v>161</v>
      </c>
      <c r="D654" s="216" t="s">
        <v>9</v>
      </c>
      <c r="E654" s="360" t="s">
        <v>1540</v>
      </c>
      <c r="F654" s="358"/>
      <c r="G654" s="358"/>
      <c r="I654" s="187" t="s">
        <v>244</v>
      </c>
      <c r="J654" s="360" t="s">
        <v>383</v>
      </c>
      <c r="K654" s="358"/>
      <c r="L654" s="358"/>
      <c r="M654" s="358"/>
      <c r="T654" s="341" t="s">
        <v>232</v>
      </c>
      <c r="U654" s="265" t="s">
        <v>245</v>
      </c>
      <c r="V654" s="270" t="s">
        <v>1051</v>
      </c>
      <c r="W654" s="342" t="s">
        <v>9</v>
      </c>
      <c r="X654" s="265" t="s">
        <v>269</v>
      </c>
      <c r="Y654" s="343" t="s">
        <v>26</v>
      </c>
      <c r="Z654" s="266" t="s">
        <v>1764</v>
      </c>
    </row>
    <row r="655" spans="1:26" ht="15" customHeight="1" x14ac:dyDescent="0.2">
      <c r="A655" s="216" t="str">
        <f t="shared" si="10"/>
        <v>貨4軽QPG</v>
      </c>
      <c r="B655" s="360" t="s">
        <v>1053</v>
      </c>
      <c r="C655" s="360" t="s">
        <v>161</v>
      </c>
      <c r="D655" s="216" t="s">
        <v>9</v>
      </c>
      <c r="E655" s="360" t="s">
        <v>1541</v>
      </c>
      <c r="F655" s="358"/>
      <c r="G655" s="358"/>
      <c r="H655" s="356"/>
      <c r="I655" s="187" t="s">
        <v>244</v>
      </c>
      <c r="J655" s="360" t="s">
        <v>383</v>
      </c>
      <c r="T655" s="341" t="s">
        <v>232</v>
      </c>
      <c r="U655" s="265" t="s">
        <v>245</v>
      </c>
      <c r="V655" s="270" t="s">
        <v>1051</v>
      </c>
      <c r="W655" s="342" t="s">
        <v>9</v>
      </c>
      <c r="X655" s="265" t="s">
        <v>270</v>
      </c>
      <c r="Y655" s="343" t="s">
        <v>26</v>
      </c>
      <c r="Z655" s="266" t="s">
        <v>1764</v>
      </c>
    </row>
    <row r="656" spans="1:26" ht="15" customHeight="1" x14ac:dyDescent="0.2">
      <c r="A656" s="216" t="str">
        <f t="shared" si="10"/>
        <v>貨4軽QRG</v>
      </c>
      <c r="B656" s="360" t="s">
        <v>1053</v>
      </c>
      <c r="C656" s="360" t="s">
        <v>161</v>
      </c>
      <c r="D656" s="216" t="s">
        <v>9</v>
      </c>
      <c r="E656" s="360" t="s">
        <v>1542</v>
      </c>
      <c r="F656" s="358"/>
      <c r="G656" s="358"/>
      <c r="I656" s="187" t="s">
        <v>244</v>
      </c>
      <c r="J656" s="360" t="s">
        <v>383</v>
      </c>
      <c r="T656" s="341" t="s">
        <v>232</v>
      </c>
      <c r="U656" s="265" t="s">
        <v>245</v>
      </c>
      <c r="V656" s="270" t="s">
        <v>1051</v>
      </c>
      <c r="W656" s="342" t="s">
        <v>9</v>
      </c>
      <c r="X656" s="265" t="s">
        <v>271</v>
      </c>
      <c r="Y656" s="343" t="s">
        <v>26</v>
      </c>
      <c r="Z656" s="266" t="s">
        <v>1764</v>
      </c>
    </row>
    <row r="657" spans="1:26" ht="15" customHeight="1" x14ac:dyDescent="0.2">
      <c r="A657" s="216" t="str">
        <f t="shared" si="10"/>
        <v>貨4軽QTG</v>
      </c>
      <c r="B657" s="360" t="s">
        <v>1053</v>
      </c>
      <c r="C657" s="360" t="s">
        <v>161</v>
      </c>
      <c r="D657" s="216" t="s">
        <v>9</v>
      </c>
      <c r="E657" s="360" t="s">
        <v>1069</v>
      </c>
      <c r="F657" s="358"/>
      <c r="G657" s="358"/>
      <c r="H657" s="356"/>
      <c r="I657" s="187" t="s">
        <v>244</v>
      </c>
      <c r="J657" s="360" t="s">
        <v>383</v>
      </c>
      <c r="T657" s="341" t="s">
        <v>232</v>
      </c>
      <c r="U657" s="265" t="s">
        <v>245</v>
      </c>
      <c r="V657" s="270" t="s">
        <v>1051</v>
      </c>
      <c r="W657" s="342" t="s">
        <v>9</v>
      </c>
      <c r="X657" s="265" t="s">
        <v>817</v>
      </c>
      <c r="Y657" s="343" t="s">
        <v>26</v>
      </c>
      <c r="Z657" s="266" t="s">
        <v>1764</v>
      </c>
    </row>
    <row r="658" spans="1:26" ht="15" customHeight="1" x14ac:dyDescent="0.2">
      <c r="A658" s="216" t="str">
        <f t="shared" si="10"/>
        <v>貨4軽QCG</v>
      </c>
      <c r="B658" s="360" t="s">
        <v>1053</v>
      </c>
      <c r="C658" s="360" t="s">
        <v>161</v>
      </c>
      <c r="D658" s="216" t="s">
        <v>9</v>
      </c>
      <c r="E658" s="360" t="s">
        <v>1543</v>
      </c>
      <c r="F658" s="358"/>
      <c r="G658" s="358"/>
      <c r="I658" s="187" t="s">
        <v>816</v>
      </c>
      <c r="J658" s="360" t="s">
        <v>15</v>
      </c>
      <c r="T658" s="341" t="s">
        <v>232</v>
      </c>
      <c r="U658" s="265" t="s">
        <v>245</v>
      </c>
      <c r="V658" s="270" t="s">
        <v>1051</v>
      </c>
      <c r="W658" s="342" t="s">
        <v>9</v>
      </c>
      <c r="X658" s="265" t="s">
        <v>272</v>
      </c>
      <c r="Y658" s="343"/>
      <c r="Z658" s="266" t="s">
        <v>1702</v>
      </c>
    </row>
    <row r="659" spans="1:26" ht="15" customHeight="1" x14ac:dyDescent="0.2">
      <c r="A659" s="216" t="str">
        <f t="shared" si="10"/>
        <v>貨4軽QJG</v>
      </c>
      <c r="B659" s="360" t="s">
        <v>1053</v>
      </c>
      <c r="C659" s="360" t="s">
        <v>161</v>
      </c>
      <c r="D659" s="216" t="s">
        <v>9</v>
      </c>
      <c r="E659" s="360" t="s">
        <v>1070</v>
      </c>
      <c r="F659" s="358"/>
      <c r="G659" s="358"/>
      <c r="I659" s="187" t="s">
        <v>816</v>
      </c>
      <c r="J659" s="360" t="s">
        <v>15</v>
      </c>
      <c r="T659" s="341" t="s">
        <v>232</v>
      </c>
      <c r="U659" s="265" t="s">
        <v>245</v>
      </c>
      <c r="V659" s="270" t="s">
        <v>1051</v>
      </c>
      <c r="W659" s="342" t="s">
        <v>9</v>
      </c>
      <c r="X659" s="265" t="s">
        <v>273</v>
      </c>
      <c r="Y659" s="343"/>
      <c r="Z659" s="266" t="s">
        <v>1702</v>
      </c>
    </row>
    <row r="660" spans="1:26" ht="15" customHeight="1" x14ac:dyDescent="0.2">
      <c r="A660" s="216" t="str">
        <f t="shared" si="10"/>
        <v>貨4軽QNG</v>
      </c>
      <c r="B660" s="360" t="s">
        <v>1053</v>
      </c>
      <c r="C660" s="360" t="s">
        <v>161</v>
      </c>
      <c r="D660" s="216" t="s">
        <v>9</v>
      </c>
      <c r="E660" s="360" t="s">
        <v>1544</v>
      </c>
      <c r="F660" s="358"/>
      <c r="G660" s="358"/>
      <c r="H660" s="356"/>
      <c r="I660" s="187" t="s">
        <v>816</v>
      </c>
      <c r="J660" s="360" t="s">
        <v>15</v>
      </c>
      <c r="T660" s="341" t="s">
        <v>232</v>
      </c>
      <c r="U660" s="265" t="s">
        <v>245</v>
      </c>
      <c r="V660" s="270" t="s">
        <v>1051</v>
      </c>
      <c r="W660" s="342" t="s">
        <v>9</v>
      </c>
      <c r="X660" s="265" t="s">
        <v>274</v>
      </c>
      <c r="Y660" s="343"/>
      <c r="Z660" s="266" t="s">
        <v>1702</v>
      </c>
    </row>
    <row r="661" spans="1:26" ht="15" customHeight="1" x14ac:dyDescent="0.2">
      <c r="A661" s="216" t="str">
        <f t="shared" si="10"/>
        <v>貨4軽QQG</v>
      </c>
      <c r="B661" s="360" t="s">
        <v>1053</v>
      </c>
      <c r="C661" s="360" t="s">
        <v>161</v>
      </c>
      <c r="D661" s="216" t="s">
        <v>9</v>
      </c>
      <c r="E661" s="360" t="s">
        <v>1545</v>
      </c>
      <c r="F661" s="358"/>
      <c r="G661" s="358"/>
      <c r="I661" s="187" t="s">
        <v>816</v>
      </c>
      <c r="J661" s="360" t="s">
        <v>15</v>
      </c>
      <c r="T661" s="341" t="s">
        <v>232</v>
      </c>
      <c r="U661" s="265" t="s">
        <v>245</v>
      </c>
      <c r="V661" s="270" t="s">
        <v>1051</v>
      </c>
      <c r="W661" s="342" t="s">
        <v>9</v>
      </c>
      <c r="X661" s="265" t="s">
        <v>275</v>
      </c>
      <c r="Y661" s="343"/>
      <c r="Z661" s="266" t="s">
        <v>1702</v>
      </c>
    </row>
    <row r="662" spans="1:26" ht="15" customHeight="1" x14ac:dyDescent="0.2">
      <c r="A662" s="216" t="str">
        <f t="shared" si="10"/>
        <v>貨4軽QSG</v>
      </c>
      <c r="B662" s="360" t="s">
        <v>1053</v>
      </c>
      <c r="C662" s="360" t="s">
        <v>161</v>
      </c>
      <c r="D662" s="216" t="s">
        <v>9</v>
      </c>
      <c r="E662" s="360" t="s">
        <v>1546</v>
      </c>
      <c r="F662" s="358"/>
      <c r="G662" s="358"/>
      <c r="H662" s="356"/>
      <c r="I662" s="187" t="s">
        <v>816</v>
      </c>
      <c r="J662" s="360" t="s">
        <v>15</v>
      </c>
      <c r="T662" s="341" t="s">
        <v>232</v>
      </c>
      <c r="U662" s="265" t="s">
        <v>245</v>
      </c>
      <c r="V662" s="270" t="s">
        <v>1051</v>
      </c>
      <c r="W662" s="342" t="s">
        <v>9</v>
      </c>
      <c r="X662" s="265" t="s">
        <v>1071</v>
      </c>
      <c r="Y662" s="343"/>
      <c r="Z662" s="266" t="s">
        <v>1702</v>
      </c>
    </row>
    <row r="663" spans="1:26" ht="15" customHeight="1" x14ac:dyDescent="0.2">
      <c r="A663" s="216" t="str">
        <f t="shared" si="10"/>
        <v>貨4軽QMG</v>
      </c>
      <c r="B663" s="360" t="s">
        <v>1053</v>
      </c>
      <c r="C663" s="360" t="s">
        <v>161</v>
      </c>
      <c r="D663" s="216" t="s">
        <v>9</v>
      </c>
      <c r="E663" s="360" t="s">
        <v>1072</v>
      </c>
      <c r="F663" s="358"/>
      <c r="G663" s="358"/>
      <c r="I663" s="187" t="s">
        <v>832</v>
      </c>
      <c r="J663" s="360"/>
      <c r="T663" s="341" t="s">
        <v>232</v>
      </c>
      <c r="U663" s="265" t="s">
        <v>245</v>
      </c>
      <c r="V663" s="270" t="s">
        <v>1051</v>
      </c>
      <c r="W663" s="342" t="s">
        <v>9</v>
      </c>
      <c r="X663" s="265" t="s">
        <v>1073</v>
      </c>
      <c r="Y663" s="343"/>
      <c r="Z663" s="266" t="s">
        <v>1703</v>
      </c>
    </row>
    <row r="664" spans="1:26" ht="15" customHeight="1" x14ac:dyDescent="0.2">
      <c r="A664" s="216" t="str">
        <f t="shared" si="10"/>
        <v>貨4軽SDG</v>
      </c>
      <c r="B664" s="360" t="s">
        <v>1074</v>
      </c>
      <c r="C664" s="358" t="s">
        <v>161</v>
      </c>
      <c r="D664" s="360" t="s">
        <v>19</v>
      </c>
      <c r="E664" s="360" t="s">
        <v>1075</v>
      </c>
      <c r="F664" s="358"/>
      <c r="G664" s="358"/>
      <c r="H664" s="356"/>
      <c r="I664" s="187" t="s">
        <v>244</v>
      </c>
      <c r="J664" s="358"/>
      <c r="T664" s="341" t="s">
        <v>232</v>
      </c>
      <c r="U664" s="265" t="s">
        <v>245</v>
      </c>
      <c r="V664" s="270" t="s">
        <v>895</v>
      </c>
      <c r="W664" s="342" t="s">
        <v>19</v>
      </c>
      <c r="X664" s="265" t="s">
        <v>1075</v>
      </c>
      <c r="Y664" s="343" t="s">
        <v>26</v>
      </c>
      <c r="Z664" s="266" t="s">
        <v>1764</v>
      </c>
    </row>
    <row r="665" spans="1:26" ht="15" customHeight="1" x14ac:dyDescent="0.2">
      <c r="A665" s="216" t="str">
        <f t="shared" si="10"/>
        <v>貨4軽SKG</v>
      </c>
      <c r="B665" s="360" t="s">
        <v>1074</v>
      </c>
      <c r="C665" s="358" t="s">
        <v>161</v>
      </c>
      <c r="D665" s="360" t="s">
        <v>19</v>
      </c>
      <c r="E665" s="360" t="s">
        <v>808</v>
      </c>
      <c r="F665" s="358"/>
      <c r="G665" s="358"/>
      <c r="I665" s="187" t="s">
        <v>244</v>
      </c>
      <c r="J665" s="360"/>
      <c r="T665" s="341" t="s">
        <v>232</v>
      </c>
      <c r="U665" s="265" t="s">
        <v>245</v>
      </c>
      <c r="V665" s="270" t="s">
        <v>895</v>
      </c>
      <c r="W665" s="342" t="s">
        <v>19</v>
      </c>
      <c r="X665" s="265" t="s">
        <v>808</v>
      </c>
      <c r="Y665" s="343" t="s">
        <v>26</v>
      </c>
      <c r="Z665" s="266" t="s">
        <v>1764</v>
      </c>
    </row>
    <row r="666" spans="1:26" ht="15" customHeight="1" x14ac:dyDescent="0.2">
      <c r="A666" s="216" t="str">
        <f t="shared" si="10"/>
        <v>貨4軽SPG</v>
      </c>
      <c r="B666" s="360" t="s">
        <v>1076</v>
      </c>
      <c r="C666" s="216" t="s">
        <v>161</v>
      </c>
      <c r="D666" s="216" t="s">
        <v>19</v>
      </c>
      <c r="E666" s="216" t="s">
        <v>264</v>
      </c>
      <c r="H666" s="356"/>
      <c r="I666" s="1" t="s">
        <v>244</v>
      </c>
      <c r="K666" s="358"/>
      <c r="L666" s="358"/>
      <c r="M666" s="358"/>
      <c r="T666" s="341" t="s">
        <v>232</v>
      </c>
      <c r="U666" s="265" t="s">
        <v>245</v>
      </c>
      <c r="V666" s="270" t="s">
        <v>895</v>
      </c>
      <c r="W666" s="342" t="s">
        <v>19</v>
      </c>
      <c r="X666" s="265" t="s">
        <v>264</v>
      </c>
      <c r="Y666" s="343" t="s">
        <v>26</v>
      </c>
      <c r="Z666" s="266" t="s">
        <v>1764</v>
      </c>
    </row>
    <row r="667" spans="1:26" ht="15" customHeight="1" x14ac:dyDescent="0.2">
      <c r="A667" s="216" t="str">
        <f t="shared" si="10"/>
        <v>貨4軽SRG</v>
      </c>
      <c r="B667" s="360" t="s">
        <v>1076</v>
      </c>
      <c r="C667" s="216" t="s">
        <v>161</v>
      </c>
      <c r="D667" s="216" t="s">
        <v>19</v>
      </c>
      <c r="E667" s="216" t="s">
        <v>265</v>
      </c>
      <c r="I667" s="1" t="s">
        <v>244</v>
      </c>
      <c r="K667" s="358"/>
      <c r="L667" s="358"/>
      <c r="M667" s="358"/>
      <c r="T667" s="341" t="s">
        <v>232</v>
      </c>
      <c r="U667" s="265" t="s">
        <v>245</v>
      </c>
      <c r="V667" s="270" t="s">
        <v>895</v>
      </c>
      <c r="W667" s="342" t="s">
        <v>19</v>
      </c>
      <c r="X667" s="265" t="s">
        <v>265</v>
      </c>
      <c r="Y667" s="343" t="s">
        <v>26</v>
      </c>
      <c r="Z667" s="266" t="s">
        <v>1764</v>
      </c>
    </row>
    <row r="668" spans="1:26" ht="15" customHeight="1" x14ac:dyDescent="0.2">
      <c r="A668" s="216" t="str">
        <f t="shared" si="10"/>
        <v>貨4軽STG</v>
      </c>
      <c r="B668" s="360" t="s">
        <v>1076</v>
      </c>
      <c r="C668" s="216" t="s">
        <v>161</v>
      </c>
      <c r="D668" s="216" t="s">
        <v>19</v>
      </c>
      <c r="E668" s="360" t="s">
        <v>1077</v>
      </c>
      <c r="I668" s="1" t="s">
        <v>244</v>
      </c>
      <c r="K668" s="358"/>
      <c r="L668" s="358"/>
      <c r="M668" s="358"/>
      <c r="T668" s="341" t="s">
        <v>232</v>
      </c>
      <c r="U668" s="265" t="s">
        <v>245</v>
      </c>
      <c r="V668" s="270" t="s">
        <v>895</v>
      </c>
      <c r="W668" s="342" t="s">
        <v>19</v>
      </c>
      <c r="X668" s="265" t="s">
        <v>1078</v>
      </c>
      <c r="Y668" s="343" t="s">
        <v>26</v>
      </c>
      <c r="Z668" s="266" t="s">
        <v>1764</v>
      </c>
    </row>
    <row r="669" spans="1:26" ht="15" customHeight="1" x14ac:dyDescent="0.2">
      <c r="A669" s="216" t="str">
        <f t="shared" si="10"/>
        <v>貨4軽SCG</v>
      </c>
      <c r="B669" s="360" t="s">
        <v>1076</v>
      </c>
      <c r="C669" s="216" t="s">
        <v>161</v>
      </c>
      <c r="D669" s="216" t="s">
        <v>19</v>
      </c>
      <c r="E669" s="216" t="s">
        <v>1079</v>
      </c>
      <c r="H669" s="356"/>
      <c r="I669" s="1" t="s">
        <v>816</v>
      </c>
      <c r="J669" s="216" t="s">
        <v>820</v>
      </c>
      <c r="K669" s="358"/>
      <c r="L669" s="358"/>
      <c r="M669" s="358"/>
      <c r="T669" s="341" t="s">
        <v>232</v>
      </c>
      <c r="U669" s="265" t="s">
        <v>245</v>
      </c>
      <c r="V669" s="270" t="s">
        <v>895</v>
      </c>
      <c r="W669" s="342" t="s">
        <v>19</v>
      </c>
      <c r="X669" s="265" t="s">
        <v>1079</v>
      </c>
      <c r="Y669" s="343"/>
      <c r="Z669" s="266" t="s">
        <v>1702</v>
      </c>
    </row>
    <row r="670" spans="1:26" ht="15" customHeight="1" x14ac:dyDescent="0.2">
      <c r="A670" s="216" t="str">
        <f t="shared" si="10"/>
        <v>貨4軽SJG</v>
      </c>
      <c r="B670" s="360" t="s">
        <v>1076</v>
      </c>
      <c r="C670" s="216" t="s">
        <v>161</v>
      </c>
      <c r="D670" s="216" t="s">
        <v>19</v>
      </c>
      <c r="E670" s="216" t="s">
        <v>1080</v>
      </c>
      <c r="I670" s="1" t="s">
        <v>816</v>
      </c>
      <c r="J670" s="216" t="s">
        <v>820</v>
      </c>
      <c r="K670" s="358"/>
      <c r="L670" s="358"/>
      <c r="M670" s="358"/>
      <c r="T670" s="341" t="s">
        <v>232</v>
      </c>
      <c r="U670" s="265" t="s">
        <v>245</v>
      </c>
      <c r="V670" s="270" t="s">
        <v>895</v>
      </c>
      <c r="W670" s="342" t="s">
        <v>19</v>
      </c>
      <c r="X670" s="265" t="s">
        <v>1080</v>
      </c>
      <c r="Y670" s="343"/>
      <c r="Z670" s="266" t="s">
        <v>1702</v>
      </c>
    </row>
    <row r="671" spans="1:26" ht="15" customHeight="1" x14ac:dyDescent="0.2">
      <c r="A671" s="216" t="str">
        <f t="shared" si="10"/>
        <v>貨4軽SNG</v>
      </c>
      <c r="B671" s="360" t="s">
        <v>1076</v>
      </c>
      <c r="C671" s="216" t="s">
        <v>161</v>
      </c>
      <c r="D671" s="216" t="s">
        <v>19</v>
      </c>
      <c r="E671" s="216" t="s">
        <v>266</v>
      </c>
      <c r="H671" s="356"/>
      <c r="I671" s="1" t="s">
        <v>816</v>
      </c>
      <c r="J671" s="216" t="s">
        <v>820</v>
      </c>
      <c r="K671" s="358"/>
      <c r="L671" s="358"/>
      <c r="M671" s="358"/>
      <c r="T671" s="341" t="s">
        <v>232</v>
      </c>
      <c r="U671" s="265" t="s">
        <v>245</v>
      </c>
      <c r="V671" s="270" t="s">
        <v>895</v>
      </c>
      <c r="W671" s="342" t="s">
        <v>19</v>
      </c>
      <c r="X671" s="265" t="s">
        <v>266</v>
      </c>
      <c r="Y671" s="343"/>
      <c r="Z671" s="266" t="s">
        <v>1702</v>
      </c>
    </row>
    <row r="672" spans="1:26" ht="15" customHeight="1" x14ac:dyDescent="0.2">
      <c r="A672" s="216" t="str">
        <f t="shared" si="10"/>
        <v>貨4軽SQG</v>
      </c>
      <c r="B672" s="360" t="s">
        <v>1076</v>
      </c>
      <c r="C672" s="216" t="s">
        <v>161</v>
      </c>
      <c r="D672" s="216" t="s">
        <v>19</v>
      </c>
      <c r="E672" s="216" t="s">
        <v>267</v>
      </c>
      <c r="F672" s="356"/>
      <c r="I672" s="1" t="s">
        <v>816</v>
      </c>
      <c r="J672" s="216" t="s">
        <v>820</v>
      </c>
      <c r="T672" s="341" t="s">
        <v>232</v>
      </c>
      <c r="U672" s="265" t="s">
        <v>245</v>
      </c>
      <c r="V672" s="270" t="s">
        <v>895</v>
      </c>
      <c r="W672" s="342" t="s">
        <v>19</v>
      </c>
      <c r="X672" s="265" t="s">
        <v>267</v>
      </c>
      <c r="Y672" s="343"/>
      <c r="Z672" s="266" t="s">
        <v>1702</v>
      </c>
    </row>
    <row r="673" spans="1:26" ht="15" customHeight="1" x14ac:dyDescent="0.2">
      <c r="A673" s="216" t="str">
        <f t="shared" si="10"/>
        <v>貨4軽SSG</v>
      </c>
      <c r="B673" s="360" t="s">
        <v>1076</v>
      </c>
      <c r="C673" s="216" t="s">
        <v>161</v>
      </c>
      <c r="D673" s="216" t="s">
        <v>19</v>
      </c>
      <c r="E673" t="s">
        <v>1547</v>
      </c>
      <c r="F673" s="356"/>
      <c r="H673" s="356"/>
      <c r="I673" s="1" t="s">
        <v>816</v>
      </c>
      <c r="J673" s="216" t="s">
        <v>820</v>
      </c>
      <c r="T673" s="341" t="s">
        <v>232</v>
      </c>
      <c r="U673" s="265" t="s">
        <v>245</v>
      </c>
      <c r="V673" s="270" t="s">
        <v>895</v>
      </c>
      <c r="W673" s="342" t="s">
        <v>19</v>
      </c>
      <c r="X673" s="265" t="s">
        <v>1081</v>
      </c>
      <c r="Y673" s="343"/>
      <c r="Z673" s="266" t="s">
        <v>1702</v>
      </c>
    </row>
    <row r="674" spans="1:26" ht="15" customHeight="1" x14ac:dyDescent="0.2">
      <c r="A674" s="216" t="str">
        <f t="shared" si="10"/>
        <v>貨4軽SMG</v>
      </c>
      <c r="B674" s="360" t="s">
        <v>1076</v>
      </c>
      <c r="C674" s="216" t="s">
        <v>161</v>
      </c>
      <c r="D674" s="216" t="s">
        <v>19</v>
      </c>
      <c r="E674" t="s">
        <v>1548</v>
      </c>
      <c r="F674" s="356"/>
      <c r="G674"/>
      <c r="I674" s="1" t="s">
        <v>832</v>
      </c>
      <c r="T674" s="341" t="s">
        <v>232</v>
      </c>
      <c r="U674" s="265" t="s">
        <v>245</v>
      </c>
      <c r="V674" s="270" t="s">
        <v>895</v>
      </c>
      <c r="W674" s="342" t="s">
        <v>19</v>
      </c>
      <c r="X674" s="265" t="s">
        <v>1082</v>
      </c>
      <c r="Y674" s="343"/>
      <c r="Z674" s="266" t="s">
        <v>1703</v>
      </c>
    </row>
    <row r="675" spans="1:26" ht="15" customHeight="1" x14ac:dyDescent="0.2">
      <c r="A675" s="216" t="str">
        <f t="shared" si="10"/>
        <v>貨4軽TDG</v>
      </c>
      <c r="B675" s="360" t="s">
        <v>1076</v>
      </c>
      <c r="C675" s="216" t="s">
        <v>161</v>
      </c>
      <c r="D675" s="216" t="s">
        <v>19</v>
      </c>
      <c r="E675" s="360" t="s">
        <v>276</v>
      </c>
      <c r="F675" s="358"/>
      <c r="G675" s="358"/>
      <c r="H675" s="356"/>
      <c r="I675" s="187" t="s">
        <v>244</v>
      </c>
      <c r="J675" s="360" t="s">
        <v>383</v>
      </c>
      <c r="T675" s="341" t="s">
        <v>232</v>
      </c>
      <c r="U675" s="265" t="s">
        <v>245</v>
      </c>
      <c r="V675" s="270" t="s">
        <v>895</v>
      </c>
      <c r="W675" s="342" t="s">
        <v>19</v>
      </c>
      <c r="X675" s="265" t="s">
        <v>276</v>
      </c>
      <c r="Y675" s="343" t="s">
        <v>26</v>
      </c>
      <c r="Z675" s="266" t="s">
        <v>1764</v>
      </c>
    </row>
    <row r="676" spans="1:26" ht="15" customHeight="1" x14ac:dyDescent="0.2">
      <c r="A676" s="216" t="str">
        <f t="shared" si="10"/>
        <v>貨4軽TKG</v>
      </c>
      <c r="B676" s="360" t="s">
        <v>1076</v>
      </c>
      <c r="C676" s="358" t="s">
        <v>161</v>
      </c>
      <c r="D676" s="360" t="s">
        <v>19</v>
      </c>
      <c r="E676" s="360" t="s">
        <v>277</v>
      </c>
      <c r="F676" s="358"/>
      <c r="G676" s="358"/>
      <c r="I676" s="187" t="s">
        <v>244</v>
      </c>
      <c r="J676" s="360" t="s">
        <v>383</v>
      </c>
      <c r="T676" s="341" t="s">
        <v>232</v>
      </c>
      <c r="U676" s="265" t="s">
        <v>245</v>
      </c>
      <c r="V676" s="270" t="s">
        <v>895</v>
      </c>
      <c r="W676" s="342" t="s">
        <v>19</v>
      </c>
      <c r="X676" s="265" t="s">
        <v>277</v>
      </c>
      <c r="Y676" s="343" t="s">
        <v>26</v>
      </c>
      <c r="Z676" s="266" t="s">
        <v>1764</v>
      </c>
    </row>
    <row r="677" spans="1:26" ht="15" customHeight="1" x14ac:dyDescent="0.2">
      <c r="A677" s="216" t="str">
        <f t="shared" si="10"/>
        <v>貨4軽TPG</v>
      </c>
      <c r="B677" s="360" t="s">
        <v>1076</v>
      </c>
      <c r="C677" s="358" t="s">
        <v>161</v>
      </c>
      <c r="D677" s="360" t="s">
        <v>19</v>
      </c>
      <c r="E677" s="360" t="s">
        <v>278</v>
      </c>
      <c r="F677" s="358"/>
      <c r="G677" s="358"/>
      <c r="I677" s="187" t="s">
        <v>244</v>
      </c>
      <c r="J677" s="360" t="s">
        <v>383</v>
      </c>
      <c r="T677" s="341" t="s">
        <v>232</v>
      </c>
      <c r="U677" s="265" t="s">
        <v>245</v>
      </c>
      <c r="V677" s="270" t="s">
        <v>895</v>
      </c>
      <c r="W677" s="342" t="s">
        <v>19</v>
      </c>
      <c r="X677" s="265" t="s">
        <v>278</v>
      </c>
      <c r="Y677" s="343" t="s">
        <v>26</v>
      </c>
      <c r="Z677" s="266" t="s">
        <v>1764</v>
      </c>
    </row>
    <row r="678" spans="1:26" ht="15" customHeight="1" x14ac:dyDescent="0.2">
      <c r="A678" s="216" t="str">
        <f t="shared" si="10"/>
        <v>貨4軽TRG</v>
      </c>
      <c r="B678" s="360" t="s">
        <v>1076</v>
      </c>
      <c r="C678" s="216" t="s">
        <v>161</v>
      </c>
      <c r="D678" s="216" t="s">
        <v>19</v>
      </c>
      <c r="E678" s="216" t="s">
        <v>279</v>
      </c>
      <c r="H678" s="356"/>
      <c r="I678" s="1" t="s">
        <v>244</v>
      </c>
      <c r="J678" s="216" t="s">
        <v>383</v>
      </c>
      <c r="T678" s="341" t="s">
        <v>232</v>
      </c>
      <c r="U678" s="265" t="s">
        <v>245</v>
      </c>
      <c r="V678" s="270" t="s">
        <v>895</v>
      </c>
      <c r="W678" s="342" t="s">
        <v>19</v>
      </c>
      <c r="X678" s="265" t="s">
        <v>279</v>
      </c>
      <c r="Y678" s="343" t="s">
        <v>26</v>
      </c>
      <c r="Z678" s="266" t="s">
        <v>1764</v>
      </c>
    </row>
    <row r="679" spans="1:26" ht="15" customHeight="1" x14ac:dyDescent="0.2">
      <c r="A679" s="216" t="str">
        <f t="shared" si="10"/>
        <v>貨4軽TTG</v>
      </c>
      <c r="B679" s="360" t="s">
        <v>1076</v>
      </c>
      <c r="C679" s="358" t="s">
        <v>161</v>
      </c>
      <c r="D679" s="360" t="s">
        <v>19</v>
      </c>
      <c r="E679" s="360" t="s">
        <v>1549</v>
      </c>
      <c r="I679" s="1" t="s">
        <v>244</v>
      </c>
      <c r="J679" s="216" t="s">
        <v>383</v>
      </c>
      <c r="T679" s="341" t="s">
        <v>232</v>
      </c>
      <c r="U679" s="265" t="s">
        <v>245</v>
      </c>
      <c r="V679" s="270" t="s">
        <v>895</v>
      </c>
      <c r="W679" s="342" t="s">
        <v>19</v>
      </c>
      <c r="X679" s="265" t="s">
        <v>1083</v>
      </c>
      <c r="Y679" s="343" t="s">
        <v>26</v>
      </c>
      <c r="Z679" s="266" t="s">
        <v>1764</v>
      </c>
    </row>
    <row r="680" spans="1:26" ht="15" customHeight="1" x14ac:dyDescent="0.2">
      <c r="A680" s="216" t="str">
        <f t="shared" si="10"/>
        <v>貨4軽TCG</v>
      </c>
      <c r="B680" s="360" t="s">
        <v>1076</v>
      </c>
      <c r="C680" s="216" t="s">
        <v>161</v>
      </c>
      <c r="D680" s="216" t="s">
        <v>19</v>
      </c>
      <c r="E680" s="216" t="s">
        <v>280</v>
      </c>
      <c r="H680" s="356"/>
      <c r="I680" s="1" t="s">
        <v>816</v>
      </c>
      <c r="J680" s="216" t="s">
        <v>15</v>
      </c>
      <c r="T680" s="341" t="s">
        <v>232</v>
      </c>
      <c r="U680" s="265" t="s">
        <v>245</v>
      </c>
      <c r="V680" s="270" t="s">
        <v>895</v>
      </c>
      <c r="W680" s="342" t="s">
        <v>19</v>
      </c>
      <c r="X680" s="265" t="s">
        <v>280</v>
      </c>
      <c r="Y680" s="343"/>
      <c r="Z680" s="266" t="s">
        <v>1702</v>
      </c>
    </row>
    <row r="681" spans="1:26" ht="15" customHeight="1" x14ac:dyDescent="0.2">
      <c r="A681" s="216" t="str">
        <f t="shared" si="10"/>
        <v>貨4軽TJG</v>
      </c>
      <c r="B681" s="360" t="s">
        <v>1076</v>
      </c>
      <c r="C681" s="358" t="s">
        <v>161</v>
      </c>
      <c r="D681" s="360" t="s">
        <v>19</v>
      </c>
      <c r="E681" s="216" t="s">
        <v>281</v>
      </c>
      <c r="I681" s="1" t="s">
        <v>816</v>
      </c>
      <c r="J681" s="216" t="s">
        <v>15</v>
      </c>
      <c r="T681" s="341" t="s">
        <v>232</v>
      </c>
      <c r="U681" s="265" t="s">
        <v>245</v>
      </c>
      <c r="V681" s="270" t="s">
        <v>895</v>
      </c>
      <c r="W681" s="342" t="s">
        <v>19</v>
      </c>
      <c r="X681" s="265" t="s">
        <v>281</v>
      </c>
      <c r="Y681" s="343"/>
      <c r="Z681" s="266" t="s">
        <v>1702</v>
      </c>
    </row>
    <row r="682" spans="1:26" ht="15" customHeight="1" x14ac:dyDescent="0.2">
      <c r="A682" s="216" t="str">
        <f t="shared" si="10"/>
        <v>貨4軽TNG</v>
      </c>
      <c r="B682" s="360" t="s">
        <v>1076</v>
      </c>
      <c r="C682" s="216" t="s">
        <v>161</v>
      </c>
      <c r="D682" s="216" t="s">
        <v>19</v>
      </c>
      <c r="E682" s="216" t="s">
        <v>282</v>
      </c>
      <c r="H682" s="356"/>
      <c r="I682" s="1" t="s">
        <v>816</v>
      </c>
      <c r="J682" s="216" t="s">
        <v>15</v>
      </c>
      <c r="T682" s="341" t="s">
        <v>232</v>
      </c>
      <c r="U682" s="265" t="s">
        <v>245</v>
      </c>
      <c r="V682" s="270" t="s">
        <v>895</v>
      </c>
      <c r="W682" s="342" t="s">
        <v>19</v>
      </c>
      <c r="X682" s="265" t="s">
        <v>282</v>
      </c>
      <c r="Y682" s="343"/>
      <c r="Z682" s="266" t="s">
        <v>1702</v>
      </c>
    </row>
    <row r="683" spans="1:26" ht="15" customHeight="1" x14ac:dyDescent="0.2">
      <c r="A683" s="216" t="str">
        <f t="shared" si="10"/>
        <v>貨4軽TQG</v>
      </c>
      <c r="B683" s="360" t="s">
        <v>1076</v>
      </c>
      <c r="C683" s="358" t="s">
        <v>161</v>
      </c>
      <c r="D683" s="360" t="s">
        <v>19</v>
      </c>
      <c r="E683" s="216" t="s">
        <v>283</v>
      </c>
      <c r="I683" s="1" t="s">
        <v>816</v>
      </c>
      <c r="J683" s="216" t="s">
        <v>15</v>
      </c>
      <c r="K683" s="358"/>
      <c r="L683" s="358"/>
      <c r="M683" s="358"/>
      <c r="T683" s="341" t="s">
        <v>232</v>
      </c>
      <c r="U683" s="265" t="s">
        <v>245</v>
      </c>
      <c r="V683" s="270" t="s">
        <v>895</v>
      </c>
      <c r="W683" s="342" t="s">
        <v>19</v>
      </c>
      <c r="X683" s="265" t="s">
        <v>283</v>
      </c>
      <c r="Y683" s="343"/>
      <c r="Z683" s="266" t="s">
        <v>1702</v>
      </c>
    </row>
    <row r="684" spans="1:26" ht="15" customHeight="1" x14ac:dyDescent="0.2">
      <c r="A684" s="216" t="str">
        <f t="shared" si="10"/>
        <v>貨4軽TSG</v>
      </c>
      <c r="B684" s="360" t="s">
        <v>1076</v>
      </c>
      <c r="C684" s="216" t="s">
        <v>161</v>
      </c>
      <c r="D684" s="216" t="s">
        <v>19</v>
      </c>
      <c r="E684" t="s">
        <v>1550</v>
      </c>
      <c r="H684" s="356"/>
      <c r="I684" s="1" t="s">
        <v>816</v>
      </c>
      <c r="J684" s="216" t="s">
        <v>15</v>
      </c>
      <c r="K684" s="358"/>
      <c r="L684" s="358"/>
      <c r="M684" s="358"/>
      <c r="T684" s="341" t="s">
        <v>232</v>
      </c>
      <c r="U684" s="265" t="s">
        <v>245</v>
      </c>
      <c r="V684" s="270" t="s">
        <v>895</v>
      </c>
      <c r="W684" s="342" t="s">
        <v>19</v>
      </c>
      <c r="X684" s="265" t="s">
        <v>815</v>
      </c>
      <c r="Y684" s="343"/>
      <c r="Z684" s="266" t="s">
        <v>1702</v>
      </c>
    </row>
    <row r="685" spans="1:26" ht="15" customHeight="1" x14ac:dyDescent="0.2">
      <c r="A685" s="216" t="str">
        <f t="shared" si="10"/>
        <v>貨4軽TMG</v>
      </c>
      <c r="B685" s="360" t="s">
        <v>1076</v>
      </c>
      <c r="C685" s="216" t="s">
        <v>161</v>
      </c>
      <c r="D685" s="216" t="s">
        <v>19</v>
      </c>
      <c r="E685" t="s">
        <v>1551</v>
      </c>
      <c r="I685" s="1" t="s">
        <v>832</v>
      </c>
      <c r="K685" s="358"/>
      <c r="L685" s="358"/>
      <c r="M685" s="358"/>
      <c r="T685" s="341" t="s">
        <v>232</v>
      </c>
      <c r="U685" s="265" t="s">
        <v>245</v>
      </c>
      <c r="V685" s="270" t="s">
        <v>895</v>
      </c>
      <c r="W685" s="342" t="s">
        <v>19</v>
      </c>
      <c r="X685" s="265" t="s">
        <v>1084</v>
      </c>
      <c r="Y685" s="343"/>
      <c r="Z685" s="266" t="s">
        <v>1703</v>
      </c>
    </row>
    <row r="686" spans="1:26" ht="15" customHeight="1" x14ac:dyDescent="0.2">
      <c r="A686" s="216" t="str">
        <f t="shared" si="10"/>
        <v>貨4軽2DG</v>
      </c>
      <c r="B686" s="360" t="s">
        <v>1085</v>
      </c>
      <c r="C686" s="216" t="s">
        <v>161</v>
      </c>
      <c r="D686" t="s">
        <v>1552</v>
      </c>
      <c r="E686" t="s">
        <v>1553</v>
      </c>
      <c r="F686"/>
      <c r="G686"/>
      <c r="I686" s="1" t="s">
        <v>937</v>
      </c>
      <c r="K686" s="358"/>
      <c r="L686" s="358"/>
      <c r="M686" s="358"/>
      <c r="T686" s="341" t="s">
        <v>232</v>
      </c>
      <c r="U686" s="265" t="s">
        <v>245</v>
      </c>
      <c r="V686" s="270" t="s">
        <v>895</v>
      </c>
      <c r="W686" s="342" t="s">
        <v>1086</v>
      </c>
      <c r="X686" s="265" t="s">
        <v>1087</v>
      </c>
      <c r="Y686" s="343" t="s">
        <v>1496</v>
      </c>
      <c r="Z686" s="266" t="s">
        <v>1765</v>
      </c>
    </row>
    <row r="687" spans="1:26" ht="15" customHeight="1" x14ac:dyDescent="0.2">
      <c r="A687" s="216" t="str">
        <f t="shared" si="10"/>
        <v>貨4軽2KG</v>
      </c>
      <c r="B687" s="360" t="s">
        <v>1085</v>
      </c>
      <c r="C687" s="216" t="s">
        <v>161</v>
      </c>
      <c r="D687" t="s">
        <v>1552</v>
      </c>
      <c r="E687" t="s">
        <v>1554</v>
      </c>
      <c r="F687"/>
      <c r="G687"/>
      <c r="H687" s="356"/>
      <c r="I687" s="1" t="s">
        <v>937</v>
      </c>
      <c r="K687" s="358"/>
      <c r="L687" s="358"/>
      <c r="M687" s="358"/>
      <c r="T687" s="341" t="s">
        <v>232</v>
      </c>
      <c r="U687" s="265" t="s">
        <v>245</v>
      </c>
      <c r="V687" s="270" t="s">
        <v>895</v>
      </c>
      <c r="W687" s="342" t="s">
        <v>1086</v>
      </c>
      <c r="X687" s="265" t="s">
        <v>1088</v>
      </c>
      <c r="Y687" s="343" t="s">
        <v>1496</v>
      </c>
      <c r="Z687" s="266" t="s">
        <v>1765</v>
      </c>
    </row>
    <row r="688" spans="1:26" ht="15" customHeight="1" x14ac:dyDescent="0.2">
      <c r="A688" s="216" t="str">
        <f t="shared" si="10"/>
        <v>貨4軽2PG</v>
      </c>
      <c r="B688" s="360" t="s">
        <v>1089</v>
      </c>
      <c r="C688" s="216" t="s">
        <v>161</v>
      </c>
      <c r="D688" t="s">
        <v>1090</v>
      </c>
      <c r="E688" t="s">
        <v>1555</v>
      </c>
      <c r="F688"/>
      <c r="G688"/>
      <c r="I688" s="1" t="s">
        <v>937</v>
      </c>
      <c r="K688" s="358"/>
      <c r="L688" s="358"/>
      <c r="M688" s="358"/>
      <c r="T688" s="341" t="s">
        <v>232</v>
      </c>
      <c r="U688" s="265" t="s">
        <v>245</v>
      </c>
      <c r="V688" s="270" t="s">
        <v>895</v>
      </c>
      <c r="W688" s="342" t="s">
        <v>1086</v>
      </c>
      <c r="X688" s="265" t="s">
        <v>1091</v>
      </c>
      <c r="Y688" s="343" t="s">
        <v>1496</v>
      </c>
      <c r="Z688" s="266" t="s">
        <v>1765</v>
      </c>
    </row>
    <row r="689" spans="1:26" ht="15" customHeight="1" x14ac:dyDescent="0.2">
      <c r="A689" s="216" t="str">
        <f t="shared" si="10"/>
        <v>貨4軽2RG</v>
      </c>
      <c r="B689" s="360" t="s">
        <v>1089</v>
      </c>
      <c r="C689" s="216" t="s">
        <v>161</v>
      </c>
      <c r="D689" t="s">
        <v>1090</v>
      </c>
      <c r="E689" t="s">
        <v>1556</v>
      </c>
      <c r="F689"/>
      <c r="G689"/>
      <c r="H689" s="356"/>
      <c r="I689" s="1" t="s">
        <v>937</v>
      </c>
      <c r="K689" s="361"/>
      <c r="L689" s="361"/>
      <c r="M689" s="361"/>
      <c r="T689" s="341" t="s">
        <v>232</v>
      </c>
      <c r="U689" s="265" t="s">
        <v>245</v>
      </c>
      <c r="V689" s="270" t="s">
        <v>895</v>
      </c>
      <c r="W689" s="342" t="s">
        <v>1086</v>
      </c>
      <c r="X689" s="265" t="s">
        <v>1092</v>
      </c>
      <c r="Y689" s="343" t="s">
        <v>1496</v>
      </c>
      <c r="Z689" s="266" t="s">
        <v>1765</v>
      </c>
    </row>
    <row r="690" spans="1:26" ht="15" customHeight="1" x14ac:dyDescent="0.2">
      <c r="A690" s="216" t="str">
        <f t="shared" si="10"/>
        <v>貨4軽2TG</v>
      </c>
      <c r="B690" s="360" t="s">
        <v>1089</v>
      </c>
      <c r="C690" s="216" t="s">
        <v>161</v>
      </c>
      <c r="D690" t="s">
        <v>1090</v>
      </c>
      <c r="E690" t="s">
        <v>1557</v>
      </c>
      <c r="F690"/>
      <c r="G690"/>
      <c r="I690" s="1" t="s">
        <v>937</v>
      </c>
      <c r="K690" s="361"/>
      <c r="L690" s="361"/>
      <c r="M690" s="361"/>
      <c r="T690" s="341" t="s">
        <v>232</v>
      </c>
      <c r="U690" s="265" t="s">
        <v>245</v>
      </c>
      <c r="V690" s="270" t="s">
        <v>895</v>
      </c>
      <c r="W690" s="342" t="s">
        <v>1086</v>
      </c>
      <c r="X690" s="265" t="s">
        <v>1093</v>
      </c>
      <c r="Y690" s="343" t="s">
        <v>1496</v>
      </c>
      <c r="Z690" s="266" t="s">
        <v>1765</v>
      </c>
    </row>
    <row r="691" spans="1:26" ht="15" customHeight="1" x14ac:dyDescent="0.2">
      <c r="A691" s="216" t="str">
        <f t="shared" si="10"/>
        <v>貨4軽2CG</v>
      </c>
      <c r="B691" s="360" t="s">
        <v>1089</v>
      </c>
      <c r="C691" s="216" t="s">
        <v>161</v>
      </c>
      <c r="D691" t="s">
        <v>1090</v>
      </c>
      <c r="E691" t="s">
        <v>1558</v>
      </c>
      <c r="F691"/>
      <c r="G691"/>
      <c r="H691" s="356"/>
      <c r="I691" s="1" t="s">
        <v>816</v>
      </c>
      <c r="T691" s="341" t="s">
        <v>232</v>
      </c>
      <c r="U691" s="265" t="s">
        <v>245</v>
      </c>
      <c r="V691" s="270" t="s">
        <v>895</v>
      </c>
      <c r="W691" s="342" t="s">
        <v>1086</v>
      </c>
      <c r="X691" s="265" t="s">
        <v>1094</v>
      </c>
      <c r="Y691" s="343"/>
      <c r="Z691" s="266" t="s">
        <v>1702</v>
      </c>
    </row>
    <row r="692" spans="1:26" ht="15" customHeight="1" x14ac:dyDescent="0.2">
      <c r="A692" s="216" t="str">
        <f t="shared" si="10"/>
        <v>貨4軽2JG</v>
      </c>
      <c r="B692" s="360" t="s">
        <v>1089</v>
      </c>
      <c r="C692" s="216" t="s">
        <v>161</v>
      </c>
      <c r="D692" t="s">
        <v>1090</v>
      </c>
      <c r="E692" t="s">
        <v>1559</v>
      </c>
      <c r="F692"/>
      <c r="G692"/>
      <c r="I692" s="1" t="s">
        <v>816</v>
      </c>
      <c r="T692" s="341" t="s">
        <v>232</v>
      </c>
      <c r="U692" s="265" t="s">
        <v>245</v>
      </c>
      <c r="V692" s="270" t="s">
        <v>895</v>
      </c>
      <c r="W692" s="342" t="s">
        <v>1086</v>
      </c>
      <c r="X692" s="265" t="s">
        <v>1095</v>
      </c>
      <c r="Y692" s="343"/>
      <c r="Z692" s="266" t="s">
        <v>1702</v>
      </c>
    </row>
    <row r="693" spans="1:26" ht="15" customHeight="1" x14ac:dyDescent="0.2">
      <c r="A693" s="216" t="str">
        <f t="shared" si="10"/>
        <v>貨4軽2NG</v>
      </c>
      <c r="B693" s="360" t="s">
        <v>1089</v>
      </c>
      <c r="C693" s="216" t="s">
        <v>161</v>
      </c>
      <c r="D693" t="s">
        <v>1090</v>
      </c>
      <c r="E693" t="s">
        <v>1560</v>
      </c>
      <c r="F693"/>
      <c r="G693"/>
      <c r="H693" s="356"/>
      <c r="I693" s="1" t="s">
        <v>816</v>
      </c>
      <c r="T693" s="341" t="s">
        <v>232</v>
      </c>
      <c r="U693" s="265" t="s">
        <v>245</v>
      </c>
      <c r="V693" s="270" t="s">
        <v>895</v>
      </c>
      <c r="W693" s="342" t="s">
        <v>1086</v>
      </c>
      <c r="X693" s="265" t="s">
        <v>1096</v>
      </c>
      <c r="Y693" s="343"/>
      <c r="Z693" s="266" t="s">
        <v>1702</v>
      </c>
    </row>
    <row r="694" spans="1:26" ht="15" customHeight="1" x14ac:dyDescent="0.2">
      <c r="A694" s="216" t="str">
        <f t="shared" si="10"/>
        <v>貨4軽2QG</v>
      </c>
      <c r="B694" s="360" t="s">
        <v>1089</v>
      </c>
      <c r="C694" s="216" t="s">
        <v>161</v>
      </c>
      <c r="D694" t="s">
        <v>1090</v>
      </c>
      <c r="E694" t="s">
        <v>1561</v>
      </c>
      <c r="F694"/>
      <c r="G694"/>
      <c r="I694" s="1" t="s">
        <v>816</v>
      </c>
      <c r="T694" s="341" t="s">
        <v>232</v>
      </c>
      <c r="U694" s="265" t="s">
        <v>245</v>
      </c>
      <c r="V694" s="270" t="s">
        <v>895</v>
      </c>
      <c r="W694" s="342" t="s">
        <v>1086</v>
      </c>
      <c r="X694" s="265" t="s">
        <v>1097</v>
      </c>
      <c r="Y694" s="343"/>
      <c r="Z694" s="266" t="s">
        <v>1702</v>
      </c>
    </row>
    <row r="695" spans="1:26" ht="15" customHeight="1" x14ac:dyDescent="0.2">
      <c r="A695" s="216" t="str">
        <f t="shared" si="10"/>
        <v>貨4軽2SG</v>
      </c>
      <c r="B695" s="360" t="s">
        <v>1089</v>
      </c>
      <c r="C695" s="216" t="s">
        <v>161</v>
      </c>
      <c r="D695" t="s">
        <v>1090</v>
      </c>
      <c r="E695" t="s">
        <v>1562</v>
      </c>
      <c r="F695"/>
      <c r="G695"/>
      <c r="I695" s="1" t="s">
        <v>816</v>
      </c>
      <c r="T695" s="341" t="s">
        <v>232</v>
      </c>
      <c r="U695" s="265" t="s">
        <v>245</v>
      </c>
      <c r="V695" s="270" t="s">
        <v>895</v>
      </c>
      <c r="W695" s="342" t="s">
        <v>1086</v>
      </c>
      <c r="X695" s="265" t="s">
        <v>1098</v>
      </c>
      <c r="Y695" s="343"/>
      <c r="Z695" s="266" t="s">
        <v>1702</v>
      </c>
    </row>
    <row r="696" spans="1:26" ht="15" customHeight="1" x14ac:dyDescent="0.2">
      <c r="A696" s="216" t="str">
        <f t="shared" si="10"/>
        <v>貨4軽2MG</v>
      </c>
      <c r="B696" s="360" t="s">
        <v>1089</v>
      </c>
      <c r="C696" s="216" t="s">
        <v>161</v>
      </c>
      <c r="D696" t="s">
        <v>1090</v>
      </c>
      <c r="E696" t="s">
        <v>1563</v>
      </c>
      <c r="F696"/>
      <c r="G696"/>
      <c r="H696" s="356"/>
      <c r="I696" s="1" t="s">
        <v>832</v>
      </c>
      <c r="T696" s="341" t="s">
        <v>232</v>
      </c>
      <c r="U696" s="265" t="s">
        <v>245</v>
      </c>
      <c r="V696" s="270" t="s">
        <v>895</v>
      </c>
      <c r="W696" s="342" t="s">
        <v>1086</v>
      </c>
      <c r="X696" s="265" t="s">
        <v>1099</v>
      </c>
      <c r="Y696" s="343"/>
      <c r="Z696" s="266" t="s">
        <v>1703</v>
      </c>
    </row>
    <row r="697" spans="1:26" ht="15" customHeight="1" x14ac:dyDescent="0.2">
      <c r="A697" s="216" t="str">
        <f t="shared" si="10"/>
        <v>貨1CTP</v>
      </c>
      <c r="B697" s="216" t="s">
        <v>169</v>
      </c>
      <c r="C697" s="216" t="s">
        <v>168</v>
      </c>
      <c r="D697" s="216" t="s">
        <v>517</v>
      </c>
      <c r="E697" s="216" t="s">
        <v>582</v>
      </c>
      <c r="F697" s="356"/>
      <c r="I697" s="1" t="s">
        <v>547</v>
      </c>
      <c r="J697" s="216" t="s">
        <v>1100</v>
      </c>
      <c r="T697" s="341" t="s">
        <v>232</v>
      </c>
      <c r="U697" s="265" t="s">
        <v>287</v>
      </c>
      <c r="V697" s="270" t="s">
        <v>819</v>
      </c>
      <c r="W697" s="342" t="s">
        <v>517</v>
      </c>
      <c r="X697" s="265" t="s">
        <v>582</v>
      </c>
      <c r="Y697" s="343"/>
      <c r="Z697" s="266" t="s">
        <v>1701</v>
      </c>
    </row>
    <row r="698" spans="1:26" ht="15" customHeight="1" x14ac:dyDescent="0.2">
      <c r="A698" s="216" t="str">
        <f t="shared" si="10"/>
        <v>貨1CLP</v>
      </c>
      <c r="B698" s="216" t="s">
        <v>169</v>
      </c>
      <c r="C698" s="216" t="s">
        <v>168</v>
      </c>
      <c r="D698" s="216" t="s">
        <v>517</v>
      </c>
      <c r="E698" s="216" t="s">
        <v>574</v>
      </c>
      <c r="F698" s="356"/>
      <c r="I698" s="1" t="s">
        <v>547</v>
      </c>
      <c r="J698" s="216" t="s">
        <v>1101</v>
      </c>
      <c r="T698" s="341" t="s">
        <v>232</v>
      </c>
      <c r="U698" s="265" t="s">
        <v>287</v>
      </c>
      <c r="V698" s="270" t="s">
        <v>819</v>
      </c>
      <c r="W698" s="342" t="s">
        <v>517</v>
      </c>
      <c r="X698" s="265" t="s">
        <v>574</v>
      </c>
      <c r="Y698" s="343"/>
      <c r="Z698" s="266" t="s">
        <v>1701</v>
      </c>
    </row>
    <row r="699" spans="1:26" ht="15" customHeight="1" x14ac:dyDescent="0.2">
      <c r="A699" s="216" t="str">
        <f t="shared" si="10"/>
        <v>貨1CUP</v>
      </c>
      <c r="B699" s="216" t="s">
        <v>169</v>
      </c>
      <c r="C699" s="216" t="s">
        <v>168</v>
      </c>
      <c r="D699" s="216" t="s">
        <v>517</v>
      </c>
      <c r="E699" s="216" t="s">
        <v>589</v>
      </c>
      <c r="I699" s="1" t="s">
        <v>547</v>
      </c>
      <c r="J699" t="s">
        <v>1102</v>
      </c>
      <c r="T699" s="341" t="s">
        <v>232</v>
      </c>
      <c r="U699" s="265" t="s">
        <v>287</v>
      </c>
      <c r="V699" s="270" t="s">
        <v>819</v>
      </c>
      <c r="W699" s="342" t="s">
        <v>517</v>
      </c>
      <c r="X699" s="265" t="s">
        <v>589</v>
      </c>
      <c r="Y699" s="343"/>
      <c r="Z699" s="266" t="s">
        <v>1701</v>
      </c>
    </row>
    <row r="700" spans="1:26" ht="15" customHeight="1" x14ac:dyDescent="0.2">
      <c r="A700" s="216" t="str">
        <f t="shared" si="10"/>
        <v>貨1CAFE</v>
      </c>
      <c r="B700" s="216" t="s">
        <v>169</v>
      </c>
      <c r="C700" s="216" t="s">
        <v>168</v>
      </c>
      <c r="D700" s="216" t="s">
        <v>97</v>
      </c>
      <c r="E700" s="216" t="s">
        <v>1103</v>
      </c>
      <c r="I700" s="1" t="s">
        <v>547</v>
      </c>
      <c r="J700" t="s">
        <v>287</v>
      </c>
      <c r="T700" s="341" t="s">
        <v>232</v>
      </c>
      <c r="U700" s="265" t="s">
        <v>287</v>
      </c>
      <c r="V700" s="270" t="s">
        <v>819</v>
      </c>
      <c r="W700" s="342" t="s">
        <v>97</v>
      </c>
      <c r="X700" s="265" t="s">
        <v>1103</v>
      </c>
      <c r="Y700" s="343"/>
      <c r="Z700" s="266" t="s">
        <v>1701</v>
      </c>
    </row>
    <row r="701" spans="1:26" ht="15" customHeight="1" x14ac:dyDescent="0.2">
      <c r="A701" s="216" t="str">
        <f t="shared" si="10"/>
        <v>貨1CAEE</v>
      </c>
      <c r="B701" s="216" t="s">
        <v>169</v>
      </c>
      <c r="C701" s="216" t="s">
        <v>168</v>
      </c>
      <c r="D701" s="216" t="s">
        <v>97</v>
      </c>
      <c r="E701" s="216" t="s">
        <v>1104</v>
      </c>
      <c r="I701" s="1" t="s">
        <v>547</v>
      </c>
      <c r="J701" t="s">
        <v>1105</v>
      </c>
      <c r="T701" s="341" t="s">
        <v>232</v>
      </c>
      <c r="U701" s="265" t="s">
        <v>287</v>
      </c>
      <c r="V701" s="270" t="s">
        <v>819</v>
      </c>
      <c r="W701" s="342" t="s">
        <v>97</v>
      </c>
      <c r="X701" s="265" t="s">
        <v>1104</v>
      </c>
      <c r="Y701" s="343"/>
      <c r="Z701" s="266" t="s">
        <v>1701</v>
      </c>
    </row>
    <row r="702" spans="1:26" ht="15" customHeight="1" x14ac:dyDescent="0.2">
      <c r="A702" s="216" t="str">
        <f t="shared" si="10"/>
        <v>貨1CCEE</v>
      </c>
      <c r="B702" s="358" t="s">
        <v>169</v>
      </c>
      <c r="C702" s="358" t="s">
        <v>168</v>
      </c>
      <c r="D702" s="360" t="s">
        <v>97</v>
      </c>
      <c r="E702" s="360" t="s">
        <v>164</v>
      </c>
      <c r="F702" s="358"/>
      <c r="G702" s="358"/>
      <c r="H702" s="358"/>
      <c r="I702" s="187" t="s">
        <v>547</v>
      </c>
      <c r="J702" s="360" t="s">
        <v>73</v>
      </c>
      <c r="T702" s="341" t="s">
        <v>232</v>
      </c>
      <c r="U702" s="265" t="s">
        <v>287</v>
      </c>
      <c r="V702" s="270" t="s">
        <v>819</v>
      </c>
      <c r="W702" s="342" t="s">
        <v>97</v>
      </c>
      <c r="X702" s="265" t="s">
        <v>164</v>
      </c>
      <c r="Y702" s="343"/>
      <c r="Z702" s="266" t="s">
        <v>1701</v>
      </c>
    </row>
    <row r="703" spans="1:26" ht="15" customHeight="1" x14ac:dyDescent="0.2">
      <c r="A703" s="216" t="str">
        <f t="shared" si="10"/>
        <v>貨1CCFE</v>
      </c>
      <c r="B703" s="358" t="s">
        <v>169</v>
      </c>
      <c r="C703" s="358" t="s">
        <v>168</v>
      </c>
      <c r="D703" s="360" t="s">
        <v>97</v>
      </c>
      <c r="E703" s="360" t="s">
        <v>165</v>
      </c>
      <c r="F703" s="358"/>
      <c r="G703" s="358"/>
      <c r="H703" s="358"/>
      <c r="I703" s="187" t="s">
        <v>547</v>
      </c>
      <c r="J703" s="360" t="s">
        <v>72</v>
      </c>
      <c r="T703" s="341" t="s">
        <v>232</v>
      </c>
      <c r="U703" s="265" t="s">
        <v>287</v>
      </c>
      <c r="V703" s="270" t="s">
        <v>819</v>
      </c>
      <c r="W703" s="342" t="s">
        <v>97</v>
      </c>
      <c r="X703" s="265" t="s">
        <v>165</v>
      </c>
      <c r="Y703" s="343"/>
      <c r="Z703" s="266" t="s">
        <v>1701</v>
      </c>
    </row>
    <row r="704" spans="1:26" ht="15" customHeight="1" x14ac:dyDescent="0.2">
      <c r="A704" s="216" t="str">
        <f t="shared" si="10"/>
        <v>貨1CDEE</v>
      </c>
      <c r="B704" s="358" t="s">
        <v>169</v>
      </c>
      <c r="C704" s="358" t="s">
        <v>168</v>
      </c>
      <c r="D704" s="360" t="s">
        <v>97</v>
      </c>
      <c r="E704" s="360" t="s">
        <v>166</v>
      </c>
      <c r="F704" s="358"/>
      <c r="G704" s="358"/>
      <c r="H704" s="358"/>
      <c r="I704" s="187" t="s">
        <v>547</v>
      </c>
      <c r="J704" s="360" t="s">
        <v>284</v>
      </c>
      <c r="T704" s="341" t="s">
        <v>232</v>
      </c>
      <c r="U704" s="265" t="s">
        <v>287</v>
      </c>
      <c r="V704" s="270" t="s">
        <v>819</v>
      </c>
      <c r="W704" s="342" t="s">
        <v>97</v>
      </c>
      <c r="X704" s="265" t="s">
        <v>166</v>
      </c>
      <c r="Y704" s="343"/>
      <c r="Z704" s="266" t="s">
        <v>1701</v>
      </c>
    </row>
    <row r="705" spans="1:26" ht="15" customHeight="1" x14ac:dyDescent="0.2">
      <c r="A705" s="216" t="str">
        <f t="shared" si="10"/>
        <v>貨1CDFE</v>
      </c>
      <c r="B705" s="358" t="s">
        <v>169</v>
      </c>
      <c r="C705" s="358" t="s">
        <v>168</v>
      </c>
      <c r="D705" s="360" t="s">
        <v>97</v>
      </c>
      <c r="E705" s="360" t="s">
        <v>167</v>
      </c>
      <c r="F705" s="358"/>
      <c r="G705" s="358"/>
      <c r="H705" s="358"/>
      <c r="I705" s="187" t="s">
        <v>547</v>
      </c>
      <c r="J705" s="360" t="s">
        <v>285</v>
      </c>
      <c r="T705" s="341" t="s">
        <v>232</v>
      </c>
      <c r="U705" s="265" t="s">
        <v>287</v>
      </c>
      <c r="V705" s="270" t="s">
        <v>819</v>
      </c>
      <c r="W705" s="342" t="s">
        <v>97</v>
      </c>
      <c r="X705" s="265" t="s">
        <v>167</v>
      </c>
      <c r="Y705" s="343"/>
      <c r="Z705" s="266" t="s">
        <v>1701</v>
      </c>
    </row>
    <row r="706" spans="1:26" ht="15" customHeight="1" x14ac:dyDescent="0.2">
      <c r="A706" s="216" t="str">
        <f t="shared" si="10"/>
        <v>貨1CLFE</v>
      </c>
      <c r="B706" s="358" t="s">
        <v>169</v>
      </c>
      <c r="C706" s="358" t="s">
        <v>168</v>
      </c>
      <c r="D706" s="360" t="s">
        <v>9</v>
      </c>
      <c r="E706" s="360" t="s">
        <v>1106</v>
      </c>
      <c r="F706" s="358"/>
      <c r="G706" s="358"/>
      <c r="H706" s="358"/>
      <c r="I706" s="187" t="s">
        <v>547</v>
      </c>
      <c r="J706" s="360"/>
      <c r="T706" s="341" t="s">
        <v>232</v>
      </c>
      <c r="U706" s="265" t="s">
        <v>287</v>
      </c>
      <c r="V706" s="270" t="s">
        <v>819</v>
      </c>
      <c r="W706" s="342" t="s">
        <v>9</v>
      </c>
      <c r="X706" s="265" t="s">
        <v>1106</v>
      </c>
      <c r="Y706" s="343"/>
      <c r="Z706" s="266" t="s">
        <v>1701</v>
      </c>
    </row>
    <row r="707" spans="1:26" ht="15" customHeight="1" x14ac:dyDescent="0.2">
      <c r="A707" s="216" t="str">
        <f t="shared" si="10"/>
        <v>貨1CLEE</v>
      </c>
      <c r="B707" s="216" t="s">
        <v>169</v>
      </c>
      <c r="C707" s="216" t="s">
        <v>168</v>
      </c>
      <c r="D707" s="216" t="s">
        <v>9</v>
      </c>
      <c r="E707" s="216" t="s">
        <v>1107</v>
      </c>
      <c r="I707" s="1" t="s">
        <v>547</v>
      </c>
      <c r="J707" s="216" t="s">
        <v>820</v>
      </c>
      <c r="T707" s="341" t="s">
        <v>232</v>
      </c>
      <c r="U707" s="265" t="s">
        <v>287</v>
      </c>
      <c r="V707" s="270" t="s">
        <v>819</v>
      </c>
      <c r="W707" s="342" t="s">
        <v>9</v>
      </c>
      <c r="X707" s="265" t="s">
        <v>1107</v>
      </c>
      <c r="Y707" s="343"/>
      <c r="Z707" s="266" t="s">
        <v>1701</v>
      </c>
    </row>
    <row r="708" spans="1:26" ht="15" customHeight="1" x14ac:dyDescent="0.2">
      <c r="A708" s="216" t="str">
        <f t="shared" ref="A708:A771" si="11">CONCATENATE(C708,E708)</f>
        <v>貨1CMFE</v>
      </c>
      <c r="B708" s="216" t="s">
        <v>169</v>
      </c>
      <c r="C708" s="216" t="s">
        <v>168</v>
      </c>
      <c r="D708" s="216" t="s">
        <v>9</v>
      </c>
      <c r="E708" s="216" t="s">
        <v>1108</v>
      </c>
      <c r="I708" s="1" t="s">
        <v>547</v>
      </c>
      <c r="J708" s="216" t="s">
        <v>364</v>
      </c>
      <c r="K708" s="356"/>
      <c r="L708" s="356"/>
      <c r="M708" s="356"/>
      <c r="T708" s="341" t="s">
        <v>232</v>
      </c>
      <c r="U708" s="265" t="s">
        <v>287</v>
      </c>
      <c r="V708" s="270" t="s">
        <v>819</v>
      </c>
      <c r="W708" s="342" t="s">
        <v>9</v>
      </c>
      <c r="X708" s="265" t="s">
        <v>1108</v>
      </c>
      <c r="Y708" s="343"/>
      <c r="Z708" s="266" t="s">
        <v>1701</v>
      </c>
    </row>
    <row r="709" spans="1:26" ht="15" customHeight="1" x14ac:dyDescent="0.2">
      <c r="A709" s="216" t="str">
        <f t="shared" si="11"/>
        <v>貨1CMEE</v>
      </c>
      <c r="B709" s="216" t="s">
        <v>169</v>
      </c>
      <c r="C709" s="216" t="s">
        <v>168</v>
      </c>
      <c r="D709" s="216" t="s">
        <v>9</v>
      </c>
      <c r="E709" s="216" t="s">
        <v>1109</v>
      </c>
      <c r="I709" s="1" t="s">
        <v>547</v>
      </c>
      <c r="J709" s="216" t="s">
        <v>22</v>
      </c>
      <c r="T709" s="341" t="s">
        <v>232</v>
      </c>
      <c r="U709" s="265" t="s">
        <v>287</v>
      </c>
      <c r="V709" s="270" t="s">
        <v>819</v>
      </c>
      <c r="W709" s="342" t="s">
        <v>9</v>
      </c>
      <c r="X709" s="265" t="s">
        <v>1109</v>
      </c>
      <c r="Y709" s="343"/>
      <c r="Z709" s="266" t="s">
        <v>1701</v>
      </c>
    </row>
    <row r="710" spans="1:26" ht="15" customHeight="1" x14ac:dyDescent="0.2">
      <c r="A710" s="216" t="str">
        <f t="shared" si="11"/>
        <v>貨1CRFE</v>
      </c>
      <c r="B710" s="216" t="s">
        <v>169</v>
      </c>
      <c r="C710" s="216" t="s">
        <v>168</v>
      </c>
      <c r="D710" s="216" t="s">
        <v>9</v>
      </c>
      <c r="E710" s="216" t="s">
        <v>1110</v>
      </c>
      <c r="I710" s="1" t="s">
        <v>547</v>
      </c>
      <c r="J710" s="216" t="s">
        <v>365</v>
      </c>
      <c r="T710" s="341" t="s">
        <v>232</v>
      </c>
      <c r="U710" s="265" t="s">
        <v>287</v>
      </c>
      <c r="V710" s="270" t="s">
        <v>819</v>
      </c>
      <c r="W710" s="342" t="s">
        <v>9</v>
      </c>
      <c r="X710" s="265" t="s">
        <v>1110</v>
      </c>
      <c r="Y710" s="343"/>
      <c r="Z710" s="266" t="s">
        <v>1701</v>
      </c>
    </row>
    <row r="711" spans="1:26" ht="15" customHeight="1" x14ac:dyDescent="0.2">
      <c r="A711" s="216" t="str">
        <f t="shared" si="11"/>
        <v>貨1CREE</v>
      </c>
      <c r="B711" s="216" t="s">
        <v>169</v>
      </c>
      <c r="C711" s="216" t="s">
        <v>168</v>
      </c>
      <c r="D711" s="216" t="s">
        <v>9</v>
      </c>
      <c r="E711" s="216" t="s">
        <v>1111</v>
      </c>
      <c r="I711" s="1" t="s">
        <v>547</v>
      </c>
      <c r="J711" s="216" t="s">
        <v>23</v>
      </c>
      <c r="K711" s="356"/>
      <c r="L711" s="356"/>
      <c r="M711" s="356"/>
      <c r="T711" s="341" t="s">
        <v>232</v>
      </c>
      <c r="U711" s="265" t="s">
        <v>287</v>
      </c>
      <c r="V711" s="270" t="s">
        <v>819</v>
      </c>
      <c r="W711" s="342" t="s">
        <v>9</v>
      </c>
      <c r="X711" s="265" t="s">
        <v>1111</v>
      </c>
      <c r="Y711" s="343"/>
      <c r="Z711" s="266" t="s">
        <v>1701</v>
      </c>
    </row>
    <row r="712" spans="1:26" ht="15" customHeight="1" x14ac:dyDescent="0.2">
      <c r="A712" s="216" t="str">
        <f t="shared" si="11"/>
        <v>貨1CQFE</v>
      </c>
      <c r="B712" s="216" t="s">
        <v>169</v>
      </c>
      <c r="C712" s="216" t="s">
        <v>168</v>
      </c>
      <c r="D712" s="216" t="s">
        <v>9</v>
      </c>
      <c r="E712" s="216" t="s">
        <v>286</v>
      </c>
      <c r="F712" s="356"/>
      <c r="H712" s="358"/>
      <c r="I712" s="1" t="s">
        <v>547</v>
      </c>
      <c r="J712" s="216" t="s">
        <v>70</v>
      </c>
      <c r="T712" s="341" t="s">
        <v>232</v>
      </c>
      <c r="U712" s="265" t="s">
        <v>287</v>
      </c>
      <c r="V712" s="270" t="s">
        <v>819</v>
      </c>
      <c r="W712" s="342" t="s">
        <v>9</v>
      </c>
      <c r="X712" s="265" t="s">
        <v>286</v>
      </c>
      <c r="Y712" s="343"/>
      <c r="Z712" s="266" t="s">
        <v>1701</v>
      </c>
    </row>
    <row r="713" spans="1:26" ht="15" customHeight="1" x14ac:dyDescent="0.2">
      <c r="A713" s="216" t="str">
        <f t="shared" si="11"/>
        <v>貨1CQEE</v>
      </c>
      <c r="B713" s="216" t="s">
        <v>169</v>
      </c>
      <c r="C713" s="216" t="s">
        <v>168</v>
      </c>
      <c r="D713" s="216" t="s">
        <v>9</v>
      </c>
      <c r="E713" s="216" t="s">
        <v>288</v>
      </c>
      <c r="F713" s="356"/>
      <c r="H713" s="358"/>
      <c r="I713" s="1" t="s">
        <v>547</v>
      </c>
      <c r="J713" s="216" t="s">
        <v>71</v>
      </c>
      <c r="T713" s="341" t="s">
        <v>232</v>
      </c>
      <c r="U713" s="265" t="s">
        <v>287</v>
      </c>
      <c r="V713" s="270" t="s">
        <v>819</v>
      </c>
      <c r="W713" s="342" t="s">
        <v>9</v>
      </c>
      <c r="X713" s="265" t="s">
        <v>288</v>
      </c>
      <c r="Y713" s="343"/>
      <c r="Z713" s="266" t="s">
        <v>1701</v>
      </c>
    </row>
    <row r="714" spans="1:26" ht="15" customHeight="1" x14ac:dyDescent="0.2">
      <c r="A714" s="216" t="str">
        <f t="shared" si="11"/>
        <v>貨1C3FE</v>
      </c>
      <c r="B714" s="216" t="s">
        <v>169</v>
      </c>
      <c r="C714" s="216" t="s">
        <v>168</v>
      </c>
      <c r="D714" t="s">
        <v>841</v>
      </c>
      <c r="E714" t="s">
        <v>1564</v>
      </c>
      <c r="F714" s="356"/>
      <c r="H714" s="358"/>
      <c r="I714" s="1" t="s">
        <v>547</v>
      </c>
      <c r="K714" s="356"/>
      <c r="L714" s="356"/>
      <c r="M714" s="356"/>
      <c r="T714" s="341" t="s">
        <v>232</v>
      </c>
      <c r="U714" s="265" t="s">
        <v>287</v>
      </c>
      <c r="V714" s="270" t="s">
        <v>819</v>
      </c>
      <c r="W714" s="342" t="s">
        <v>842</v>
      </c>
      <c r="X714" s="265" t="s">
        <v>1112</v>
      </c>
      <c r="Y714" s="343"/>
      <c r="Z714" s="266" t="s">
        <v>1701</v>
      </c>
    </row>
    <row r="715" spans="1:26" ht="15" customHeight="1" x14ac:dyDescent="0.2">
      <c r="A715" s="216" t="str">
        <f t="shared" si="11"/>
        <v>貨1C3EE</v>
      </c>
      <c r="B715" s="216" t="s">
        <v>169</v>
      </c>
      <c r="C715" s="216" t="s">
        <v>168</v>
      </c>
      <c r="D715" t="s">
        <v>841</v>
      </c>
      <c r="E715" t="s">
        <v>1565</v>
      </c>
      <c r="F715" s="356"/>
      <c r="H715" s="358"/>
      <c r="I715" s="1" t="s">
        <v>547</v>
      </c>
      <c r="K715" s="358"/>
      <c r="L715" s="358"/>
      <c r="M715" s="358"/>
      <c r="T715" s="341" t="s">
        <v>232</v>
      </c>
      <c r="U715" s="265" t="s">
        <v>287</v>
      </c>
      <c r="V715" s="270" t="s">
        <v>819</v>
      </c>
      <c r="W715" s="342" t="s">
        <v>842</v>
      </c>
      <c r="X715" s="265" t="s">
        <v>1113</v>
      </c>
      <c r="Y715" s="343"/>
      <c r="Z715" s="266" t="s">
        <v>1701</v>
      </c>
    </row>
    <row r="716" spans="1:26" ht="15" customHeight="1" x14ac:dyDescent="0.2">
      <c r="A716" s="216" t="str">
        <f t="shared" si="11"/>
        <v>貨1C4FE</v>
      </c>
      <c r="B716" s="216" t="s">
        <v>169</v>
      </c>
      <c r="C716" s="216" t="s">
        <v>168</v>
      </c>
      <c r="D716" t="s">
        <v>846</v>
      </c>
      <c r="E716" t="s">
        <v>1566</v>
      </c>
      <c r="F716" s="356"/>
      <c r="H716" s="358"/>
      <c r="I716" s="1" t="s">
        <v>547</v>
      </c>
      <c r="K716" s="358"/>
      <c r="L716" s="358"/>
      <c r="M716" s="358"/>
      <c r="T716" s="341" t="s">
        <v>232</v>
      </c>
      <c r="U716" s="265" t="s">
        <v>287</v>
      </c>
      <c r="V716" s="270" t="s">
        <v>819</v>
      </c>
      <c r="W716" s="342" t="s">
        <v>842</v>
      </c>
      <c r="X716" s="265" t="s">
        <v>1114</v>
      </c>
      <c r="Y716" s="343"/>
      <c r="Z716" s="266" t="s">
        <v>1701</v>
      </c>
    </row>
    <row r="717" spans="1:26" ht="15" customHeight="1" x14ac:dyDescent="0.2">
      <c r="A717" s="216" t="str">
        <f t="shared" si="11"/>
        <v>貨1C4EE</v>
      </c>
      <c r="B717" s="216" t="s">
        <v>169</v>
      </c>
      <c r="C717" s="216" t="s">
        <v>168</v>
      </c>
      <c r="D717" t="s">
        <v>846</v>
      </c>
      <c r="E717" t="s">
        <v>1567</v>
      </c>
      <c r="F717" s="356"/>
      <c r="I717" s="1" t="s">
        <v>547</v>
      </c>
      <c r="K717" s="356"/>
      <c r="L717" s="356"/>
      <c r="M717" s="356"/>
      <c r="T717" s="341" t="s">
        <v>232</v>
      </c>
      <c r="U717" s="265" t="s">
        <v>287</v>
      </c>
      <c r="V717" s="270" t="s">
        <v>819</v>
      </c>
      <c r="W717" s="342" t="s">
        <v>842</v>
      </c>
      <c r="X717" s="265" t="s">
        <v>1115</v>
      </c>
      <c r="Y717" s="343"/>
      <c r="Z717" s="266" t="s">
        <v>1701</v>
      </c>
    </row>
    <row r="718" spans="1:26" ht="15" customHeight="1" x14ac:dyDescent="0.2">
      <c r="A718" s="216" t="str">
        <f t="shared" si="11"/>
        <v>貨1C5FE</v>
      </c>
      <c r="B718" s="216" t="s">
        <v>169</v>
      </c>
      <c r="C718" s="216" t="s">
        <v>168</v>
      </c>
      <c r="D718" t="s">
        <v>846</v>
      </c>
      <c r="E718" t="s">
        <v>1568</v>
      </c>
      <c r="F718" s="356"/>
      <c r="I718" s="1" t="s">
        <v>547</v>
      </c>
      <c r="K718" s="358"/>
      <c r="L718" s="358"/>
      <c r="M718" s="358"/>
      <c r="T718" s="341" t="s">
        <v>232</v>
      </c>
      <c r="U718" s="265" t="s">
        <v>287</v>
      </c>
      <c r="V718" s="270" t="s">
        <v>819</v>
      </c>
      <c r="W718" s="342" t="s">
        <v>842</v>
      </c>
      <c r="X718" s="265" t="s">
        <v>1116</v>
      </c>
      <c r="Y718" s="343"/>
      <c r="Z718" s="266" t="s">
        <v>1701</v>
      </c>
    </row>
    <row r="719" spans="1:26" ht="15" customHeight="1" x14ac:dyDescent="0.2">
      <c r="A719" s="216" t="str">
        <f t="shared" si="11"/>
        <v>貨1C5EE</v>
      </c>
      <c r="B719" s="216" t="s">
        <v>169</v>
      </c>
      <c r="C719" s="216" t="s">
        <v>168</v>
      </c>
      <c r="D719" t="s">
        <v>846</v>
      </c>
      <c r="E719" t="s">
        <v>1569</v>
      </c>
      <c r="F719" s="356"/>
      <c r="I719" s="1" t="s">
        <v>547</v>
      </c>
      <c r="K719" s="358"/>
      <c r="L719" s="358"/>
      <c r="M719" s="358"/>
      <c r="T719" s="341" t="s">
        <v>232</v>
      </c>
      <c r="U719" s="265" t="s">
        <v>287</v>
      </c>
      <c r="V719" s="270" t="s">
        <v>819</v>
      </c>
      <c r="W719" s="342" t="s">
        <v>842</v>
      </c>
      <c r="X719" s="265" t="s">
        <v>1117</v>
      </c>
      <c r="Y719" s="343"/>
      <c r="Z719" s="266" t="s">
        <v>1701</v>
      </c>
    </row>
    <row r="720" spans="1:26" ht="15" customHeight="1" x14ac:dyDescent="0.2">
      <c r="A720" s="216" t="str">
        <f t="shared" si="11"/>
        <v>貨1C6FE</v>
      </c>
      <c r="B720" s="216" t="s">
        <v>169</v>
      </c>
      <c r="C720" s="216" t="s">
        <v>168</v>
      </c>
      <c r="D720" t="s">
        <v>846</v>
      </c>
      <c r="E720" t="s">
        <v>1570</v>
      </c>
      <c r="F720" s="356"/>
      <c r="I720" s="1" t="s">
        <v>547</v>
      </c>
      <c r="K720" s="356"/>
      <c r="L720" s="356"/>
      <c r="M720" s="356"/>
      <c r="T720" s="341" t="s">
        <v>232</v>
      </c>
      <c r="U720" s="265" t="s">
        <v>287</v>
      </c>
      <c r="V720" s="270" t="s">
        <v>819</v>
      </c>
      <c r="W720" s="342" t="s">
        <v>842</v>
      </c>
      <c r="X720" s="265" t="s">
        <v>1118</v>
      </c>
      <c r="Y720" s="343"/>
      <c r="Z720" s="266" t="s">
        <v>1701</v>
      </c>
    </row>
    <row r="721" spans="1:26" ht="15" customHeight="1" x14ac:dyDescent="0.2">
      <c r="A721" s="216" t="str">
        <f t="shared" si="11"/>
        <v>貨1C6EE</v>
      </c>
      <c r="B721" s="216" t="s">
        <v>169</v>
      </c>
      <c r="C721" s="216" t="s">
        <v>168</v>
      </c>
      <c r="D721" t="s">
        <v>846</v>
      </c>
      <c r="E721" t="s">
        <v>1571</v>
      </c>
      <c r="F721" s="356"/>
      <c r="I721" s="1" t="s">
        <v>547</v>
      </c>
      <c r="K721" s="358"/>
      <c r="L721" s="358"/>
      <c r="M721" s="358"/>
      <c r="T721" s="341" t="s">
        <v>232</v>
      </c>
      <c r="U721" s="265" t="s">
        <v>287</v>
      </c>
      <c r="V721" s="270" t="s">
        <v>819</v>
      </c>
      <c r="W721" s="342" t="s">
        <v>842</v>
      </c>
      <c r="X721" s="265" t="s">
        <v>1119</v>
      </c>
      <c r="Y721" s="343"/>
      <c r="Z721" s="266" t="s">
        <v>1701</v>
      </c>
    </row>
    <row r="722" spans="1:26" ht="15" customHeight="1" x14ac:dyDescent="0.2">
      <c r="A722" s="216" t="str">
        <f t="shared" si="11"/>
        <v>貨2CTQ</v>
      </c>
      <c r="B722" s="216" t="s">
        <v>175</v>
      </c>
      <c r="C722" s="216" t="s">
        <v>170</v>
      </c>
      <c r="D722" s="216" t="s">
        <v>523</v>
      </c>
      <c r="E722" s="216" t="s">
        <v>583</v>
      </c>
      <c r="H722" s="358"/>
      <c r="I722" s="1" t="s">
        <v>547</v>
      </c>
      <c r="J722" t="s">
        <v>1100</v>
      </c>
      <c r="K722" s="358"/>
      <c r="L722" s="358"/>
      <c r="M722" s="358"/>
      <c r="T722" s="341" t="s">
        <v>232</v>
      </c>
      <c r="U722" s="265" t="s">
        <v>287</v>
      </c>
      <c r="V722" s="270" t="s">
        <v>863</v>
      </c>
      <c r="W722" s="342" t="s">
        <v>523</v>
      </c>
      <c r="X722" s="265" t="s">
        <v>583</v>
      </c>
      <c r="Y722" s="343"/>
      <c r="Z722" s="266" t="s">
        <v>1701</v>
      </c>
    </row>
    <row r="723" spans="1:26" ht="15" customHeight="1" x14ac:dyDescent="0.2">
      <c r="A723" s="216" t="str">
        <f t="shared" si="11"/>
        <v>貨2CLQ</v>
      </c>
      <c r="B723" s="216" t="s">
        <v>175</v>
      </c>
      <c r="C723" s="216" t="s">
        <v>170</v>
      </c>
      <c r="D723" s="216" t="s">
        <v>523</v>
      </c>
      <c r="E723" s="216" t="s">
        <v>575</v>
      </c>
      <c r="H723" s="358"/>
      <c r="I723" s="1" t="s">
        <v>547</v>
      </c>
      <c r="J723" t="s">
        <v>1101</v>
      </c>
      <c r="K723" s="356"/>
      <c r="L723" s="356"/>
      <c r="M723" s="356"/>
      <c r="T723" s="341" t="s">
        <v>232</v>
      </c>
      <c r="U723" s="265" t="s">
        <v>287</v>
      </c>
      <c r="V723" s="270" t="s">
        <v>863</v>
      </c>
      <c r="W723" s="342" t="s">
        <v>523</v>
      </c>
      <c r="X723" s="265" t="s">
        <v>575</v>
      </c>
      <c r="Y723" s="343"/>
      <c r="Z723" s="266" t="s">
        <v>1701</v>
      </c>
    </row>
    <row r="724" spans="1:26" ht="15" customHeight="1" x14ac:dyDescent="0.2">
      <c r="A724" s="216" t="str">
        <f t="shared" si="11"/>
        <v>貨2CUQ</v>
      </c>
      <c r="B724" s="216" t="s">
        <v>175</v>
      </c>
      <c r="C724" s="216" t="s">
        <v>170</v>
      </c>
      <c r="D724" s="216" t="s">
        <v>523</v>
      </c>
      <c r="E724" s="216" t="s">
        <v>590</v>
      </c>
      <c r="H724" s="358"/>
      <c r="I724" s="1" t="s">
        <v>547</v>
      </c>
      <c r="J724" t="s">
        <v>1102</v>
      </c>
      <c r="T724" s="341" t="s">
        <v>232</v>
      </c>
      <c r="U724" s="265" t="s">
        <v>287</v>
      </c>
      <c r="V724" s="270" t="s">
        <v>863</v>
      </c>
      <c r="W724" s="342" t="s">
        <v>523</v>
      </c>
      <c r="X724" s="265" t="s">
        <v>590</v>
      </c>
      <c r="Y724" s="343"/>
      <c r="Z724" s="266" t="s">
        <v>1701</v>
      </c>
    </row>
    <row r="725" spans="1:26" ht="15" customHeight="1" x14ac:dyDescent="0.2">
      <c r="A725" s="216" t="str">
        <f t="shared" si="11"/>
        <v>貨2CAFF</v>
      </c>
      <c r="B725" s="216" t="s">
        <v>175</v>
      </c>
      <c r="C725" s="216" t="s">
        <v>170</v>
      </c>
      <c r="D725" s="216" t="s">
        <v>97</v>
      </c>
      <c r="E725" s="216" t="s">
        <v>1120</v>
      </c>
      <c r="H725" s="358"/>
      <c r="I725" s="1" t="s">
        <v>547</v>
      </c>
      <c r="J725" t="s">
        <v>287</v>
      </c>
      <c r="T725" s="341" t="s">
        <v>232</v>
      </c>
      <c r="U725" s="265" t="s">
        <v>287</v>
      </c>
      <c r="V725" s="270" t="s">
        <v>863</v>
      </c>
      <c r="W725" s="342" t="s">
        <v>97</v>
      </c>
      <c r="X725" s="265" t="s">
        <v>1120</v>
      </c>
      <c r="Y725" s="343"/>
      <c r="Z725" s="266" t="s">
        <v>1701</v>
      </c>
    </row>
    <row r="726" spans="1:26" ht="15" customHeight="1" x14ac:dyDescent="0.2">
      <c r="A726" s="216" t="str">
        <f t="shared" si="11"/>
        <v>貨2CAEF</v>
      </c>
      <c r="B726" s="358" t="s">
        <v>175</v>
      </c>
      <c r="C726" s="358" t="s">
        <v>170</v>
      </c>
      <c r="D726" s="360" t="s">
        <v>97</v>
      </c>
      <c r="E726" s="360" t="s">
        <v>1121</v>
      </c>
      <c r="F726" s="358"/>
      <c r="G726" s="358"/>
      <c r="H726" s="358"/>
      <c r="I726" s="187" t="s">
        <v>547</v>
      </c>
      <c r="J726" s="358" t="s">
        <v>1105</v>
      </c>
      <c r="T726" s="341" t="s">
        <v>232</v>
      </c>
      <c r="U726" s="265" t="s">
        <v>287</v>
      </c>
      <c r="V726" s="270" t="s">
        <v>863</v>
      </c>
      <c r="W726" s="342" t="s">
        <v>97</v>
      </c>
      <c r="X726" s="265" t="s">
        <v>1121</v>
      </c>
      <c r="Y726" s="343"/>
      <c r="Z726" s="266" t="s">
        <v>1701</v>
      </c>
    </row>
    <row r="727" spans="1:26" ht="15" customHeight="1" x14ac:dyDescent="0.2">
      <c r="A727" s="216" t="str">
        <f t="shared" si="11"/>
        <v>貨2CCEF</v>
      </c>
      <c r="B727" s="358" t="s">
        <v>175</v>
      </c>
      <c r="C727" s="358" t="s">
        <v>170</v>
      </c>
      <c r="D727" s="360" t="s">
        <v>97</v>
      </c>
      <c r="E727" s="360" t="s">
        <v>171</v>
      </c>
      <c r="F727" s="358"/>
      <c r="G727" s="358"/>
      <c r="I727" s="187" t="s">
        <v>547</v>
      </c>
      <c r="J727" s="360" t="s">
        <v>73</v>
      </c>
      <c r="T727" s="341" t="s">
        <v>232</v>
      </c>
      <c r="U727" s="265" t="s">
        <v>287</v>
      </c>
      <c r="V727" s="270" t="s">
        <v>863</v>
      </c>
      <c r="W727" s="342" t="s">
        <v>97</v>
      </c>
      <c r="X727" s="265" t="s">
        <v>171</v>
      </c>
      <c r="Y727" s="343"/>
      <c r="Z727" s="266" t="s">
        <v>1701</v>
      </c>
    </row>
    <row r="728" spans="1:26" ht="15" customHeight="1" x14ac:dyDescent="0.2">
      <c r="A728" s="216" t="str">
        <f t="shared" si="11"/>
        <v>貨2CCFF</v>
      </c>
      <c r="B728" s="358" t="s">
        <v>175</v>
      </c>
      <c r="C728" s="358" t="s">
        <v>170</v>
      </c>
      <c r="D728" s="360" t="s">
        <v>97</v>
      </c>
      <c r="E728" s="360" t="s">
        <v>172</v>
      </c>
      <c r="F728" s="358"/>
      <c r="G728" s="358"/>
      <c r="I728" s="187" t="s">
        <v>547</v>
      </c>
      <c r="J728" s="360" t="s">
        <v>72</v>
      </c>
      <c r="T728" s="341" t="s">
        <v>232</v>
      </c>
      <c r="U728" s="265" t="s">
        <v>287</v>
      </c>
      <c r="V728" s="270" t="s">
        <v>863</v>
      </c>
      <c r="W728" s="342" t="s">
        <v>97</v>
      </c>
      <c r="X728" s="265" t="s">
        <v>172</v>
      </c>
      <c r="Y728" s="343"/>
      <c r="Z728" s="266" t="s">
        <v>1701</v>
      </c>
    </row>
    <row r="729" spans="1:26" ht="15" customHeight="1" x14ac:dyDescent="0.2">
      <c r="A729" s="216" t="str">
        <f t="shared" si="11"/>
        <v>貨2CDEF</v>
      </c>
      <c r="B729" s="358" t="s">
        <v>175</v>
      </c>
      <c r="C729" s="358" t="s">
        <v>170</v>
      </c>
      <c r="D729" s="360" t="s">
        <v>97</v>
      </c>
      <c r="E729" s="360" t="s">
        <v>173</v>
      </c>
      <c r="F729" s="358"/>
      <c r="G729" s="358"/>
      <c r="I729" s="187" t="s">
        <v>547</v>
      </c>
      <c r="J729" s="360" t="s">
        <v>284</v>
      </c>
      <c r="T729" s="341" t="s">
        <v>232</v>
      </c>
      <c r="U729" s="265" t="s">
        <v>287</v>
      </c>
      <c r="V729" s="270" t="s">
        <v>863</v>
      </c>
      <c r="W729" s="342" t="s">
        <v>97</v>
      </c>
      <c r="X729" s="265" t="s">
        <v>173</v>
      </c>
      <c r="Y729" s="343"/>
      <c r="Z729" s="266" t="s">
        <v>1701</v>
      </c>
    </row>
    <row r="730" spans="1:26" ht="15" customHeight="1" x14ac:dyDescent="0.2">
      <c r="A730" s="216" t="str">
        <f t="shared" si="11"/>
        <v>貨2CDFF</v>
      </c>
      <c r="B730" s="216" t="s">
        <v>175</v>
      </c>
      <c r="C730" s="216" t="s">
        <v>170</v>
      </c>
      <c r="D730" s="216" t="s">
        <v>97</v>
      </c>
      <c r="E730" s="216" t="s">
        <v>174</v>
      </c>
      <c r="I730" s="1" t="s">
        <v>547</v>
      </c>
      <c r="J730" s="216" t="s">
        <v>285</v>
      </c>
      <c r="T730" s="341" t="s">
        <v>232</v>
      </c>
      <c r="U730" s="265" t="s">
        <v>287</v>
      </c>
      <c r="V730" s="270" t="s">
        <v>863</v>
      </c>
      <c r="W730" s="342" t="s">
        <v>97</v>
      </c>
      <c r="X730" s="265" t="s">
        <v>174</v>
      </c>
      <c r="Y730" s="343"/>
      <c r="Z730" s="266" t="s">
        <v>1701</v>
      </c>
    </row>
    <row r="731" spans="1:26" ht="15" customHeight="1" x14ac:dyDescent="0.2">
      <c r="A731" s="216" t="str">
        <f t="shared" si="11"/>
        <v>貨2CLFF</v>
      </c>
      <c r="B731" s="216" t="s">
        <v>175</v>
      </c>
      <c r="C731" s="216" t="s">
        <v>170</v>
      </c>
      <c r="D731" s="216" t="s">
        <v>9</v>
      </c>
      <c r="E731" s="216" t="s">
        <v>1122</v>
      </c>
      <c r="I731" s="1" t="s">
        <v>547</v>
      </c>
      <c r="T731" s="341" t="s">
        <v>232</v>
      </c>
      <c r="U731" s="265" t="s">
        <v>287</v>
      </c>
      <c r="V731" s="270" t="s">
        <v>863</v>
      </c>
      <c r="W731" s="342" t="s">
        <v>9</v>
      </c>
      <c r="X731" s="265" t="s">
        <v>1122</v>
      </c>
      <c r="Y731" s="343"/>
      <c r="Z731" s="266" t="s">
        <v>1701</v>
      </c>
    </row>
    <row r="732" spans="1:26" ht="15" customHeight="1" x14ac:dyDescent="0.2">
      <c r="A732" s="216" t="str">
        <f t="shared" si="11"/>
        <v>貨2CLEF</v>
      </c>
      <c r="B732" s="216" t="s">
        <v>175</v>
      </c>
      <c r="C732" s="216" t="s">
        <v>170</v>
      </c>
      <c r="D732" s="216" t="s">
        <v>9</v>
      </c>
      <c r="E732" s="216" t="s">
        <v>1123</v>
      </c>
      <c r="H732" s="358"/>
      <c r="I732" s="1" t="s">
        <v>547</v>
      </c>
      <c r="J732" s="216" t="s">
        <v>820</v>
      </c>
      <c r="T732" s="341" t="s">
        <v>232</v>
      </c>
      <c r="U732" s="265" t="s">
        <v>287</v>
      </c>
      <c r="V732" s="270" t="s">
        <v>863</v>
      </c>
      <c r="W732" s="342" t="s">
        <v>9</v>
      </c>
      <c r="X732" s="265" t="s">
        <v>1123</v>
      </c>
      <c r="Y732" s="343"/>
      <c r="Z732" s="266" t="s">
        <v>1701</v>
      </c>
    </row>
    <row r="733" spans="1:26" ht="15" customHeight="1" x14ac:dyDescent="0.2">
      <c r="A733" s="216" t="str">
        <f t="shared" si="11"/>
        <v>貨2CMFF</v>
      </c>
      <c r="B733" s="216" t="s">
        <v>175</v>
      </c>
      <c r="C733" s="216" t="s">
        <v>170</v>
      </c>
      <c r="D733" s="216" t="s">
        <v>9</v>
      </c>
      <c r="E733" s="216" t="s">
        <v>1124</v>
      </c>
      <c r="F733" s="356"/>
      <c r="H733" s="358"/>
      <c r="I733" s="1" t="s">
        <v>547</v>
      </c>
      <c r="J733" s="216" t="s">
        <v>364</v>
      </c>
      <c r="T733" s="341" t="s">
        <v>232</v>
      </c>
      <c r="U733" s="265" t="s">
        <v>287</v>
      </c>
      <c r="V733" s="270" t="s">
        <v>863</v>
      </c>
      <c r="W733" s="342" t="s">
        <v>9</v>
      </c>
      <c r="X733" s="265" t="s">
        <v>1124</v>
      </c>
      <c r="Y733" s="343"/>
      <c r="Z733" s="266" t="s">
        <v>1701</v>
      </c>
    </row>
    <row r="734" spans="1:26" ht="15" customHeight="1" x14ac:dyDescent="0.2">
      <c r="A734" s="216" t="str">
        <f t="shared" si="11"/>
        <v>貨2CMEF</v>
      </c>
      <c r="B734" s="216" t="s">
        <v>175</v>
      </c>
      <c r="C734" s="216" t="s">
        <v>170</v>
      </c>
      <c r="D734" s="216" t="s">
        <v>9</v>
      </c>
      <c r="E734" s="216" t="s">
        <v>1125</v>
      </c>
      <c r="F734" s="356"/>
      <c r="H734" s="358"/>
      <c r="I734" s="1" t="s">
        <v>547</v>
      </c>
      <c r="J734" s="216" t="s">
        <v>12</v>
      </c>
      <c r="T734" s="341" t="s">
        <v>232</v>
      </c>
      <c r="U734" s="265" t="s">
        <v>287</v>
      </c>
      <c r="V734" s="270" t="s">
        <v>863</v>
      </c>
      <c r="W734" s="342" t="s">
        <v>9</v>
      </c>
      <c r="X734" s="265" t="s">
        <v>1125</v>
      </c>
      <c r="Y734" s="343"/>
      <c r="Z734" s="266" t="s">
        <v>1701</v>
      </c>
    </row>
    <row r="735" spans="1:26" ht="15" customHeight="1" x14ac:dyDescent="0.2">
      <c r="A735" s="216" t="str">
        <f t="shared" si="11"/>
        <v>貨2CRFF</v>
      </c>
      <c r="B735" s="216" t="s">
        <v>175</v>
      </c>
      <c r="C735" s="216" t="s">
        <v>170</v>
      </c>
      <c r="D735" s="216" t="s">
        <v>9</v>
      </c>
      <c r="E735" s="216" t="s">
        <v>1126</v>
      </c>
      <c r="H735" s="358"/>
      <c r="I735" s="1" t="s">
        <v>547</v>
      </c>
      <c r="J735" t="s">
        <v>365</v>
      </c>
      <c r="T735" s="341" t="s">
        <v>232</v>
      </c>
      <c r="U735" s="265" t="s">
        <v>287</v>
      </c>
      <c r="V735" s="270" t="s">
        <v>863</v>
      </c>
      <c r="W735" s="342" t="s">
        <v>9</v>
      </c>
      <c r="X735" s="265" t="s">
        <v>1126</v>
      </c>
      <c r="Y735" s="343"/>
      <c r="Z735" s="266" t="s">
        <v>1701</v>
      </c>
    </row>
    <row r="736" spans="1:26" ht="15" customHeight="1" x14ac:dyDescent="0.2">
      <c r="A736" s="216" t="str">
        <f t="shared" si="11"/>
        <v>貨2CREF</v>
      </c>
      <c r="B736" s="216" t="s">
        <v>175</v>
      </c>
      <c r="C736" s="216" t="s">
        <v>170</v>
      </c>
      <c r="D736" s="216" t="s">
        <v>9</v>
      </c>
      <c r="E736" s="216" t="s">
        <v>1127</v>
      </c>
      <c r="H736" s="358"/>
      <c r="I736" s="1" t="s">
        <v>547</v>
      </c>
      <c r="J736" t="s">
        <v>13</v>
      </c>
      <c r="T736" s="341" t="s">
        <v>232</v>
      </c>
      <c r="U736" s="265" t="s">
        <v>287</v>
      </c>
      <c r="V736" s="270" t="s">
        <v>863</v>
      </c>
      <c r="W736" s="342" t="s">
        <v>9</v>
      </c>
      <c r="X736" s="265" t="s">
        <v>1127</v>
      </c>
      <c r="Y736" s="343"/>
      <c r="Z736" s="266" t="s">
        <v>1701</v>
      </c>
    </row>
    <row r="737" spans="1:26" ht="15" customHeight="1" x14ac:dyDescent="0.2">
      <c r="A737" s="216" t="str">
        <f t="shared" si="11"/>
        <v>貨2CQFF</v>
      </c>
      <c r="B737" s="216" t="s">
        <v>175</v>
      </c>
      <c r="C737" s="216" t="s">
        <v>170</v>
      </c>
      <c r="D737" s="216" t="s">
        <v>9</v>
      </c>
      <c r="E737" s="216" t="s">
        <v>289</v>
      </c>
      <c r="I737" s="1" t="s">
        <v>547</v>
      </c>
      <c r="J737" t="s">
        <v>70</v>
      </c>
      <c r="T737" s="341" t="s">
        <v>232</v>
      </c>
      <c r="U737" s="265" t="s">
        <v>287</v>
      </c>
      <c r="V737" s="270" t="s">
        <v>863</v>
      </c>
      <c r="W737" s="342" t="s">
        <v>9</v>
      </c>
      <c r="X737" s="265" t="s">
        <v>289</v>
      </c>
      <c r="Y737" s="343"/>
      <c r="Z737" s="266" t="s">
        <v>1701</v>
      </c>
    </row>
    <row r="738" spans="1:26" ht="15" customHeight="1" x14ac:dyDescent="0.2">
      <c r="A738" s="216" t="str">
        <f t="shared" si="11"/>
        <v>貨2CQEF</v>
      </c>
      <c r="B738" s="216" t="s">
        <v>175</v>
      </c>
      <c r="C738" s="216" t="s">
        <v>170</v>
      </c>
      <c r="D738" s="216" t="s">
        <v>9</v>
      </c>
      <c r="E738" s="216" t="s">
        <v>290</v>
      </c>
      <c r="I738" s="1" t="s">
        <v>547</v>
      </c>
      <c r="J738" t="s">
        <v>71</v>
      </c>
      <c r="T738" s="341" t="s">
        <v>232</v>
      </c>
      <c r="U738" s="265" t="s">
        <v>287</v>
      </c>
      <c r="V738" s="270" t="s">
        <v>863</v>
      </c>
      <c r="W738" s="342" t="s">
        <v>9</v>
      </c>
      <c r="X738" s="265" t="s">
        <v>290</v>
      </c>
      <c r="Y738" s="343"/>
      <c r="Z738" s="266" t="s">
        <v>1701</v>
      </c>
    </row>
    <row r="739" spans="1:26" ht="15" customHeight="1" x14ac:dyDescent="0.2">
      <c r="A739" s="216" t="str">
        <f t="shared" si="11"/>
        <v>貨2C3FF</v>
      </c>
      <c r="B739" s="216" t="s">
        <v>175</v>
      </c>
      <c r="C739" s="216" t="s">
        <v>170</v>
      </c>
      <c r="D739" t="s">
        <v>841</v>
      </c>
      <c r="E739" t="s">
        <v>1572</v>
      </c>
      <c r="I739" s="1" t="s">
        <v>547</v>
      </c>
      <c r="J739"/>
      <c r="T739" s="341" t="s">
        <v>232</v>
      </c>
      <c r="U739" s="265" t="s">
        <v>287</v>
      </c>
      <c r="V739" s="270" t="s">
        <v>863</v>
      </c>
      <c r="W739" s="342" t="s">
        <v>842</v>
      </c>
      <c r="X739" s="265" t="s">
        <v>1128</v>
      </c>
      <c r="Y739" s="343"/>
      <c r="Z739" s="266" t="s">
        <v>1701</v>
      </c>
    </row>
    <row r="740" spans="1:26" ht="15" customHeight="1" x14ac:dyDescent="0.2">
      <c r="A740" s="216" t="str">
        <f t="shared" si="11"/>
        <v>貨2C3EF</v>
      </c>
      <c r="B740" s="216" t="s">
        <v>175</v>
      </c>
      <c r="C740" s="216" t="s">
        <v>170</v>
      </c>
      <c r="D740" t="s">
        <v>841</v>
      </c>
      <c r="E740" t="s">
        <v>1573</v>
      </c>
      <c r="I740" s="1" t="s">
        <v>547</v>
      </c>
      <c r="J740"/>
      <c r="T740" s="341" t="s">
        <v>232</v>
      </c>
      <c r="U740" s="265" t="s">
        <v>287</v>
      </c>
      <c r="V740" s="270" t="s">
        <v>863</v>
      </c>
      <c r="W740" s="342" t="s">
        <v>842</v>
      </c>
      <c r="X740" s="265" t="s">
        <v>1129</v>
      </c>
      <c r="Y740" s="343"/>
      <c r="Z740" s="266" t="s">
        <v>1701</v>
      </c>
    </row>
    <row r="741" spans="1:26" ht="15" customHeight="1" x14ac:dyDescent="0.2">
      <c r="A741" s="216" t="str">
        <f t="shared" si="11"/>
        <v>貨2C4FF</v>
      </c>
      <c r="B741" s="216" t="s">
        <v>175</v>
      </c>
      <c r="C741" s="216" t="s">
        <v>170</v>
      </c>
      <c r="D741" t="s">
        <v>846</v>
      </c>
      <c r="E741" t="s">
        <v>1574</v>
      </c>
      <c r="I741" s="1" t="s">
        <v>547</v>
      </c>
      <c r="J741"/>
      <c r="K741" s="356"/>
      <c r="L741" s="356"/>
      <c r="M741" s="356"/>
      <c r="T741" s="341" t="s">
        <v>232</v>
      </c>
      <c r="U741" s="265" t="s">
        <v>287</v>
      </c>
      <c r="V741" s="270" t="s">
        <v>863</v>
      </c>
      <c r="W741" s="342" t="s">
        <v>842</v>
      </c>
      <c r="X741" s="265" t="s">
        <v>1130</v>
      </c>
      <c r="Y741" s="343"/>
      <c r="Z741" s="266" t="s">
        <v>1701</v>
      </c>
    </row>
    <row r="742" spans="1:26" ht="15" customHeight="1" x14ac:dyDescent="0.2">
      <c r="A742" s="216" t="str">
        <f t="shared" si="11"/>
        <v>貨2C4EF</v>
      </c>
      <c r="B742" s="216" t="s">
        <v>175</v>
      </c>
      <c r="C742" s="216" t="s">
        <v>170</v>
      </c>
      <c r="D742" t="s">
        <v>846</v>
      </c>
      <c r="E742" t="s">
        <v>1575</v>
      </c>
      <c r="H742" s="358"/>
      <c r="I742" s="1" t="s">
        <v>547</v>
      </c>
      <c r="J742"/>
      <c r="T742" s="341" t="s">
        <v>232</v>
      </c>
      <c r="U742" s="265" t="s">
        <v>287</v>
      </c>
      <c r="V742" s="270" t="s">
        <v>863</v>
      </c>
      <c r="W742" s="342" t="s">
        <v>842</v>
      </c>
      <c r="X742" s="265" t="s">
        <v>1131</v>
      </c>
      <c r="Y742" s="343"/>
      <c r="Z742" s="266" t="s">
        <v>1701</v>
      </c>
    </row>
    <row r="743" spans="1:26" ht="15" customHeight="1" x14ac:dyDescent="0.2">
      <c r="A743" s="216" t="str">
        <f t="shared" si="11"/>
        <v>貨2C5FF</v>
      </c>
      <c r="B743" s="216" t="s">
        <v>175</v>
      </c>
      <c r="C743" s="216" t="s">
        <v>170</v>
      </c>
      <c r="D743" t="s">
        <v>846</v>
      </c>
      <c r="E743" t="s">
        <v>1576</v>
      </c>
      <c r="H743" s="358"/>
      <c r="I743" s="1" t="s">
        <v>547</v>
      </c>
      <c r="J743"/>
      <c r="T743" s="341" t="s">
        <v>232</v>
      </c>
      <c r="U743" s="265" t="s">
        <v>287</v>
      </c>
      <c r="V743" s="270" t="s">
        <v>863</v>
      </c>
      <c r="W743" s="342" t="s">
        <v>842</v>
      </c>
      <c r="X743" s="265" t="s">
        <v>1132</v>
      </c>
      <c r="Y743" s="343"/>
      <c r="Z743" s="266" t="s">
        <v>1701</v>
      </c>
    </row>
    <row r="744" spans="1:26" ht="15" customHeight="1" x14ac:dyDescent="0.2">
      <c r="A744" s="216" t="str">
        <f t="shared" si="11"/>
        <v>貨2C5EF</v>
      </c>
      <c r="B744" s="216" t="s">
        <v>175</v>
      </c>
      <c r="C744" s="216" t="s">
        <v>170</v>
      </c>
      <c r="D744" t="s">
        <v>846</v>
      </c>
      <c r="E744" t="s">
        <v>1577</v>
      </c>
      <c r="H744" s="358"/>
      <c r="I744" s="1" t="s">
        <v>547</v>
      </c>
      <c r="J744"/>
      <c r="K744" s="356"/>
      <c r="L744" s="356"/>
      <c r="M744" s="356"/>
      <c r="T744" s="341" t="s">
        <v>232</v>
      </c>
      <c r="U744" s="265" t="s">
        <v>287</v>
      </c>
      <c r="V744" s="270" t="s">
        <v>863</v>
      </c>
      <c r="W744" s="342" t="s">
        <v>842</v>
      </c>
      <c r="X744" s="265" t="s">
        <v>1133</v>
      </c>
      <c r="Y744" s="343"/>
      <c r="Z744" s="266" t="s">
        <v>1701</v>
      </c>
    </row>
    <row r="745" spans="1:26" ht="15" customHeight="1" x14ac:dyDescent="0.2">
      <c r="A745" s="216" t="str">
        <f t="shared" si="11"/>
        <v>貨2C6FF</v>
      </c>
      <c r="B745" s="216" t="s">
        <v>175</v>
      </c>
      <c r="C745" s="216" t="s">
        <v>170</v>
      </c>
      <c r="D745" t="s">
        <v>846</v>
      </c>
      <c r="E745" t="s">
        <v>1578</v>
      </c>
      <c r="H745" s="358"/>
      <c r="I745" s="1" t="s">
        <v>547</v>
      </c>
      <c r="J745"/>
      <c r="T745" s="341" t="s">
        <v>232</v>
      </c>
      <c r="U745" s="265" t="s">
        <v>287</v>
      </c>
      <c r="V745" s="270" t="s">
        <v>863</v>
      </c>
      <c r="W745" s="342" t="s">
        <v>842</v>
      </c>
      <c r="X745" s="265" t="s">
        <v>1134</v>
      </c>
      <c r="Y745" s="343"/>
      <c r="Z745" s="266" t="s">
        <v>1701</v>
      </c>
    </row>
    <row r="746" spans="1:26" ht="15" customHeight="1" x14ac:dyDescent="0.2">
      <c r="A746" s="216" t="str">
        <f t="shared" si="11"/>
        <v>貨2C6EF</v>
      </c>
      <c r="B746" s="216" t="s">
        <v>175</v>
      </c>
      <c r="C746" s="216" t="s">
        <v>170</v>
      </c>
      <c r="D746" t="s">
        <v>846</v>
      </c>
      <c r="E746" t="s">
        <v>1579</v>
      </c>
      <c r="H746" s="358"/>
      <c r="I746" s="1" t="s">
        <v>547</v>
      </c>
      <c r="J746"/>
      <c r="T746" s="341" t="s">
        <v>232</v>
      </c>
      <c r="U746" s="265" t="s">
        <v>287</v>
      </c>
      <c r="V746" s="270" t="s">
        <v>863</v>
      </c>
      <c r="W746" s="342" t="s">
        <v>842</v>
      </c>
      <c r="X746" s="265" t="s">
        <v>1135</v>
      </c>
      <c r="Y746" s="343"/>
      <c r="Z746" s="266" t="s">
        <v>1701</v>
      </c>
    </row>
    <row r="747" spans="1:26" ht="15" customHeight="1" x14ac:dyDescent="0.2">
      <c r="A747" s="216" t="str">
        <f t="shared" si="11"/>
        <v>貨3CTQ</v>
      </c>
      <c r="B747" s="358" t="s">
        <v>177</v>
      </c>
      <c r="C747" s="358" t="s">
        <v>176</v>
      </c>
      <c r="D747" s="360" t="s">
        <v>523</v>
      </c>
      <c r="E747" s="360" t="s">
        <v>583</v>
      </c>
      <c r="F747" s="358"/>
      <c r="G747" s="358"/>
      <c r="I747" s="187" t="s">
        <v>547</v>
      </c>
      <c r="J747" s="358" t="s">
        <v>1100</v>
      </c>
      <c r="K747" s="356"/>
      <c r="L747" s="356"/>
      <c r="M747" s="356"/>
      <c r="T747" s="341" t="s">
        <v>232</v>
      </c>
      <c r="U747" s="265" t="s">
        <v>287</v>
      </c>
      <c r="V747" s="270" t="s">
        <v>894</v>
      </c>
      <c r="W747" s="342" t="s">
        <v>523</v>
      </c>
      <c r="X747" s="265" t="s">
        <v>583</v>
      </c>
      <c r="Y747" s="343"/>
      <c r="Z747" s="266" t="s">
        <v>1701</v>
      </c>
    </row>
    <row r="748" spans="1:26" ht="15" customHeight="1" x14ac:dyDescent="0.2">
      <c r="A748" s="216" t="str">
        <f t="shared" si="11"/>
        <v>貨3CLQ</v>
      </c>
      <c r="B748" s="358" t="s">
        <v>177</v>
      </c>
      <c r="C748" s="358" t="s">
        <v>176</v>
      </c>
      <c r="D748" s="360" t="s">
        <v>523</v>
      </c>
      <c r="E748" s="360" t="s">
        <v>575</v>
      </c>
      <c r="F748" s="358"/>
      <c r="G748" s="358"/>
      <c r="I748" s="187" t="s">
        <v>547</v>
      </c>
      <c r="J748" s="360" t="s">
        <v>1101</v>
      </c>
      <c r="K748" s="358"/>
      <c r="L748" s="358"/>
      <c r="M748" s="358"/>
      <c r="T748" s="341" t="s">
        <v>232</v>
      </c>
      <c r="U748" s="265" t="s">
        <v>287</v>
      </c>
      <c r="V748" s="270" t="s">
        <v>894</v>
      </c>
      <c r="W748" s="342" t="s">
        <v>523</v>
      </c>
      <c r="X748" s="265" t="s">
        <v>575</v>
      </c>
      <c r="Y748" s="343"/>
      <c r="Z748" s="266" t="s">
        <v>1701</v>
      </c>
    </row>
    <row r="749" spans="1:26" ht="15" customHeight="1" x14ac:dyDescent="0.2">
      <c r="A749" s="216" t="str">
        <f t="shared" si="11"/>
        <v>貨3CUQ</v>
      </c>
      <c r="B749" s="358" t="s">
        <v>177</v>
      </c>
      <c r="C749" s="358" t="s">
        <v>176</v>
      </c>
      <c r="D749" s="360" t="s">
        <v>523</v>
      </c>
      <c r="E749" s="360" t="s">
        <v>590</v>
      </c>
      <c r="F749" s="358"/>
      <c r="G749" s="358"/>
      <c r="I749" s="187" t="s">
        <v>547</v>
      </c>
      <c r="J749" s="360" t="s">
        <v>1102</v>
      </c>
      <c r="K749" s="358"/>
      <c r="L749" s="358"/>
      <c r="M749" s="358"/>
      <c r="T749" s="341" t="s">
        <v>232</v>
      </c>
      <c r="U749" s="265" t="s">
        <v>287</v>
      </c>
      <c r="V749" s="270" t="s">
        <v>894</v>
      </c>
      <c r="W749" s="342" t="s">
        <v>523</v>
      </c>
      <c r="X749" s="265" t="s">
        <v>590</v>
      </c>
      <c r="Y749" s="343"/>
      <c r="Z749" s="266" t="s">
        <v>1701</v>
      </c>
    </row>
    <row r="750" spans="1:26" ht="15" customHeight="1" x14ac:dyDescent="0.2">
      <c r="A750" s="216" t="str">
        <f t="shared" si="11"/>
        <v>貨3CAFF</v>
      </c>
      <c r="B750" s="358" t="s">
        <v>177</v>
      </c>
      <c r="C750" s="358" t="s">
        <v>176</v>
      </c>
      <c r="D750" s="360" t="s">
        <v>97</v>
      </c>
      <c r="E750" s="360" t="s">
        <v>1120</v>
      </c>
      <c r="F750" s="358"/>
      <c r="G750" s="358"/>
      <c r="I750" s="187" t="s">
        <v>547</v>
      </c>
      <c r="J750" s="360" t="s">
        <v>287</v>
      </c>
      <c r="K750" s="356"/>
      <c r="L750" s="356"/>
      <c r="M750" s="356"/>
      <c r="T750" s="341" t="s">
        <v>232</v>
      </c>
      <c r="U750" s="265" t="s">
        <v>287</v>
      </c>
      <c r="V750" s="270" t="s">
        <v>894</v>
      </c>
      <c r="W750" s="342" t="s">
        <v>97</v>
      </c>
      <c r="X750" s="265" t="s">
        <v>1120</v>
      </c>
      <c r="Y750" s="343"/>
      <c r="Z750" s="266" t="s">
        <v>1701</v>
      </c>
    </row>
    <row r="751" spans="1:26" ht="15" customHeight="1" x14ac:dyDescent="0.2">
      <c r="A751" s="216" t="str">
        <f t="shared" si="11"/>
        <v>貨3CAEF</v>
      </c>
      <c r="B751" s="358" t="s">
        <v>177</v>
      </c>
      <c r="C751" s="358" t="s">
        <v>176</v>
      </c>
      <c r="D751" s="360" t="s">
        <v>97</v>
      </c>
      <c r="E751" s="360" t="s">
        <v>1121</v>
      </c>
      <c r="F751" s="358"/>
      <c r="G751" s="358"/>
      <c r="I751" s="187" t="s">
        <v>547</v>
      </c>
      <c r="J751" s="360" t="s">
        <v>1105</v>
      </c>
      <c r="K751" s="358"/>
      <c r="L751" s="358"/>
      <c r="M751" s="358"/>
      <c r="T751" s="341" t="s">
        <v>232</v>
      </c>
      <c r="U751" s="265" t="s">
        <v>287</v>
      </c>
      <c r="V751" s="270" t="s">
        <v>894</v>
      </c>
      <c r="W751" s="342" t="s">
        <v>97</v>
      </c>
      <c r="X751" s="265" t="s">
        <v>1121</v>
      </c>
      <c r="Y751" s="343"/>
      <c r="Z751" s="266" t="s">
        <v>1701</v>
      </c>
    </row>
    <row r="752" spans="1:26" ht="15" customHeight="1" x14ac:dyDescent="0.2">
      <c r="A752" s="216" t="str">
        <f t="shared" si="11"/>
        <v>貨3CCEF</v>
      </c>
      <c r="B752" s="361" t="s">
        <v>177</v>
      </c>
      <c r="C752" s="361" t="s">
        <v>176</v>
      </c>
      <c r="D752" s="362" t="s">
        <v>97</v>
      </c>
      <c r="E752" s="362" t="s">
        <v>171</v>
      </c>
      <c r="F752" s="361"/>
      <c r="G752" s="361"/>
      <c r="H752" s="358"/>
      <c r="I752" s="363" t="s">
        <v>547</v>
      </c>
      <c r="J752" s="362" t="s">
        <v>73</v>
      </c>
      <c r="K752" s="358"/>
      <c r="L752" s="358"/>
      <c r="M752" s="358"/>
      <c r="T752" s="341" t="s">
        <v>232</v>
      </c>
      <c r="U752" s="265" t="s">
        <v>287</v>
      </c>
      <c r="V752" s="270" t="s">
        <v>894</v>
      </c>
      <c r="W752" s="342" t="s">
        <v>97</v>
      </c>
      <c r="X752" s="265" t="s">
        <v>171</v>
      </c>
      <c r="Y752" s="343"/>
      <c r="Z752" s="266" t="s">
        <v>1701</v>
      </c>
    </row>
    <row r="753" spans="1:26" ht="15" customHeight="1" x14ac:dyDescent="0.2">
      <c r="A753" s="216" t="str">
        <f t="shared" si="11"/>
        <v>貨3CCFF</v>
      </c>
      <c r="B753" s="216" t="s">
        <v>177</v>
      </c>
      <c r="C753" s="216" t="s">
        <v>176</v>
      </c>
      <c r="D753" s="216" t="s">
        <v>97</v>
      </c>
      <c r="E753" s="216" t="s">
        <v>172</v>
      </c>
      <c r="H753" s="358"/>
      <c r="I753" s="1" t="s">
        <v>547</v>
      </c>
      <c r="J753" s="216" t="s">
        <v>72</v>
      </c>
      <c r="K753" s="356"/>
      <c r="L753" s="356"/>
      <c r="M753" s="356"/>
      <c r="T753" s="341" t="s">
        <v>232</v>
      </c>
      <c r="U753" s="265" t="s">
        <v>287</v>
      </c>
      <c r="V753" s="270" t="s">
        <v>894</v>
      </c>
      <c r="W753" s="342" t="s">
        <v>97</v>
      </c>
      <c r="X753" s="265" t="s">
        <v>172</v>
      </c>
      <c r="Y753" s="343"/>
      <c r="Z753" s="266" t="s">
        <v>1701</v>
      </c>
    </row>
    <row r="754" spans="1:26" ht="15" customHeight="1" x14ac:dyDescent="0.2">
      <c r="A754" s="216" t="str">
        <f t="shared" si="11"/>
        <v>貨3CDEF</v>
      </c>
      <c r="B754" s="216" t="s">
        <v>177</v>
      </c>
      <c r="C754" s="216" t="s">
        <v>176</v>
      </c>
      <c r="D754" s="216" t="s">
        <v>97</v>
      </c>
      <c r="E754" s="216" t="s">
        <v>173</v>
      </c>
      <c r="H754" s="358"/>
      <c r="I754" s="1" t="s">
        <v>547</v>
      </c>
      <c r="J754" s="216" t="s">
        <v>284</v>
      </c>
      <c r="K754" s="358"/>
      <c r="L754" s="358"/>
      <c r="M754" s="358"/>
      <c r="T754" s="341" t="s">
        <v>232</v>
      </c>
      <c r="U754" s="265" t="s">
        <v>287</v>
      </c>
      <c r="V754" s="270" t="s">
        <v>894</v>
      </c>
      <c r="W754" s="342" t="s">
        <v>97</v>
      </c>
      <c r="X754" s="265" t="s">
        <v>173</v>
      </c>
      <c r="Y754" s="343"/>
      <c r="Z754" s="266" t="s">
        <v>1701</v>
      </c>
    </row>
    <row r="755" spans="1:26" ht="15" customHeight="1" x14ac:dyDescent="0.2">
      <c r="A755" s="216" t="str">
        <f t="shared" si="11"/>
        <v>貨3CDFF</v>
      </c>
      <c r="B755" s="216" t="s">
        <v>177</v>
      </c>
      <c r="C755" s="216" t="s">
        <v>176</v>
      </c>
      <c r="D755" s="216" t="s">
        <v>97</v>
      </c>
      <c r="E755" s="216" t="s">
        <v>174</v>
      </c>
      <c r="H755" s="358"/>
      <c r="I755" s="1" t="s">
        <v>547</v>
      </c>
      <c r="J755" s="216" t="s">
        <v>285</v>
      </c>
      <c r="K755" s="358"/>
      <c r="L755" s="358"/>
      <c r="M755" s="358"/>
      <c r="T755" s="341" t="s">
        <v>232</v>
      </c>
      <c r="U755" s="265" t="s">
        <v>287</v>
      </c>
      <c r="V755" s="270" t="s">
        <v>894</v>
      </c>
      <c r="W755" s="342" t="s">
        <v>97</v>
      </c>
      <c r="X755" s="265" t="s">
        <v>174</v>
      </c>
      <c r="Y755" s="343"/>
      <c r="Z755" s="266" t="s">
        <v>1701</v>
      </c>
    </row>
    <row r="756" spans="1:26" ht="15" customHeight="1" x14ac:dyDescent="0.2">
      <c r="A756" s="216" t="str">
        <f t="shared" si="11"/>
        <v>貨3CLFF</v>
      </c>
      <c r="B756" s="216" t="s">
        <v>177</v>
      </c>
      <c r="C756" s="216" t="s">
        <v>176</v>
      </c>
      <c r="D756" s="216" t="s">
        <v>9</v>
      </c>
      <c r="E756" s="216" t="s">
        <v>1122</v>
      </c>
      <c r="H756" s="358"/>
      <c r="I756" s="1" t="s">
        <v>547</v>
      </c>
      <c r="K756" s="356"/>
      <c r="L756" s="356"/>
      <c r="M756" s="356"/>
      <c r="T756" s="341" t="s">
        <v>232</v>
      </c>
      <c r="U756" s="265" t="s">
        <v>287</v>
      </c>
      <c r="V756" s="270" t="s">
        <v>894</v>
      </c>
      <c r="W756" s="342" t="s">
        <v>9</v>
      </c>
      <c r="X756" s="265" t="s">
        <v>1122</v>
      </c>
      <c r="Y756" s="343"/>
      <c r="Z756" s="266" t="s">
        <v>1701</v>
      </c>
    </row>
    <row r="757" spans="1:26" ht="15" customHeight="1" x14ac:dyDescent="0.2">
      <c r="A757" s="216" t="str">
        <f t="shared" si="11"/>
        <v>貨3CLEF</v>
      </c>
      <c r="B757" s="216" t="s">
        <v>177</v>
      </c>
      <c r="C757" s="216" t="s">
        <v>176</v>
      </c>
      <c r="D757" s="216" t="s">
        <v>9</v>
      </c>
      <c r="E757" s="216" t="s">
        <v>1123</v>
      </c>
      <c r="I757" s="1" t="s">
        <v>547</v>
      </c>
      <c r="J757" s="216" t="s">
        <v>820</v>
      </c>
      <c r="T757" s="341" t="s">
        <v>232</v>
      </c>
      <c r="U757" s="265" t="s">
        <v>287</v>
      </c>
      <c r="V757" s="270" t="s">
        <v>894</v>
      </c>
      <c r="W757" s="342" t="s">
        <v>9</v>
      </c>
      <c r="X757" s="265" t="s">
        <v>1123</v>
      </c>
      <c r="Y757" s="343"/>
      <c r="Z757" s="266" t="s">
        <v>1701</v>
      </c>
    </row>
    <row r="758" spans="1:26" ht="15" customHeight="1" x14ac:dyDescent="0.2">
      <c r="A758" s="216" t="str">
        <f t="shared" si="11"/>
        <v>貨3CMFF</v>
      </c>
      <c r="B758" s="216" t="s">
        <v>177</v>
      </c>
      <c r="C758" s="216" t="s">
        <v>176</v>
      </c>
      <c r="D758" s="216" t="s">
        <v>9</v>
      </c>
      <c r="E758" s="216" t="s">
        <v>1124</v>
      </c>
      <c r="I758" s="1" t="s">
        <v>547</v>
      </c>
      <c r="J758" s="216" t="s">
        <v>364</v>
      </c>
      <c r="T758" s="341" t="s">
        <v>232</v>
      </c>
      <c r="U758" s="265" t="s">
        <v>287</v>
      </c>
      <c r="V758" s="270" t="s">
        <v>894</v>
      </c>
      <c r="W758" s="342" t="s">
        <v>9</v>
      </c>
      <c r="X758" s="265" t="s">
        <v>1124</v>
      </c>
      <c r="Y758" s="343"/>
      <c r="Z758" s="266" t="s">
        <v>1701</v>
      </c>
    </row>
    <row r="759" spans="1:26" ht="15" customHeight="1" x14ac:dyDescent="0.2">
      <c r="A759" s="216" t="str">
        <f t="shared" si="11"/>
        <v>貨3CMEF</v>
      </c>
      <c r="B759" s="216" t="s">
        <v>177</v>
      </c>
      <c r="C759" s="216" t="s">
        <v>176</v>
      </c>
      <c r="D759" s="216" t="s">
        <v>9</v>
      </c>
      <c r="E759" s="216" t="s">
        <v>1125</v>
      </c>
      <c r="I759" s="1" t="s">
        <v>547</v>
      </c>
      <c r="J759" s="216" t="s">
        <v>12</v>
      </c>
      <c r="T759" s="341" t="s">
        <v>232</v>
      </c>
      <c r="U759" s="265" t="s">
        <v>287</v>
      </c>
      <c r="V759" s="270" t="s">
        <v>894</v>
      </c>
      <c r="W759" s="342" t="s">
        <v>9</v>
      </c>
      <c r="X759" s="265" t="s">
        <v>1125</v>
      </c>
      <c r="Y759" s="343"/>
      <c r="Z759" s="266" t="s">
        <v>1701</v>
      </c>
    </row>
    <row r="760" spans="1:26" ht="15" customHeight="1" x14ac:dyDescent="0.2">
      <c r="A760" s="216" t="str">
        <f t="shared" si="11"/>
        <v>貨3CRFF</v>
      </c>
      <c r="B760" s="216" t="s">
        <v>177</v>
      </c>
      <c r="C760" s="216" t="s">
        <v>176</v>
      </c>
      <c r="D760" s="216" t="s">
        <v>9</v>
      </c>
      <c r="E760" s="216" t="s">
        <v>1126</v>
      </c>
      <c r="I760" s="1" t="s">
        <v>547</v>
      </c>
      <c r="J760" s="216" t="s">
        <v>365</v>
      </c>
      <c r="T760" s="341" t="s">
        <v>232</v>
      </c>
      <c r="U760" s="265" t="s">
        <v>287</v>
      </c>
      <c r="V760" s="270" t="s">
        <v>894</v>
      </c>
      <c r="W760" s="342" t="s">
        <v>9</v>
      </c>
      <c r="X760" s="265" t="s">
        <v>1126</v>
      </c>
      <c r="Y760" s="343"/>
      <c r="Z760" s="266" t="s">
        <v>1701</v>
      </c>
    </row>
    <row r="761" spans="1:26" ht="15" customHeight="1" x14ac:dyDescent="0.2">
      <c r="A761" s="216" t="str">
        <f t="shared" si="11"/>
        <v>貨3CREF</v>
      </c>
      <c r="B761" s="216" t="s">
        <v>177</v>
      </c>
      <c r="C761" s="216" t="s">
        <v>176</v>
      </c>
      <c r="D761" s="216" t="s">
        <v>9</v>
      </c>
      <c r="E761" s="216" t="s">
        <v>1127</v>
      </c>
      <c r="I761" s="1" t="s">
        <v>547</v>
      </c>
      <c r="J761" s="216" t="s">
        <v>13</v>
      </c>
      <c r="T761" s="341" t="s">
        <v>232</v>
      </c>
      <c r="U761" s="265" t="s">
        <v>287</v>
      </c>
      <c r="V761" s="270" t="s">
        <v>894</v>
      </c>
      <c r="W761" s="342" t="s">
        <v>9</v>
      </c>
      <c r="X761" s="265" t="s">
        <v>1127</v>
      </c>
      <c r="Y761" s="343"/>
      <c r="Z761" s="266" t="s">
        <v>1701</v>
      </c>
    </row>
    <row r="762" spans="1:26" ht="15" customHeight="1" x14ac:dyDescent="0.2">
      <c r="A762" s="216" t="str">
        <f t="shared" si="11"/>
        <v>貨3CQFF</v>
      </c>
      <c r="B762" s="216" t="s">
        <v>177</v>
      </c>
      <c r="C762" s="216" t="s">
        <v>176</v>
      </c>
      <c r="D762" s="216" t="s">
        <v>9</v>
      </c>
      <c r="E762" s="216" t="s">
        <v>289</v>
      </c>
      <c r="H762" s="358"/>
      <c r="I762" s="1" t="s">
        <v>547</v>
      </c>
      <c r="J762" s="216" t="s">
        <v>70</v>
      </c>
      <c r="T762" s="341" t="s">
        <v>232</v>
      </c>
      <c r="U762" s="265" t="s">
        <v>287</v>
      </c>
      <c r="V762" s="270" t="s">
        <v>894</v>
      </c>
      <c r="W762" s="342" t="s">
        <v>9</v>
      </c>
      <c r="X762" s="265" t="s">
        <v>289</v>
      </c>
      <c r="Y762" s="343"/>
      <c r="Z762" s="266" t="s">
        <v>1701</v>
      </c>
    </row>
    <row r="763" spans="1:26" ht="15" customHeight="1" x14ac:dyDescent="0.2">
      <c r="A763" s="216" t="str">
        <f t="shared" si="11"/>
        <v>貨3CQEF</v>
      </c>
      <c r="B763" s="216" t="s">
        <v>177</v>
      </c>
      <c r="C763" s="216" t="s">
        <v>176</v>
      </c>
      <c r="D763" s="216" t="s">
        <v>9</v>
      </c>
      <c r="E763" s="216" t="s">
        <v>290</v>
      </c>
      <c r="H763" s="358"/>
      <c r="I763" s="1" t="s">
        <v>547</v>
      </c>
      <c r="J763" s="216" t="s">
        <v>71</v>
      </c>
      <c r="T763" s="341" t="s">
        <v>232</v>
      </c>
      <c r="U763" s="265" t="s">
        <v>287</v>
      </c>
      <c r="V763" s="270" t="s">
        <v>894</v>
      </c>
      <c r="W763" s="342" t="s">
        <v>9</v>
      </c>
      <c r="X763" s="265" t="s">
        <v>290</v>
      </c>
      <c r="Y763" s="343"/>
      <c r="Z763" s="266" t="s">
        <v>1701</v>
      </c>
    </row>
    <row r="764" spans="1:26" ht="15" customHeight="1" x14ac:dyDescent="0.2">
      <c r="A764" s="216" t="str">
        <f t="shared" si="11"/>
        <v>貨3C3FF</v>
      </c>
      <c r="B764" s="216" t="s">
        <v>177</v>
      </c>
      <c r="C764" s="216" t="s">
        <v>176</v>
      </c>
      <c r="D764" s="216" t="s">
        <v>842</v>
      </c>
      <c r="E764" s="216" t="s">
        <v>1128</v>
      </c>
      <c r="H764" s="358"/>
      <c r="I764" s="1" t="s">
        <v>547</v>
      </c>
      <c r="T764" s="341" t="s">
        <v>232</v>
      </c>
      <c r="U764" s="265" t="s">
        <v>287</v>
      </c>
      <c r="V764" s="270" t="s">
        <v>894</v>
      </c>
      <c r="W764" s="342" t="s">
        <v>842</v>
      </c>
      <c r="X764" s="265" t="s">
        <v>1128</v>
      </c>
      <c r="Y764" s="343"/>
      <c r="Z764" s="266" t="s">
        <v>1701</v>
      </c>
    </row>
    <row r="765" spans="1:26" ht="15" customHeight="1" x14ac:dyDescent="0.2">
      <c r="A765" s="216" t="str">
        <f t="shared" si="11"/>
        <v>貨3C3EF</v>
      </c>
      <c r="B765" s="216" t="s">
        <v>177</v>
      </c>
      <c r="C765" s="216" t="s">
        <v>176</v>
      </c>
      <c r="D765" s="216" t="s">
        <v>842</v>
      </c>
      <c r="E765" s="216" t="s">
        <v>1129</v>
      </c>
      <c r="H765" s="358"/>
      <c r="I765" s="1" t="s">
        <v>547</v>
      </c>
      <c r="T765" s="341" t="s">
        <v>232</v>
      </c>
      <c r="U765" s="265" t="s">
        <v>287</v>
      </c>
      <c r="V765" s="270" t="s">
        <v>894</v>
      </c>
      <c r="W765" s="342" t="s">
        <v>842</v>
      </c>
      <c r="X765" s="265" t="s">
        <v>1129</v>
      </c>
      <c r="Y765" s="343"/>
      <c r="Z765" s="266" t="s">
        <v>1701</v>
      </c>
    </row>
    <row r="766" spans="1:26" ht="15" customHeight="1" x14ac:dyDescent="0.2">
      <c r="A766" s="216" t="str">
        <f t="shared" si="11"/>
        <v>貨3C4FF</v>
      </c>
      <c r="B766" s="216" t="s">
        <v>177</v>
      </c>
      <c r="C766" s="216" t="s">
        <v>176</v>
      </c>
      <c r="D766" s="216" t="s">
        <v>842</v>
      </c>
      <c r="E766" s="216" t="s">
        <v>1130</v>
      </c>
      <c r="H766" s="358"/>
      <c r="I766" s="1" t="s">
        <v>547</v>
      </c>
      <c r="T766" s="341" t="s">
        <v>232</v>
      </c>
      <c r="U766" s="265" t="s">
        <v>287</v>
      </c>
      <c r="V766" s="270" t="s">
        <v>894</v>
      </c>
      <c r="W766" s="342" t="s">
        <v>842</v>
      </c>
      <c r="X766" s="265" t="s">
        <v>1130</v>
      </c>
      <c r="Y766" s="343"/>
      <c r="Z766" s="266" t="s">
        <v>1701</v>
      </c>
    </row>
    <row r="767" spans="1:26" ht="15" customHeight="1" x14ac:dyDescent="0.2">
      <c r="A767" s="216" t="str">
        <f t="shared" si="11"/>
        <v>貨3C4EF</v>
      </c>
      <c r="B767" s="216" t="s">
        <v>177</v>
      </c>
      <c r="C767" s="216" t="s">
        <v>176</v>
      </c>
      <c r="D767" s="216" t="s">
        <v>842</v>
      </c>
      <c r="E767" s="216" t="s">
        <v>1131</v>
      </c>
      <c r="I767" s="1" t="s">
        <v>547</v>
      </c>
      <c r="T767" s="341" t="s">
        <v>232</v>
      </c>
      <c r="U767" s="265" t="s">
        <v>287</v>
      </c>
      <c r="V767" s="270" t="s">
        <v>894</v>
      </c>
      <c r="W767" s="342" t="s">
        <v>842</v>
      </c>
      <c r="X767" s="265" t="s">
        <v>1131</v>
      </c>
      <c r="Y767" s="343"/>
      <c r="Z767" s="266" t="s">
        <v>1701</v>
      </c>
    </row>
    <row r="768" spans="1:26" ht="15" customHeight="1" x14ac:dyDescent="0.2">
      <c r="A768" s="216" t="str">
        <f t="shared" si="11"/>
        <v>貨3C5FF</v>
      </c>
      <c r="B768" s="216" t="s">
        <v>177</v>
      </c>
      <c r="C768" s="216" t="s">
        <v>176</v>
      </c>
      <c r="D768" s="216" t="s">
        <v>842</v>
      </c>
      <c r="E768" s="216" t="s">
        <v>1132</v>
      </c>
      <c r="I768" s="1" t="s">
        <v>547</v>
      </c>
      <c r="T768" s="341" t="s">
        <v>232</v>
      </c>
      <c r="U768" s="265" t="s">
        <v>287</v>
      </c>
      <c r="V768" s="270" t="s">
        <v>894</v>
      </c>
      <c r="W768" s="342" t="s">
        <v>842</v>
      </c>
      <c r="X768" s="265" t="s">
        <v>1132</v>
      </c>
      <c r="Y768" s="343"/>
      <c r="Z768" s="266" t="s">
        <v>1701</v>
      </c>
    </row>
    <row r="769" spans="1:26" ht="15" customHeight="1" x14ac:dyDescent="0.2">
      <c r="A769" s="216" t="str">
        <f t="shared" si="11"/>
        <v>貨3C5EF</v>
      </c>
      <c r="B769" s="216" t="s">
        <v>177</v>
      </c>
      <c r="C769" s="216" t="s">
        <v>176</v>
      </c>
      <c r="D769" s="216" t="s">
        <v>842</v>
      </c>
      <c r="E769" s="216" t="s">
        <v>1133</v>
      </c>
      <c r="I769" s="1" t="s">
        <v>547</v>
      </c>
      <c r="T769" s="341" t="s">
        <v>232</v>
      </c>
      <c r="U769" s="265" t="s">
        <v>287</v>
      </c>
      <c r="V769" s="270" t="s">
        <v>894</v>
      </c>
      <c r="W769" s="342" t="s">
        <v>842</v>
      </c>
      <c r="X769" s="265" t="s">
        <v>1133</v>
      </c>
      <c r="Y769" s="343"/>
      <c r="Z769" s="266" t="s">
        <v>1701</v>
      </c>
    </row>
    <row r="770" spans="1:26" ht="15" customHeight="1" x14ac:dyDescent="0.2">
      <c r="A770" s="216" t="str">
        <f t="shared" si="11"/>
        <v>貨3C6FF</v>
      </c>
      <c r="B770" s="216" t="s">
        <v>177</v>
      </c>
      <c r="C770" s="216" t="s">
        <v>176</v>
      </c>
      <c r="D770" s="216" t="s">
        <v>842</v>
      </c>
      <c r="E770" s="216" t="s">
        <v>1134</v>
      </c>
      <c r="I770" s="1" t="s">
        <v>547</v>
      </c>
      <c r="T770" s="341" t="s">
        <v>232</v>
      </c>
      <c r="U770" s="265" t="s">
        <v>287</v>
      </c>
      <c r="V770" s="270" t="s">
        <v>894</v>
      </c>
      <c r="W770" s="342" t="s">
        <v>842</v>
      </c>
      <c r="X770" s="265" t="s">
        <v>1134</v>
      </c>
      <c r="Y770" s="343"/>
      <c r="Z770" s="266" t="s">
        <v>1701</v>
      </c>
    </row>
    <row r="771" spans="1:26" ht="15" customHeight="1" x14ac:dyDescent="0.2">
      <c r="A771" s="216" t="str">
        <f t="shared" si="11"/>
        <v>貨3C6EF</v>
      </c>
      <c r="B771" s="216" t="s">
        <v>177</v>
      </c>
      <c r="C771" s="216" t="s">
        <v>176</v>
      </c>
      <c r="D771" s="216" t="s">
        <v>842</v>
      </c>
      <c r="E771" s="216" t="s">
        <v>1135</v>
      </c>
      <c r="I771" s="1" t="s">
        <v>547</v>
      </c>
      <c r="T771" s="341" t="s">
        <v>232</v>
      </c>
      <c r="U771" s="265" t="s">
        <v>287</v>
      </c>
      <c r="V771" s="270" t="s">
        <v>894</v>
      </c>
      <c r="W771" s="342" t="s">
        <v>842</v>
      </c>
      <c r="X771" s="265" t="s">
        <v>1135</v>
      </c>
      <c r="Y771" s="343"/>
      <c r="Z771" s="266" t="s">
        <v>1701</v>
      </c>
    </row>
    <row r="772" spans="1:26" ht="15" customHeight="1" x14ac:dyDescent="0.2">
      <c r="A772" s="216" t="str">
        <f t="shared" ref="A772:A835" si="12">CONCATENATE(C772,E772)</f>
        <v>貨4CTR</v>
      </c>
      <c r="B772" s="216" t="s">
        <v>181</v>
      </c>
      <c r="C772" s="216" t="s">
        <v>180</v>
      </c>
      <c r="D772" s="216" t="s">
        <v>531</v>
      </c>
      <c r="E772" s="216" t="s">
        <v>1136</v>
      </c>
      <c r="H772" s="358"/>
      <c r="I772" s="1" t="s">
        <v>547</v>
      </c>
      <c r="J772" s="216" t="s">
        <v>1100</v>
      </c>
      <c r="T772" s="341" t="s">
        <v>232</v>
      </c>
      <c r="U772" s="265" t="s">
        <v>287</v>
      </c>
      <c r="V772" s="270" t="s">
        <v>895</v>
      </c>
      <c r="W772" s="342" t="s">
        <v>531</v>
      </c>
      <c r="X772" s="265" t="s">
        <v>1136</v>
      </c>
      <c r="Y772" s="343"/>
      <c r="Z772" s="266" t="s">
        <v>1701</v>
      </c>
    </row>
    <row r="773" spans="1:26" ht="15" customHeight="1" x14ac:dyDescent="0.2">
      <c r="A773" s="216" t="str">
        <f t="shared" si="12"/>
        <v>貨4CLR</v>
      </c>
      <c r="B773" s="216" t="s">
        <v>181</v>
      </c>
      <c r="C773" s="216" t="s">
        <v>180</v>
      </c>
      <c r="D773" s="216" t="s">
        <v>531</v>
      </c>
      <c r="E773" s="216" t="s">
        <v>1137</v>
      </c>
      <c r="H773" s="358"/>
      <c r="I773" s="1" t="s">
        <v>547</v>
      </c>
      <c r="J773" s="216" t="s">
        <v>1101</v>
      </c>
      <c r="T773" s="341" t="s">
        <v>232</v>
      </c>
      <c r="U773" s="265" t="s">
        <v>287</v>
      </c>
      <c r="V773" s="270" t="s">
        <v>895</v>
      </c>
      <c r="W773" s="342" t="s">
        <v>531</v>
      </c>
      <c r="X773" s="265" t="s">
        <v>1137</v>
      </c>
      <c r="Y773" s="343"/>
      <c r="Z773" s="266" t="s">
        <v>1701</v>
      </c>
    </row>
    <row r="774" spans="1:26" ht="15" customHeight="1" x14ac:dyDescent="0.2">
      <c r="A774" s="216" t="str">
        <f t="shared" si="12"/>
        <v>貨4CUR</v>
      </c>
      <c r="B774" s="216" t="s">
        <v>181</v>
      </c>
      <c r="C774" s="216" t="s">
        <v>180</v>
      </c>
      <c r="D774" s="216" t="s">
        <v>531</v>
      </c>
      <c r="E774" s="216" t="s">
        <v>1138</v>
      </c>
      <c r="H774" s="358"/>
      <c r="I774" s="1" t="s">
        <v>547</v>
      </c>
      <c r="J774" s="216" t="s">
        <v>1102</v>
      </c>
      <c r="T774" s="341" t="s">
        <v>232</v>
      </c>
      <c r="U774" s="265" t="s">
        <v>287</v>
      </c>
      <c r="V774" s="270" t="s">
        <v>895</v>
      </c>
      <c r="W774" s="342" t="s">
        <v>531</v>
      </c>
      <c r="X774" s="265" t="s">
        <v>1138</v>
      </c>
      <c r="Y774" s="343"/>
      <c r="Z774" s="266" t="s">
        <v>1701</v>
      </c>
    </row>
    <row r="775" spans="1:26" ht="15" customHeight="1" x14ac:dyDescent="0.2">
      <c r="A775" s="216" t="str">
        <f t="shared" si="12"/>
        <v>貨4CAFG</v>
      </c>
      <c r="B775" s="216" t="s">
        <v>181</v>
      </c>
      <c r="C775" s="216" t="s">
        <v>180</v>
      </c>
      <c r="D775" s="216" t="s">
        <v>97</v>
      </c>
      <c r="E775" s="216" t="s">
        <v>1139</v>
      </c>
      <c r="H775" s="358"/>
      <c r="I775" s="1" t="s">
        <v>547</v>
      </c>
      <c r="J775" s="216" t="s">
        <v>287</v>
      </c>
      <c r="T775" s="341" t="s">
        <v>232</v>
      </c>
      <c r="U775" s="265" t="s">
        <v>287</v>
      </c>
      <c r="V775" s="270" t="s">
        <v>895</v>
      </c>
      <c r="W775" s="342" t="s">
        <v>97</v>
      </c>
      <c r="X775" s="265" t="s">
        <v>1139</v>
      </c>
      <c r="Y775" s="343"/>
      <c r="Z775" s="266" t="s">
        <v>1701</v>
      </c>
    </row>
    <row r="776" spans="1:26" ht="15" customHeight="1" x14ac:dyDescent="0.2">
      <c r="A776" s="216" t="str">
        <f t="shared" si="12"/>
        <v>貨4CAEG</v>
      </c>
      <c r="B776" s="216" t="s">
        <v>181</v>
      </c>
      <c r="C776" s="216" t="s">
        <v>180</v>
      </c>
      <c r="D776" s="216" t="s">
        <v>97</v>
      </c>
      <c r="E776" s="359" t="s">
        <v>1140</v>
      </c>
      <c r="H776" s="358"/>
      <c r="I776" s="357" t="s">
        <v>547</v>
      </c>
      <c r="J776" t="s">
        <v>1105</v>
      </c>
      <c r="T776" s="341" t="s">
        <v>232</v>
      </c>
      <c r="U776" s="265" t="s">
        <v>287</v>
      </c>
      <c r="V776" s="270" t="s">
        <v>895</v>
      </c>
      <c r="W776" s="342" t="s">
        <v>97</v>
      </c>
      <c r="X776" s="265" t="s">
        <v>1140</v>
      </c>
      <c r="Y776" s="343"/>
      <c r="Z776" s="266" t="s">
        <v>1701</v>
      </c>
    </row>
    <row r="777" spans="1:26" ht="15" customHeight="1" x14ac:dyDescent="0.2">
      <c r="A777" s="216" t="str">
        <f t="shared" si="12"/>
        <v>貨4CBEG</v>
      </c>
      <c r="B777" s="216" t="s">
        <v>181</v>
      </c>
      <c r="C777" s="216" t="s">
        <v>180</v>
      </c>
      <c r="D777" s="216" t="s">
        <v>97</v>
      </c>
      <c r="E777" s="216" t="s">
        <v>178</v>
      </c>
      <c r="I777" s="1" t="s">
        <v>547</v>
      </c>
      <c r="J777" t="s">
        <v>71</v>
      </c>
      <c r="T777" s="341" t="s">
        <v>232</v>
      </c>
      <c r="U777" s="265" t="s">
        <v>287</v>
      </c>
      <c r="V777" s="270" t="s">
        <v>895</v>
      </c>
      <c r="W777" s="342" t="s">
        <v>97</v>
      </c>
      <c r="X777" s="265" t="s">
        <v>178</v>
      </c>
      <c r="Y777" s="343"/>
      <c r="Z777" s="266" t="s">
        <v>1701</v>
      </c>
    </row>
    <row r="778" spans="1:26" ht="15" customHeight="1" x14ac:dyDescent="0.2">
      <c r="A778" s="216" t="str">
        <f t="shared" si="12"/>
        <v>貨4CBFG</v>
      </c>
      <c r="B778" s="216" t="s">
        <v>181</v>
      </c>
      <c r="C778" s="216" t="s">
        <v>180</v>
      </c>
      <c r="D778" s="216" t="s">
        <v>97</v>
      </c>
      <c r="E778" s="216" t="s">
        <v>179</v>
      </c>
      <c r="I778" s="1" t="s">
        <v>547</v>
      </c>
      <c r="J778" t="s">
        <v>70</v>
      </c>
      <c r="T778" s="341" t="s">
        <v>232</v>
      </c>
      <c r="U778" s="265" t="s">
        <v>287</v>
      </c>
      <c r="V778" s="270" t="s">
        <v>895</v>
      </c>
      <c r="W778" s="342" t="s">
        <v>97</v>
      </c>
      <c r="X778" s="265" t="s">
        <v>179</v>
      </c>
      <c r="Y778" s="343"/>
      <c r="Z778" s="266" t="s">
        <v>1701</v>
      </c>
    </row>
    <row r="779" spans="1:26" ht="15" customHeight="1" x14ac:dyDescent="0.2">
      <c r="A779" s="216" t="str">
        <f t="shared" si="12"/>
        <v>貨4CNEG</v>
      </c>
      <c r="B779" s="358" t="s">
        <v>181</v>
      </c>
      <c r="C779" s="358" t="s">
        <v>180</v>
      </c>
      <c r="D779" s="360" t="s">
        <v>97</v>
      </c>
      <c r="E779" s="360" t="s">
        <v>1141</v>
      </c>
      <c r="F779" s="358"/>
      <c r="G779" s="358"/>
      <c r="I779" s="187" t="s">
        <v>547</v>
      </c>
      <c r="J779" s="358" t="s">
        <v>820</v>
      </c>
      <c r="T779" s="341" t="s">
        <v>232</v>
      </c>
      <c r="U779" s="265" t="s">
        <v>287</v>
      </c>
      <c r="V779" s="270" t="s">
        <v>895</v>
      </c>
      <c r="W779" s="342" t="s">
        <v>97</v>
      </c>
      <c r="X779" s="265" t="s">
        <v>1141</v>
      </c>
      <c r="Y779" s="343"/>
      <c r="Z779" s="266" t="s">
        <v>1701</v>
      </c>
    </row>
    <row r="780" spans="1:26" ht="15" customHeight="1" x14ac:dyDescent="0.2">
      <c r="A780" s="216" t="str">
        <f t="shared" si="12"/>
        <v>貨4CNFG</v>
      </c>
      <c r="B780" s="358" t="s">
        <v>181</v>
      </c>
      <c r="C780" s="358" t="s">
        <v>180</v>
      </c>
      <c r="D780" s="360" t="s">
        <v>97</v>
      </c>
      <c r="E780" s="360" t="s">
        <v>1142</v>
      </c>
      <c r="F780" s="358"/>
      <c r="G780" s="358"/>
      <c r="I780" s="1" t="s">
        <v>547</v>
      </c>
      <c r="J780" s="360"/>
      <c r="T780" s="341" t="s">
        <v>232</v>
      </c>
      <c r="U780" s="265" t="s">
        <v>287</v>
      </c>
      <c r="V780" s="270" t="s">
        <v>895</v>
      </c>
      <c r="W780" s="342" t="s">
        <v>97</v>
      </c>
      <c r="X780" s="265" t="s">
        <v>1142</v>
      </c>
      <c r="Y780" s="343"/>
      <c r="Z780" s="266" t="s">
        <v>1701</v>
      </c>
    </row>
    <row r="781" spans="1:26" ht="15" customHeight="1" x14ac:dyDescent="0.2">
      <c r="A781" s="216" t="str">
        <f t="shared" si="12"/>
        <v>貨4CPEG</v>
      </c>
      <c r="B781" s="358" t="s">
        <v>181</v>
      </c>
      <c r="C781" s="358" t="s">
        <v>180</v>
      </c>
      <c r="D781" s="360" t="s">
        <v>97</v>
      </c>
      <c r="E781" s="359" t="s">
        <v>1143</v>
      </c>
      <c r="F781" s="358"/>
      <c r="G781" s="358"/>
      <c r="I781" s="357" t="s">
        <v>547</v>
      </c>
      <c r="J781" t="s">
        <v>820</v>
      </c>
      <c r="T781" s="341" t="s">
        <v>232</v>
      </c>
      <c r="U781" s="265" t="s">
        <v>287</v>
      </c>
      <c r="V781" s="270" t="s">
        <v>895</v>
      </c>
      <c r="W781" s="342" t="s">
        <v>97</v>
      </c>
      <c r="X781" s="265" t="s">
        <v>1143</v>
      </c>
      <c r="Y781" s="343"/>
      <c r="Z781" s="266" t="s">
        <v>1701</v>
      </c>
    </row>
    <row r="782" spans="1:26" ht="15" customHeight="1" x14ac:dyDescent="0.2">
      <c r="A782" s="216" t="str">
        <f t="shared" si="12"/>
        <v>貨4CPFG</v>
      </c>
      <c r="B782" s="358" t="s">
        <v>181</v>
      </c>
      <c r="C782" s="358" t="s">
        <v>180</v>
      </c>
      <c r="D782" s="360" t="s">
        <v>97</v>
      </c>
      <c r="E782" s="360" t="s">
        <v>1144</v>
      </c>
      <c r="F782" s="358"/>
      <c r="G782" s="358"/>
      <c r="H782" s="358"/>
      <c r="I782" s="187" t="s">
        <v>547</v>
      </c>
      <c r="J782" s="360"/>
      <c r="T782" s="341" t="s">
        <v>232</v>
      </c>
      <c r="U782" s="265" t="s">
        <v>287</v>
      </c>
      <c r="V782" s="270" t="s">
        <v>895</v>
      </c>
      <c r="W782" s="342" t="s">
        <v>97</v>
      </c>
      <c r="X782" s="265" t="s">
        <v>1144</v>
      </c>
      <c r="Y782" s="343"/>
      <c r="Z782" s="266" t="s">
        <v>1701</v>
      </c>
    </row>
    <row r="783" spans="1:26" ht="15" customHeight="1" x14ac:dyDescent="0.2">
      <c r="A783" s="216" t="str">
        <f t="shared" si="12"/>
        <v>貨4CLFG</v>
      </c>
      <c r="B783" s="360" t="s">
        <v>1145</v>
      </c>
      <c r="C783" s="360" t="s">
        <v>180</v>
      </c>
      <c r="D783" s="360" t="s">
        <v>9</v>
      </c>
      <c r="E783" s="360" t="s">
        <v>1146</v>
      </c>
      <c r="F783" s="358"/>
      <c r="G783" s="358"/>
      <c r="H783" s="358"/>
      <c r="I783" s="1" t="s">
        <v>547</v>
      </c>
      <c r="J783" s="360"/>
      <c r="T783" s="341" t="s">
        <v>232</v>
      </c>
      <c r="U783" s="265" t="s">
        <v>287</v>
      </c>
      <c r="V783" s="270" t="s">
        <v>1051</v>
      </c>
      <c r="W783" s="342" t="s">
        <v>9</v>
      </c>
      <c r="X783" s="265" t="s">
        <v>1146</v>
      </c>
      <c r="Y783" s="343"/>
      <c r="Z783" s="266" t="s">
        <v>1701</v>
      </c>
    </row>
    <row r="784" spans="1:26" ht="15" customHeight="1" x14ac:dyDescent="0.2">
      <c r="A784" s="216" t="str">
        <f t="shared" si="12"/>
        <v>貨4CLEG</v>
      </c>
      <c r="B784" s="360" t="s">
        <v>1145</v>
      </c>
      <c r="C784" s="360" t="s">
        <v>180</v>
      </c>
      <c r="D784" s="360" t="s">
        <v>9</v>
      </c>
      <c r="E784" s="359" t="s">
        <v>1147</v>
      </c>
      <c r="F784" s="358"/>
      <c r="G784" s="358"/>
      <c r="H784" s="358"/>
      <c r="I784" s="357" t="s">
        <v>547</v>
      </c>
      <c r="J784" t="s">
        <v>820</v>
      </c>
      <c r="T784" s="341" t="s">
        <v>232</v>
      </c>
      <c r="U784" s="265" t="s">
        <v>287</v>
      </c>
      <c r="V784" s="270" t="s">
        <v>1051</v>
      </c>
      <c r="W784" s="342" t="s">
        <v>9</v>
      </c>
      <c r="X784" s="265" t="s">
        <v>1147</v>
      </c>
      <c r="Y784" s="343"/>
      <c r="Z784" s="266" t="s">
        <v>1701</v>
      </c>
    </row>
    <row r="785" spans="1:26" ht="15" customHeight="1" x14ac:dyDescent="0.2">
      <c r="A785" s="216" t="str">
        <f t="shared" si="12"/>
        <v>貨4CMFG</v>
      </c>
      <c r="B785" s="360" t="s">
        <v>1148</v>
      </c>
      <c r="C785" s="360" t="s">
        <v>180</v>
      </c>
      <c r="D785" s="360" t="s">
        <v>9</v>
      </c>
      <c r="E785" s="360" t="s">
        <v>1149</v>
      </c>
      <c r="F785" s="358"/>
      <c r="G785" s="358"/>
      <c r="H785" s="358"/>
      <c r="I785" s="187" t="s">
        <v>547</v>
      </c>
      <c r="J785" s="360" t="s">
        <v>364</v>
      </c>
      <c r="T785" s="341" t="s">
        <v>232</v>
      </c>
      <c r="U785" s="265" t="s">
        <v>287</v>
      </c>
      <c r="V785" s="270" t="s">
        <v>1051</v>
      </c>
      <c r="W785" s="342" t="s">
        <v>9</v>
      </c>
      <c r="X785" s="265" t="s">
        <v>1149</v>
      </c>
      <c r="Y785" s="343"/>
      <c r="Z785" s="266" t="s">
        <v>1701</v>
      </c>
    </row>
    <row r="786" spans="1:26" ht="15" customHeight="1" x14ac:dyDescent="0.2">
      <c r="A786" s="216" t="str">
        <f t="shared" si="12"/>
        <v>貨4CMEG</v>
      </c>
      <c r="B786" s="360" t="s">
        <v>1148</v>
      </c>
      <c r="C786" s="360" t="s">
        <v>180</v>
      </c>
      <c r="D786" s="360" t="s">
        <v>9</v>
      </c>
      <c r="E786" s="360" t="s">
        <v>1150</v>
      </c>
      <c r="F786" s="358"/>
      <c r="G786" s="358"/>
      <c r="H786" s="358"/>
      <c r="I786" s="1" t="s">
        <v>547</v>
      </c>
      <c r="J786" s="360" t="s">
        <v>12</v>
      </c>
      <c r="T786" s="341" t="s">
        <v>232</v>
      </c>
      <c r="U786" s="265" t="s">
        <v>287</v>
      </c>
      <c r="V786" s="270" t="s">
        <v>1051</v>
      </c>
      <c r="W786" s="342" t="s">
        <v>9</v>
      </c>
      <c r="X786" s="265" t="s">
        <v>1150</v>
      </c>
      <c r="Y786" s="343"/>
      <c r="Z786" s="266" t="s">
        <v>1701</v>
      </c>
    </row>
    <row r="787" spans="1:26" ht="15" customHeight="1" x14ac:dyDescent="0.2">
      <c r="A787" s="216" t="str">
        <f t="shared" si="12"/>
        <v>貨4CRFG</v>
      </c>
      <c r="B787" s="360" t="s">
        <v>1148</v>
      </c>
      <c r="C787" s="360" t="s">
        <v>180</v>
      </c>
      <c r="D787" s="360" t="s">
        <v>9</v>
      </c>
      <c r="E787" s="359" t="s">
        <v>1151</v>
      </c>
      <c r="F787" s="358"/>
      <c r="G787" s="358"/>
      <c r="I787" s="357" t="s">
        <v>547</v>
      </c>
      <c r="J787" t="s">
        <v>365</v>
      </c>
      <c r="T787" s="341" t="s">
        <v>232</v>
      </c>
      <c r="U787" s="265" t="s">
        <v>287</v>
      </c>
      <c r="V787" s="270" t="s">
        <v>1051</v>
      </c>
      <c r="W787" s="342" t="s">
        <v>9</v>
      </c>
      <c r="X787" s="265" t="s">
        <v>1151</v>
      </c>
      <c r="Y787" s="343"/>
      <c r="Z787" s="266" t="s">
        <v>1701</v>
      </c>
    </row>
    <row r="788" spans="1:26" ht="15" customHeight="1" x14ac:dyDescent="0.2">
      <c r="A788" s="216" t="str">
        <f t="shared" si="12"/>
        <v>貨4CREG</v>
      </c>
      <c r="B788" s="360" t="s">
        <v>1148</v>
      </c>
      <c r="C788" s="360" t="s">
        <v>180</v>
      </c>
      <c r="D788" s="216" t="s">
        <v>9</v>
      </c>
      <c r="E788" s="216" t="s">
        <v>1152</v>
      </c>
      <c r="I788" s="1" t="s">
        <v>547</v>
      </c>
      <c r="J788" s="216" t="s">
        <v>18</v>
      </c>
      <c r="T788" s="341" t="s">
        <v>232</v>
      </c>
      <c r="U788" s="265" t="s">
        <v>287</v>
      </c>
      <c r="V788" s="270" t="s">
        <v>1051</v>
      </c>
      <c r="W788" s="342" t="s">
        <v>9</v>
      </c>
      <c r="X788" s="265" t="s">
        <v>1152</v>
      </c>
      <c r="Y788" s="343"/>
      <c r="Z788" s="266" t="s">
        <v>1701</v>
      </c>
    </row>
    <row r="789" spans="1:26" ht="15" customHeight="1" x14ac:dyDescent="0.2">
      <c r="A789" s="216" t="str">
        <f t="shared" si="12"/>
        <v>貨4CQFG</v>
      </c>
      <c r="B789" s="360" t="s">
        <v>1148</v>
      </c>
      <c r="C789" t="s">
        <v>180</v>
      </c>
      <c r="D789" s="216" t="s">
        <v>9</v>
      </c>
      <c r="E789" s="216" t="s">
        <v>293</v>
      </c>
      <c r="I789" s="1" t="s">
        <v>547</v>
      </c>
      <c r="J789" s="216" t="s">
        <v>70</v>
      </c>
      <c r="T789" s="341" t="s">
        <v>232</v>
      </c>
      <c r="U789" s="265" t="s">
        <v>287</v>
      </c>
      <c r="V789" s="270" t="s">
        <v>1051</v>
      </c>
      <c r="W789" s="342" t="s">
        <v>9</v>
      </c>
      <c r="X789" s="265" t="s">
        <v>293</v>
      </c>
      <c r="Y789" s="343"/>
      <c r="Z789" s="266" t="s">
        <v>1701</v>
      </c>
    </row>
    <row r="790" spans="1:26" ht="15" customHeight="1" x14ac:dyDescent="0.2">
      <c r="A790" s="216" t="str">
        <f t="shared" si="12"/>
        <v>貨4CQEG</v>
      </c>
      <c r="B790" s="360" t="s">
        <v>1148</v>
      </c>
      <c r="C790" t="s">
        <v>180</v>
      </c>
      <c r="D790" s="216" t="s">
        <v>9</v>
      </c>
      <c r="E790" s="216" t="s">
        <v>294</v>
      </c>
      <c r="I790" s="1" t="s">
        <v>547</v>
      </c>
      <c r="J790" s="216" t="s">
        <v>71</v>
      </c>
      <c r="T790" s="341" t="s">
        <v>232</v>
      </c>
      <c r="U790" s="265" t="s">
        <v>287</v>
      </c>
      <c r="V790" s="270" t="s">
        <v>1051</v>
      </c>
      <c r="W790" s="342" t="s">
        <v>9</v>
      </c>
      <c r="X790" s="265" t="s">
        <v>294</v>
      </c>
      <c r="Y790" s="343"/>
      <c r="Z790" s="266" t="s">
        <v>1701</v>
      </c>
    </row>
    <row r="791" spans="1:26" ht="15" customHeight="1" x14ac:dyDescent="0.2">
      <c r="A791" s="216" t="str">
        <f t="shared" si="12"/>
        <v>貨4CSFG</v>
      </c>
      <c r="B791" t="s">
        <v>1153</v>
      </c>
      <c r="C791" s="216" t="s">
        <v>180</v>
      </c>
      <c r="D791" s="216" t="s">
        <v>19</v>
      </c>
      <c r="E791" s="216" t="s">
        <v>1154</v>
      </c>
      <c r="I791" s="1" t="s">
        <v>547</v>
      </c>
      <c r="T791" s="341" t="s">
        <v>232</v>
      </c>
      <c r="U791" s="265" t="s">
        <v>287</v>
      </c>
      <c r="V791" s="270" t="s">
        <v>895</v>
      </c>
      <c r="W791" s="342" t="s">
        <v>19</v>
      </c>
      <c r="X791" s="265" t="s">
        <v>1154</v>
      </c>
      <c r="Y791" s="343"/>
      <c r="Z791" s="266" t="s">
        <v>1701</v>
      </c>
    </row>
    <row r="792" spans="1:26" ht="15" customHeight="1" x14ac:dyDescent="0.2">
      <c r="A792" s="216" t="str">
        <f t="shared" si="12"/>
        <v>貨4CSEG</v>
      </c>
      <c r="B792" t="s">
        <v>1153</v>
      </c>
      <c r="C792" s="216" t="s">
        <v>180</v>
      </c>
      <c r="D792" s="216" t="s">
        <v>19</v>
      </c>
      <c r="E792" s="216" t="s">
        <v>1155</v>
      </c>
      <c r="H792" s="358"/>
      <c r="I792" s="1" t="s">
        <v>547</v>
      </c>
      <c r="J792" s="216" t="s">
        <v>820</v>
      </c>
      <c r="T792" s="341" t="s">
        <v>232</v>
      </c>
      <c r="U792" s="265" t="s">
        <v>287</v>
      </c>
      <c r="V792" s="270" t="s">
        <v>895</v>
      </c>
      <c r="W792" s="342" t="s">
        <v>19</v>
      </c>
      <c r="X792" s="265" t="s">
        <v>1155</v>
      </c>
      <c r="Y792" s="343"/>
      <c r="Z792" s="266" t="s">
        <v>1701</v>
      </c>
    </row>
    <row r="793" spans="1:26" ht="15" customHeight="1" x14ac:dyDescent="0.2">
      <c r="A793" s="216" t="str">
        <f t="shared" si="12"/>
        <v>貨4CTFG</v>
      </c>
      <c r="B793" t="s">
        <v>1156</v>
      </c>
      <c r="C793" s="216" t="s">
        <v>180</v>
      </c>
      <c r="D793" s="216" t="s">
        <v>19</v>
      </c>
      <c r="E793" s="216" t="s">
        <v>291</v>
      </c>
      <c r="H793" s="358"/>
      <c r="I793" s="1" t="s">
        <v>547</v>
      </c>
      <c r="J793" s="216" t="s">
        <v>70</v>
      </c>
      <c r="T793" s="341" t="s">
        <v>232</v>
      </c>
      <c r="U793" s="265" t="s">
        <v>287</v>
      </c>
      <c r="V793" s="270" t="s">
        <v>895</v>
      </c>
      <c r="W793" s="342" t="s">
        <v>19</v>
      </c>
      <c r="X793" s="265" t="s">
        <v>291</v>
      </c>
      <c r="Y793" s="343"/>
      <c r="Z793" s="266" t="s">
        <v>1701</v>
      </c>
    </row>
    <row r="794" spans="1:26" ht="15" customHeight="1" x14ac:dyDescent="0.2">
      <c r="A794" s="216" t="str">
        <f t="shared" si="12"/>
        <v>貨4CTEG</v>
      </c>
      <c r="B794" t="s">
        <v>1156</v>
      </c>
      <c r="C794" s="216" t="s">
        <v>180</v>
      </c>
      <c r="D794" s="216" t="s">
        <v>19</v>
      </c>
      <c r="E794" s="216" t="s">
        <v>292</v>
      </c>
      <c r="H794" s="358"/>
      <c r="I794" s="1" t="s">
        <v>547</v>
      </c>
      <c r="J794" s="216" t="s">
        <v>71</v>
      </c>
      <c r="T794" s="341" t="s">
        <v>232</v>
      </c>
      <c r="U794" s="265" t="s">
        <v>287</v>
      </c>
      <c r="V794" s="270" t="s">
        <v>895</v>
      </c>
      <c r="W794" s="342" t="s">
        <v>19</v>
      </c>
      <c r="X794" s="265" t="s">
        <v>292</v>
      </c>
      <c r="Y794" s="343"/>
      <c r="Z794" s="266" t="s">
        <v>1701</v>
      </c>
    </row>
    <row r="795" spans="1:26" ht="15" customHeight="1" x14ac:dyDescent="0.2">
      <c r="A795" s="216" t="str">
        <f t="shared" si="12"/>
        <v>貨4C2FG</v>
      </c>
      <c r="B795" t="s">
        <v>1156</v>
      </c>
      <c r="C795" s="216" t="s">
        <v>180</v>
      </c>
      <c r="D795" t="s">
        <v>1580</v>
      </c>
      <c r="E795" t="s">
        <v>1581</v>
      </c>
      <c r="H795" s="358"/>
      <c r="I795" s="1" t="s">
        <v>547</v>
      </c>
      <c r="T795" s="341" t="s">
        <v>232</v>
      </c>
      <c r="U795" s="265" t="s">
        <v>287</v>
      </c>
      <c r="V795" s="270" t="s">
        <v>895</v>
      </c>
      <c r="W795" s="342" t="s">
        <v>1086</v>
      </c>
      <c r="X795" s="265" t="s">
        <v>1157</v>
      </c>
      <c r="Y795" s="343"/>
      <c r="Z795" s="266" t="s">
        <v>1701</v>
      </c>
    </row>
    <row r="796" spans="1:26" ht="15" customHeight="1" x14ac:dyDescent="0.2">
      <c r="A796" s="216" t="str">
        <f t="shared" si="12"/>
        <v>貨4C2EG</v>
      </c>
      <c r="B796" t="s">
        <v>1156</v>
      </c>
      <c r="C796" s="216" t="s">
        <v>180</v>
      </c>
      <c r="D796" t="s">
        <v>1552</v>
      </c>
      <c r="E796" t="s">
        <v>1582</v>
      </c>
      <c r="H796" s="358"/>
      <c r="I796" s="1" t="s">
        <v>547</v>
      </c>
      <c r="T796" s="341" t="s">
        <v>232</v>
      </c>
      <c r="U796" s="265" t="s">
        <v>287</v>
      </c>
      <c r="V796" s="270" t="s">
        <v>895</v>
      </c>
      <c r="W796" s="342" t="s">
        <v>1086</v>
      </c>
      <c r="X796" s="265" t="s">
        <v>1158</v>
      </c>
      <c r="Y796" s="343"/>
      <c r="Z796" s="266" t="s">
        <v>1701</v>
      </c>
    </row>
    <row r="797" spans="1:26" ht="15" customHeight="1" x14ac:dyDescent="0.2">
      <c r="A797" s="216" t="str">
        <f t="shared" si="12"/>
        <v>貨1メTP</v>
      </c>
      <c r="B797" s="216" t="s">
        <v>183</v>
      </c>
      <c r="C797" s="216" t="s">
        <v>182</v>
      </c>
      <c r="D797" s="216" t="s">
        <v>518</v>
      </c>
      <c r="E797" s="216" t="s">
        <v>582</v>
      </c>
      <c r="I797" s="1" t="s">
        <v>1159</v>
      </c>
      <c r="J797" s="216" t="s">
        <v>1160</v>
      </c>
      <c r="T797" s="341" t="s">
        <v>232</v>
      </c>
      <c r="U797" s="265" t="s">
        <v>298</v>
      </c>
      <c r="V797" s="270" t="s">
        <v>819</v>
      </c>
      <c r="W797" s="342" t="s">
        <v>518</v>
      </c>
      <c r="X797" s="265" t="s">
        <v>582</v>
      </c>
      <c r="Y797" s="343"/>
      <c r="Z797" s="266" t="s">
        <v>298</v>
      </c>
    </row>
    <row r="798" spans="1:26" ht="15" customHeight="1" x14ac:dyDescent="0.2">
      <c r="A798" s="216" t="str">
        <f t="shared" si="12"/>
        <v>貨1メLP</v>
      </c>
      <c r="B798" s="216" t="s">
        <v>183</v>
      </c>
      <c r="C798" s="216" t="s">
        <v>182</v>
      </c>
      <c r="D798" s="216" t="s">
        <v>518</v>
      </c>
      <c r="E798" s="216" t="s">
        <v>574</v>
      </c>
      <c r="I798" s="1" t="s">
        <v>1159</v>
      </c>
      <c r="J798" s="216" t="s">
        <v>1161</v>
      </c>
      <c r="T798" s="341" t="s">
        <v>232</v>
      </c>
      <c r="U798" s="265" t="s">
        <v>298</v>
      </c>
      <c r="V798" s="270" t="s">
        <v>819</v>
      </c>
      <c r="W798" s="342" t="s">
        <v>518</v>
      </c>
      <c r="X798" s="265" t="s">
        <v>574</v>
      </c>
      <c r="Y798" s="343"/>
      <c r="Z798" s="266" t="s">
        <v>298</v>
      </c>
    </row>
    <row r="799" spans="1:26" ht="15" customHeight="1" x14ac:dyDescent="0.2">
      <c r="A799" s="216" t="str">
        <f t="shared" si="12"/>
        <v>貨1メUP</v>
      </c>
      <c r="B799" s="216" t="s">
        <v>183</v>
      </c>
      <c r="C799" s="216" t="s">
        <v>182</v>
      </c>
      <c r="D799" s="216" t="s">
        <v>518</v>
      </c>
      <c r="E799" s="216" t="s">
        <v>589</v>
      </c>
      <c r="I799" s="1" t="s">
        <v>1159</v>
      </c>
      <c r="J799" s="216" t="s">
        <v>1162</v>
      </c>
      <c r="T799" s="341" t="s">
        <v>232</v>
      </c>
      <c r="U799" s="265" t="s">
        <v>298</v>
      </c>
      <c r="V799" s="270" t="s">
        <v>819</v>
      </c>
      <c r="W799" s="342" t="s">
        <v>518</v>
      </c>
      <c r="X799" s="265" t="s">
        <v>589</v>
      </c>
      <c r="Y799" s="343"/>
      <c r="Z799" s="266" t="s">
        <v>298</v>
      </c>
    </row>
    <row r="800" spans="1:26" ht="15" customHeight="1" x14ac:dyDescent="0.2">
      <c r="A800" s="216" t="str">
        <f t="shared" si="12"/>
        <v>貨1メAHE</v>
      </c>
      <c r="B800" s="216" t="s">
        <v>183</v>
      </c>
      <c r="C800" s="216" t="s">
        <v>182</v>
      </c>
      <c r="D800" s="216" t="s">
        <v>97</v>
      </c>
      <c r="E800" s="216" t="s">
        <v>1163</v>
      </c>
      <c r="I800" s="1" t="s">
        <v>1159</v>
      </c>
      <c r="J800" s="216" t="s">
        <v>298</v>
      </c>
      <c r="T800" s="341" t="s">
        <v>232</v>
      </c>
      <c r="U800" s="265" t="s">
        <v>298</v>
      </c>
      <c r="V800" s="270" t="s">
        <v>819</v>
      </c>
      <c r="W800" s="342" t="s">
        <v>97</v>
      </c>
      <c r="X800" s="265" t="s">
        <v>1163</v>
      </c>
      <c r="Y800" s="343"/>
      <c r="Z800" s="266" t="s">
        <v>298</v>
      </c>
    </row>
    <row r="801" spans="1:26" ht="15" customHeight="1" x14ac:dyDescent="0.2">
      <c r="A801" s="216" t="str">
        <f t="shared" si="12"/>
        <v>貨1メAGE</v>
      </c>
      <c r="B801" s="216" t="s">
        <v>183</v>
      </c>
      <c r="C801" s="216" t="s">
        <v>182</v>
      </c>
      <c r="D801" s="216" t="s">
        <v>97</v>
      </c>
      <c r="E801" s="216" t="s">
        <v>1164</v>
      </c>
      <c r="I801" s="1" t="s">
        <v>1159</v>
      </c>
      <c r="J801" s="216" t="s">
        <v>1165</v>
      </c>
      <c r="K801" s="356"/>
      <c r="L801" s="356"/>
      <c r="M801" s="356"/>
      <c r="T801" s="341" t="s">
        <v>232</v>
      </c>
      <c r="U801" s="265" t="s">
        <v>298</v>
      </c>
      <c r="V801" s="270" t="s">
        <v>819</v>
      </c>
      <c r="W801" s="342" t="s">
        <v>97</v>
      </c>
      <c r="X801" s="265" t="s">
        <v>1164</v>
      </c>
      <c r="Y801" s="343"/>
      <c r="Z801" s="266" t="s">
        <v>298</v>
      </c>
    </row>
    <row r="802" spans="1:26" ht="15" customHeight="1" x14ac:dyDescent="0.2">
      <c r="A802" s="216" t="str">
        <f t="shared" si="12"/>
        <v>貨1メCGE</v>
      </c>
      <c r="B802" s="216" t="s">
        <v>183</v>
      </c>
      <c r="C802" s="216" t="s">
        <v>182</v>
      </c>
      <c r="D802" s="216" t="s">
        <v>97</v>
      </c>
      <c r="E802" s="216" t="s">
        <v>1166</v>
      </c>
      <c r="I802" s="1" t="s">
        <v>1159</v>
      </c>
      <c r="J802" s="216" t="s">
        <v>86</v>
      </c>
      <c r="K802" s="356"/>
      <c r="L802" s="356"/>
      <c r="M802" s="356"/>
      <c r="T802" s="341" t="s">
        <v>232</v>
      </c>
      <c r="U802" s="265" t="s">
        <v>298</v>
      </c>
      <c r="V802" s="270" t="s">
        <v>819</v>
      </c>
      <c r="W802" s="342" t="s">
        <v>97</v>
      </c>
      <c r="X802" s="265" t="s">
        <v>1166</v>
      </c>
      <c r="Y802" s="343"/>
      <c r="Z802" s="266" t="s">
        <v>298</v>
      </c>
    </row>
    <row r="803" spans="1:26" ht="15" customHeight="1" x14ac:dyDescent="0.2">
      <c r="A803" s="216" t="str">
        <f t="shared" si="12"/>
        <v>貨1メCHE</v>
      </c>
      <c r="B803" s="216" t="s">
        <v>183</v>
      </c>
      <c r="C803" s="216" t="s">
        <v>182</v>
      </c>
      <c r="D803" s="216" t="s">
        <v>97</v>
      </c>
      <c r="E803" s="216" t="s">
        <v>1167</v>
      </c>
      <c r="I803" s="1" t="s">
        <v>1159</v>
      </c>
      <c r="J803" s="216" t="s">
        <v>85</v>
      </c>
      <c r="T803" s="341" t="s">
        <v>232</v>
      </c>
      <c r="U803" s="265" t="s">
        <v>298</v>
      </c>
      <c r="V803" s="270" t="s">
        <v>819</v>
      </c>
      <c r="W803" s="342" t="s">
        <v>97</v>
      </c>
      <c r="X803" s="265" t="s">
        <v>1167</v>
      </c>
      <c r="Y803" s="343"/>
      <c r="Z803" s="266" t="s">
        <v>298</v>
      </c>
    </row>
    <row r="804" spans="1:26" ht="15" customHeight="1" x14ac:dyDescent="0.2">
      <c r="A804" s="216" t="str">
        <f t="shared" si="12"/>
        <v>貨1メDGE</v>
      </c>
      <c r="B804" s="216" t="s">
        <v>183</v>
      </c>
      <c r="C804" s="216" t="s">
        <v>182</v>
      </c>
      <c r="D804" s="216" t="s">
        <v>97</v>
      </c>
      <c r="E804" s="216" t="s">
        <v>1168</v>
      </c>
      <c r="I804" s="1" t="s">
        <v>1159</v>
      </c>
      <c r="J804" s="216" t="s">
        <v>295</v>
      </c>
      <c r="T804" s="341" t="s">
        <v>232</v>
      </c>
      <c r="U804" s="265" t="s">
        <v>298</v>
      </c>
      <c r="V804" s="270" t="s">
        <v>819</v>
      </c>
      <c r="W804" s="342" t="s">
        <v>97</v>
      </c>
      <c r="X804" s="265" t="s">
        <v>1168</v>
      </c>
      <c r="Y804" s="343"/>
      <c r="Z804" s="266" t="s">
        <v>298</v>
      </c>
    </row>
    <row r="805" spans="1:26" ht="15" customHeight="1" x14ac:dyDescent="0.2">
      <c r="A805" s="216" t="str">
        <f t="shared" si="12"/>
        <v>貨1メDHE</v>
      </c>
      <c r="B805" s="356" t="s">
        <v>183</v>
      </c>
      <c r="C805" s="356" t="s">
        <v>182</v>
      </c>
      <c r="D805" s="356" t="s">
        <v>97</v>
      </c>
      <c r="E805" s="359" t="s">
        <v>1169</v>
      </c>
      <c r="F805" s="356"/>
      <c r="G805" s="356"/>
      <c r="H805" s="356"/>
      <c r="I805" s="357" t="s">
        <v>1159</v>
      </c>
      <c r="J805" s="359" t="s">
        <v>296</v>
      </c>
      <c r="T805" s="341" t="s">
        <v>232</v>
      </c>
      <c r="U805" s="265" t="s">
        <v>298</v>
      </c>
      <c r="V805" s="265" t="s">
        <v>819</v>
      </c>
      <c r="W805" s="342" t="s">
        <v>97</v>
      </c>
      <c r="X805" s="265" t="s">
        <v>1169</v>
      </c>
      <c r="Y805" s="343"/>
      <c r="Z805" s="266" t="s">
        <v>298</v>
      </c>
    </row>
    <row r="806" spans="1:26" ht="15" customHeight="1" x14ac:dyDescent="0.2">
      <c r="A806" s="216" t="str">
        <f t="shared" si="12"/>
        <v>貨1メLHE</v>
      </c>
      <c r="B806" s="216" t="s">
        <v>183</v>
      </c>
      <c r="C806" s="216" t="s">
        <v>182</v>
      </c>
      <c r="D806" s="216" t="s">
        <v>9</v>
      </c>
      <c r="E806" s="216" t="s">
        <v>1170</v>
      </c>
      <c r="I806" s="1" t="s">
        <v>1159</v>
      </c>
      <c r="J806"/>
      <c r="T806" s="341" t="s">
        <v>232</v>
      </c>
      <c r="U806" s="265" t="s">
        <v>298</v>
      </c>
      <c r="V806" s="265" t="s">
        <v>819</v>
      </c>
      <c r="W806" s="342" t="s">
        <v>9</v>
      </c>
      <c r="X806" s="265" t="s">
        <v>1170</v>
      </c>
      <c r="Y806" s="343"/>
      <c r="Z806" s="266" t="s">
        <v>298</v>
      </c>
    </row>
    <row r="807" spans="1:26" ht="15" customHeight="1" x14ac:dyDescent="0.2">
      <c r="A807" s="216" t="str">
        <f t="shared" si="12"/>
        <v>貨1メLGE</v>
      </c>
      <c r="B807" s="216" t="s">
        <v>183</v>
      </c>
      <c r="C807" s="216" t="s">
        <v>182</v>
      </c>
      <c r="D807" s="216" t="s">
        <v>9</v>
      </c>
      <c r="E807" s="216" t="s">
        <v>1171</v>
      </c>
      <c r="I807" s="1" t="s">
        <v>1159</v>
      </c>
      <c r="J807" t="s">
        <v>820</v>
      </c>
      <c r="K807" s="356"/>
      <c r="L807" s="356"/>
      <c r="M807" s="356"/>
      <c r="T807" s="341" t="s">
        <v>232</v>
      </c>
      <c r="U807" s="265" t="s">
        <v>298</v>
      </c>
      <c r="V807" s="265" t="s">
        <v>819</v>
      </c>
      <c r="W807" s="342" t="s">
        <v>9</v>
      </c>
      <c r="X807" s="265" t="s">
        <v>1171</v>
      </c>
      <c r="Y807" s="343"/>
      <c r="Z807" s="266" t="s">
        <v>298</v>
      </c>
    </row>
    <row r="808" spans="1:26" ht="15" customHeight="1" x14ac:dyDescent="0.2">
      <c r="A808" s="216" t="str">
        <f t="shared" si="12"/>
        <v>貨1メMHE</v>
      </c>
      <c r="B808" s="356" t="s">
        <v>183</v>
      </c>
      <c r="C808" s="356" t="s">
        <v>182</v>
      </c>
      <c r="D808" s="356" t="s">
        <v>9</v>
      </c>
      <c r="E808" s="359" t="s">
        <v>1172</v>
      </c>
      <c r="F808" s="356"/>
      <c r="G808" s="356"/>
      <c r="H808" s="356"/>
      <c r="I808" s="357" t="s">
        <v>1159</v>
      </c>
      <c r="J808" s="359" t="s">
        <v>364</v>
      </c>
      <c r="K808" s="356"/>
      <c r="L808" s="356"/>
      <c r="M808" s="356"/>
      <c r="T808" s="341" t="s">
        <v>232</v>
      </c>
      <c r="U808" s="265" t="s">
        <v>298</v>
      </c>
      <c r="V808" s="265" t="s">
        <v>819</v>
      </c>
      <c r="W808" s="342" t="s">
        <v>9</v>
      </c>
      <c r="X808" s="265" t="s">
        <v>1172</v>
      </c>
      <c r="Y808" s="343"/>
      <c r="Z808" s="266" t="s">
        <v>298</v>
      </c>
    </row>
    <row r="809" spans="1:26" ht="15" customHeight="1" x14ac:dyDescent="0.2">
      <c r="A809" s="216" t="str">
        <f t="shared" si="12"/>
        <v>貨1メMGE</v>
      </c>
      <c r="B809" s="216" t="s">
        <v>183</v>
      </c>
      <c r="C809" s="216" t="s">
        <v>182</v>
      </c>
      <c r="D809" s="216" t="s">
        <v>9</v>
      </c>
      <c r="E809" s="216" t="s">
        <v>1173</v>
      </c>
      <c r="I809" s="1" t="s">
        <v>1159</v>
      </c>
      <c r="J809" t="s">
        <v>12</v>
      </c>
      <c r="T809" s="341" t="s">
        <v>232</v>
      </c>
      <c r="U809" s="265" t="s">
        <v>298</v>
      </c>
      <c r="V809" s="265" t="s">
        <v>819</v>
      </c>
      <c r="W809" s="342" t="s">
        <v>9</v>
      </c>
      <c r="X809" s="265" t="s">
        <v>1173</v>
      </c>
      <c r="Y809" s="343"/>
      <c r="Z809" s="266" t="s">
        <v>298</v>
      </c>
    </row>
    <row r="810" spans="1:26" ht="15" customHeight="1" x14ac:dyDescent="0.2">
      <c r="A810" s="216" t="str">
        <f t="shared" si="12"/>
        <v>貨1メRHE</v>
      </c>
      <c r="B810" s="216" t="s">
        <v>183</v>
      </c>
      <c r="C810" s="216" t="s">
        <v>182</v>
      </c>
      <c r="D810" s="216" t="s">
        <v>9</v>
      </c>
      <c r="E810" s="216" t="s">
        <v>1174</v>
      </c>
      <c r="I810" s="1" t="s">
        <v>1159</v>
      </c>
      <c r="J810" t="s">
        <v>365</v>
      </c>
      <c r="T810" s="341" t="s">
        <v>232</v>
      </c>
      <c r="U810" s="265" t="s">
        <v>298</v>
      </c>
      <c r="V810" s="265" t="s">
        <v>819</v>
      </c>
      <c r="W810" s="342" t="s">
        <v>9</v>
      </c>
      <c r="X810" s="265" t="s">
        <v>1174</v>
      </c>
      <c r="Y810" s="343"/>
      <c r="Z810" s="266" t="s">
        <v>298</v>
      </c>
    </row>
    <row r="811" spans="1:26" ht="15" customHeight="1" x14ac:dyDescent="0.2">
      <c r="A811" s="216" t="str">
        <f t="shared" si="12"/>
        <v>貨1メRGE</v>
      </c>
      <c r="B811" s="356" t="s">
        <v>183</v>
      </c>
      <c r="C811" s="356" t="s">
        <v>182</v>
      </c>
      <c r="D811" s="356" t="s">
        <v>9</v>
      </c>
      <c r="E811" s="359" t="s">
        <v>1175</v>
      </c>
      <c r="F811" s="356"/>
      <c r="G811" s="356"/>
      <c r="I811" s="357" t="s">
        <v>1159</v>
      </c>
      <c r="J811" s="359" t="s">
        <v>13</v>
      </c>
      <c r="T811" s="341" t="s">
        <v>232</v>
      </c>
      <c r="U811" s="265" t="s">
        <v>298</v>
      </c>
      <c r="V811" s="265" t="s">
        <v>819</v>
      </c>
      <c r="W811" s="342" t="s">
        <v>9</v>
      </c>
      <c r="X811" s="265" t="s">
        <v>1175</v>
      </c>
      <c r="Y811" s="343"/>
      <c r="Z811" s="266" t="s">
        <v>298</v>
      </c>
    </row>
    <row r="812" spans="1:26" ht="15" customHeight="1" x14ac:dyDescent="0.2">
      <c r="A812" s="216" t="str">
        <f t="shared" si="12"/>
        <v>貨1メQHE</v>
      </c>
      <c r="B812" s="358" t="s">
        <v>183</v>
      </c>
      <c r="C812" s="358" t="s">
        <v>182</v>
      </c>
      <c r="D812" s="360" t="s">
        <v>9</v>
      </c>
      <c r="E812" s="360" t="s">
        <v>297</v>
      </c>
      <c r="F812" s="358"/>
      <c r="I812" s="187" t="s">
        <v>1159</v>
      </c>
      <c r="J812" s="358" t="s">
        <v>75</v>
      </c>
      <c r="T812" s="341" t="s">
        <v>232</v>
      </c>
      <c r="U812" s="265" t="s">
        <v>298</v>
      </c>
      <c r="V812" s="265" t="s">
        <v>819</v>
      </c>
      <c r="W812" s="342" t="s">
        <v>9</v>
      </c>
      <c r="X812" s="265" t="s">
        <v>297</v>
      </c>
      <c r="Y812" s="343"/>
      <c r="Z812" s="266" t="s">
        <v>298</v>
      </c>
    </row>
    <row r="813" spans="1:26" ht="15" customHeight="1" x14ac:dyDescent="0.2">
      <c r="A813" s="216" t="str">
        <f t="shared" si="12"/>
        <v>貨1メQGE</v>
      </c>
      <c r="B813" s="358" t="s">
        <v>183</v>
      </c>
      <c r="C813" s="358" t="s">
        <v>182</v>
      </c>
      <c r="D813" s="360" t="s">
        <v>9</v>
      </c>
      <c r="E813" s="360" t="s">
        <v>299</v>
      </c>
      <c r="F813" s="358"/>
      <c r="G813" s="356"/>
      <c r="I813" s="187" t="s">
        <v>1159</v>
      </c>
      <c r="J813" s="360" t="s">
        <v>76</v>
      </c>
      <c r="K813" s="356"/>
      <c r="L813" s="356"/>
      <c r="M813" s="356"/>
      <c r="T813" s="341" t="s">
        <v>232</v>
      </c>
      <c r="U813" s="265" t="s">
        <v>298</v>
      </c>
      <c r="V813" s="265" t="s">
        <v>819</v>
      </c>
      <c r="W813" s="342" t="s">
        <v>9</v>
      </c>
      <c r="X813" s="265" t="s">
        <v>299</v>
      </c>
      <c r="Y813" s="343"/>
      <c r="Z813" s="266" t="s">
        <v>298</v>
      </c>
    </row>
    <row r="814" spans="1:26" ht="15" customHeight="1" x14ac:dyDescent="0.2">
      <c r="A814" s="216" t="str">
        <f t="shared" si="12"/>
        <v>貨1メ3HE</v>
      </c>
      <c r="B814" s="358" t="s">
        <v>183</v>
      </c>
      <c r="C814" s="358" t="s">
        <v>182</v>
      </c>
      <c r="D814" s="360" t="s">
        <v>844</v>
      </c>
      <c r="E814" s="360" t="s">
        <v>1583</v>
      </c>
      <c r="F814" s="358"/>
      <c r="G814" s="356"/>
      <c r="I814" s="357" t="s">
        <v>1159</v>
      </c>
      <c r="J814" s="360"/>
      <c r="K814" s="356"/>
      <c r="L814" s="356"/>
      <c r="M814" s="356"/>
      <c r="T814" s="341" t="s">
        <v>232</v>
      </c>
      <c r="U814" s="265" t="s">
        <v>298</v>
      </c>
      <c r="V814" s="265" t="s">
        <v>819</v>
      </c>
      <c r="W814" s="342" t="s">
        <v>842</v>
      </c>
      <c r="X814" s="265" t="s">
        <v>1176</v>
      </c>
      <c r="Y814" s="343"/>
      <c r="Z814" s="266" t="s">
        <v>298</v>
      </c>
    </row>
    <row r="815" spans="1:26" ht="15" customHeight="1" x14ac:dyDescent="0.2">
      <c r="A815" s="216" t="str">
        <f t="shared" si="12"/>
        <v>貨1メ3GE</v>
      </c>
      <c r="B815" s="358" t="s">
        <v>183</v>
      </c>
      <c r="C815" s="358" t="s">
        <v>182</v>
      </c>
      <c r="D815" s="360" t="s">
        <v>844</v>
      </c>
      <c r="E815" s="360" t="s">
        <v>1584</v>
      </c>
      <c r="F815" s="358"/>
      <c r="I815" s="187" t="s">
        <v>1159</v>
      </c>
      <c r="J815" s="360"/>
      <c r="K815" s="358"/>
      <c r="L815" s="358"/>
      <c r="M815" s="358"/>
      <c r="T815" s="341" t="s">
        <v>232</v>
      </c>
      <c r="U815" s="265" t="s">
        <v>298</v>
      </c>
      <c r="V815" s="265" t="s">
        <v>819</v>
      </c>
      <c r="W815" s="342" t="s">
        <v>842</v>
      </c>
      <c r="X815" s="265" t="s">
        <v>1177</v>
      </c>
      <c r="Y815" s="343"/>
      <c r="Z815" s="266" t="s">
        <v>298</v>
      </c>
    </row>
    <row r="816" spans="1:26" ht="15" customHeight="1" x14ac:dyDescent="0.2">
      <c r="A816" s="216" t="str">
        <f t="shared" si="12"/>
        <v>貨1メ4HE</v>
      </c>
      <c r="B816" s="358" t="s">
        <v>183</v>
      </c>
      <c r="C816" s="358" t="s">
        <v>182</v>
      </c>
      <c r="D816" s="360" t="s">
        <v>842</v>
      </c>
      <c r="E816" s="360" t="s">
        <v>1585</v>
      </c>
      <c r="F816" s="358"/>
      <c r="G816" s="356"/>
      <c r="I816" s="187" t="s">
        <v>1159</v>
      </c>
      <c r="J816" s="360"/>
      <c r="K816" s="356"/>
      <c r="L816" s="356"/>
      <c r="M816" s="356"/>
      <c r="T816" s="341" t="s">
        <v>232</v>
      </c>
      <c r="U816" s="265" t="s">
        <v>298</v>
      </c>
      <c r="V816" s="265" t="s">
        <v>819</v>
      </c>
      <c r="W816" s="342" t="s">
        <v>842</v>
      </c>
      <c r="X816" s="265" t="s">
        <v>1178</v>
      </c>
      <c r="Y816" s="343"/>
      <c r="Z816" s="266" t="s">
        <v>298</v>
      </c>
    </row>
    <row r="817" spans="1:26" ht="15" customHeight="1" x14ac:dyDescent="0.2">
      <c r="A817" s="216" t="str">
        <f t="shared" si="12"/>
        <v>貨1メ4GE</v>
      </c>
      <c r="B817" s="358" t="s">
        <v>183</v>
      </c>
      <c r="C817" s="358" t="s">
        <v>182</v>
      </c>
      <c r="D817" s="360" t="s">
        <v>842</v>
      </c>
      <c r="E817" s="360" t="s">
        <v>1586</v>
      </c>
      <c r="F817" s="358"/>
      <c r="G817" s="356"/>
      <c r="I817" s="357" t="s">
        <v>1159</v>
      </c>
      <c r="J817" s="360"/>
      <c r="K817" s="358"/>
      <c r="L817" s="358"/>
      <c r="M817" s="358"/>
      <c r="T817" s="341" t="s">
        <v>232</v>
      </c>
      <c r="U817" s="265" t="s">
        <v>298</v>
      </c>
      <c r="V817" s="265" t="s">
        <v>819</v>
      </c>
      <c r="W817" s="342" t="s">
        <v>842</v>
      </c>
      <c r="X817" s="265" t="s">
        <v>1179</v>
      </c>
      <c r="Y817" s="343"/>
      <c r="Z817" s="266" t="s">
        <v>298</v>
      </c>
    </row>
    <row r="818" spans="1:26" ht="15" customHeight="1" x14ac:dyDescent="0.2">
      <c r="A818" s="216" t="str">
        <f t="shared" si="12"/>
        <v>貨1メ5HE</v>
      </c>
      <c r="B818" s="358" t="s">
        <v>183</v>
      </c>
      <c r="C818" s="358" t="s">
        <v>182</v>
      </c>
      <c r="D818" s="360" t="s">
        <v>842</v>
      </c>
      <c r="E818" s="360" t="s">
        <v>1587</v>
      </c>
      <c r="F818" s="358"/>
      <c r="I818" s="187" t="s">
        <v>1159</v>
      </c>
      <c r="J818" s="360"/>
      <c r="K818" s="356"/>
      <c r="L818" s="356"/>
      <c r="M818" s="356"/>
      <c r="T818" s="341" t="s">
        <v>232</v>
      </c>
      <c r="U818" s="265" t="s">
        <v>298</v>
      </c>
      <c r="V818" s="265" t="s">
        <v>819</v>
      </c>
      <c r="W818" s="342" t="s">
        <v>842</v>
      </c>
      <c r="X818" s="265" t="s">
        <v>1180</v>
      </c>
      <c r="Y818" s="343"/>
      <c r="Z818" s="266" t="s">
        <v>298</v>
      </c>
    </row>
    <row r="819" spans="1:26" ht="15" customHeight="1" x14ac:dyDescent="0.2">
      <c r="A819" s="216" t="str">
        <f t="shared" si="12"/>
        <v>貨1メ5GE</v>
      </c>
      <c r="B819" s="358" t="s">
        <v>183</v>
      </c>
      <c r="C819" s="358" t="s">
        <v>182</v>
      </c>
      <c r="D819" s="360" t="s">
        <v>842</v>
      </c>
      <c r="E819" s="360" t="s">
        <v>1588</v>
      </c>
      <c r="F819" s="358"/>
      <c r="G819" s="356"/>
      <c r="H819" s="356"/>
      <c r="I819" s="187" t="s">
        <v>1159</v>
      </c>
      <c r="J819" s="360"/>
      <c r="K819" s="356"/>
      <c r="L819" s="356"/>
      <c r="M819" s="356"/>
      <c r="T819" s="341" t="s">
        <v>232</v>
      </c>
      <c r="U819" s="265" t="s">
        <v>298</v>
      </c>
      <c r="V819" s="265" t="s">
        <v>819</v>
      </c>
      <c r="W819" s="342" t="s">
        <v>842</v>
      </c>
      <c r="X819" s="265" t="s">
        <v>1181</v>
      </c>
      <c r="Y819" s="343"/>
      <c r="Z819" s="266" t="s">
        <v>298</v>
      </c>
    </row>
    <row r="820" spans="1:26" ht="15" customHeight="1" x14ac:dyDescent="0.2">
      <c r="A820" s="216" t="str">
        <f t="shared" si="12"/>
        <v>貨1メ6HE</v>
      </c>
      <c r="B820" s="358" t="s">
        <v>183</v>
      </c>
      <c r="C820" s="358" t="s">
        <v>182</v>
      </c>
      <c r="D820" s="360" t="s">
        <v>842</v>
      </c>
      <c r="E820" s="360" t="s">
        <v>1589</v>
      </c>
      <c r="F820" s="358"/>
      <c r="G820" s="356"/>
      <c r="I820" s="357" t="s">
        <v>1159</v>
      </c>
      <c r="J820" s="360"/>
      <c r="K820" s="356"/>
      <c r="L820" s="356"/>
      <c r="M820" s="356"/>
      <c r="T820" s="341" t="s">
        <v>232</v>
      </c>
      <c r="U820" s="265" t="s">
        <v>298</v>
      </c>
      <c r="V820" s="265" t="s">
        <v>819</v>
      </c>
      <c r="W820" s="342" t="s">
        <v>842</v>
      </c>
      <c r="X820" s="265" t="s">
        <v>1182</v>
      </c>
      <c r="Y820" s="343"/>
      <c r="Z820" s="266" t="s">
        <v>298</v>
      </c>
    </row>
    <row r="821" spans="1:26" ht="15" customHeight="1" x14ac:dyDescent="0.2">
      <c r="A821" s="216" t="str">
        <f t="shared" si="12"/>
        <v>貨1メ6GE</v>
      </c>
      <c r="B821" s="358" t="s">
        <v>183</v>
      </c>
      <c r="C821" s="358" t="s">
        <v>182</v>
      </c>
      <c r="D821" s="360" t="s">
        <v>842</v>
      </c>
      <c r="E821" s="360" t="s">
        <v>1590</v>
      </c>
      <c r="F821" s="358"/>
      <c r="I821" s="187" t="s">
        <v>1159</v>
      </c>
      <c r="J821" s="360"/>
      <c r="K821" s="358"/>
      <c r="L821" s="358"/>
      <c r="M821" s="358"/>
      <c r="T821" s="341" t="s">
        <v>232</v>
      </c>
      <c r="U821" s="265" t="s">
        <v>298</v>
      </c>
      <c r="V821" s="265" t="s">
        <v>819</v>
      </c>
      <c r="W821" s="342" t="s">
        <v>842</v>
      </c>
      <c r="X821" s="265" t="s">
        <v>1183</v>
      </c>
      <c r="Y821" s="343"/>
      <c r="Z821" s="266" t="s">
        <v>298</v>
      </c>
    </row>
    <row r="822" spans="1:26" ht="15" customHeight="1" x14ac:dyDescent="0.2">
      <c r="A822" s="216" t="str">
        <f t="shared" si="12"/>
        <v>貨2メTQ</v>
      </c>
      <c r="B822" s="356" t="s">
        <v>185</v>
      </c>
      <c r="C822" s="356" t="s">
        <v>184</v>
      </c>
      <c r="D822" s="359" t="s">
        <v>522</v>
      </c>
      <c r="E822" s="359" t="s">
        <v>583</v>
      </c>
      <c r="F822" s="356"/>
      <c r="G822" s="356"/>
      <c r="H822" s="356"/>
      <c r="I822" s="357" t="s">
        <v>1159</v>
      </c>
      <c r="J822" s="359" t="s">
        <v>1160</v>
      </c>
      <c r="K822" s="356"/>
      <c r="L822" s="356"/>
      <c r="M822" s="356"/>
      <c r="T822" s="341" t="s">
        <v>232</v>
      </c>
      <c r="U822" s="265" t="s">
        <v>298</v>
      </c>
      <c r="V822" s="265" t="s">
        <v>863</v>
      </c>
      <c r="W822" s="342" t="s">
        <v>522</v>
      </c>
      <c r="X822" s="265" t="s">
        <v>583</v>
      </c>
      <c r="Y822" s="343"/>
      <c r="Z822" s="266" t="s">
        <v>298</v>
      </c>
    </row>
    <row r="823" spans="1:26" ht="15" customHeight="1" x14ac:dyDescent="0.2">
      <c r="A823" s="216" t="str">
        <f t="shared" si="12"/>
        <v>貨2メLQ</v>
      </c>
      <c r="B823" s="358" t="s">
        <v>185</v>
      </c>
      <c r="C823" s="358" t="s">
        <v>184</v>
      </c>
      <c r="D823" s="360" t="s">
        <v>522</v>
      </c>
      <c r="E823" s="360" t="s">
        <v>575</v>
      </c>
      <c r="F823" s="358"/>
      <c r="G823" s="356"/>
      <c r="I823" s="187" t="s">
        <v>1159</v>
      </c>
      <c r="J823" s="360" t="s">
        <v>1161</v>
      </c>
      <c r="K823" s="358"/>
      <c r="L823" s="358"/>
      <c r="M823" s="358"/>
      <c r="T823" s="341" t="s">
        <v>232</v>
      </c>
      <c r="U823" s="265" t="s">
        <v>298</v>
      </c>
      <c r="V823" s="265" t="s">
        <v>863</v>
      </c>
      <c r="W823" s="342" t="s">
        <v>522</v>
      </c>
      <c r="X823" s="265" t="s">
        <v>575</v>
      </c>
      <c r="Y823" s="343"/>
      <c r="Z823" s="266" t="s">
        <v>298</v>
      </c>
    </row>
    <row r="824" spans="1:26" ht="15" customHeight="1" x14ac:dyDescent="0.2">
      <c r="A824" s="216" t="str">
        <f t="shared" si="12"/>
        <v>貨2メUQ</v>
      </c>
      <c r="B824" s="358" t="s">
        <v>185</v>
      </c>
      <c r="C824" s="358" t="s">
        <v>184</v>
      </c>
      <c r="D824" s="360" t="s">
        <v>522</v>
      </c>
      <c r="E824" s="360" t="s">
        <v>590</v>
      </c>
      <c r="F824" s="358"/>
      <c r="I824" s="187" t="s">
        <v>1159</v>
      </c>
      <c r="J824" s="360" t="s">
        <v>1162</v>
      </c>
      <c r="K824" s="356"/>
      <c r="L824" s="356"/>
      <c r="M824" s="356"/>
      <c r="T824" s="341" t="s">
        <v>232</v>
      </c>
      <c r="U824" s="265" t="s">
        <v>298</v>
      </c>
      <c r="V824" s="265" t="s">
        <v>863</v>
      </c>
      <c r="W824" s="342" t="s">
        <v>522</v>
      </c>
      <c r="X824" s="265" t="s">
        <v>590</v>
      </c>
      <c r="Y824" s="343"/>
      <c r="Z824" s="266" t="s">
        <v>298</v>
      </c>
    </row>
    <row r="825" spans="1:26" ht="15" customHeight="1" x14ac:dyDescent="0.2">
      <c r="A825" s="216" t="str">
        <f t="shared" si="12"/>
        <v>貨2メAHF</v>
      </c>
      <c r="B825" s="356" t="s">
        <v>185</v>
      </c>
      <c r="C825" s="356" t="s">
        <v>184</v>
      </c>
      <c r="D825" s="359" t="s">
        <v>97</v>
      </c>
      <c r="E825" s="359" t="s">
        <v>1184</v>
      </c>
      <c r="F825" s="356"/>
      <c r="G825" s="356"/>
      <c r="I825" s="357" t="s">
        <v>1159</v>
      </c>
      <c r="J825" s="359" t="s">
        <v>298</v>
      </c>
      <c r="K825" s="356"/>
      <c r="L825" s="356"/>
      <c r="M825" s="356"/>
      <c r="T825" s="341" t="s">
        <v>232</v>
      </c>
      <c r="U825" s="265" t="s">
        <v>298</v>
      </c>
      <c r="V825" s="265" t="s">
        <v>863</v>
      </c>
      <c r="W825" s="342" t="s">
        <v>97</v>
      </c>
      <c r="X825" s="265" t="s">
        <v>1184</v>
      </c>
      <c r="Y825" s="343"/>
      <c r="Z825" s="266" t="s">
        <v>298</v>
      </c>
    </row>
    <row r="826" spans="1:26" ht="15" customHeight="1" x14ac:dyDescent="0.2">
      <c r="A826" s="216" t="str">
        <f t="shared" si="12"/>
        <v>貨2メAGF</v>
      </c>
      <c r="B826" s="358" t="s">
        <v>185</v>
      </c>
      <c r="C826" s="358" t="s">
        <v>184</v>
      </c>
      <c r="D826" s="360" t="s">
        <v>97</v>
      </c>
      <c r="E826" s="360" t="s">
        <v>1185</v>
      </c>
      <c r="F826" s="358"/>
      <c r="I826" s="187" t="s">
        <v>1159</v>
      </c>
      <c r="J826" s="360" t="s">
        <v>1165</v>
      </c>
      <c r="K826" s="356"/>
      <c r="L826" s="356"/>
      <c r="M826" s="356"/>
      <c r="T826" s="341" t="s">
        <v>232</v>
      </c>
      <c r="U826" s="265" t="s">
        <v>298</v>
      </c>
      <c r="V826" s="265" t="s">
        <v>863</v>
      </c>
      <c r="W826" s="342" t="s">
        <v>97</v>
      </c>
      <c r="X826" s="265" t="s">
        <v>1185</v>
      </c>
      <c r="Y826" s="343"/>
      <c r="Z826" s="266" t="s">
        <v>298</v>
      </c>
    </row>
    <row r="827" spans="1:26" ht="15" customHeight="1" x14ac:dyDescent="0.2">
      <c r="A827" s="216" t="str">
        <f t="shared" si="12"/>
        <v>貨2メCGF</v>
      </c>
      <c r="B827" s="216" t="s">
        <v>185</v>
      </c>
      <c r="C827" s="216" t="s">
        <v>184</v>
      </c>
      <c r="D827" s="216" t="s">
        <v>97</v>
      </c>
      <c r="E827" s="216" t="s">
        <v>1186</v>
      </c>
      <c r="I827" s="1" t="s">
        <v>1159</v>
      </c>
      <c r="J827" s="216" t="s">
        <v>86</v>
      </c>
      <c r="K827" s="358"/>
      <c r="L827" s="358"/>
      <c r="M827" s="358"/>
      <c r="T827" s="341" t="s">
        <v>232</v>
      </c>
      <c r="U827" s="265" t="s">
        <v>298</v>
      </c>
      <c r="V827" s="265" t="s">
        <v>863</v>
      </c>
      <c r="W827" s="342" t="s">
        <v>97</v>
      </c>
      <c r="X827" s="265" t="s">
        <v>1186</v>
      </c>
      <c r="Y827" s="343"/>
      <c r="Z827" s="266" t="s">
        <v>298</v>
      </c>
    </row>
    <row r="828" spans="1:26" ht="15" customHeight="1" x14ac:dyDescent="0.2">
      <c r="A828" s="216" t="str">
        <f t="shared" si="12"/>
        <v>貨2メCHF</v>
      </c>
      <c r="B828" s="216" t="s">
        <v>185</v>
      </c>
      <c r="C828" s="216" t="s">
        <v>184</v>
      </c>
      <c r="D828" s="216" t="s">
        <v>97</v>
      </c>
      <c r="E828" s="216" t="s">
        <v>1187</v>
      </c>
      <c r="I828" s="1" t="s">
        <v>1159</v>
      </c>
      <c r="J828" s="216" t="s">
        <v>85</v>
      </c>
      <c r="K828" s="356"/>
      <c r="L828" s="356"/>
      <c r="M828" s="356"/>
      <c r="T828" s="341" t="s">
        <v>232</v>
      </c>
      <c r="U828" s="265" t="s">
        <v>298</v>
      </c>
      <c r="V828" s="265" t="s">
        <v>863</v>
      </c>
      <c r="W828" s="342" t="s">
        <v>97</v>
      </c>
      <c r="X828" s="270" t="s">
        <v>1187</v>
      </c>
      <c r="Y828" s="343"/>
      <c r="Z828" s="266" t="s">
        <v>298</v>
      </c>
    </row>
    <row r="829" spans="1:26" ht="15" customHeight="1" x14ac:dyDescent="0.2">
      <c r="A829" s="216" t="str">
        <f t="shared" si="12"/>
        <v>貨2メDGF</v>
      </c>
      <c r="B829" s="216" t="s">
        <v>185</v>
      </c>
      <c r="C829" s="216" t="s">
        <v>184</v>
      </c>
      <c r="D829" s="216" t="s">
        <v>97</v>
      </c>
      <c r="E829" s="216" t="s">
        <v>1188</v>
      </c>
      <c r="I829" s="1" t="s">
        <v>1159</v>
      </c>
      <c r="J829" s="216" t="s">
        <v>295</v>
      </c>
      <c r="K829" s="358"/>
      <c r="L829" s="358"/>
      <c r="M829" s="358"/>
      <c r="T829" s="341" t="s">
        <v>232</v>
      </c>
      <c r="U829" s="265" t="s">
        <v>298</v>
      </c>
      <c r="V829" s="265" t="s">
        <v>863</v>
      </c>
      <c r="W829" s="342" t="s">
        <v>97</v>
      </c>
      <c r="X829" s="265" t="s">
        <v>1188</v>
      </c>
      <c r="Y829" s="343"/>
      <c r="Z829" s="266" t="s">
        <v>298</v>
      </c>
    </row>
    <row r="830" spans="1:26" ht="15" customHeight="1" x14ac:dyDescent="0.2">
      <c r="A830" s="216" t="str">
        <f t="shared" si="12"/>
        <v>貨2メDHF</v>
      </c>
      <c r="B830" s="216" t="s">
        <v>185</v>
      </c>
      <c r="C830" s="216" t="s">
        <v>184</v>
      </c>
      <c r="D830" s="216" t="s">
        <v>97</v>
      </c>
      <c r="E830" s="216" t="s">
        <v>1189</v>
      </c>
      <c r="I830" s="1" t="s">
        <v>1159</v>
      </c>
      <c r="J830" s="216" t="s">
        <v>296</v>
      </c>
      <c r="K830" s="356"/>
      <c r="L830" s="356"/>
      <c r="M830" s="356"/>
      <c r="T830" s="341" t="s">
        <v>232</v>
      </c>
      <c r="U830" s="265" t="s">
        <v>298</v>
      </c>
      <c r="V830" s="265" t="s">
        <v>863</v>
      </c>
      <c r="W830" s="342" t="s">
        <v>97</v>
      </c>
      <c r="X830" s="265" t="s">
        <v>1189</v>
      </c>
      <c r="Y830" s="343"/>
      <c r="Z830" s="266" t="s">
        <v>298</v>
      </c>
    </row>
    <row r="831" spans="1:26" ht="15" customHeight="1" x14ac:dyDescent="0.2">
      <c r="A831" s="216" t="str">
        <f t="shared" si="12"/>
        <v>貨2メLHF</v>
      </c>
      <c r="B831" s="216" t="s">
        <v>185</v>
      </c>
      <c r="C831" s="216" t="s">
        <v>184</v>
      </c>
      <c r="D831" s="216" t="s">
        <v>9</v>
      </c>
      <c r="E831" s="216" t="s">
        <v>1190</v>
      </c>
      <c r="I831" s="1" t="s">
        <v>1159</v>
      </c>
      <c r="K831" s="356"/>
      <c r="L831" s="356"/>
      <c r="M831" s="356"/>
      <c r="T831" s="341" t="s">
        <v>232</v>
      </c>
      <c r="U831" s="265" t="s">
        <v>298</v>
      </c>
      <c r="V831" s="265" t="s">
        <v>863</v>
      </c>
      <c r="W831" s="342" t="s">
        <v>9</v>
      </c>
      <c r="X831" s="265" t="s">
        <v>1190</v>
      </c>
      <c r="Y831" s="343"/>
      <c r="Z831" s="266" t="s">
        <v>298</v>
      </c>
    </row>
    <row r="832" spans="1:26" ht="15" customHeight="1" x14ac:dyDescent="0.2">
      <c r="A832" s="216" t="str">
        <f t="shared" si="12"/>
        <v>貨2メLGF</v>
      </c>
      <c r="B832" s="216" t="s">
        <v>185</v>
      </c>
      <c r="C832" s="216" t="s">
        <v>184</v>
      </c>
      <c r="D832" s="216" t="s">
        <v>9</v>
      </c>
      <c r="E832" s="216" t="s">
        <v>1191</v>
      </c>
      <c r="I832" s="1" t="s">
        <v>1159</v>
      </c>
      <c r="J832" s="216" t="s">
        <v>820</v>
      </c>
      <c r="K832" s="356"/>
      <c r="L832" s="356"/>
      <c r="M832" s="356"/>
      <c r="T832" s="341" t="s">
        <v>232</v>
      </c>
      <c r="U832" s="265" t="s">
        <v>298</v>
      </c>
      <c r="V832" s="265" t="s">
        <v>863</v>
      </c>
      <c r="W832" s="342" t="s">
        <v>9</v>
      </c>
      <c r="X832" s="265" t="s">
        <v>1191</v>
      </c>
      <c r="Y832" s="343"/>
      <c r="Z832" s="266" t="s">
        <v>298</v>
      </c>
    </row>
    <row r="833" spans="1:26" ht="15" customHeight="1" x14ac:dyDescent="0.2">
      <c r="A833" s="216" t="str">
        <f t="shared" si="12"/>
        <v>貨2メMHF</v>
      </c>
      <c r="B833" s="216" t="s">
        <v>185</v>
      </c>
      <c r="C833" s="216" t="s">
        <v>184</v>
      </c>
      <c r="D833" s="216" t="s">
        <v>9</v>
      </c>
      <c r="E833" s="216" t="s">
        <v>1192</v>
      </c>
      <c r="H833" s="356"/>
      <c r="I833" s="1" t="s">
        <v>1159</v>
      </c>
      <c r="J833" s="216" t="s">
        <v>364</v>
      </c>
      <c r="T833" s="341" t="s">
        <v>232</v>
      </c>
      <c r="U833" s="265" t="s">
        <v>298</v>
      </c>
      <c r="V833" s="265" t="s">
        <v>863</v>
      </c>
      <c r="W833" s="342" t="s">
        <v>9</v>
      </c>
      <c r="X833" s="265" t="s">
        <v>1192</v>
      </c>
      <c r="Y833" s="343"/>
      <c r="Z833" s="266" t="s">
        <v>298</v>
      </c>
    </row>
    <row r="834" spans="1:26" ht="15" customHeight="1" x14ac:dyDescent="0.2">
      <c r="A834" s="216" t="str">
        <f t="shared" si="12"/>
        <v>貨2メMGF</v>
      </c>
      <c r="B834" s="216" t="s">
        <v>185</v>
      </c>
      <c r="C834" s="216" t="s">
        <v>184</v>
      </c>
      <c r="D834" s="216" t="s">
        <v>9</v>
      </c>
      <c r="E834" s="216" t="s">
        <v>1193</v>
      </c>
      <c r="I834" s="1" t="s">
        <v>1159</v>
      </c>
      <c r="J834" s="216" t="s">
        <v>12</v>
      </c>
      <c r="T834" s="341" t="s">
        <v>232</v>
      </c>
      <c r="U834" s="265" t="s">
        <v>298</v>
      </c>
      <c r="V834" s="265" t="s">
        <v>863</v>
      </c>
      <c r="W834" s="342" t="s">
        <v>9</v>
      </c>
      <c r="X834" s="265" t="s">
        <v>1193</v>
      </c>
      <c r="Y834" s="343"/>
      <c r="Z834" s="266" t="s">
        <v>298</v>
      </c>
    </row>
    <row r="835" spans="1:26" ht="15" customHeight="1" x14ac:dyDescent="0.2">
      <c r="A835" s="216" t="str">
        <f t="shared" si="12"/>
        <v>貨2メRHF</v>
      </c>
      <c r="B835" s="216" t="s">
        <v>185</v>
      </c>
      <c r="C835" s="216" t="s">
        <v>184</v>
      </c>
      <c r="D835" s="216" t="s">
        <v>9</v>
      </c>
      <c r="E835" s="216" t="s">
        <v>1194</v>
      </c>
      <c r="I835" s="1" t="s">
        <v>1159</v>
      </c>
      <c r="J835" s="216" t="s">
        <v>365</v>
      </c>
      <c r="T835" s="341" t="s">
        <v>232</v>
      </c>
      <c r="U835" s="265" t="s">
        <v>298</v>
      </c>
      <c r="V835" s="265" t="s">
        <v>863</v>
      </c>
      <c r="W835" s="342" t="s">
        <v>9</v>
      </c>
      <c r="X835" s="265" t="s">
        <v>1194</v>
      </c>
      <c r="Y835" s="343"/>
      <c r="Z835" s="266" t="s">
        <v>298</v>
      </c>
    </row>
    <row r="836" spans="1:26" ht="15" customHeight="1" x14ac:dyDescent="0.2">
      <c r="A836" s="216" t="str">
        <f t="shared" ref="A836:A899" si="13">CONCATENATE(C836,E836)</f>
        <v>貨2メRGF</v>
      </c>
      <c r="B836" s="216" t="s">
        <v>185</v>
      </c>
      <c r="C836" s="216" t="s">
        <v>184</v>
      </c>
      <c r="D836" s="216" t="s">
        <v>9</v>
      </c>
      <c r="E836" s="216" t="s">
        <v>1195</v>
      </c>
      <c r="H836" s="356"/>
      <c r="I836" s="1" t="s">
        <v>1159</v>
      </c>
      <c r="J836" s="216" t="s">
        <v>13</v>
      </c>
      <c r="T836" s="341" t="s">
        <v>232</v>
      </c>
      <c r="U836" s="265" t="s">
        <v>298</v>
      </c>
      <c r="V836" s="265" t="s">
        <v>863</v>
      </c>
      <c r="W836" s="342" t="s">
        <v>9</v>
      </c>
      <c r="X836" s="265" t="s">
        <v>1195</v>
      </c>
      <c r="Y836" s="343"/>
      <c r="Z836" s="266" t="s">
        <v>298</v>
      </c>
    </row>
    <row r="837" spans="1:26" ht="15" customHeight="1" x14ac:dyDescent="0.2">
      <c r="A837" s="216" t="str">
        <f t="shared" si="13"/>
        <v>貨2メQHF</v>
      </c>
      <c r="B837" s="216" t="s">
        <v>185</v>
      </c>
      <c r="C837" s="216" t="s">
        <v>184</v>
      </c>
      <c r="D837" s="216" t="s">
        <v>9</v>
      </c>
      <c r="E837" s="216" t="s">
        <v>300</v>
      </c>
      <c r="I837" s="1" t="s">
        <v>1159</v>
      </c>
      <c r="J837" s="216" t="s">
        <v>75</v>
      </c>
      <c r="K837" s="356"/>
      <c r="L837" s="356"/>
      <c r="M837" s="356"/>
      <c r="T837" s="341" t="s">
        <v>232</v>
      </c>
      <c r="U837" s="265" t="s">
        <v>298</v>
      </c>
      <c r="V837" s="265" t="s">
        <v>863</v>
      </c>
      <c r="W837" s="342" t="s">
        <v>9</v>
      </c>
      <c r="X837" s="265" t="s">
        <v>300</v>
      </c>
      <c r="Y837" s="343"/>
      <c r="Z837" s="266" t="s">
        <v>298</v>
      </c>
    </row>
    <row r="838" spans="1:26" ht="15" customHeight="1" x14ac:dyDescent="0.2">
      <c r="A838" s="216" t="str">
        <f t="shared" si="13"/>
        <v>貨2メQGF</v>
      </c>
      <c r="B838" s="216" t="s">
        <v>185</v>
      </c>
      <c r="C838" s="216" t="s">
        <v>184</v>
      </c>
      <c r="D838" s="216" t="s">
        <v>9</v>
      </c>
      <c r="E838" s="216" t="s">
        <v>301</v>
      </c>
      <c r="I838" s="1" t="s">
        <v>1159</v>
      </c>
      <c r="J838" s="216" t="s">
        <v>76</v>
      </c>
      <c r="T838" s="341" t="s">
        <v>232</v>
      </c>
      <c r="U838" s="265" t="s">
        <v>298</v>
      </c>
      <c r="V838" s="265" t="s">
        <v>863</v>
      </c>
      <c r="W838" s="342" t="s">
        <v>9</v>
      </c>
      <c r="X838" s="265" t="s">
        <v>301</v>
      </c>
      <c r="Y838" s="343"/>
      <c r="Z838" s="266" t="s">
        <v>298</v>
      </c>
    </row>
    <row r="839" spans="1:26" ht="15" customHeight="1" x14ac:dyDescent="0.2">
      <c r="A839" s="216" t="str">
        <f t="shared" si="13"/>
        <v>貨2メ3HF</v>
      </c>
      <c r="B839" s="216" t="s">
        <v>185</v>
      </c>
      <c r="C839" s="216" t="s">
        <v>184</v>
      </c>
      <c r="D839" t="s">
        <v>841</v>
      </c>
      <c r="E839" t="s">
        <v>1591</v>
      </c>
      <c r="I839" s="1" t="s">
        <v>1159</v>
      </c>
      <c r="K839" s="356"/>
      <c r="L839" s="356"/>
      <c r="M839" s="356"/>
      <c r="T839" s="341" t="s">
        <v>232</v>
      </c>
      <c r="U839" s="265" t="s">
        <v>298</v>
      </c>
      <c r="V839" s="265" t="s">
        <v>863</v>
      </c>
      <c r="W839" s="342" t="s">
        <v>842</v>
      </c>
      <c r="X839" s="265" t="s">
        <v>1196</v>
      </c>
      <c r="Y839" s="343"/>
      <c r="Z839" s="266" t="s">
        <v>298</v>
      </c>
    </row>
    <row r="840" spans="1:26" ht="15" customHeight="1" x14ac:dyDescent="0.2">
      <c r="A840" s="216" t="str">
        <f t="shared" si="13"/>
        <v>貨2メ3GF</v>
      </c>
      <c r="B840" s="216" t="s">
        <v>185</v>
      </c>
      <c r="C840" s="216" t="s">
        <v>184</v>
      </c>
      <c r="D840" t="s">
        <v>841</v>
      </c>
      <c r="E840" t="s">
        <v>1592</v>
      </c>
      <c r="I840" s="1" t="s">
        <v>1159</v>
      </c>
      <c r="T840" s="341" t="s">
        <v>232</v>
      </c>
      <c r="U840" s="265" t="s">
        <v>298</v>
      </c>
      <c r="V840" s="265" t="s">
        <v>863</v>
      </c>
      <c r="W840" s="342" t="s">
        <v>842</v>
      </c>
      <c r="X840" s="265" t="s">
        <v>1197</v>
      </c>
      <c r="Y840" s="343"/>
      <c r="Z840" s="266" t="s">
        <v>298</v>
      </c>
    </row>
    <row r="841" spans="1:26" ht="15" customHeight="1" x14ac:dyDescent="0.2">
      <c r="A841" s="216" t="str">
        <f t="shared" si="13"/>
        <v>貨2メ4HF</v>
      </c>
      <c r="B841" s="216" t="s">
        <v>185</v>
      </c>
      <c r="C841" s="216" t="s">
        <v>184</v>
      </c>
      <c r="D841" t="s">
        <v>846</v>
      </c>
      <c r="E841" t="s">
        <v>1593</v>
      </c>
      <c r="I841" s="1" t="s">
        <v>1159</v>
      </c>
      <c r="T841" s="341" t="s">
        <v>232</v>
      </c>
      <c r="U841" s="265" t="s">
        <v>298</v>
      </c>
      <c r="V841" s="265" t="s">
        <v>863</v>
      </c>
      <c r="W841" s="342" t="s">
        <v>842</v>
      </c>
      <c r="X841" s="265" t="s">
        <v>1198</v>
      </c>
      <c r="Y841" s="343"/>
      <c r="Z841" s="266" t="s">
        <v>298</v>
      </c>
    </row>
    <row r="842" spans="1:26" ht="15" customHeight="1" x14ac:dyDescent="0.2">
      <c r="A842" s="216" t="str">
        <f t="shared" si="13"/>
        <v>貨2メ4GF</v>
      </c>
      <c r="B842" s="216" t="s">
        <v>185</v>
      </c>
      <c r="C842" s="216" t="s">
        <v>184</v>
      </c>
      <c r="D842" t="s">
        <v>846</v>
      </c>
      <c r="E842" t="s">
        <v>1594</v>
      </c>
      <c r="I842" s="1" t="s">
        <v>1159</v>
      </c>
      <c r="T842" s="341" t="s">
        <v>232</v>
      </c>
      <c r="U842" s="265" t="s">
        <v>298</v>
      </c>
      <c r="V842" s="265" t="s">
        <v>863</v>
      </c>
      <c r="W842" s="342" t="s">
        <v>842</v>
      </c>
      <c r="X842" s="265" t="s">
        <v>1199</v>
      </c>
      <c r="Y842" s="343"/>
      <c r="Z842" s="266" t="s">
        <v>298</v>
      </c>
    </row>
    <row r="843" spans="1:26" ht="15" customHeight="1" x14ac:dyDescent="0.2">
      <c r="A843" s="216" t="str">
        <f t="shared" si="13"/>
        <v>貨2メ5HF</v>
      </c>
      <c r="B843" s="216" t="s">
        <v>185</v>
      </c>
      <c r="C843" s="216" t="s">
        <v>184</v>
      </c>
      <c r="D843" t="s">
        <v>846</v>
      </c>
      <c r="E843" t="s">
        <v>1595</v>
      </c>
      <c r="I843" s="1" t="s">
        <v>1159</v>
      </c>
      <c r="T843" s="341" t="s">
        <v>232</v>
      </c>
      <c r="U843" s="265" t="s">
        <v>298</v>
      </c>
      <c r="V843" s="265" t="s">
        <v>863</v>
      </c>
      <c r="W843" s="342" t="s">
        <v>842</v>
      </c>
      <c r="X843" s="265" t="s">
        <v>1200</v>
      </c>
      <c r="Y843" s="343"/>
      <c r="Z843" s="266" t="s">
        <v>298</v>
      </c>
    </row>
    <row r="844" spans="1:26" ht="15" customHeight="1" x14ac:dyDescent="0.2">
      <c r="A844" s="216" t="str">
        <f t="shared" si="13"/>
        <v>貨2メ5GF</v>
      </c>
      <c r="B844" s="216" t="s">
        <v>185</v>
      </c>
      <c r="C844" s="216" t="s">
        <v>184</v>
      </c>
      <c r="D844" t="s">
        <v>846</v>
      </c>
      <c r="E844" t="s">
        <v>1596</v>
      </c>
      <c r="I844" s="1" t="s">
        <v>1159</v>
      </c>
      <c r="K844" s="358"/>
      <c r="L844" s="358"/>
      <c r="M844" s="358"/>
      <c r="T844" s="341" t="s">
        <v>232</v>
      </c>
      <c r="U844" s="265" t="s">
        <v>298</v>
      </c>
      <c r="V844" s="265" t="s">
        <v>863</v>
      </c>
      <c r="W844" s="342" t="s">
        <v>842</v>
      </c>
      <c r="X844" s="265" t="s">
        <v>1201</v>
      </c>
      <c r="Y844" s="343"/>
      <c r="Z844" s="266" t="s">
        <v>298</v>
      </c>
    </row>
    <row r="845" spans="1:26" ht="15" customHeight="1" x14ac:dyDescent="0.2">
      <c r="A845" s="216" t="str">
        <f t="shared" si="13"/>
        <v>貨2メ6HF</v>
      </c>
      <c r="B845" s="216" t="s">
        <v>185</v>
      </c>
      <c r="C845" s="216" t="s">
        <v>184</v>
      </c>
      <c r="D845" t="s">
        <v>846</v>
      </c>
      <c r="E845" t="s">
        <v>1597</v>
      </c>
      <c r="I845" s="1" t="s">
        <v>1159</v>
      </c>
      <c r="K845" s="358"/>
      <c r="L845" s="358"/>
      <c r="M845" s="358"/>
      <c r="T845" s="341" t="s">
        <v>232</v>
      </c>
      <c r="U845" s="265" t="s">
        <v>298</v>
      </c>
      <c r="V845" s="265" t="s">
        <v>863</v>
      </c>
      <c r="W845" s="342" t="s">
        <v>842</v>
      </c>
      <c r="X845" s="265" t="s">
        <v>1202</v>
      </c>
      <c r="Y845" s="343"/>
      <c r="Z845" s="266" t="s">
        <v>298</v>
      </c>
    </row>
    <row r="846" spans="1:26" ht="15" customHeight="1" x14ac:dyDescent="0.2">
      <c r="A846" s="216" t="str">
        <f t="shared" si="13"/>
        <v>貨2メ6GF</v>
      </c>
      <c r="B846" s="216" t="s">
        <v>185</v>
      </c>
      <c r="C846" s="216" t="s">
        <v>184</v>
      </c>
      <c r="D846" t="s">
        <v>846</v>
      </c>
      <c r="E846" t="s">
        <v>1598</v>
      </c>
      <c r="I846" s="1" t="s">
        <v>1159</v>
      </c>
      <c r="K846" s="358"/>
      <c r="L846" s="358"/>
      <c r="M846" s="358"/>
      <c r="T846" s="341" t="s">
        <v>232</v>
      </c>
      <c r="U846" s="265" t="s">
        <v>298</v>
      </c>
      <c r="V846" s="265" t="s">
        <v>863</v>
      </c>
      <c r="W846" s="342" t="s">
        <v>842</v>
      </c>
      <c r="X846" s="265" t="s">
        <v>1203</v>
      </c>
      <c r="Y846" s="343"/>
      <c r="Z846" s="266" t="s">
        <v>298</v>
      </c>
    </row>
    <row r="847" spans="1:26" ht="15" customHeight="1" x14ac:dyDescent="0.2">
      <c r="A847" s="216" t="str">
        <f t="shared" si="13"/>
        <v>貨3メTQ</v>
      </c>
      <c r="B847" s="216" t="s">
        <v>187</v>
      </c>
      <c r="C847" s="216" t="s">
        <v>186</v>
      </c>
      <c r="D847" s="216" t="s">
        <v>522</v>
      </c>
      <c r="E847" s="216" t="s">
        <v>583</v>
      </c>
      <c r="H847" s="356"/>
      <c r="I847" s="1" t="s">
        <v>1159</v>
      </c>
      <c r="J847" s="216" t="s">
        <v>1160</v>
      </c>
      <c r="K847" s="358"/>
      <c r="L847" s="358"/>
      <c r="M847" s="358"/>
      <c r="T847" s="341" t="s">
        <v>232</v>
      </c>
      <c r="U847" s="265" t="s">
        <v>298</v>
      </c>
      <c r="V847" s="265" t="s">
        <v>894</v>
      </c>
      <c r="W847" s="342" t="s">
        <v>522</v>
      </c>
      <c r="X847" s="265" t="s">
        <v>583</v>
      </c>
      <c r="Y847" s="343"/>
      <c r="Z847" s="266" t="s">
        <v>298</v>
      </c>
    </row>
    <row r="848" spans="1:26" ht="15" customHeight="1" x14ac:dyDescent="0.2">
      <c r="A848" s="216" t="str">
        <f t="shared" si="13"/>
        <v>貨3メLQ</v>
      </c>
      <c r="B848" s="216" t="s">
        <v>187</v>
      </c>
      <c r="C848" s="216" t="s">
        <v>186</v>
      </c>
      <c r="D848" s="216" t="s">
        <v>522</v>
      </c>
      <c r="E848" s="216" t="s">
        <v>575</v>
      </c>
      <c r="I848" s="1" t="s">
        <v>1159</v>
      </c>
      <c r="J848" s="216" t="s">
        <v>1161</v>
      </c>
      <c r="K848" s="358"/>
      <c r="L848" s="358"/>
      <c r="M848" s="358"/>
      <c r="T848" s="341" t="s">
        <v>232</v>
      </c>
      <c r="U848" s="265" t="s">
        <v>298</v>
      </c>
      <c r="V848" s="265" t="s">
        <v>894</v>
      </c>
      <c r="W848" s="342" t="s">
        <v>522</v>
      </c>
      <c r="X848" s="265" t="s">
        <v>575</v>
      </c>
      <c r="Y848" s="343"/>
      <c r="Z848" s="266" t="s">
        <v>298</v>
      </c>
    </row>
    <row r="849" spans="1:26" ht="15" customHeight="1" x14ac:dyDescent="0.2">
      <c r="A849" s="216" t="str">
        <f t="shared" si="13"/>
        <v>貨3メUQ</v>
      </c>
      <c r="B849" s="216" t="s">
        <v>187</v>
      </c>
      <c r="C849" s="216" t="s">
        <v>186</v>
      </c>
      <c r="D849" s="216" t="s">
        <v>522</v>
      </c>
      <c r="E849" s="216" t="s">
        <v>590</v>
      </c>
      <c r="I849" s="1" t="s">
        <v>1159</v>
      </c>
      <c r="J849" s="216" t="s">
        <v>1162</v>
      </c>
      <c r="K849" s="358"/>
      <c r="L849" s="358"/>
      <c r="M849" s="358"/>
      <c r="T849" s="341" t="s">
        <v>232</v>
      </c>
      <c r="U849" s="265" t="s">
        <v>298</v>
      </c>
      <c r="V849" s="265" t="s">
        <v>894</v>
      </c>
      <c r="W849" s="342" t="s">
        <v>522</v>
      </c>
      <c r="X849" s="265" t="s">
        <v>590</v>
      </c>
      <c r="Y849" s="343"/>
      <c r="Z849" s="266" t="s">
        <v>298</v>
      </c>
    </row>
    <row r="850" spans="1:26" ht="15" customHeight="1" x14ac:dyDescent="0.2">
      <c r="A850" s="216" t="str">
        <f t="shared" si="13"/>
        <v>貨3メAHF</v>
      </c>
      <c r="B850" s="216" t="s">
        <v>187</v>
      </c>
      <c r="C850" s="216" t="s">
        <v>186</v>
      </c>
      <c r="D850" s="216" t="s">
        <v>97</v>
      </c>
      <c r="E850" s="216" t="s">
        <v>1184</v>
      </c>
      <c r="H850" s="356"/>
      <c r="I850" s="1" t="s">
        <v>1159</v>
      </c>
      <c r="J850" s="216" t="s">
        <v>298</v>
      </c>
      <c r="T850" s="341" t="s">
        <v>232</v>
      </c>
      <c r="U850" s="265" t="s">
        <v>298</v>
      </c>
      <c r="V850" s="265" t="s">
        <v>894</v>
      </c>
      <c r="W850" s="342" t="s">
        <v>97</v>
      </c>
      <c r="X850" s="265" t="s">
        <v>1184</v>
      </c>
      <c r="Y850" s="343"/>
      <c r="Z850" s="266" t="s">
        <v>298</v>
      </c>
    </row>
    <row r="851" spans="1:26" ht="15" customHeight="1" x14ac:dyDescent="0.2">
      <c r="A851" s="216" t="str">
        <f t="shared" si="13"/>
        <v>貨3メAGF</v>
      </c>
      <c r="B851" s="216" t="s">
        <v>187</v>
      </c>
      <c r="C851" s="216" t="s">
        <v>186</v>
      </c>
      <c r="D851" s="216" t="s">
        <v>97</v>
      </c>
      <c r="E851" s="216" t="s">
        <v>1185</v>
      </c>
      <c r="I851" s="1" t="s">
        <v>1159</v>
      </c>
      <c r="J851" s="216" t="s">
        <v>1165</v>
      </c>
      <c r="T851" s="341" t="s">
        <v>232</v>
      </c>
      <c r="U851" s="265" t="s">
        <v>298</v>
      </c>
      <c r="V851" s="265" t="s">
        <v>894</v>
      </c>
      <c r="W851" s="342" t="s">
        <v>97</v>
      </c>
      <c r="X851" s="265" t="s">
        <v>1185</v>
      </c>
      <c r="Y851" s="343"/>
      <c r="Z851" s="266" t="s">
        <v>298</v>
      </c>
    </row>
    <row r="852" spans="1:26" ht="15" customHeight="1" x14ac:dyDescent="0.2">
      <c r="A852" s="216" t="str">
        <f t="shared" si="13"/>
        <v>貨3メCGF</v>
      </c>
      <c r="B852" s="216" t="s">
        <v>187</v>
      </c>
      <c r="C852" s="216" t="s">
        <v>186</v>
      </c>
      <c r="D852" s="216" t="s">
        <v>97</v>
      </c>
      <c r="E852" s="216" t="s">
        <v>1186</v>
      </c>
      <c r="I852" s="1" t="s">
        <v>1159</v>
      </c>
      <c r="J852" s="216" t="s">
        <v>86</v>
      </c>
      <c r="T852" s="341" t="s">
        <v>232</v>
      </c>
      <c r="U852" s="265" t="s">
        <v>298</v>
      </c>
      <c r="V852" s="265" t="s">
        <v>894</v>
      </c>
      <c r="W852" s="342" t="s">
        <v>97</v>
      </c>
      <c r="X852" s="265" t="s">
        <v>1186</v>
      </c>
      <c r="Y852" s="343"/>
      <c r="Z852" s="266" t="s">
        <v>298</v>
      </c>
    </row>
    <row r="853" spans="1:26" ht="15" customHeight="1" x14ac:dyDescent="0.2">
      <c r="A853" s="216" t="str">
        <f t="shared" si="13"/>
        <v>貨3メCHF</v>
      </c>
      <c r="B853" s="216" t="s">
        <v>187</v>
      </c>
      <c r="C853" s="216" t="s">
        <v>186</v>
      </c>
      <c r="D853" s="216" t="s">
        <v>97</v>
      </c>
      <c r="E853" s="216" t="s">
        <v>1187</v>
      </c>
      <c r="I853" s="1" t="s">
        <v>1159</v>
      </c>
      <c r="J853" s="216" t="s">
        <v>85</v>
      </c>
      <c r="T853" s="341" t="s">
        <v>232</v>
      </c>
      <c r="U853" s="265" t="s">
        <v>298</v>
      </c>
      <c r="V853" s="265" t="s">
        <v>894</v>
      </c>
      <c r="W853" s="342" t="s">
        <v>97</v>
      </c>
      <c r="X853" s="265" t="s">
        <v>1187</v>
      </c>
      <c r="Y853" s="343"/>
      <c r="Z853" s="266" t="s">
        <v>298</v>
      </c>
    </row>
    <row r="854" spans="1:26" ht="15" customHeight="1" x14ac:dyDescent="0.2">
      <c r="A854" s="216" t="str">
        <f t="shared" si="13"/>
        <v>貨3メDGF</v>
      </c>
      <c r="B854" s="216" t="s">
        <v>187</v>
      </c>
      <c r="C854" s="216" t="s">
        <v>186</v>
      </c>
      <c r="D854" s="216" t="s">
        <v>97</v>
      </c>
      <c r="E854" s="216" t="s">
        <v>1188</v>
      </c>
      <c r="I854" s="1" t="s">
        <v>1159</v>
      </c>
      <c r="J854" s="216" t="s">
        <v>295</v>
      </c>
      <c r="T854" s="341" t="s">
        <v>232</v>
      </c>
      <c r="U854" s="265" t="s">
        <v>298</v>
      </c>
      <c r="V854" s="265" t="s">
        <v>894</v>
      </c>
      <c r="W854" s="342" t="s">
        <v>97</v>
      </c>
      <c r="X854" s="265" t="s">
        <v>1188</v>
      </c>
      <c r="Y854" s="343"/>
      <c r="Z854" s="266" t="s">
        <v>298</v>
      </c>
    </row>
    <row r="855" spans="1:26" ht="15" customHeight="1" x14ac:dyDescent="0.2">
      <c r="A855" s="216" t="str">
        <f t="shared" si="13"/>
        <v>貨3メDHF</v>
      </c>
      <c r="B855" s="216" t="s">
        <v>187</v>
      </c>
      <c r="C855" s="216" t="s">
        <v>186</v>
      </c>
      <c r="D855" s="216" t="s">
        <v>97</v>
      </c>
      <c r="E855" s="216" t="s">
        <v>1189</v>
      </c>
      <c r="I855" s="1" t="s">
        <v>1159</v>
      </c>
      <c r="J855" s="216" t="s">
        <v>296</v>
      </c>
      <c r="T855" s="341" t="s">
        <v>232</v>
      </c>
      <c r="U855" s="265" t="s">
        <v>298</v>
      </c>
      <c r="V855" s="265" t="s">
        <v>894</v>
      </c>
      <c r="W855" s="342" t="s">
        <v>97</v>
      </c>
      <c r="X855" s="265" t="s">
        <v>1189</v>
      </c>
      <c r="Y855" s="343"/>
      <c r="Z855" s="266" t="s">
        <v>298</v>
      </c>
    </row>
    <row r="856" spans="1:26" ht="15" customHeight="1" x14ac:dyDescent="0.2">
      <c r="A856" s="216" t="str">
        <f t="shared" si="13"/>
        <v>貨3メLHF</v>
      </c>
      <c r="B856" s="216" t="s">
        <v>187</v>
      </c>
      <c r="C856" s="216" t="s">
        <v>186</v>
      </c>
      <c r="D856" s="216" t="s">
        <v>9</v>
      </c>
      <c r="E856" s="216" t="s">
        <v>1190</v>
      </c>
      <c r="I856" s="1" t="s">
        <v>1159</v>
      </c>
      <c r="T856" s="341" t="s">
        <v>232</v>
      </c>
      <c r="U856" s="265" t="s">
        <v>298</v>
      </c>
      <c r="V856" s="265" t="s">
        <v>894</v>
      </c>
      <c r="W856" s="342" t="s">
        <v>9</v>
      </c>
      <c r="X856" s="265" t="s">
        <v>1190</v>
      </c>
      <c r="Y856" s="343"/>
      <c r="Z856" s="266" t="s">
        <v>298</v>
      </c>
    </row>
    <row r="857" spans="1:26" ht="15" customHeight="1" x14ac:dyDescent="0.2">
      <c r="A857" s="216" t="str">
        <f t="shared" si="13"/>
        <v>貨3メLGF</v>
      </c>
      <c r="B857" s="216" t="s">
        <v>187</v>
      </c>
      <c r="C857" s="216" t="s">
        <v>186</v>
      </c>
      <c r="D857" s="216" t="s">
        <v>9</v>
      </c>
      <c r="E857" s="216" t="s">
        <v>1191</v>
      </c>
      <c r="I857" s="1" t="s">
        <v>1159</v>
      </c>
      <c r="J857" s="216" t="s">
        <v>820</v>
      </c>
      <c r="T857" s="341" t="s">
        <v>232</v>
      </c>
      <c r="U857" s="265" t="s">
        <v>298</v>
      </c>
      <c r="V857" s="265" t="s">
        <v>894</v>
      </c>
      <c r="W857" s="342" t="s">
        <v>9</v>
      </c>
      <c r="X857" s="265" t="s">
        <v>1191</v>
      </c>
      <c r="Y857" s="343"/>
      <c r="Z857" s="266" t="s">
        <v>298</v>
      </c>
    </row>
    <row r="858" spans="1:26" ht="15" customHeight="1" x14ac:dyDescent="0.2">
      <c r="A858" s="216" t="str">
        <f t="shared" si="13"/>
        <v>貨3メMHF</v>
      </c>
      <c r="B858" s="216" t="s">
        <v>187</v>
      </c>
      <c r="C858" s="216" t="s">
        <v>186</v>
      </c>
      <c r="D858" s="216" t="s">
        <v>9</v>
      </c>
      <c r="E858" s="216" t="s">
        <v>1192</v>
      </c>
      <c r="I858" s="1" t="s">
        <v>1159</v>
      </c>
      <c r="J858" s="216" t="s">
        <v>364</v>
      </c>
      <c r="T858" s="341" t="s">
        <v>232</v>
      </c>
      <c r="U858" s="265" t="s">
        <v>298</v>
      </c>
      <c r="V858" s="265" t="s">
        <v>894</v>
      </c>
      <c r="W858" s="342" t="s">
        <v>9</v>
      </c>
      <c r="X858" s="265" t="s">
        <v>1192</v>
      </c>
      <c r="Y858" s="343"/>
      <c r="Z858" s="266" t="s">
        <v>298</v>
      </c>
    </row>
    <row r="859" spans="1:26" ht="15" customHeight="1" x14ac:dyDescent="0.2">
      <c r="A859" s="216" t="str">
        <f t="shared" si="13"/>
        <v>貨3メMGF</v>
      </c>
      <c r="B859" s="216" t="s">
        <v>187</v>
      </c>
      <c r="C859" s="216" t="s">
        <v>186</v>
      </c>
      <c r="D859" s="216" t="s">
        <v>9</v>
      </c>
      <c r="E859" s="216" t="s">
        <v>1193</v>
      </c>
      <c r="I859" s="1" t="s">
        <v>1159</v>
      </c>
      <c r="J859" s="216" t="s">
        <v>20</v>
      </c>
      <c r="K859" s="358"/>
      <c r="L859" s="358"/>
      <c r="M859" s="358"/>
      <c r="T859" s="341" t="s">
        <v>232</v>
      </c>
      <c r="U859" s="265" t="s">
        <v>298</v>
      </c>
      <c r="V859" s="265" t="s">
        <v>894</v>
      </c>
      <c r="W859" s="342" t="s">
        <v>9</v>
      </c>
      <c r="X859" s="265" t="s">
        <v>1193</v>
      </c>
      <c r="Y859" s="343"/>
      <c r="Z859" s="266" t="s">
        <v>298</v>
      </c>
    </row>
    <row r="860" spans="1:26" ht="15" customHeight="1" x14ac:dyDescent="0.2">
      <c r="A860" s="216" t="str">
        <f t="shared" si="13"/>
        <v>貨3メRHF</v>
      </c>
      <c r="B860" s="216" t="s">
        <v>187</v>
      </c>
      <c r="C860" s="216" t="s">
        <v>186</v>
      </c>
      <c r="D860" s="216" t="s">
        <v>9</v>
      </c>
      <c r="E860" s="216" t="s">
        <v>1194</v>
      </c>
      <c r="I860" s="1" t="s">
        <v>1159</v>
      </c>
      <c r="J860" s="216" t="s">
        <v>365</v>
      </c>
      <c r="K860" s="358"/>
      <c r="L860" s="358"/>
      <c r="M860" s="358"/>
      <c r="T860" s="341" t="s">
        <v>232</v>
      </c>
      <c r="U860" s="265" t="s">
        <v>298</v>
      </c>
      <c r="V860" s="265" t="s">
        <v>894</v>
      </c>
      <c r="W860" s="342" t="s">
        <v>9</v>
      </c>
      <c r="X860" s="265" t="s">
        <v>1194</v>
      </c>
      <c r="Y860" s="343"/>
      <c r="Z860" s="266" t="s">
        <v>298</v>
      </c>
    </row>
    <row r="861" spans="1:26" ht="15" customHeight="1" x14ac:dyDescent="0.2">
      <c r="A861" s="216" t="str">
        <f t="shared" si="13"/>
        <v>貨3メRGF</v>
      </c>
      <c r="B861" s="216" t="s">
        <v>187</v>
      </c>
      <c r="C861" s="216" t="s">
        <v>186</v>
      </c>
      <c r="D861" s="216" t="s">
        <v>9</v>
      </c>
      <c r="E861" s="216" t="s">
        <v>1195</v>
      </c>
      <c r="H861" s="356"/>
      <c r="I861" s="1" t="s">
        <v>1159</v>
      </c>
      <c r="J861" s="216" t="s">
        <v>13</v>
      </c>
      <c r="K861" s="358"/>
      <c r="L861" s="358"/>
      <c r="M861" s="358"/>
      <c r="T861" s="341" t="s">
        <v>232</v>
      </c>
      <c r="U861" s="265" t="s">
        <v>298</v>
      </c>
      <c r="V861" s="265" t="s">
        <v>894</v>
      </c>
      <c r="W861" s="342" t="s">
        <v>9</v>
      </c>
      <c r="X861" s="265" t="s">
        <v>1195</v>
      </c>
      <c r="Y861" s="343"/>
      <c r="Z861" s="266" t="s">
        <v>298</v>
      </c>
    </row>
    <row r="862" spans="1:26" ht="15" customHeight="1" x14ac:dyDescent="0.2">
      <c r="A862" s="216" t="str">
        <f t="shared" si="13"/>
        <v>貨3メQHF</v>
      </c>
      <c r="B862" s="216" t="s">
        <v>187</v>
      </c>
      <c r="C862" s="216" t="s">
        <v>186</v>
      </c>
      <c r="D862" s="216" t="s">
        <v>9</v>
      </c>
      <c r="E862" s="216" t="s">
        <v>300</v>
      </c>
      <c r="I862" s="1" t="s">
        <v>1159</v>
      </c>
      <c r="J862" s="216" t="s">
        <v>75</v>
      </c>
      <c r="K862" s="358"/>
      <c r="L862" s="358"/>
      <c r="M862" s="358"/>
      <c r="T862" s="341" t="s">
        <v>232</v>
      </c>
      <c r="U862" s="265" t="s">
        <v>298</v>
      </c>
      <c r="V862" s="265" t="s">
        <v>894</v>
      </c>
      <c r="W862" s="342" t="s">
        <v>9</v>
      </c>
      <c r="X862" s="265" t="s">
        <v>300</v>
      </c>
      <c r="Y862" s="343"/>
      <c r="Z862" s="266" t="s">
        <v>298</v>
      </c>
    </row>
    <row r="863" spans="1:26" ht="15" customHeight="1" x14ac:dyDescent="0.2">
      <c r="A863" s="216" t="str">
        <f t="shared" si="13"/>
        <v>貨3メQGF</v>
      </c>
      <c r="B863" s="216" t="s">
        <v>187</v>
      </c>
      <c r="C863" s="216" t="s">
        <v>186</v>
      </c>
      <c r="D863" s="216" t="s">
        <v>9</v>
      </c>
      <c r="E863" s="216" t="s">
        <v>301</v>
      </c>
      <c r="I863" s="1" t="s">
        <v>1159</v>
      </c>
      <c r="J863" s="216" t="s">
        <v>76</v>
      </c>
      <c r="K863" s="358"/>
      <c r="L863" s="358"/>
      <c r="M863" s="358"/>
      <c r="T863" s="341" t="s">
        <v>232</v>
      </c>
      <c r="U863" s="265" t="s">
        <v>298</v>
      </c>
      <c r="V863" s="265" t="s">
        <v>894</v>
      </c>
      <c r="W863" s="342" t="s">
        <v>9</v>
      </c>
      <c r="X863" s="265" t="s">
        <v>301</v>
      </c>
      <c r="Y863" s="343"/>
      <c r="Z863" s="266" t="s">
        <v>298</v>
      </c>
    </row>
    <row r="864" spans="1:26" ht="15" customHeight="1" x14ac:dyDescent="0.2">
      <c r="A864" s="216" t="str">
        <f t="shared" si="13"/>
        <v>貨3メ3HF</v>
      </c>
      <c r="B864" s="216" t="s">
        <v>187</v>
      </c>
      <c r="C864" s="216" t="s">
        <v>186</v>
      </c>
      <c r="D864" s="216" t="s">
        <v>842</v>
      </c>
      <c r="E864" s="216" t="s">
        <v>1196</v>
      </c>
      <c r="H864" s="356"/>
      <c r="I864" s="1" t="s">
        <v>1159</v>
      </c>
      <c r="K864" s="358"/>
      <c r="L864" s="358"/>
      <c r="M864" s="358"/>
      <c r="T864" s="341" t="s">
        <v>232</v>
      </c>
      <c r="U864" s="265" t="s">
        <v>298</v>
      </c>
      <c r="V864" s="265" t="s">
        <v>894</v>
      </c>
      <c r="W864" s="342" t="s">
        <v>842</v>
      </c>
      <c r="X864" s="265" t="s">
        <v>1196</v>
      </c>
      <c r="Y864" s="343"/>
      <c r="Z864" s="266" t="s">
        <v>298</v>
      </c>
    </row>
    <row r="865" spans="1:26" ht="15" customHeight="1" x14ac:dyDescent="0.2">
      <c r="A865" s="216" t="str">
        <f t="shared" si="13"/>
        <v>貨3メ3GF</v>
      </c>
      <c r="B865" s="216" t="s">
        <v>187</v>
      </c>
      <c r="C865" s="216" t="s">
        <v>186</v>
      </c>
      <c r="D865" s="216" t="s">
        <v>842</v>
      </c>
      <c r="E865" s="216" t="s">
        <v>1197</v>
      </c>
      <c r="I865" s="1" t="s">
        <v>1159</v>
      </c>
      <c r="T865" s="341" t="s">
        <v>232</v>
      </c>
      <c r="U865" s="265" t="s">
        <v>298</v>
      </c>
      <c r="V865" s="265" t="s">
        <v>894</v>
      </c>
      <c r="W865" s="342" t="s">
        <v>842</v>
      </c>
      <c r="X865" s="265" t="s">
        <v>1197</v>
      </c>
      <c r="Y865" s="343"/>
      <c r="Z865" s="266" t="s">
        <v>298</v>
      </c>
    </row>
    <row r="866" spans="1:26" ht="15" customHeight="1" x14ac:dyDescent="0.2">
      <c r="A866" s="216" t="str">
        <f t="shared" si="13"/>
        <v>貨3メ4HF</v>
      </c>
      <c r="B866" s="216" t="s">
        <v>187</v>
      </c>
      <c r="C866" s="216" t="s">
        <v>186</v>
      </c>
      <c r="D866" s="216" t="s">
        <v>842</v>
      </c>
      <c r="E866" s="216" t="s">
        <v>1198</v>
      </c>
      <c r="I866" s="1" t="s">
        <v>1159</v>
      </c>
      <c r="T866" s="341" t="s">
        <v>232</v>
      </c>
      <c r="U866" s="265" t="s">
        <v>298</v>
      </c>
      <c r="V866" s="265" t="s">
        <v>894</v>
      </c>
      <c r="W866" s="342" t="s">
        <v>842</v>
      </c>
      <c r="X866" s="265" t="s">
        <v>1198</v>
      </c>
      <c r="Y866" s="343"/>
      <c r="Z866" s="266" t="s">
        <v>298</v>
      </c>
    </row>
    <row r="867" spans="1:26" ht="15" customHeight="1" x14ac:dyDescent="0.2">
      <c r="A867" s="216" t="str">
        <f t="shared" si="13"/>
        <v>貨3メ4GF</v>
      </c>
      <c r="B867" s="216" t="s">
        <v>187</v>
      </c>
      <c r="C867" s="216" t="s">
        <v>186</v>
      </c>
      <c r="D867" s="216" t="s">
        <v>842</v>
      </c>
      <c r="E867" s="216" t="s">
        <v>1199</v>
      </c>
      <c r="I867" s="1" t="s">
        <v>1159</v>
      </c>
      <c r="T867" s="341" t="s">
        <v>232</v>
      </c>
      <c r="U867" s="265" t="s">
        <v>298</v>
      </c>
      <c r="V867" s="265" t="s">
        <v>894</v>
      </c>
      <c r="W867" s="342" t="s">
        <v>842</v>
      </c>
      <c r="X867" s="265" t="s">
        <v>1199</v>
      </c>
      <c r="Y867" s="343"/>
      <c r="Z867" s="266" t="s">
        <v>298</v>
      </c>
    </row>
    <row r="868" spans="1:26" ht="15" customHeight="1" x14ac:dyDescent="0.2">
      <c r="A868" s="216" t="str">
        <f t="shared" si="13"/>
        <v>貨3メ5HF</v>
      </c>
      <c r="B868" s="216" t="s">
        <v>187</v>
      </c>
      <c r="C868" s="216" t="s">
        <v>186</v>
      </c>
      <c r="D868" s="216" t="s">
        <v>842</v>
      </c>
      <c r="E868" s="216" t="s">
        <v>1200</v>
      </c>
      <c r="I868" s="1" t="s">
        <v>1159</v>
      </c>
      <c r="T868" s="341" t="s">
        <v>232</v>
      </c>
      <c r="U868" s="265" t="s">
        <v>298</v>
      </c>
      <c r="V868" s="265" t="s">
        <v>894</v>
      </c>
      <c r="W868" s="342" t="s">
        <v>842</v>
      </c>
      <c r="X868" s="265" t="s">
        <v>1200</v>
      </c>
      <c r="Y868" s="343"/>
      <c r="Z868" s="266" t="s">
        <v>298</v>
      </c>
    </row>
    <row r="869" spans="1:26" ht="15" customHeight="1" x14ac:dyDescent="0.2">
      <c r="A869" s="216" t="str">
        <f t="shared" si="13"/>
        <v>貨3メ5GF</v>
      </c>
      <c r="B869" s="216" t="s">
        <v>187</v>
      </c>
      <c r="C869" s="216" t="s">
        <v>186</v>
      </c>
      <c r="D869" s="216" t="s">
        <v>842</v>
      </c>
      <c r="E869" s="216" t="s">
        <v>1201</v>
      </c>
      <c r="I869" s="1" t="s">
        <v>1159</v>
      </c>
      <c r="T869" s="341" t="s">
        <v>232</v>
      </c>
      <c r="U869" s="265" t="s">
        <v>298</v>
      </c>
      <c r="V869" s="265" t="s">
        <v>894</v>
      </c>
      <c r="W869" s="342" t="s">
        <v>842</v>
      </c>
      <c r="X869" s="265" t="s">
        <v>1201</v>
      </c>
      <c r="Y869" s="343"/>
      <c r="Z869" s="266" t="s">
        <v>298</v>
      </c>
    </row>
    <row r="870" spans="1:26" ht="15" customHeight="1" x14ac:dyDescent="0.2">
      <c r="A870" s="216" t="str">
        <f t="shared" si="13"/>
        <v>貨3メ6HF</v>
      </c>
      <c r="B870" s="216" t="s">
        <v>187</v>
      </c>
      <c r="C870" s="216" t="s">
        <v>186</v>
      </c>
      <c r="D870" s="216" t="s">
        <v>842</v>
      </c>
      <c r="E870" s="216" t="s">
        <v>1202</v>
      </c>
      <c r="I870" s="1" t="s">
        <v>1159</v>
      </c>
      <c r="T870" s="341" t="s">
        <v>232</v>
      </c>
      <c r="U870" s="265" t="s">
        <v>298</v>
      </c>
      <c r="V870" s="265" t="s">
        <v>894</v>
      </c>
      <c r="W870" s="342" t="s">
        <v>842</v>
      </c>
      <c r="X870" s="265" t="s">
        <v>1202</v>
      </c>
      <c r="Y870" s="343"/>
      <c r="Z870" s="266" t="s">
        <v>298</v>
      </c>
    </row>
    <row r="871" spans="1:26" ht="15" customHeight="1" x14ac:dyDescent="0.2">
      <c r="A871" s="216" t="str">
        <f t="shared" si="13"/>
        <v>貨3メ6GF</v>
      </c>
      <c r="B871" s="216" t="s">
        <v>187</v>
      </c>
      <c r="C871" s="216" t="s">
        <v>186</v>
      </c>
      <c r="D871" s="216" t="s">
        <v>842</v>
      </c>
      <c r="E871" s="216" t="s">
        <v>1203</v>
      </c>
      <c r="I871" s="1" t="s">
        <v>1159</v>
      </c>
      <c r="T871" s="341" t="s">
        <v>232</v>
      </c>
      <c r="U871" s="265" t="s">
        <v>298</v>
      </c>
      <c r="V871" s="265" t="s">
        <v>894</v>
      </c>
      <c r="W871" s="342" t="s">
        <v>842</v>
      </c>
      <c r="X871" s="265" t="s">
        <v>1203</v>
      </c>
      <c r="Y871" s="343"/>
      <c r="Z871" s="266" t="s">
        <v>298</v>
      </c>
    </row>
    <row r="872" spans="1:26" ht="15" customHeight="1" x14ac:dyDescent="0.2">
      <c r="A872" s="216" t="str">
        <f t="shared" si="13"/>
        <v>貨4メTR</v>
      </c>
      <c r="B872" s="216" t="s">
        <v>189</v>
      </c>
      <c r="C872" s="216" t="s">
        <v>188</v>
      </c>
      <c r="D872" s="216" t="s">
        <v>531</v>
      </c>
      <c r="E872" s="216" t="s">
        <v>1136</v>
      </c>
      <c r="I872" s="1" t="s">
        <v>1159</v>
      </c>
      <c r="J872" s="216" t="s">
        <v>1160</v>
      </c>
      <c r="T872" s="341" t="s">
        <v>232</v>
      </c>
      <c r="U872" s="265" t="s">
        <v>298</v>
      </c>
      <c r="V872" s="265" t="s">
        <v>895</v>
      </c>
      <c r="W872" s="342" t="s">
        <v>531</v>
      </c>
      <c r="X872" s="265" t="s">
        <v>1136</v>
      </c>
      <c r="Y872" s="343"/>
      <c r="Z872" s="266" t="s">
        <v>298</v>
      </c>
    </row>
    <row r="873" spans="1:26" ht="15" customHeight="1" x14ac:dyDescent="0.2">
      <c r="A873" s="216" t="str">
        <f t="shared" si="13"/>
        <v>貨4メLR</v>
      </c>
      <c r="B873" s="216" t="s">
        <v>189</v>
      </c>
      <c r="C873" s="216" t="s">
        <v>188</v>
      </c>
      <c r="D873" s="216" t="s">
        <v>531</v>
      </c>
      <c r="E873" s="216" t="s">
        <v>1137</v>
      </c>
      <c r="I873" s="1" t="s">
        <v>1159</v>
      </c>
      <c r="J873" s="216" t="s">
        <v>1161</v>
      </c>
      <c r="T873" s="341" t="s">
        <v>232</v>
      </c>
      <c r="U873" s="265" t="s">
        <v>298</v>
      </c>
      <c r="V873" s="265" t="s">
        <v>895</v>
      </c>
      <c r="W873" s="342" t="s">
        <v>531</v>
      </c>
      <c r="X873" s="265" t="s">
        <v>1137</v>
      </c>
      <c r="Y873" s="343"/>
      <c r="Z873" s="266" t="s">
        <v>298</v>
      </c>
    </row>
    <row r="874" spans="1:26" ht="15" customHeight="1" x14ac:dyDescent="0.2">
      <c r="A874" s="216" t="str">
        <f t="shared" si="13"/>
        <v>貨4メUR</v>
      </c>
      <c r="B874" s="216" t="s">
        <v>189</v>
      </c>
      <c r="C874" s="216" t="s">
        <v>188</v>
      </c>
      <c r="D874" s="216" t="s">
        <v>531</v>
      </c>
      <c r="E874" s="216" t="s">
        <v>1138</v>
      </c>
      <c r="I874" s="1" t="s">
        <v>1159</v>
      </c>
      <c r="J874" s="216" t="s">
        <v>1162</v>
      </c>
      <c r="T874" s="341" t="s">
        <v>232</v>
      </c>
      <c r="U874" s="265" t="s">
        <v>298</v>
      </c>
      <c r="V874" s="265" t="s">
        <v>895</v>
      </c>
      <c r="W874" s="342" t="s">
        <v>531</v>
      </c>
      <c r="X874" s="265" t="s">
        <v>1138</v>
      </c>
      <c r="Y874" s="343"/>
      <c r="Z874" s="266" t="s">
        <v>298</v>
      </c>
    </row>
    <row r="875" spans="1:26" ht="15" customHeight="1" x14ac:dyDescent="0.2">
      <c r="A875" s="216" t="str">
        <f t="shared" si="13"/>
        <v>貨4メAHG</v>
      </c>
      <c r="B875" s="216" t="s">
        <v>189</v>
      </c>
      <c r="C875" s="216" t="s">
        <v>188</v>
      </c>
      <c r="D875" s="216" t="s">
        <v>97</v>
      </c>
      <c r="E875" s="216" t="s">
        <v>1204</v>
      </c>
      <c r="H875" s="356"/>
      <c r="I875" s="1" t="s">
        <v>1159</v>
      </c>
      <c r="J875" s="216" t="s">
        <v>298</v>
      </c>
      <c r="T875" s="341" t="s">
        <v>232</v>
      </c>
      <c r="U875" s="265" t="s">
        <v>298</v>
      </c>
      <c r="V875" s="265" t="s">
        <v>895</v>
      </c>
      <c r="W875" s="342" t="s">
        <v>97</v>
      </c>
      <c r="X875" s="265" t="s">
        <v>1204</v>
      </c>
      <c r="Y875" s="343"/>
      <c r="Z875" s="266" t="s">
        <v>298</v>
      </c>
    </row>
    <row r="876" spans="1:26" ht="15" customHeight="1" x14ac:dyDescent="0.2">
      <c r="A876" s="216" t="str">
        <f t="shared" si="13"/>
        <v>貨4メAGG</v>
      </c>
      <c r="B876" s="216" t="s">
        <v>189</v>
      </c>
      <c r="C876" s="216" t="s">
        <v>188</v>
      </c>
      <c r="D876" s="216" t="s">
        <v>97</v>
      </c>
      <c r="E876" s="216" t="s">
        <v>1205</v>
      </c>
      <c r="I876" s="1" t="s">
        <v>1159</v>
      </c>
      <c r="J876" s="216" t="s">
        <v>1165</v>
      </c>
      <c r="T876" s="341" t="s">
        <v>232</v>
      </c>
      <c r="U876" s="265" t="s">
        <v>298</v>
      </c>
      <c r="V876" s="265" t="s">
        <v>895</v>
      </c>
      <c r="W876" s="342" t="s">
        <v>97</v>
      </c>
      <c r="X876" s="265" t="s">
        <v>1205</v>
      </c>
      <c r="Y876" s="343"/>
      <c r="Z876" s="266" t="s">
        <v>298</v>
      </c>
    </row>
    <row r="877" spans="1:26" ht="15" customHeight="1" x14ac:dyDescent="0.2">
      <c r="A877" s="216" t="str">
        <f t="shared" si="13"/>
        <v>貨4メBGG</v>
      </c>
      <c r="B877" s="216" t="s">
        <v>189</v>
      </c>
      <c r="C877" s="216" t="s">
        <v>188</v>
      </c>
      <c r="D877" s="216" t="s">
        <v>97</v>
      </c>
      <c r="E877" s="216" t="s">
        <v>1206</v>
      </c>
      <c r="I877" s="1" t="s">
        <v>1159</v>
      </c>
      <c r="J877" s="216" t="s">
        <v>76</v>
      </c>
      <c r="T877" s="341" t="s">
        <v>232</v>
      </c>
      <c r="U877" s="265" t="s">
        <v>298</v>
      </c>
      <c r="V877" s="265" t="s">
        <v>895</v>
      </c>
      <c r="W877" s="342" t="s">
        <v>97</v>
      </c>
      <c r="X877" s="265" t="s">
        <v>1206</v>
      </c>
      <c r="Y877" s="343"/>
      <c r="Z877" s="266" t="s">
        <v>298</v>
      </c>
    </row>
    <row r="878" spans="1:26" ht="15" customHeight="1" x14ac:dyDescent="0.2">
      <c r="A878" s="216" t="str">
        <f t="shared" si="13"/>
        <v>貨4メBHG</v>
      </c>
      <c r="B878" s="216" t="s">
        <v>189</v>
      </c>
      <c r="C878" s="216" t="s">
        <v>188</v>
      </c>
      <c r="D878" s="216" t="s">
        <v>97</v>
      </c>
      <c r="E878" s="216" t="s">
        <v>1207</v>
      </c>
      <c r="H878" s="356"/>
      <c r="I878" s="1" t="s">
        <v>1159</v>
      </c>
      <c r="J878" s="216" t="s">
        <v>75</v>
      </c>
      <c r="T878" s="341" t="s">
        <v>232</v>
      </c>
      <c r="U878" s="265" t="s">
        <v>298</v>
      </c>
      <c r="V878" s="265" t="s">
        <v>895</v>
      </c>
      <c r="W878" s="342" t="s">
        <v>97</v>
      </c>
      <c r="X878" s="265" t="s">
        <v>1207</v>
      </c>
      <c r="Y878" s="343"/>
      <c r="Z878" s="266" t="s">
        <v>298</v>
      </c>
    </row>
    <row r="879" spans="1:26" ht="15" customHeight="1" x14ac:dyDescent="0.2">
      <c r="A879" s="216" t="str">
        <f t="shared" si="13"/>
        <v>貨4メLHG</v>
      </c>
      <c r="B879" t="s">
        <v>1208</v>
      </c>
      <c r="C879" s="216" t="s">
        <v>188</v>
      </c>
      <c r="D879" s="216" t="s">
        <v>9</v>
      </c>
      <c r="E879" s="216" t="s">
        <v>1209</v>
      </c>
      <c r="I879" s="1" t="s">
        <v>1159</v>
      </c>
      <c r="T879" s="341" t="s">
        <v>232</v>
      </c>
      <c r="U879" s="265" t="s">
        <v>298</v>
      </c>
      <c r="V879" s="265" t="s">
        <v>895</v>
      </c>
      <c r="W879" s="342" t="s">
        <v>9</v>
      </c>
      <c r="X879" s="265" t="s">
        <v>1209</v>
      </c>
      <c r="Y879" s="343"/>
      <c r="Z879" s="266" t="s">
        <v>298</v>
      </c>
    </row>
    <row r="880" spans="1:26" ht="15" customHeight="1" x14ac:dyDescent="0.2">
      <c r="A880" s="216" t="str">
        <f t="shared" si="13"/>
        <v>貨4メLGG</v>
      </c>
      <c r="B880" t="s">
        <v>1208</v>
      </c>
      <c r="C880" s="216" t="s">
        <v>188</v>
      </c>
      <c r="D880" s="216" t="s">
        <v>9</v>
      </c>
      <c r="E880" s="216" t="s">
        <v>1210</v>
      </c>
      <c r="I880" s="1" t="s">
        <v>1159</v>
      </c>
      <c r="J880" s="216" t="s">
        <v>820</v>
      </c>
      <c r="T880" s="341" t="s">
        <v>232</v>
      </c>
      <c r="U880" s="265" t="s">
        <v>298</v>
      </c>
      <c r="V880" s="265" t="s">
        <v>895</v>
      </c>
      <c r="W880" s="342" t="s">
        <v>9</v>
      </c>
      <c r="X880" s="265" t="s">
        <v>1210</v>
      </c>
      <c r="Y880" s="343"/>
      <c r="Z880" s="266" t="s">
        <v>298</v>
      </c>
    </row>
    <row r="881" spans="1:26" ht="15" customHeight="1" x14ac:dyDescent="0.2">
      <c r="A881" s="216" t="str">
        <f t="shared" si="13"/>
        <v>貨4メMHG</v>
      </c>
      <c r="B881" t="s">
        <v>1211</v>
      </c>
      <c r="C881" s="356" t="s">
        <v>188</v>
      </c>
      <c r="D881" s="356" t="s">
        <v>9</v>
      </c>
      <c r="E881" s="359" t="s">
        <v>1212</v>
      </c>
      <c r="F881" s="356"/>
      <c r="G881" s="356"/>
      <c r="I881" s="357" t="s">
        <v>1159</v>
      </c>
      <c r="J881" s="359" t="s">
        <v>364</v>
      </c>
      <c r="T881" s="341" t="s">
        <v>232</v>
      </c>
      <c r="U881" s="265" t="s">
        <v>298</v>
      </c>
      <c r="V881" s="265" t="s">
        <v>895</v>
      </c>
      <c r="W881" s="342" t="s">
        <v>9</v>
      </c>
      <c r="X881" s="265" t="s">
        <v>1212</v>
      </c>
      <c r="Y881" s="343"/>
      <c r="Z881" s="266" t="s">
        <v>298</v>
      </c>
    </row>
    <row r="882" spans="1:26" ht="15" customHeight="1" x14ac:dyDescent="0.2">
      <c r="A882" s="216" t="str">
        <f t="shared" si="13"/>
        <v>貨4メMGG</v>
      </c>
      <c r="B882" t="s">
        <v>1211</v>
      </c>
      <c r="C882" s="356" t="s">
        <v>188</v>
      </c>
      <c r="D882" s="356" t="s">
        <v>9</v>
      </c>
      <c r="E882" s="359" t="s">
        <v>1213</v>
      </c>
      <c r="F882" s="356"/>
      <c r="G882" s="356"/>
      <c r="I882" s="357" t="s">
        <v>1159</v>
      </c>
      <c r="J882" s="359" t="s">
        <v>20</v>
      </c>
      <c r="T882" s="341" t="s">
        <v>232</v>
      </c>
      <c r="U882" s="265" t="s">
        <v>298</v>
      </c>
      <c r="V882" s="265" t="s">
        <v>895</v>
      </c>
      <c r="W882" s="342" t="s">
        <v>9</v>
      </c>
      <c r="X882" s="265" t="s">
        <v>1213</v>
      </c>
      <c r="Y882" s="343"/>
      <c r="Z882" s="266" t="s">
        <v>298</v>
      </c>
    </row>
    <row r="883" spans="1:26" ht="15" customHeight="1" x14ac:dyDescent="0.2">
      <c r="A883" s="216" t="str">
        <f t="shared" si="13"/>
        <v>貨4メRHG</v>
      </c>
      <c r="B883" t="s">
        <v>1211</v>
      </c>
      <c r="C883" s="216" t="s">
        <v>188</v>
      </c>
      <c r="D883" s="216" t="s">
        <v>9</v>
      </c>
      <c r="E883" s="216" t="s">
        <v>1214</v>
      </c>
      <c r="I883" s="1" t="s">
        <v>1159</v>
      </c>
      <c r="J883" t="s">
        <v>365</v>
      </c>
      <c r="T883" s="341" t="s">
        <v>232</v>
      </c>
      <c r="U883" s="265" t="s">
        <v>298</v>
      </c>
      <c r="V883" s="265" t="s">
        <v>895</v>
      </c>
      <c r="W883" s="342" t="s">
        <v>9</v>
      </c>
      <c r="X883" s="265" t="s">
        <v>1214</v>
      </c>
      <c r="Y883" s="343"/>
      <c r="Z883" s="266" t="s">
        <v>298</v>
      </c>
    </row>
    <row r="884" spans="1:26" ht="15" customHeight="1" x14ac:dyDescent="0.2">
      <c r="A884" s="216" t="str">
        <f t="shared" si="13"/>
        <v>貨4メRGG</v>
      </c>
      <c r="B884" t="s">
        <v>1211</v>
      </c>
      <c r="C884" s="216" t="s">
        <v>188</v>
      </c>
      <c r="D884" s="216" t="s">
        <v>9</v>
      </c>
      <c r="E884" s="216" t="s">
        <v>1215</v>
      </c>
      <c r="I884" s="1" t="s">
        <v>1159</v>
      </c>
      <c r="J884" t="s">
        <v>13</v>
      </c>
      <c r="T884" s="341" t="s">
        <v>232</v>
      </c>
      <c r="U884" s="265" t="s">
        <v>298</v>
      </c>
      <c r="V884" s="265" t="s">
        <v>895</v>
      </c>
      <c r="W884" s="342" t="s">
        <v>9</v>
      </c>
      <c r="X884" s="265" t="s">
        <v>1215</v>
      </c>
      <c r="Y884" s="343"/>
      <c r="Z884" s="266" t="s">
        <v>298</v>
      </c>
    </row>
    <row r="885" spans="1:26" ht="15" customHeight="1" x14ac:dyDescent="0.2">
      <c r="A885" s="216" t="str">
        <f t="shared" si="13"/>
        <v>貨4メQHG</v>
      </c>
      <c r="B885" t="s">
        <v>1211</v>
      </c>
      <c r="C885" s="216" t="s">
        <v>188</v>
      </c>
      <c r="D885" s="216" t="s">
        <v>9</v>
      </c>
      <c r="E885" s="216" t="s">
        <v>302</v>
      </c>
      <c r="I885" s="1" t="s">
        <v>1159</v>
      </c>
      <c r="J885" t="s">
        <v>75</v>
      </c>
      <c r="T885" s="341" t="s">
        <v>232</v>
      </c>
      <c r="U885" s="265" t="s">
        <v>298</v>
      </c>
      <c r="V885" s="265" t="s">
        <v>895</v>
      </c>
      <c r="W885" s="342" t="s">
        <v>9</v>
      </c>
      <c r="X885" s="265" t="s">
        <v>302</v>
      </c>
      <c r="Y885" s="343"/>
      <c r="Z885" s="266" t="s">
        <v>298</v>
      </c>
    </row>
    <row r="886" spans="1:26" ht="15" customHeight="1" x14ac:dyDescent="0.2">
      <c r="A886" s="216" t="str">
        <f t="shared" si="13"/>
        <v>貨4メQGG</v>
      </c>
      <c r="B886" t="s">
        <v>1211</v>
      </c>
      <c r="C886" s="216" t="s">
        <v>188</v>
      </c>
      <c r="D886" s="216" t="s">
        <v>9</v>
      </c>
      <c r="E886" s="216" t="s">
        <v>303</v>
      </c>
      <c r="I886" s="1" t="s">
        <v>1159</v>
      </c>
      <c r="J886" t="s">
        <v>76</v>
      </c>
      <c r="T886" s="341" t="s">
        <v>232</v>
      </c>
      <c r="U886" s="265" t="s">
        <v>298</v>
      </c>
      <c r="V886" s="265" t="s">
        <v>895</v>
      </c>
      <c r="W886" s="342" t="s">
        <v>9</v>
      </c>
      <c r="X886" s="265" t="s">
        <v>303</v>
      </c>
      <c r="Y886" s="343"/>
      <c r="Z886" s="266" t="s">
        <v>298</v>
      </c>
    </row>
    <row r="887" spans="1:26" ht="15" customHeight="1" x14ac:dyDescent="0.2">
      <c r="A887" s="216" t="str">
        <f t="shared" si="13"/>
        <v>貨4メSHG</v>
      </c>
      <c r="B887" s="359" t="s">
        <v>1216</v>
      </c>
      <c r="C887" s="356" t="s">
        <v>188</v>
      </c>
      <c r="D887" s="356" t="s">
        <v>19</v>
      </c>
      <c r="E887" s="359" t="s">
        <v>1217</v>
      </c>
      <c r="F887" s="356"/>
      <c r="G887" s="356"/>
      <c r="I887" s="357" t="s">
        <v>1159</v>
      </c>
      <c r="J887" s="359"/>
      <c r="T887" s="341" t="s">
        <v>232</v>
      </c>
      <c r="U887" s="265" t="s">
        <v>298</v>
      </c>
      <c r="V887" s="265" t="s">
        <v>895</v>
      </c>
      <c r="W887" s="342" t="s">
        <v>19</v>
      </c>
      <c r="X887" s="265" t="s">
        <v>1217</v>
      </c>
      <c r="Y887" s="343"/>
      <c r="Z887" s="266" t="s">
        <v>298</v>
      </c>
    </row>
    <row r="888" spans="1:26" ht="15" customHeight="1" x14ac:dyDescent="0.2">
      <c r="A888" s="216" t="str">
        <f t="shared" si="13"/>
        <v>貨4メSGG</v>
      </c>
      <c r="B888" s="359" t="s">
        <v>1216</v>
      </c>
      <c r="C888" s="356" t="s">
        <v>188</v>
      </c>
      <c r="D888" s="356" t="s">
        <v>19</v>
      </c>
      <c r="E888" s="359" t="s">
        <v>1218</v>
      </c>
      <c r="F888" s="356"/>
      <c r="G888" s="356"/>
      <c r="I888" s="357" t="s">
        <v>1159</v>
      </c>
      <c r="J888" s="359" t="s">
        <v>820</v>
      </c>
      <c r="T888" s="341" t="s">
        <v>232</v>
      </c>
      <c r="U888" s="265" t="s">
        <v>298</v>
      </c>
      <c r="V888" s="265" t="s">
        <v>895</v>
      </c>
      <c r="W888" s="342" t="s">
        <v>19</v>
      </c>
      <c r="X888" s="265" t="s">
        <v>1218</v>
      </c>
      <c r="Y888" s="343"/>
      <c r="Z888" s="266" t="s">
        <v>298</v>
      </c>
    </row>
    <row r="889" spans="1:26" ht="15" customHeight="1" x14ac:dyDescent="0.2">
      <c r="A889" s="216" t="str">
        <f t="shared" si="13"/>
        <v>貨4メTHG</v>
      </c>
      <c r="B889" s="359" t="s">
        <v>1219</v>
      </c>
      <c r="C889" s="216" t="s">
        <v>188</v>
      </c>
      <c r="D889" s="216" t="s">
        <v>19</v>
      </c>
      <c r="E889" s="216" t="s">
        <v>304</v>
      </c>
      <c r="H889" s="356"/>
      <c r="I889" s="1" t="s">
        <v>1159</v>
      </c>
      <c r="J889" t="s">
        <v>75</v>
      </c>
      <c r="T889" s="341" t="s">
        <v>232</v>
      </c>
      <c r="U889" s="265" t="s">
        <v>298</v>
      </c>
      <c r="V889" s="265" t="s">
        <v>895</v>
      </c>
      <c r="W889" s="342" t="s">
        <v>19</v>
      </c>
      <c r="X889" s="265" t="s">
        <v>304</v>
      </c>
      <c r="Y889" s="343"/>
      <c r="Z889" s="266" t="s">
        <v>298</v>
      </c>
    </row>
    <row r="890" spans="1:26" ht="15" customHeight="1" x14ac:dyDescent="0.2">
      <c r="A890" s="216" t="str">
        <f t="shared" si="13"/>
        <v>貨4メTGG</v>
      </c>
      <c r="B890" s="359" t="s">
        <v>1219</v>
      </c>
      <c r="C890" s="216" t="s">
        <v>188</v>
      </c>
      <c r="D890" s="216" t="s">
        <v>19</v>
      </c>
      <c r="E890" s="216" t="s">
        <v>305</v>
      </c>
      <c r="I890" s="1" t="s">
        <v>1159</v>
      </c>
      <c r="J890" t="s">
        <v>76</v>
      </c>
      <c r="T890" s="341" t="s">
        <v>232</v>
      </c>
      <c r="U890" s="265" t="s">
        <v>298</v>
      </c>
      <c r="V890" s="265" t="s">
        <v>895</v>
      </c>
      <c r="W890" s="342" t="s">
        <v>19</v>
      </c>
      <c r="X890" s="265" t="s">
        <v>305</v>
      </c>
      <c r="Y890" s="343"/>
      <c r="Z890" s="266" t="s">
        <v>298</v>
      </c>
    </row>
    <row r="891" spans="1:26" ht="15" customHeight="1" x14ac:dyDescent="0.2">
      <c r="A891" s="216" t="str">
        <f t="shared" si="13"/>
        <v>貨4メ2HG</v>
      </c>
      <c r="B891" s="216" t="s">
        <v>189</v>
      </c>
      <c r="C891" s="216" t="s">
        <v>188</v>
      </c>
      <c r="D891" t="s">
        <v>1552</v>
      </c>
      <c r="E891" t="s">
        <v>1599</v>
      </c>
      <c r="G891" s="356"/>
      <c r="I891" s="357" t="s">
        <v>1159</v>
      </c>
      <c r="J891"/>
      <c r="T891" s="341" t="s">
        <v>232</v>
      </c>
      <c r="U891" s="265" t="s">
        <v>298</v>
      </c>
      <c r="V891" s="265" t="s">
        <v>895</v>
      </c>
      <c r="W891" s="342" t="s">
        <v>1086</v>
      </c>
      <c r="X891" s="265" t="s">
        <v>1220</v>
      </c>
      <c r="Y891" s="343"/>
      <c r="Z891" s="266" t="s">
        <v>298</v>
      </c>
    </row>
    <row r="892" spans="1:26" ht="15" customHeight="1" x14ac:dyDescent="0.2">
      <c r="A892" s="216" t="str">
        <f t="shared" si="13"/>
        <v>貨4メ2GG</v>
      </c>
      <c r="B892" s="216" t="s">
        <v>189</v>
      </c>
      <c r="C892" s="216" t="s">
        <v>188</v>
      </c>
      <c r="D892" t="s">
        <v>1552</v>
      </c>
      <c r="E892" t="s">
        <v>1600</v>
      </c>
      <c r="H892" s="356"/>
      <c r="I892" s="1" t="s">
        <v>1159</v>
      </c>
      <c r="J892"/>
      <c r="T892" s="341" t="s">
        <v>232</v>
      </c>
      <c r="U892" s="265" t="s">
        <v>298</v>
      </c>
      <c r="V892" s="265" t="s">
        <v>895</v>
      </c>
      <c r="W892" s="342" t="s">
        <v>1086</v>
      </c>
      <c r="X892" s="265" t="s">
        <v>1221</v>
      </c>
      <c r="Y892" s="343"/>
      <c r="Z892" s="266" t="s">
        <v>298</v>
      </c>
    </row>
    <row r="893" spans="1:26" ht="15" customHeight="1" x14ac:dyDescent="0.2">
      <c r="A893" s="216" t="str">
        <f t="shared" si="13"/>
        <v>乗0ガ-</v>
      </c>
      <c r="B893" s="216" t="s">
        <v>196</v>
      </c>
      <c r="C893" s="216" t="s">
        <v>195</v>
      </c>
      <c r="D893" s="216" t="s">
        <v>491</v>
      </c>
      <c r="E893" s="216" t="s">
        <v>492</v>
      </c>
      <c r="I893" s="1" t="s">
        <v>810</v>
      </c>
      <c r="J893"/>
      <c r="T893" s="341" t="s">
        <v>307</v>
      </c>
      <c r="U893" s="265" t="s">
        <v>233</v>
      </c>
      <c r="V893" s="265" t="s">
        <v>308</v>
      </c>
      <c r="W893" s="342" t="s">
        <v>491</v>
      </c>
      <c r="X893" s="265" t="s">
        <v>492</v>
      </c>
      <c r="Y893" s="343"/>
      <c r="Z893" s="266" t="s">
        <v>1757</v>
      </c>
    </row>
    <row r="894" spans="1:26" ht="15" customHeight="1" x14ac:dyDescent="0.2">
      <c r="A894" s="216" t="str">
        <f t="shared" si="13"/>
        <v>乗0ガA</v>
      </c>
      <c r="B894" s="216" t="s">
        <v>196</v>
      </c>
      <c r="C894" s="216" t="s">
        <v>195</v>
      </c>
      <c r="D894" s="216" t="s">
        <v>494</v>
      </c>
      <c r="E894" s="216" t="s">
        <v>537</v>
      </c>
      <c r="I894" s="1" t="s">
        <v>810</v>
      </c>
      <c r="J894"/>
      <c r="T894" s="341" t="s">
        <v>307</v>
      </c>
      <c r="U894" s="265" t="s">
        <v>233</v>
      </c>
      <c r="V894" s="265" t="s">
        <v>308</v>
      </c>
      <c r="W894" s="342" t="s">
        <v>494</v>
      </c>
      <c r="X894" s="265" t="s">
        <v>537</v>
      </c>
      <c r="Y894" s="343"/>
      <c r="Z894" s="266" t="s">
        <v>1757</v>
      </c>
    </row>
    <row r="895" spans="1:26" ht="15" customHeight="1" x14ac:dyDescent="0.2">
      <c r="A895" s="216" t="str">
        <f t="shared" si="13"/>
        <v>乗0ガB</v>
      </c>
      <c r="B895" s="356" t="s">
        <v>196</v>
      </c>
      <c r="C895" s="356" t="s">
        <v>195</v>
      </c>
      <c r="D895" s="356" t="s">
        <v>539</v>
      </c>
      <c r="E895" s="359" t="s">
        <v>546</v>
      </c>
      <c r="F895" s="356"/>
      <c r="G895" s="356"/>
      <c r="H895" s="356"/>
      <c r="I895" s="357" t="s">
        <v>810</v>
      </c>
      <c r="J895" s="359"/>
      <c r="T895" s="341" t="s">
        <v>307</v>
      </c>
      <c r="U895" s="265" t="s">
        <v>233</v>
      </c>
      <c r="V895" s="265" t="s">
        <v>308</v>
      </c>
      <c r="W895" s="342" t="s">
        <v>539</v>
      </c>
      <c r="X895" s="265" t="s">
        <v>546</v>
      </c>
      <c r="Y895" s="343"/>
      <c r="Z895" s="266" t="s">
        <v>1757</v>
      </c>
    </row>
    <row r="896" spans="1:26" ht="15" customHeight="1" x14ac:dyDescent="0.2">
      <c r="A896" s="216" t="str">
        <f t="shared" si="13"/>
        <v>乗0ガC</v>
      </c>
      <c r="B896" s="356" t="s">
        <v>196</v>
      </c>
      <c r="C896" s="356" t="s">
        <v>195</v>
      </c>
      <c r="D896" s="356" t="s">
        <v>539</v>
      </c>
      <c r="E896" s="359" t="s">
        <v>547</v>
      </c>
      <c r="F896" s="356"/>
      <c r="G896" s="356"/>
      <c r="H896" s="356"/>
      <c r="I896" s="357" t="s">
        <v>810</v>
      </c>
      <c r="J896" s="359"/>
      <c r="T896" s="341" t="s">
        <v>307</v>
      </c>
      <c r="U896" s="265" t="s">
        <v>233</v>
      </c>
      <c r="V896" s="265" t="s">
        <v>308</v>
      </c>
      <c r="W896" s="342" t="s">
        <v>539</v>
      </c>
      <c r="X896" s="265" t="s">
        <v>547</v>
      </c>
      <c r="Y896" s="343"/>
      <c r="Z896" s="266" t="s">
        <v>1757</v>
      </c>
    </row>
    <row r="897" spans="1:26" ht="15" customHeight="1" x14ac:dyDescent="0.2">
      <c r="A897" s="216" t="str">
        <f t="shared" si="13"/>
        <v>乗0ガE</v>
      </c>
      <c r="B897" s="358" t="s">
        <v>196</v>
      </c>
      <c r="C897" s="358" t="s">
        <v>195</v>
      </c>
      <c r="D897" s="360" t="s">
        <v>540</v>
      </c>
      <c r="E897" s="360" t="s">
        <v>548</v>
      </c>
      <c r="F897" s="358"/>
      <c r="G897" s="358"/>
      <c r="I897" s="187" t="s">
        <v>810</v>
      </c>
      <c r="J897" s="358"/>
      <c r="T897" s="341" t="s">
        <v>307</v>
      </c>
      <c r="U897" s="265" t="s">
        <v>233</v>
      </c>
      <c r="V897" s="265" t="s">
        <v>308</v>
      </c>
      <c r="W897" s="342" t="s">
        <v>540</v>
      </c>
      <c r="X897" s="265" t="s">
        <v>548</v>
      </c>
      <c r="Y897" s="343"/>
      <c r="Z897" s="266" t="s">
        <v>1757</v>
      </c>
    </row>
    <row r="898" spans="1:26" ht="15" customHeight="1" x14ac:dyDescent="0.2">
      <c r="A898" s="216" t="str">
        <f t="shared" si="13"/>
        <v>乗0ガGF</v>
      </c>
      <c r="B898" s="356" t="s">
        <v>196</v>
      </c>
      <c r="C898" s="356" t="s">
        <v>195</v>
      </c>
      <c r="D898" s="359" t="s">
        <v>540</v>
      </c>
      <c r="E898" s="359" t="s">
        <v>553</v>
      </c>
      <c r="F898" s="356"/>
      <c r="G898" s="356"/>
      <c r="H898" s="356"/>
      <c r="I898" s="357" t="s">
        <v>810</v>
      </c>
      <c r="J898" s="356"/>
      <c r="T898" s="341" t="s">
        <v>307</v>
      </c>
      <c r="U898" s="265" t="s">
        <v>233</v>
      </c>
      <c r="V898" s="265" t="s">
        <v>308</v>
      </c>
      <c r="W898" s="342" t="s">
        <v>540</v>
      </c>
      <c r="X898" s="265" t="s">
        <v>553</v>
      </c>
      <c r="Y898" s="343"/>
      <c r="Z898" s="266" t="s">
        <v>1757</v>
      </c>
    </row>
    <row r="899" spans="1:26" ht="15" customHeight="1" x14ac:dyDescent="0.2">
      <c r="A899" s="216" t="str">
        <f t="shared" si="13"/>
        <v>乗0ガHK</v>
      </c>
      <c r="B899" s="358" t="s">
        <v>196</v>
      </c>
      <c r="C899" s="358" t="s">
        <v>195</v>
      </c>
      <c r="D899" s="360" t="s">
        <v>540</v>
      </c>
      <c r="E899" s="360" t="s">
        <v>561</v>
      </c>
      <c r="F899" s="358"/>
      <c r="G899" s="358"/>
      <c r="I899" s="187" t="s">
        <v>816</v>
      </c>
      <c r="J899" s="360" t="s">
        <v>820</v>
      </c>
      <c r="T899" s="341" t="s">
        <v>307</v>
      </c>
      <c r="U899" s="265" t="s">
        <v>233</v>
      </c>
      <c r="V899" s="265" t="s">
        <v>308</v>
      </c>
      <c r="W899" s="342" t="s">
        <v>540</v>
      </c>
      <c r="X899" s="265" t="s">
        <v>561</v>
      </c>
      <c r="Y899" s="343"/>
      <c r="Z899" s="266" t="s">
        <v>1702</v>
      </c>
    </row>
    <row r="900" spans="1:26" ht="15" customHeight="1" x14ac:dyDescent="0.2">
      <c r="A900" s="216" t="str">
        <f t="shared" ref="A900:A963" si="14">CONCATENATE(C900,E900)</f>
        <v>乗0ガGH</v>
      </c>
      <c r="B900" s="356" t="s">
        <v>196</v>
      </c>
      <c r="C900" s="356" t="s">
        <v>195</v>
      </c>
      <c r="D900" s="359" t="s">
        <v>517</v>
      </c>
      <c r="E900" s="359" t="s">
        <v>555</v>
      </c>
      <c r="F900" s="356"/>
      <c r="G900" s="356"/>
      <c r="H900" s="356"/>
      <c r="I900" s="357" t="s">
        <v>810</v>
      </c>
      <c r="J900" s="359"/>
      <c r="T900" s="341" t="s">
        <v>307</v>
      </c>
      <c r="U900" s="265" t="s">
        <v>233</v>
      </c>
      <c r="V900" s="265" t="s">
        <v>308</v>
      </c>
      <c r="W900" s="342" t="s">
        <v>517</v>
      </c>
      <c r="X900" s="265" t="s">
        <v>555</v>
      </c>
      <c r="Y900" s="343"/>
      <c r="Z900" s="266" t="s">
        <v>1757</v>
      </c>
    </row>
    <row r="901" spans="1:26" ht="15" customHeight="1" x14ac:dyDescent="0.2">
      <c r="A901" s="216" t="str">
        <f t="shared" si="14"/>
        <v>乗0ガHN</v>
      </c>
      <c r="B901" s="356" t="s">
        <v>196</v>
      </c>
      <c r="C901" s="356" t="s">
        <v>195</v>
      </c>
      <c r="D901" s="359" t="s">
        <v>517</v>
      </c>
      <c r="E901" s="359" t="s">
        <v>563</v>
      </c>
      <c r="F901" s="356"/>
      <c r="G901" s="356"/>
      <c r="H901" s="356"/>
      <c r="I901" s="357" t="s">
        <v>816</v>
      </c>
      <c r="J901" s="359" t="s">
        <v>820</v>
      </c>
      <c r="T901" s="341" t="s">
        <v>307</v>
      </c>
      <c r="U901" s="265" t="s">
        <v>233</v>
      </c>
      <c r="V901" s="265" t="s">
        <v>308</v>
      </c>
      <c r="W901" s="342" t="s">
        <v>517</v>
      </c>
      <c r="X901" s="265" t="s">
        <v>563</v>
      </c>
      <c r="Y901" s="343"/>
      <c r="Z901" s="266" t="s">
        <v>1702</v>
      </c>
    </row>
    <row r="902" spans="1:26" ht="15" customHeight="1" x14ac:dyDescent="0.2">
      <c r="A902" s="216" t="str">
        <f t="shared" si="14"/>
        <v>乗0ガTA</v>
      </c>
      <c r="B902" s="356" t="s">
        <v>196</v>
      </c>
      <c r="C902" s="356" t="s">
        <v>195</v>
      </c>
      <c r="D902" s="359" t="s">
        <v>517</v>
      </c>
      <c r="E902" s="359" t="s">
        <v>577</v>
      </c>
      <c r="F902" s="356"/>
      <c r="G902" s="356"/>
      <c r="H902" s="356"/>
      <c r="I902" s="357" t="s">
        <v>810</v>
      </c>
      <c r="J902" s="359" t="s">
        <v>821</v>
      </c>
      <c r="T902" s="341" t="s">
        <v>307</v>
      </c>
      <c r="U902" s="265" t="s">
        <v>233</v>
      </c>
      <c r="V902" s="265" t="s">
        <v>308</v>
      </c>
      <c r="W902" s="342" t="s">
        <v>517</v>
      </c>
      <c r="X902" s="265" t="s">
        <v>577</v>
      </c>
      <c r="Y902" s="343"/>
      <c r="Z902" s="266" t="s">
        <v>1704</v>
      </c>
    </row>
    <row r="903" spans="1:26" ht="15" customHeight="1" x14ac:dyDescent="0.2">
      <c r="A903" s="216" t="str">
        <f t="shared" si="14"/>
        <v>乗0ガXA</v>
      </c>
      <c r="B903" s="358" t="s">
        <v>196</v>
      </c>
      <c r="C903" s="358" t="s">
        <v>195</v>
      </c>
      <c r="D903" s="360" t="s">
        <v>517</v>
      </c>
      <c r="E903" s="360" t="s">
        <v>591</v>
      </c>
      <c r="F903" s="358"/>
      <c r="G903" s="358"/>
      <c r="I903" s="1" t="s">
        <v>816</v>
      </c>
      <c r="J903" s="360" t="s">
        <v>215</v>
      </c>
      <c r="T903" s="341" t="s">
        <v>307</v>
      </c>
      <c r="U903" s="265" t="s">
        <v>233</v>
      </c>
      <c r="V903" s="265" t="s">
        <v>308</v>
      </c>
      <c r="W903" s="342" t="s">
        <v>517</v>
      </c>
      <c r="X903" s="265" t="s">
        <v>591</v>
      </c>
      <c r="Y903" s="343"/>
      <c r="Z903" s="266" t="s">
        <v>1702</v>
      </c>
    </row>
    <row r="904" spans="1:26" ht="15" customHeight="1" x14ac:dyDescent="0.2">
      <c r="A904" s="216" t="str">
        <f t="shared" si="14"/>
        <v>乗0ガLA</v>
      </c>
      <c r="B904" s="356" t="s">
        <v>196</v>
      </c>
      <c r="C904" s="356" t="s">
        <v>195</v>
      </c>
      <c r="D904" s="359" t="s">
        <v>517</v>
      </c>
      <c r="E904" s="359" t="s">
        <v>569</v>
      </c>
      <c r="F904" s="356"/>
      <c r="G904" s="356"/>
      <c r="I904" s="357" t="s">
        <v>810</v>
      </c>
      <c r="J904" s="359" t="s">
        <v>822</v>
      </c>
      <c r="T904" s="341" t="s">
        <v>307</v>
      </c>
      <c r="U904" s="265" t="s">
        <v>233</v>
      </c>
      <c r="V904" s="265" t="s">
        <v>308</v>
      </c>
      <c r="W904" s="342" t="s">
        <v>517</v>
      </c>
      <c r="X904" s="265" t="s">
        <v>569</v>
      </c>
      <c r="Y904" s="343"/>
      <c r="Z904" s="266" t="s">
        <v>1704</v>
      </c>
    </row>
    <row r="905" spans="1:26" ht="15" customHeight="1" x14ac:dyDescent="0.2">
      <c r="A905" s="216" t="str">
        <f t="shared" si="14"/>
        <v>乗0ガYA</v>
      </c>
      <c r="B905" s="358" t="s">
        <v>196</v>
      </c>
      <c r="C905" s="358" t="s">
        <v>195</v>
      </c>
      <c r="D905" s="360" t="s">
        <v>517</v>
      </c>
      <c r="E905" s="360" t="s">
        <v>595</v>
      </c>
      <c r="F905" s="358"/>
      <c r="G905" s="358"/>
      <c r="H905" s="356"/>
      <c r="I905" s="1" t="s">
        <v>816</v>
      </c>
      <c r="J905" s="360" t="s">
        <v>216</v>
      </c>
      <c r="T905" s="341" t="s">
        <v>307</v>
      </c>
      <c r="U905" s="265" t="s">
        <v>233</v>
      </c>
      <c r="V905" s="265" t="s">
        <v>308</v>
      </c>
      <c r="W905" s="342" t="s">
        <v>517</v>
      </c>
      <c r="X905" s="265" t="s">
        <v>595</v>
      </c>
      <c r="Y905" s="343"/>
      <c r="Z905" s="266" t="s">
        <v>1702</v>
      </c>
    </row>
    <row r="906" spans="1:26" ht="15" customHeight="1" x14ac:dyDescent="0.2">
      <c r="A906" s="216" t="str">
        <f t="shared" si="14"/>
        <v>乗0ガUA</v>
      </c>
      <c r="B906" s="356" t="s">
        <v>196</v>
      </c>
      <c r="C906" s="356" t="s">
        <v>195</v>
      </c>
      <c r="D906" s="359" t="s">
        <v>517</v>
      </c>
      <c r="E906" s="359" t="s">
        <v>584</v>
      </c>
      <c r="F906" s="356"/>
      <c r="G906" s="356"/>
      <c r="H906" s="356"/>
      <c r="I906" s="357" t="s">
        <v>810</v>
      </c>
      <c r="J906" s="359" t="s">
        <v>823</v>
      </c>
      <c r="T906" s="341" t="s">
        <v>307</v>
      </c>
      <c r="U906" s="265" t="s">
        <v>233</v>
      </c>
      <c r="V906" s="265" t="s">
        <v>308</v>
      </c>
      <c r="W906" s="342" t="s">
        <v>517</v>
      </c>
      <c r="X906" s="265" t="s">
        <v>584</v>
      </c>
      <c r="Y906" s="343"/>
      <c r="Z906" s="266" t="s">
        <v>1704</v>
      </c>
    </row>
    <row r="907" spans="1:26" ht="15" customHeight="1" x14ac:dyDescent="0.2">
      <c r="A907" s="216" t="str">
        <f t="shared" si="14"/>
        <v>乗0ガZA</v>
      </c>
      <c r="B907" s="356" t="s">
        <v>196</v>
      </c>
      <c r="C907" s="356" t="s">
        <v>195</v>
      </c>
      <c r="D907" s="359" t="s">
        <v>517</v>
      </c>
      <c r="E907" s="359" t="s">
        <v>599</v>
      </c>
      <c r="F907" s="356"/>
      <c r="G907" s="356"/>
      <c r="I907" s="357" t="s">
        <v>816</v>
      </c>
      <c r="J907" s="359" t="s">
        <v>217</v>
      </c>
      <c r="T907" s="341" t="s">
        <v>307</v>
      </c>
      <c r="U907" s="265" t="s">
        <v>233</v>
      </c>
      <c r="V907" s="265" t="s">
        <v>308</v>
      </c>
      <c r="W907" s="342" t="s">
        <v>517</v>
      </c>
      <c r="X907" s="265" t="s">
        <v>599</v>
      </c>
      <c r="Y907" s="343"/>
      <c r="Z907" s="266" t="s">
        <v>1702</v>
      </c>
    </row>
    <row r="908" spans="1:26" ht="15" customHeight="1" x14ac:dyDescent="0.2">
      <c r="A908" s="216" t="str">
        <f t="shared" si="14"/>
        <v>乗0ガABA</v>
      </c>
      <c r="B908" s="356" t="s">
        <v>196</v>
      </c>
      <c r="C908" s="356" t="s">
        <v>195</v>
      </c>
      <c r="D908" s="359" t="s">
        <v>97</v>
      </c>
      <c r="E908" s="359" t="s">
        <v>1222</v>
      </c>
      <c r="F908" s="356"/>
      <c r="G908" s="356"/>
      <c r="H908" s="356"/>
      <c r="I908" s="357" t="s">
        <v>810</v>
      </c>
      <c r="J908" s="359"/>
      <c r="T908" s="341" t="s">
        <v>307</v>
      </c>
      <c r="U908" s="265" t="s">
        <v>233</v>
      </c>
      <c r="V908" s="265" t="s">
        <v>308</v>
      </c>
      <c r="W908" s="342" t="s">
        <v>97</v>
      </c>
      <c r="X908" s="265" t="s">
        <v>1222</v>
      </c>
      <c r="Y908" s="343"/>
      <c r="Z908" s="266" t="s">
        <v>1757</v>
      </c>
    </row>
    <row r="909" spans="1:26" ht="15" customHeight="1" x14ac:dyDescent="0.2">
      <c r="A909" s="216" t="str">
        <f t="shared" si="14"/>
        <v>乗0ガAAA</v>
      </c>
      <c r="B909" s="358" t="s">
        <v>196</v>
      </c>
      <c r="C909" s="358" t="s">
        <v>195</v>
      </c>
      <c r="D909" s="360" t="s">
        <v>97</v>
      </c>
      <c r="E909" s="360" t="s">
        <v>1223</v>
      </c>
      <c r="F909" s="358"/>
      <c r="G909" s="358"/>
      <c r="I909" s="1" t="s">
        <v>816</v>
      </c>
      <c r="J909" s="360" t="s">
        <v>820</v>
      </c>
      <c r="T909" s="341" t="s">
        <v>307</v>
      </c>
      <c r="U909" s="265" t="s">
        <v>233</v>
      </c>
      <c r="V909" s="265" t="s">
        <v>308</v>
      </c>
      <c r="W909" s="342" t="s">
        <v>97</v>
      </c>
      <c r="X909" s="265" t="s">
        <v>1223</v>
      </c>
      <c r="Y909" s="343"/>
      <c r="Z909" s="266" t="s">
        <v>1702</v>
      </c>
    </row>
    <row r="910" spans="1:26" ht="15" customHeight="1" x14ac:dyDescent="0.2">
      <c r="A910" s="216" t="str">
        <f t="shared" si="14"/>
        <v>乗0ガALA</v>
      </c>
      <c r="B910" s="356" t="s">
        <v>196</v>
      </c>
      <c r="C910" s="356" t="s">
        <v>195</v>
      </c>
      <c r="D910" s="359" t="s">
        <v>97</v>
      </c>
      <c r="E910" s="359" t="s">
        <v>1224</v>
      </c>
      <c r="F910" s="356"/>
      <c r="G910" s="356"/>
      <c r="H910" s="356"/>
      <c r="I910" s="357" t="s">
        <v>827</v>
      </c>
      <c r="J910" s="359" t="s">
        <v>1225</v>
      </c>
      <c r="T910" s="341" t="s">
        <v>307</v>
      </c>
      <c r="U910" s="265" t="s">
        <v>233</v>
      </c>
      <c r="V910" s="265" t="s">
        <v>308</v>
      </c>
      <c r="W910" s="342" t="s">
        <v>97</v>
      </c>
      <c r="X910" s="265" t="s">
        <v>1224</v>
      </c>
      <c r="Y910" s="343"/>
      <c r="Z910" s="266" t="s">
        <v>1703</v>
      </c>
    </row>
    <row r="911" spans="1:26" ht="15" customHeight="1" x14ac:dyDescent="0.2">
      <c r="A911" s="216" t="str">
        <f t="shared" si="14"/>
        <v>乗0ガCAA</v>
      </c>
      <c r="B911" s="358" t="s">
        <v>196</v>
      </c>
      <c r="C911" s="358" t="s">
        <v>195</v>
      </c>
      <c r="D911" s="360" t="s">
        <v>97</v>
      </c>
      <c r="E911" s="360" t="s">
        <v>190</v>
      </c>
      <c r="F911" s="358"/>
      <c r="G911" s="358"/>
      <c r="H911" s="356"/>
      <c r="I911" s="1" t="s">
        <v>816</v>
      </c>
      <c r="J911" s="360" t="s">
        <v>217</v>
      </c>
      <c r="T911" s="341" t="s">
        <v>307</v>
      </c>
      <c r="U911" s="265" t="s">
        <v>233</v>
      </c>
      <c r="V911" s="265" t="s">
        <v>308</v>
      </c>
      <c r="W911" s="342" t="s">
        <v>97</v>
      </c>
      <c r="X911" s="265" t="s">
        <v>190</v>
      </c>
      <c r="Y911" s="343"/>
      <c r="Z911" s="266" t="s">
        <v>1702</v>
      </c>
    </row>
    <row r="912" spans="1:26" ht="15" customHeight="1" x14ac:dyDescent="0.2">
      <c r="A912" s="216" t="str">
        <f t="shared" si="14"/>
        <v>乗0ガCBA</v>
      </c>
      <c r="B912" s="356" t="s">
        <v>196</v>
      </c>
      <c r="C912" s="356" t="s">
        <v>195</v>
      </c>
      <c r="D912" s="359" t="s">
        <v>97</v>
      </c>
      <c r="E912" s="359" t="s">
        <v>191</v>
      </c>
      <c r="F912" s="356"/>
      <c r="G912" s="356"/>
      <c r="H912" s="356"/>
      <c r="I912" s="357" t="s">
        <v>812</v>
      </c>
      <c r="J912" s="359" t="s">
        <v>823</v>
      </c>
      <c r="T912" s="341" t="s">
        <v>307</v>
      </c>
      <c r="U912" s="265" t="s">
        <v>233</v>
      </c>
      <c r="V912" s="265" t="s">
        <v>308</v>
      </c>
      <c r="W912" s="342" t="s">
        <v>97</v>
      </c>
      <c r="X912" s="265" t="s">
        <v>191</v>
      </c>
      <c r="Y912" s="343" t="s">
        <v>364</v>
      </c>
      <c r="Z912" s="266" t="s">
        <v>364</v>
      </c>
    </row>
    <row r="913" spans="1:26" ht="15" customHeight="1" x14ac:dyDescent="0.2">
      <c r="A913" s="216" t="str">
        <f t="shared" si="14"/>
        <v>乗0ガCLA</v>
      </c>
      <c r="B913" s="356" t="s">
        <v>196</v>
      </c>
      <c r="C913" s="356" t="s">
        <v>195</v>
      </c>
      <c r="D913" s="359" t="s">
        <v>97</v>
      </c>
      <c r="E913" s="359" t="s">
        <v>1226</v>
      </c>
      <c r="F913" s="356"/>
      <c r="G913" s="356"/>
      <c r="I913" s="357" t="s">
        <v>827</v>
      </c>
      <c r="J913" s="359" t="s">
        <v>24</v>
      </c>
      <c r="T913" s="341" t="s">
        <v>307</v>
      </c>
      <c r="U913" s="265" t="s">
        <v>233</v>
      </c>
      <c r="V913" s="265" t="s">
        <v>308</v>
      </c>
      <c r="W913" s="342" t="s">
        <v>97</v>
      </c>
      <c r="X913" s="265" t="s">
        <v>1226</v>
      </c>
      <c r="Y913" s="343"/>
      <c r="Z913" s="266" t="s">
        <v>1703</v>
      </c>
    </row>
    <row r="914" spans="1:26" ht="15" customHeight="1" x14ac:dyDescent="0.2">
      <c r="A914" s="216" t="str">
        <f t="shared" si="14"/>
        <v>乗0ガDAA</v>
      </c>
      <c r="B914" s="356" t="s">
        <v>196</v>
      </c>
      <c r="C914" s="356" t="s">
        <v>195</v>
      </c>
      <c r="D914" s="359" t="s">
        <v>97</v>
      </c>
      <c r="E914" s="359" t="s">
        <v>192</v>
      </c>
      <c r="F914" s="356"/>
      <c r="G914" s="356"/>
      <c r="I914" s="357" t="s">
        <v>816</v>
      </c>
      <c r="J914" s="359" t="s">
        <v>14</v>
      </c>
      <c r="T914" s="341" t="s">
        <v>307</v>
      </c>
      <c r="U914" s="265" t="s">
        <v>233</v>
      </c>
      <c r="V914" s="265" t="s">
        <v>308</v>
      </c>
      <c r="W914" s="342" t="s">
        <v>97</v>
      </c>
      <c r="X914" s="265" t="s">
        <v>192</v>
      </c>
      <c r="Y914" s="343"/>
      <c r="Z914" s="266" t="s">
        <v>1702</v>
      </c>
    </row>
    <row r="915" spans="1:26" ht="15" customHeight="1" x14ac:dyDescent="0.2">
      <c r="A915" s="216" t="str">
        <f t="shared" si="14"/>
        <v>乗0ガDBA</v>
      </c>
      <c r="B915" s="216" t="s">
        <v>196</v>
      </c>
      <c r="C915" s="216" t="s">
        <v>195</v>
      </c>
      <c r="D915" s="216" t="s">
        <v>97</v>
      </c>
      <c r="E915" s="216" t="s">
        <v>193</v>
      </c>
      <c r="H915" s="356"/>
      <c r="I915" s="1" t="s">
        <v>814</v>
      </c>
      <c r="J915" s="216" t="s">
        <v>923</v>
      </c>
      <c r="T915" s="341" t="s">
        <v>307</v>
      </c>
      <c r="U915" s="265" t="s">
        <v>233</v>
      </c>
      <c r="V915" s="265" t="s">
        <v>308</v>
      </c>
      <c r="W915" s="342" t="s">
        <v>97</v>
      </c>
      <c r="X915" s="265" t="s">
        <v>193</v>
      </c>
      <c r="Y915" s="343" t="s">
        <v>365</v>
      </c>
      <c r="Z915" s="266" t="s">
        <v>1759</v>
      </c>
    </row>
    <row r="916" spans="1:26" ht="15" customHeight="1" x14ac:dyDescent="0.2">
      <c r="A916" s="216" t="str">
        <f t="shared" si="14"/>
        <v>乗0ガDLA</v>
      </c>
      <c r="B916" s="216" t="s">
        <v>196</v>
      </c>
      <c r="C916" s="216" t="s">
        <v>195</v>
      </c>
      <c r="D916" s="216" t="s">
        <v>97</v>
      </c>
      <c r="E916" s="216" t="s">
        <v>1227</v>
      </c>
      <c r="H916" s="356"/>
      <c r="I916" s="1" t="s">
        <v>827</v>
      </c>
      <c r="J916" s="216" t="s">
        <v>25</v>
      </c>
      <c r="T916" s="341" t="s">
        <v>307</v>
      </c>
      <c r="U916" s="265" t="s">
        <v>233</v>
      </c>
      <c r="V916" s="265" t="s">
        <v>308</v>
      </c>
      <c r="W916" s="342" t="s">
        <v>97</v>
      </c>
      <c r="X916" s="265" t="s">
        <v>1227</v>
      </c>
      <c r="Y916" s="343"/>
      <c r="Z916" s="266" t="s">
        <v>1703</v>
      </c>
    </row>
    <row r="917" spans="1:26" ht="15" customHeight="1" x14ac:dyDescent="0.2">
      <c r="A917" s="216" t="str">
        <f t="shared" si="14"/>
        <v>乗0ガLBA</v>
      </c>
      <c r="B917" s="216" t="s">
        <v>196</v>
      </c>
      <c r="C917" s="216" t="s">
        <v>195</v>
      </c>
      <c r="D917" s="216" t="s">
        <v>9</v>
      </c>
      <c r="E917" s="216" t="s">
        <v>1228</v>
      </c>
      <c r="I917" s="1" t="s">
        <v>810</v>
      </c>
      <c r="T917" s="341" t="s">
        <v>307</v>
      </c>
      <c r="U917" s="265" t="s">
        <v>233</v>
      </c>
      <c r="V917" s="265" t="s">
        <v>308</v>
      </c>
      <c r="W917" s="342" t="s">
        <v>9</v>
      </c>
      <c r="X917" s="265" t="s">
        <v>1228</v>
      </c>
      <c r="Y917" s="343"/>
      <c r="Z917" s="266" t="s">
        <v>1757</v>
      </c>
    </row>
    <row r="918" spans="1:26" ht="15" customHeight="1" x14ac:dyDescent="0.2">
      <c r="A918" s="216" t="str">
        <f t="shared" si="14"/>
        <v>乗0ガLAA</v>
      </c>
      <c r="B918" s="216" t="s">
        <v>196</v>
      </c>
      <c r="C918" s="216" t="s">
        <v>195</v>
      </c>
      <c r="D918" s="216" t="s">
        <v>9</v>
      </c>
      <c r="E918" s="216" t="s">
        <v>1229</v>
      </c>
      <c r="H918" s="356"/>
      <c r="I918" s="1" t="s">
        <v>816</v>
      </c>
      <c r="J918" s="216" t="s">
        <v>820</v>
      </c>
      <c r="T918" s="341" t="s">
        <v>307</v>
      </c>
      <c r="U918" s="265" t="s">
        <v>233</v>
      </c>
      <c r="V918" s="265" t="s">
        <v>308</v>
      </c>
      <c r="W918" s="342" t="s">
        <v>9</v>
      </c>
      <c r="X918" s="265" t="s">
        <v>1229</v>
      </c>
      <c r="Y918" s="343"/>
      <c r="Z918" s="266" t="s">
        <v>1702</v>
      </c>
    </row>
    <row r="919" spans="1:26" ht="15" customHeight="1" x14ac:dyDescent="0.2">
      <c r="A919" s="216" t="str">
        <f t="shared" si="14"/>
        <v>乗0ガLLA</v>
      </c>
      <c r="B919" s="356" t="s">
        <v>196</v>
      </c>
      <c r="C919" s="356" t="s">
        <v>195</v>
      </c>
      <c r="D919" s="359" t="s">
        <v>9</v>
      </c>
      <c r="E919" s="359" t="s">
        <v>1230</v>
      </c>
      <c r="F919" s="356"/>
      <c r="I919" s="357" t="s">
        <v>827</v>
      </c>
      <c r="J919" s="356" t="s">
        <v>1225</v>
      </c>
      <c r="T919" s="341" t="s">
        <v>307</v>
      </c>
      <c r="U919" s="265" t="s">
        <v>233</v>
      </c>
      <c r="V919" s="265" t="s">
        <v>308</v>
      </c>
      <c r="W919" s="342" t="s">
        <v>9</v>
      </c>
      <c r="X919" s="265" t="s">
        <v>1230</v>
      </c>
      <c r="Y919" s="343"/>
      <c r="Z919" s="266" t="s">
        <v>1703</v>
      </c>
    </row>
    <row r="920" spans="1:26" ht="15" customHeight="1" x14ac:dyDescent="0.2">
      <c r="A920" s="216" t="str">
        <f t="shared" si="14"/>
        <v>乗0ガMBA</v>
      </c>
      <c r="B920" s="216" t="s">
        <v>196</v>
      </c>
      <c r="C920" s="216" t="s">
        <v>195</v>
      </c>
      <c r="D920" s="216" t="s">
        <v>9</v>
      </c>
      <c r="E920" s="216" t="s">
        <v>1231</v>
      </c>
      <c r="H920" s="356"/>
      <c r="I920" s="1" t="s">
        <v>812</v>
      </c>
      <c r="J920" s="216" t="s">
        <v>364</v>
      </c>
      <c r="T920" s="341" t="s">
        <v>307</v>
      </c>
      <c r="U920" s="265" t="s">
        <v>233</v>
      </c>
      <c r="V920" s="265" t="s">
        <v>308</v>
      </c>
      <c r="W920" s="342" t="s">
        <v>9</v>
      </c>
      <c r="X920" s="265" t="s">
        <v>1231</v>
      </c>
      <c r="Y920" s="343" t="s">
        <v>364</v>
      </c>
      <c r="Z920" s="266" t="s">
        <v>364</v>
      </c>
    </row>
    <row r="921" spans="1:26" ht="15" customHeight="1" x14ac:dyDescent="0.2">
      <c r="A921" s="216" t="str">
        <f t="shared" si="14"/>
        <v>乗0ガMAA</v>
      </c>
      <c r="B921" s="356" t="s">
        <v>196</v>
      </c>
      <c r="C921" s="356" t="s">
        <v>195</v>
      </c>
      <c r="D921" s="359" t="s">
        <v>9</v>
      </c>
      <c r="E921" s="359" t="s">
        <v>1232</v>
      </c>
      <c r="F921" s="356"/>
      <c r="H921" s="356"/>
      <c r="I921" s="357" t="s">
        <v>816</v>
      </c>
      <c r="J921" s="359" t="s">
        <v>20</v>
      </c>
      <c r="T921" s="341" t="s">
        <v>307</v>
      </c>
      <c r="U921" s="265" t="s">
        <v>233</v>
      </c>
      <c r="V921" s="265" t="s">
        <v>308</v>
      </c>
      <c r="W921" s="342" t="s">
        <v>9</v>
      </c>
      <c r="X921" s="265" t="s">
        <v>1232</v>
      </c>
      <c r="Y921" s="343"/>
      <c r="Z921" s="266" t="s">
        <v>1702</v>
      </c>
    </row>
    <row r="922" spans="1:26" ht="15" customHeight="1" x14ac:dyDescent="0.2">
      <c r="A922" s="216" t="str">
        <f t="shared" si="14"/>
        <v>乗0ガMLA</v>
      </c>
      <c r="B922" s="216" t="s">
        <v>196</v>
      </c>
      <c r="C922" s="216" t="s">
        <v>195</v>
      </c>
      <c r="D922" s="216" t="s">
        <v>9</v>
      </c>
      <c r="E922" s="216" t="s">
        <v>1233</v>
      </c>
      <c r="H922" s="356"/>
      <c r="I922" s="1" t="s">
        <v>827</v>
      </c>
      <c r="J922" t="s">
        <v>24</v>
      </c>
      <c r="T922" s="341" t="s">
        <v>307</v>
      </c>
      <c r="U922" s="265" t="s">
        <v>233</v>
      </c>
      <c r="V922" s="265" t="s">
        <v>308</v>
      </c>
      <c r="W922" s="342" t="s">
        <v>9</v>
      </c>
      <c r="X922" s="265" t="s">
        <v>1233</v>
      </c>
      <c r="Y922" s="343"/>
      <c r="Z922" s="266" t="s">
        <v>1703</v>
      </c>
    </row>
    <row r="923" spans="1:26" ht="15" customHeight="1" x14ac:dyDescent="0.2">
      <c r="A923" s="216" t="str">
        <f t="shared" si="14"/>
        <v>乗0ガRBA</v>
      </c>
      <c r="B923" s="216" t="s">
        <v>196</v>
      </c>
      <c r="C923" s="216" t="s">
        <v>195</v>
      </c>
      <c r="D923" t="s">
        <v>9</v>
      </c>
      <c r="E923" s="216" t="s">
        <v>1234</v>
      </c>
      <c r="I923" s="1" t="s">
        <v>814</v>
      </c>
      <c r="J923" t="s">
        <v>365</v>
      </c>
      <c r="T923" s="341" t="s">
        <v>307</v>
      </c>
      <c r="U923" s="265" t="s">
        <v>233</v>
      </c>
      <c r="V923" s="265" t="s">
        <v>308</v>
      </c>
      <c r="W923" s="342" t="s">
        <v>9</v>
      </c>
      <c r="X923" s="265" t="s">
        <v>1234</v>
      </c>
      <c r="Y923" s="343" t="s">
        <v>365</v>
      </c>
      <c r="Z923" s="266" t="s">
        <v>1759</v>
      </c>
    </row>
    <row r="924" spans="1:26" ht="15" customHeight="1" x14ac:dyDescent="0.2">
      <c r="A924" s="216" t="str">
        <f t="shared" si="14"/>
        <v>乗0ガRAA</v>
      </c>
      <c r="B924" s="216" t="s">
        <v>196</v>
      </c>
      <c r="C924" s="216" t="s">
        <v>195</v>
      </c>
      <c r="D924" s="216" t="s">
        <v>9</v>
      </c>
      <c r="E924" s="216" t="s">
        <v>1235</v>
      </c>
      <c r="I924" s="1" t="s">
        <v>816</v>
      </c>
      <c r="J924" t="s">
        <v>13</v>
      </c>
      <c r="T924" s="341" t="s">
        <v>307</v>
      </c>
      <c r="U924" s="265" t="s">
        <v>233</v>
      </c>
      <c r="V924" s="265" t="s">
        <v>308</v>
      </c>
      <c r="W924" s="342" t="s">
        <v>9</v>
      </c>
      <c r="X924" s="265" t="s">
        <v>1235</v>
      </c>
      <c r="Y924" s="343"/>
      <c r="Z924" s="266" t="s">
        <v>1702</v>
      </c>
    </row>
    <row r="925" spans="1:26" ht="15" customHeight="1" x14ac:dyDescent="0.2">
      <c r="A925" s="216" t="str">
        <f t="shared" si="14"/>
        <v>乗0ガRLA</v>
      </c>
      <c r="B925" s="216" t="s">
        <v>196</v>
      </c>
      <c r="C925" s="216" t="s">
        <v>195</v>
      </c>
      <c r="D925" t="s">
        <v>9</v>
      </c>
      <c r="E925" s="216" t="s">
        <v>1236</v>
      </c>
      <c r="H925" s="356"/>
      <c r="I925" s="1" t="s">
        <v>827</v>
      </c>
      <c r="J925" t="s">
        <v>25</v>
      </c>
      <c r="T925" s="341" t="s">
        <v>307</v>
      </c>
      <c r="U925" s="265" t="s">
        <v>233</v>
      </c>
      <c r="V925" s="265" t="s">
        <v>308</v>
      </c>
      <c r="W925" s="342" t="s">
        <v>9</v>
      </c>
      <c r="X925" s="265" t="s">
        <v>1236</v>
      </c>
      <c r="Y925" s="343"/>
      <c r="Z925" s="266" t="s">
        <v>1703</v>
      </c>
    </row>
    <row r="926" spans="1:26" ht="15" customHeight="1" x14ac:dyDescent="0.2">
      <c r="A926" s="216" t="str">
        <f t="shared" si="14"/>
        <v>乗0ガQBA</v>
      </c>
      <c r="B926" s="358" t="s">
        <v>196</v>
      </c>
      <c r="C926" s="358" t="s">
        <v>195</v>
      </c>
      <c r="D926" s="360" t="s">
        <v>9</v>
      </c>
      <c r="E926" s="360" t="s">
        <v>306</v>
      </c>
      <c r="F926" s="358"/>
      <c r="H926" s="356"/>
      <c r="I926" s="187" t="s">
        <v>810</v>
      </c>
      <c r="J926" s="358" t="s">
        <v>383</v>
      </c>
      <c r="T926" s="341" t="s">
        <v>307</v>
      </c>
      <c r="U926" s="265" t="s">
        <v>233</v>
      </c>
      <c r="V926" s="265" t="s">
        <v>308</v>
      </c>
      <c r="W926" s="342" t="s">
        <v>9</v>
      </c>
      <c r="X926" s="265" t="s">
        <v>306</v>
      </c>
      <c r="Y926" s="343"/>
      <c r="Z926" s="266" t="s">
        <v>1704</v>
      </c>
    </row>
    <row r="927" spans="1:26" ht="15" customHeight="1" x14ac:dyDescent="0.2">
      <c r="A927" s="216" t="str">
        <f t="shared" si="14"/>
        <v>乗0ガQAA</v>
      </c>
      <c r="B927" s="358" t="s">
        <v>196</v>
      </c>
      <c r="C927" s="358" t="s">
        <v>195</v>
      </c>
      <c r="D927" s="360" t="s">
        <v>9</v>
      </c>
      <c r="E927" s="360" t="s">
        <v>309</v>
      </c>
      <c r="F927" s="358"/>
      <c r="I927" s="187" t="s">
        <v>816</v>
      </c>
      <c r="J927" s="360" t="s">
        <v>310</v>
      </c>
      <c r="T927" s="341" t="s">
        <v>307</v>
      </c>
      <c r="U927" s="265" t="s">
        <v>233</v>
      </c>
      <c r="V927" s="265" t="s">
        <v>308</v>
      </c>
      <c r="W927" s="342" t="s">
        <v>9</v>
      </c>
      <c r="X927" s="265" t="s">
        <v>309</v>
      </c>
      <c r="Y927" s="343"/>
      <c r="Z927" s="266" t="s">
        <v>1702</v>
      </c>
    </row>
    <row r="928" spans="1:26" ht="15" customHeight="1" x14ac:dyDescent="0.2">
      <c r="A928" s="216" t="str">
        <f t="shared" si="14"/>
        <v>乗0ガQLA</v>
      </c>
      <c r="B928" s="358" t="s">
        <v>196</v>
      </c>
      <c r="C928" s="358" t="s">
        <v>195</v>
      </c>
      <c r="D928" s="360" t="s">
        <v>9</v>
      </c>
      <c r="E928" s="360" t="s">
        <v>311</v>
      </c>
      <c r="F928" s="358"/>
      <c r="H928" s="356"/>
      <c r="I928" s="187" t="s">
        <v>827</v>
      </c>
      <c r="J928" s="360" t="s">
        <v>312</v>
      </c>
      <c r="T928" s="341" t="s">
        <v>307</v>
      </c>
      <c r="U928" s="265" t="s">
        <v>233</v>
      </c>
      <c r="V928" s="265" t="s">
        <v>308</v>
      </c>
      <c r="W928" s="342" t="s">
        <v>9</v>
      </c>
      <c r="X928" s="265" t="s">
        <v>311</v>
      </c>
      <c r="Y928" s="343"/>
      <c r="Z928" s="266" t="s">
        <v>1703</v>
      </c>
    </row>
    <row r="929" spans="1:26" ht="15" customHeight="1" x14ac:dyDescent="0.2">
      <c r="A929" s="216" t="str">
        <f t="shared" si="14"/>
        <v>乗0ガ3BA</v>
      </c>
      <c r="B929" s="358" t="s">
        <v>196</v>
      </c>
      <c r="C929" s="358" t="s">
        <v>195</v>
      </c>
      <c r="D929" s="360" t="s">
        <v>844</v>
      </c>
      <c r="E929" s="360" t="s">
        <v>1601</v>
      </c>
      <c r="F929" s="358"/>
      <c r="I929" s="187" t="s">
        <v>810</v>
      </c>
      <c r="J929" s="360"/>
      <c r="T929" s="341" t="s">
        <v>307</v>
      </c>
      <c r="U929" s="265" t="s">
        <v>233</v>
      </c>
      <c r="V929" s="265" t="s">
        <v>308</v>
      </c>
      <c r="W929" s="342" t="s">
        <v>842</v>
      </c>
      <c r="X929" s="265" t="s">
        <v>1237</v>
      </c>
      <c r="Y929" s="343"/>
      <c r="Z929" s="266" t="s">
        <v>1757</v>
      </c>
    </row>
    <row r="930" spans="1:26" ht="15" customHeight="1" x14ac:dyDescent="0.2">
      <c r="A930" s="216" t="str">
        <f t="shared" si="14"/>
        <v>乗0ガ3AA</v>
      </c>
      <c r="B930" s="358" t="s">
        <v>196</v>
      </c>
      <c r="C930" s="358" t="s">
        <v>195</v>
      </c>
      <c r="D930" s="360" t="s">
        <v>844</v>
      </c>
      <c r="E930" s="360" t="s">
        <v>1602</v>
      </c>
      <c r="F930" s="358"/>
      <c r="H930" s="356"/>
      <c r="I930" s="187" t="s">
        <v>816</v>
      </c>
      <c r="J930" s="360"/>
      <c r="T930" s="341" t="s">
        <v>307</v>
      </c>
      <c r="U930" s="265" t="s">
        <v>233</v>
      </c>
      <c r="V930" s="265" t="s">
        <v>308</v>
      </c>
      <c r="W930" s="342" t="s">
        <v>842</v>
      </c>
      <c r="X930" s="265" t="s">
        <v>1238</v>
      </c>
      <c r="Y930" s="343"/>
      <c r="Z930" s="266" t="s">
        <v>1702</v>
      </c>
    </row>
    <row r="931" spans="1:26" ht="15" customHeight="1" x14ac:dyDescent="0.2">
      <c r="A931" s="216" t="str">
        <f t="shared" si="14"/>
        <v>乗0ガ3LA</v>
      </c>
      <c r="B931" s="358" t="s">
        <v>196</v>
      </c>
      <c r="C931" s="358" t="s">
        <v>195</v>
      </c>
      <c r="D931" s="360" t="s">
        <v>842</v>
      </c>
      <c r="E931" s="360" t="s">
        <v>1603</v>
      </c>
      <c r="F931" s="358"/>
      <c r="H931" s="356"/>
      <c r="I931" s="187" t="s">
        <v>827</v>
      </c>
      <c r="J931" s="360"/>
      <c r="T931" s="341" t="s">
        <v>307</v>
      </c>
      <c r="U931" s="265" t="s">
        <v>233</v>
      </c>
      <c r="V931" s="265" t="s">
        <v>308</v>
      </c>
      <c r="W931" s="342" t="s">
        <v>842</v>
      </c>
      <c r="X931" s="265" t="s">
        <v>1239</v>
      </c>
      <c r="Y931" s="343"/>
      <c r="Z931" s="266" t="s">
        <v>1703</v>
      </c>
    </row>
    <row r="932" spans="1:26" ht="15" customHeight="1" x14ac:dyDescent="0.2">
      <c r="A932" s="216" t="str">
        <f t="shared" si="14"/>
        <v>乗0ガ4BA</v>
      </c>
      <c r="B932" s="358" t="s">
        <v>196</v>
      </c>
      <c r="C932" s="358" t="s">
        <v>195</v>
      </c>
      <c r="D932" s="360" t="s">
        <v>842</v>
      </c>
      <c r="E932" s="360" t="s">
        <v>1240</v>
      </c>
      <c r="F932" s="358"/>
      <c r="I932" s="187" t="s">
        <v>848</v>
      </c>
      <c r="J932" s="360"/>
      <c r="T932" s="341" t="s">
        <v>307</v>
      </c>
      <c r="U932" s="265" t="s">
        <v>233</v>
      </c>
      <c r="V932" s="265" t="s">
        <v>308</v>
      </c>
      <c r="W932" s="342" t="s">
        <v>842</v>
      </c>
      <c r="X932" s="265" t="s">
        <v>1241</v>
      </c>
      <c r="Y932" s="343" t="s">
        <v>364</v>
      </c>
      <c r="Z932" s="266" t="s">
        <v>1758</v>
      </c>
    </row>
    <row r="933" spans="1:26" ht="15" customHeight="1" x14ac:dyDescent="0.2">
      <c r="A933" s="216" t="str">
        <f t="shared" si="14"/>
        <v>乗0ガ4AA</v>
      </c>
      <c r="B933" s="358" t="s">
        <v>196</v>
      </c>
      <c r="C933" s="358" t="s">
        <v>195</v>
      </c>
      <c r="D933" s="360" t="s">
        <v>842</v>
      </c>
      <c r="E933" s="360" t="s">
        <v>1242</v>
      </c>
      <c r="F933" s="358"/>
      <c r="H933" s="356"/>
      <c r="I933" s="187" t="s">
        <v>816</v>
      </c>
      <c r="J933" s="360"/>
      <c r="T933" s="341" t="s">
        <v>307</v>
      </c>
      <c r="U933" s="265" t="s">
        <v>233</v>
      </c>
      <c r="V933" s="265" t="s">
        <v>308</v>
      </c>
      <c r="W933" s="342" t="s">
        <v>842</v>
      </c>
      <c r="X933" s="265" t="s">
        <v>1243</v>
      </c>
      <c r="Y933" s="343"/>
      <c r="Z933" s="266" t="s">
        <v>1702</v>
      </c>
    </row>
    <row r="934" spans="1:26" ht="15" customHeight="1" x14ac:dyDescent="0.2">
      <c r="A934" s="216" t="str">
        <f t="shared" si="14"/>
        <v>乗0ガ4LA</v>
      </c>
      <c r="B934" s="358" t="s">
        <v>196</v>
      </c>
      <c r="C934" s="358" t="s">
        <v>195</v>
      </c>
      <c r="D934" s="360" t="s">
        <v>842</v>
      </c>
      <c r="E934" s="360" t="s">
        <v>1604</v>
      </c>
      <c r="F934" s="358"/>
      <c r="I934" s="187" t="s">
        <v>827</v>
      </c>
      <c r="J934" s="360"/>
      <c r="T934" s="341" t="s">
        <v>307</v>
      </c>
      <c r="U934" s="265" t="s">
        <v>233</v>
      </c>
      <c r="V934" s="265" t="s">
        <v>308</v>
      </c>
      <c r="W934" s="342" t="s">
        <v>842</v>
      </c>
      <c r="X934" s="265" t="s">
        <v>1244</v>
      </c>
      <c r="Y934" s="343"/>
      <c r="Z934" s="266" t="s">
        <v>1703</v>
      </c>
    </row>
    <row r="935" spans="1:26" ht="15" customHeight="1" x14ac:dyDescent="0.2">
      <c r="A935" s="216" t="str">
        <f t="shared" si="14"/>
        <v>乗0ガ5BA</v>
      </c>
      <c r="B935" s="358" t="s">
        <v>196</v>
      </c>
      <c r="C935" s="358" t="s">
        <v>195</v>
      </c>
      <c r="D935" s="360" t="s">
        <v>842</v>
      </c>
      <c r="E935" s="360" t="s">
        <v>1245</v>
      </c>
      <c r="F935" s="358"/>
      <c r="H935" s="356"/>
      <c r="I935" s="187" t="s">
        <v>1246</v>
      </c>
      <c r="J935" s="360"/>
      <c r="T935" s="341" t="s">
        <v>307</v>
      </c>
      <c r="U935" s="265" t="s">
        <v>233</v>
      </c>
      <c r="V935" s="265" t="s">
        <v>308</v>
      </c>
      <c r="W935" s="342" t="s">
        <v>842</v>
      </c>
      <c r="X935" s="265" t="s">
        <v>1247</v>
      </c>
      <c r="Y935" s="343" t="s">
        <v>365</v>
      </c>
      <c r="Z935" s="266" t="s">
        <v>1759</v>
      </c>
    </row>
    <row r="936" spans="1:26" ht="15" customHeight="1" x14ac:dyDescent="0.2">
      <c r="A936" s="216" t="str">
        <f t="shared" si="14"/>
        <v>乗0ガ5AA</v>
      </c>
      <c r="B936" s="358" t="s">
        <v>196</v>
      </c>
      <c r="C936" s="358" t="s">
        <v>195</v>
      </c>
      <c r="D936" s="360" t="s">
        <v>842</v>
      </c>
      <c r="E936" s="360" t="s">
        <v>1248</v>
      </c>
      <c r="F936" s="358"/>
      <c r="H936" s="356"/>
      <c r="I936" s="187" t="s">
        <v>816</v>
      </c>
      <c r="J936" s="360"/>
      <c r="T936" s="341" t="s">
        <v>307</v>
      </c>
      <c r="U936" s="265" t="s">
        <v>233</v>
      </c>
      <c r="V936" s="265" t="s">
        <v>308</v>
      </c>
      <c r="W936" s="342" t="s">
        <v>842</v>
      </c>
      <c r="X936" s="265" t="s">
        <v>1249</v>
      </c>
      <c r="Y936" s="343"/>
      <c r="Z936" s="266" t="s">
        <v>1702</v>
      </c>
    </row>
    <row r="937" spans="1:26" ht="15" customHeight="1" x14ac:dyDescent="0.2">
      <c r="A937" s="216" t="str">
        <f t="shared" si="14"/>
        <v>乗0ガ5LA</v>
      </c>
      <c r="B937" s="358" t="s">
        <v>196</v>
      </c>
      <c r="C937" s="358" t="s">
        <v>195</v>
      </c>
      <c r="D937" s="360" t="s">
        <v>842</v>
      </c>
      <c r="E937" s="360" t="s">
        <v>1250</v>
      </c>
      <c r="F937" s="358"/>
      <c r="I937" s="187" t="s">
        <v>827</v>
      </c>
      <c r="J937" s="360"/>
      <c r="T937" s="341" t="s">
        <v>307</v>
      </c>
      <c r="U937" s="265" t="s">
        <v>233</v>
      </c>
      <c r="V937" s="265" t="s">
        <v>308</v>
      </c>
      <c r="W937" s="345" t="s">
        <v>842</v>
      </c>
      <c r="X937" s="265" t="s">
        <v>1251</v>
      </c>
      <c r="Y937" s="343"/>
      <c r="Z937" s="266" t="s">
        <v>1703</v>
      </c>
    </row>
    <row r="938" spans="1:26" ht="15" customHeight="1" x14ac:dyDescent="0.2">
      <c r="A938" s="216" t="str">
        <f t="shared" si="14"/>
        <v>乗0ガ6BA</v>
      </c>
      <c r="B938" s="358" t="s">
        <v>196</v>
      </c>
      <c r="C938" s="358" t="s">
        <v>195</v>
      </c>
      <c r="D938" s="360" t="s">
        <v>842</v>
      </c>
      <c r="E938" s="360" t="s">
        <v>1252</v>
      </c>
      <c r="F938" s="358"/>
      <c r="H938" s="356"/>
      <c r="I938" s="187" t="s">
        <v>856</v>
      </c>
      <c r="J938" s="360"/>
      <c r="T938" s="341" t="s">
        <v>307</v>
      </c>
      <c r="U938" s="265" t="s">
        <v>233</v>
      </c>
      <c r="V938" s="265" t="s">
        <v>308</v>
      </c>
      <c r="W938" s="345" t="s">
        <v>842</v>
      </c>
      <c r="X938" s="265" t="s">
        <v>1253</v>
      </c>
      <c r="Y938" s="343" t="s">
        <v>858</v>
      </c>
      <c r="Z938" s="266" t="s">
        <v>1760</v>
      </c>
    </row>
    <row r="939" spans="1:26" ht="15" customHeight="1" x14ac:dyDescent="0.2">
      <c r="A939" s="216" t="str">
        <f t="shared" si="14"/>
        <v>乗0ガ6AA</v>
      </c>
      <c r="B939" s="358" t="s">
        <v>196</v>
      </c>
      <c r="C939" s="358" t="s">
        <v>195</v>
      </c>
      <c r="D939" s="360" t="s">
        <v>842</v>
      </c>
      <c r="E939" s="360" t="s">
        <v>1254</v>
      </c>
      <c r="F939" s="358"/>
      <c r="I939" s="187" t="s">
        <v>816</v>
      </c>
      <c r="J939" s="360"/>
      <c r="T939" s="341" t="s">
        <v>307</v>
      </c>
      <c r="U939" s="265" t="s">
        <v>233</v>
      </c>
      <c r="V939" s="265" t="s">
        <v>308</v>
      </c>
      <c r="W939" s="342" t="s">
        <v>842</v>
      </c>
      <c r="X939" s="265" t="s">
        <v>1255</v>
      </c>
      <c r="Y939" s="343"/>
      <c r="Z939" s="266" t="s">
        <v>1702</v>
      </c>
    </row>
    <row r="940" spans="1:26" ht="15" customHeight="1" x14ac:dyDescent="0.2">
      <c r="A940" s="216" t="str">
        <f t="shared" si="14"/>
        <v>乗0ガ6LA</v>
      </c>
      <c r="B940" s="358" t="s">
        <v>196</v>
      </c>
      <c r="C940" s="358" t="s">
        <v>195</v>
      </c>
      <c r="D940" s="360" t="s">
        <v>842</v>
      </c>
      <c r="E940" s="360" t="s">
        <v>1256</v>
      </c>
      <c r="F940" s="358"/>
      <c r="H940" s="356"/>
      <c r="I940" s="187" t="s">
        <v>827</v>
      </c>
      <c r="J940" s="360"/>
      <c r="T940" s="341" t="s">
        <v>307</v>
      </c>
      <c r="U940" s="265" t="s">
        <v>233</v>
      </c>
      <c r="V940" s="265" t="s">
        <v>308</v>
      </c>
      <c r="W940" s="342" t="s">
        <v>842</v>
      </c>
      <c r="X940" s="265" t="s">
        <v>1257</v>
      </c>
      <c r="Y940" s="343"/>
      <c r="Z940" s="266" t="s">
        <v>1703</v>
      </c>
    </row>
    <row r="941" spans="1:26" ht="15" customHeight="1" x14ac:dyDescent="0.2">
      <c r="A941" s="216" t="str">
        <f t="shared" si="14"/>
        <v>乗0L-</v>
      </c>
      <c r="B941" s="358" t="s">
        <v>196</v>
      </c>
      <c r="C941" s="358" t="s">
        <v>69</v>
      </c>
      <c r="D941" s="360" t="s">
        <v>491</v>
      </c>
      <c r="E941" s="360" t="s">
        <v>492</v>
      </c>
      <c r="F941" s="358"/>
      <c r="G941" s="358"/>
      <c r="H941" s="358"/>
      <c r="I941" s="187" t="s">
        <v>810</v>
      </c>
      <c r="J941" s="360"/>
      <c r="T941" s="341" t="s">
        <v>307</v>
      </c>
      <c r="U941" s="265" t="s">
        <v>241</v>
      </c>
      <c r="V941" s="265" t="s">
        <v>308</v>
      </c>
      <c r="W941" s="345" t="s">
        <v>491</v>
      </c>
      <c r="X941" s="265" t="s">
        <v>492</v>
      </c>
      <c r="Y941" s="343"/>
      <c r="Z941" s="266" t="s">
        <v>1757</v>
      </c>
    </row>
    <row r="942" spans="1:26" ht="15" customHeight="1" x14ac:dyDescent="0.2">
      <c r="A942" s="216" t="str">
        <f t="shared" si="14"/>
        <v>乗0LA</v>
      </c>
      <c r="B942" s="358" t="s">
        <v>196</v>
      </c>
      <c r="C942" s="358" t="s">
        <v>69</v>
      </c>
      <c r="D942" s="360" t="s">
        <v>494</v>
      </c>
      <c r="E942" s="360" t="s">
        <v>537</v>
      </c>
      <c r="F942" s="358"/>
      <c r="G942" s="358"/>
      <c r="H942" s="358"/>
      <c r="I942" s="187" t="s">
        <v>810</v>
      </c>
      <c r="J942" s="360"/>
      <c r="T942" s="341" t="s">
        <v>307</v>
      </c>
      <c r="U942" s="265" t="s">
        <v>241</v>
      </c>
      <c r="V942" s="265" t="s">
        <v>308</v>
      </c>
      <c r="W942" s="342" t="s">
        <v>494</v>
      </c>
      <c r="X942" s="265" t="s">
        <v>537</v>
      </c>
      <c r="Y942" s="343"/>
      <c r="Z942" s="266" t="s">
        <v>1757</v>
      </c>
    </row>
    <row r="943" spans="1:26" ht="15" customHeight="1" x14ac:dyDescent="0.2">
      <c r="A943" s="216" t="str">
        <f t="shared" si="14"/>
        <v>乗0LB</v>
      </c>
      <c r="B943" s="358" t="s">
        <v>196</v>
      </c>
      <c r="C943" s="358" t="s">
        <v>69</v>
      </c>
      <c r="D943" s="360" t="s">
        <v>539</v>
      </c>
      <c r="E943" s="360" t="s">
        <v>546</v>
      </c>
      <c r="F943" s="358"/>
      <c r="G943" s="358"/>
      <c r="H943" s="358"/>
      <c r="I943" s="187" t="s">
        <v>810</v>
      </c>
      <c r="J943" s="360"/>
      <c r="T943" s="341" t="s">
        <v>307</v>
      </c>
      <c r="U943" s="265" t="s">
        <v>241</v>
      </c>
      <c r="V943" s="265" t="s">
        <v>308</v>
      </c>
      <c r="W943" s="342" t="s">
        <v>539</v>
      </c>
      <c r="X943" s="265" t="s">
        <v>546</v>
      </c>
      <c r="Y943" s="343"/>
      <c r="Z943" s="266" t="s">
        <v>1757</v>
      </c>
    </row>
    <row r="944" spans="1:26" ht="15" customHeight="1" x14ac:dyDescent="0.2">
      <c r="A944" s="216" t="str">
        <f t="shared" si="14"/>
        <v>乗0LC</v>
      </c>
      <c r="B944" s="216" t="s">
        <v>196</v>
      </c>
      <c r="C944" s="216" t="s">
        <v>69</v>
      </c>
      <c r="D944" s="216" t="s">
        <v>539</v>
      </c>
      <c r="E944" s="216" t="s">
        <v>547</v>
      </c>
      <c r="I944" s="1" t="s">
        <v>810</v>
      </c>
      <c r="T944" s="341" t="s">
        <v>307</v>
      </c>
      <c r="U944" s="265" t="s">
        <v>241</v>
      </c>
      <c r="V944" s="265" t="s">
        <v>308</v>
      </c>
      <c r="W944" s="345" t="s">
        <v>539</v>
      </c>
      <c r="X944" s="265" t="s">
        <v>547</v>
      </c>
      <c r="Y944" s="343"/>
      <c r="Z944" s="266" t="s">
        <v>1757</v>
      </c>
    </row>
    <row r="945" spans="1:26" ht="15" customHeight="1" x14ac:dyDescent="0.2">
      <c r="A945" s="216" t="str">
        <f t="shared" si="14"/>
        <v>乗0LE</v>
      </c>
      <c r="B945" s="216" t="s">
        <v>196</v>
      </c>
      <c r="C945" s="216" t="s">
        <v>69</v>
      </c>
      <c r="D945" s="216" t="s">
        <v>540</v>
      </c>
      <c r="E945" s="216" t="s">
        <v>548</v>
      </c>
      <c r="I945" s="1" t="s">
        <v>810</v>
      </c>
      <c r="T945" s="341" t="s">
        <v>307</v>
      </c>
      <c r="U945" s="265" t="s">
        <v>241</v>
      </c>
      <c r="V945" s="265" t="s">
        <v>308</v>
      </c>
      <c r="W945" s="345" t="s">
        <v>540</v>
      </c>
      <c r="X945" s="265" t="s">
        <v>548</v>
      </c>
      <c r="Y945" s="343"/>
      <c r="Z945" s="266" t="s">
        <v>1757</v>
      </c>
    </row>
    <row r="946" spans="1:26" ht="15" customHeight="1" x14ac:dyDescent="0.2">
      <c r="A946" s="216" t="str">
        <f t="shared" si="14"/>
        <v>乗0LGF</v>
      </c>
      <c r="B946" s="216" t="s">
        <v>196</v>
      </c>
      <c r="C946" s="216" t="s">
        <v>69</v>
      </c>
      <c r="D946" s="216" t="s">
        <v>540</v>
      </c>
      <c r="E946" s="216" t="s">
        <v>553</v>
      </c>
      <c r="I946" s="1" t="s">
        <v>810</v>
      </c>
      <c r="T946" s="341" t="s">
        <v>307</v>
      </c>
      <c r="U946" s="265" t="s">
        <v>241</v>
      </c>
      <c r="V946" s="265" t="s">
        <v>308</v>
      </c>
      <c r="W946" s="345" t="s">
        <v>540</v>
      </c>
      <c r="X946" s="265" t="s">
        <v>553</v>
      </c>
      <c r="Y946" s="343"/>
      <c r="Z946" s="266" t="s">
        <v>1757</v>
      </c>
    </row>
    <row r="947" spans="1:26" ht="15" customHeight="1" x14ac:dyDescent="0.2">
      <c r="A947" s="216" t="str">
        <f t="shared" si="14"/>
        <v>乗0LHK</v>
      </c>
      <c r="B947" s="216" t="s">
        <v>196</v>
      </c>
      <c r="C947" s="216" t="s">
        <v>69</v>
      </c>
      <c r="D947" s="216" t="s">
        <v>540</v>
      </c>
      <c r="E947" s="216" t="s">
        <v>561</v>
      </c>
      <c r="I947" s="1" t="s">
        <v>816</v>
      </c>
      <c r="J947" s="216" t="s">
        <v>820</v>
      </c>
      <c r="T947" s="341" t="s">
        <v>307</v>
      </c>
      <c r="U947" s="265" t="s">
        <v>241</v>
      </c>
      <c r="V947" s="265" t="s">
        <v>308</v>
      </c>
      <c r="W947" s="345" t="s">
        <v>540</v>
      </c>
      <c r="X947" s="265" t="s">
        <v>561</v>
      </c>
      <c r="Y947" s="343"/>
      <c r="Z947" s="266" t="s">
        <v>1702</v>
      </c>
    </row>
    <row r="948" spans="1:26" ht="15" customHeight="1" x14ac:dyDescent="0.2">
      <c r="A948" s="216" t="str">
        <f t="shared" si="14"/>
        <v>乗0LGH</v>
      </c>
      <c r="B948" s="216" t="s">
        <v>196</v>
      </c>
      <c r="C948" s="216" t="s">
        <v>69</v>
      </c>
      <c r="D948" s="216" t="s">
        <v>517</v>
      </c>
      <c r="E948" s="216" t="s">
        <v>555</v>
      </c>
      <c r="I948" s="1" t="s">
        <v>810</v>
      </c>
      <c r="T948" s="341" t="s">
        <v>307</v>
      </c>
      <c r="U948" s="265" t="s">
        <v>241</v>
      </c>
      <c r="V948" s="265" t="s">
        <v>308</v>
      </c>
      <c r="W948" s="345" t="s">
        <v>517</v>
      </c>
      <c r="X948" s="265" t="s">
        <v>555</v>
      </c>
      <c r="Y948" s="343"/>
      <c r="Z948" s="266" t="s">
        <v>1757</v>
      </c>
    </row>
    <row r="949" spans="1:26" ht="15" customHeight="1" x14ac:dyDescent="0.2">
      <c r="A949" s="216" t="str">
        <f t="shared" si="14"/>
        <v>乗0LHN</v>
      </c>
      <c r="B949" s="216" t="s">
        <v>196</v>
      </c>
      <c r="C949" s="216" t="s">
        <v>69</v>
      </c>
      <c r="D949" s="216" t="s">
        <v>517</v>
      </c>
      <c r="E949" s="216" t="s">
        <v>563</v>
      </c>
      <c r="I949" s="1" t="s">
        <v>816</v>
      </c>
      <c r="J949" t="s">
        <v>820</v>
      </c>
      <c r="T949" s="341" t="s">
        <v>307</v>
      </c>
      <c r="U949" s="265" t="s">
        <v>241</v>
      </c>
      <c r="V949" s="265" t="s">
        <v>308</v>
      </c>
      <c r="W949" s="345" t="s">
        <v>517</v>
      </c>
      <c r="X949" s="265" t="s">
        <v>563</v>
      </c>
      <c r="Y949" s="343"/>
      <c r="Z949" s="266" t="s">
        <v>1702</v>
      </c>
    </row>
    <row r="950" spans="1:26" ht="15" customHeight="1" x14ac:dyDescent="0.2">
      <c r="A950" s="216" t="str">
        <f t="shared" si="14"/>
        <v>乗0LTA</v>
      </c>
      <c r="B950" s="216" t="s">
        <v>196</v>
      </c>
      <c r="C950" s="216" t="s">
        <v>69</v>
      </c>
      <c r="D950" s="216" t="s">
        <v>517</v>
      </c>
      <c r="E950" s="216" t="s">
        <v>577</v>
      </c>
      <c r="I950" s="1" t="s">
        <v>810</v>
      </c>
      <c r="J950" t="s">
        <v>821</v>
      </c>
      <c r="T950" s="341" t="s">
        <v>307</v>
      </c>
      <c r="U950" s="265" t="s">
        <v>241</v>
      </c>
      <c r="V950" s="265" t="s">
        <v>308</v>
      </c>
      <c r="W950" s="345" t="s">
        <v>517</v>
      </c>
      <c r="X950" s="265" t="s">
        <v>577</v>
      </c>
      <c r="Y950" s="343"/>
      <c r="Z950" s="266" t="s">
        <v>1704</v>
      </c>
    </row>
    <row r="951" spans="1:26" ht="15" customHeight="1" x14ac:dyDescent="0.2">
      <c r="A951" s="216" t="str">
        <f t="shared" si="14"/>
        <v>乗0LXA</v>
      </c>
      <c r="B951" s="216" t="s">
        <v>196</v>
      </c>
      <c r="C951" s="216" t="s">
        <v>69</v>
      </c>
      <c r="D951" s="216" t="s">
        <v>517</v>
      </c>
      <c r="E951" s="216" t="s">
        <v>591</v>
      </c>
      <c r="I951" s="1" t="s">
        <v>816</v>
      </c>
      <c r="J951" t="s">
        <v>215</v>
      </c>
      <c r="T951" s="341" t="s">
        <v>307</v>
      </c>
      <c r="U951" s="265" t="s">
        <v>241</v>
      </c>
      <c r="V951" s="265" t="s">
        <v>308</v>
      </c>
      <c r="W951" s="345" t="s">
        <v>517</v>
      </c>
      <c r="X951" s="265" t="s">
        <v>591</v>
      </c>
      <c r="Y951" s="343"/>
      <c r="Z951" s="266" t="s">
        <v>1702</v>
      </c>
    </row>
    <row r="952" spans="1:26" ht="15" customHeight="1" x14ac:dyDescent="0.2">
      <c r="A952" s="216" t="str">
        <f t="shared" si="14"/>
        <v>乗0LLA</v>
      </c>
      <c r="B952" s="216" t="s">
        <v>196</v>
      </c>
      <c r="C952" s="216" t="s">
        <v>69</v>
      </c>
      <c r="D952" s="216" t="s">
        <v>517</v>
      </c>
      <c r="E952" s="216" t="s">
        <v>569</v>
      </c>
      <c r="I952" s="1" t="s">
        <v>810</v>
      </c>
      <c r="J952" t="s">
        <v>822</v>
      </c>
      <c r="T952" s="341" t="s">
        <v>307</v>
      </c>
      <c r="U952" s="265" t="s">
        <v>241</v>
      </c>
      <c r="V952" s="265" t="s">
        <v>308</v>
      </c>
      <c r="W952" s="345" t="s">
        <v>517</v>
      </c>
      <c r="X952" s="265" t="s">
        <v>569</v>
      </c>
      <c r="Y952" s="343"/>
      <c r="Z952" s="266" t="s">
        <v>1704</v>
      </c>
    </row>
    <row r="953" spans="1:26" ht="15" customHeight="1" x14ac:dyDescent="0.2">
      <c r="A953" s="216" t="str">
        <f t="shared" si="14"/>
        <v>乗0LYA</v>
      </c>
      <c r="B953" s="358" t="s">
        <v>196</v>
      </c>
      <c r="C953" s="358" t="s">
        <v>69</v>
      </c>
      <c r="D953" s="360" t="s">
        <v>517</v>
      </c>
      <c r="E953" s="360" t="s">
        <v>595</v>
      </c>
      <c r="F953" s="358"/>
      <c r="G953" s="358"/>
      <c r="H953" s="358"/>
      <c r="I953" s="187" t="s">
        <v>816</v>
      </c>
      <c r="J953" s="358" t="s">
        <v>216</v>
      </c>
      <c r="T953" s="341" t="s">
        <v>307</v>
      </c>
      <c r="U953" s="265" t="s">
        <v>241</v>
      </c>
      <c r="V953" s="265" t="s">
        <v>308</v>
      </c>
      <c r="W953" s="345" t="s">
        <v>517</v>
      </c>
      <c r="X953" s="265" t="s">
        <v>595</v>
      </c>
      <c r="Y953" s="343"/>
      <c r="Z953" s="266" t="s">
        <v>1702</v>
      </c>
    </row>
    <row r="954" spans="1:26" ht="15" customHeight="1" x14ac:dyDescent="0.2">
      <c r="A954" s="216" t="str">
        <f t="shared" si="14"/>
        <v>乗0LUA</v>
      </c>
      <c r="B954" s="358" t="s">
        <v>196</v>
      </c>
      <c r="C954" s="358" t="s">
        <v>69</v>
      </c>
      <c r="D954" s="360" t="s">
        <v>517</v>
      </c>
      <c r="E954" s="360" t="s">
        <v>584</v>
      </c>
      <c r="F954" s="358"/>
      <c r="G954" s="358"/>
      <c r="H954" s="358"/>
      <c r="I954" s="187" t="s">
        <v>810</v>
      </c>
      <c r="J954" s="360" t="s">
        <v>823</v>
      </c>
      <c r="T954" s="341" t="s">
        <v>307</v>
      </c>
      <c r="U954" s="265" t="s">
        <v>241</v>
      </c>
      <c r="V954" s="265" t="s">
        <v>308</v>
      </c>
      <c r="W954" s="342" t="s">
        <v>517</v>
      </c>
      <c r="X954" s="265" t="s">
        <v>584</v>
      </c>
      <c r="Y954" s="343"/>
      <c r="Z954" s="266" t="s">
        <v>1704</v>
      </c>
    </row>
    <row r="955" spans="1:26" ht="15" customHeight="1" x14ac:dyDescent="0.2">
      <c r="A955" s="216" t="str">
        <f t="shared" si="14"/>
        <v>乗0LZA</v>
      </c>
      <c r="B955" s="358" t="s">
        <v>196</v>
      </c>
      <c r="C955" s="358" t="s">
        <v>69</v>
      </c>
      <c r="D955" s="360" t="s">
        <v>517</v>
      </c>
      <c r="E955" s="360" t="s">
        <v>599</v>
      </c>
      <c r="F955" s="358"/>
      <c r="G955" s="358"/>
      <c r="H955" s="358"/>
      <c r="I955" s="187" t="s">
        <v>816</v>
      </c>
      <c r="J955" s="360" t="s">
        <v>217</v>
      </c>
      <c r="T955" s="341" t="s">
        <v>307</v>
      </c>
      <c r="U955" s="265" t="s">
        <v>241</v>
      </c>
      <c r="V955" s="265" t="s">
        <v>308</v>
      </c>
      <c r="W955" s="342" t="s">
        <v>517</v>
      </c>
      <c r="X955" s="265" t="s">
        <v>599</v>
      </c>
      <c r="Y955" s="343"/>
      <c r="Z955" s="266" t="s">
        <v>1702</v>
      </c>
    </row>
    <row r="956" spans="1:26" ht="15" customHeight="1" x14ac:dyDescent="0.2">
      <c r="A956" s="216" t="str">
        <f t="shared" si="14"/>
        <v>乗0LABA</v>
      </c>
      <c r="B956" s="358" t="s">
        <v>196</v>
      </c>
      <c r="C956" s="358" t="s">
        <v>69</v>
      </c>
      <c r="D956" s="360" t="s">
        <v>97</v>
      </c>
      <c r="E956" s="360" t="s">
        <v>1222</v>
      </c>
      <c r="F956" s="358"/>
      <c r="G956" s="358"/>
      <c r="H956" s="358"/>
      <c r="I956" s="187" t="s">
        <v>810</v>
      </c>
      <c r="J956" s="360"/>
      <c r="T956" s="341" t="s">
        <v>307</v>
      </c>
      <c r="U956" s="265" t="s">
        <v>241</v>
      </c>
      <c r="V956" s="265" t="s">
        <v>308</v>
      </c>
      <c r="W956" s="342" t="s">
        <v>97</v>
      </c>
      <c r="X956" s="265" t="s">
        <v>1222</v>
      </c>
      <c r="Y956" s="343"/>
      <c r="Z956" s="266" t="s">
        <v>1757</v>
      </c>
    </row>
    <row r="957" spans="1:26" ht="15" customHeight="1" x14ac:dyDescent="0.2">
      <c r="A957" s="216" t="str">
        <f t="shared" si="14"/>
        <v>乗0LAAA</v>
      </c>
      <c r="B957" s="358" t="s">
        <v>196</v>
      </c>
      <c r="C957" s="358" t="s">
        <v>69</v>
      </c>
      <c r="D957" s="360" t="s">
        <v>97</v>
      </c>
      <c r="E957" s="360" t="s">
        <v>1223</v>
      </c>
      <c r="F957" s="358"/>
      <c r="G957" s="358"/>
      <c r="H957" s="358"/>
      <c r="I957" s="187" t="s">
        <v>816</v>
      </c>
      <c r="J957" s="360" t="s">
        <v>820</v>
      </c>
      <c r="T957" s="341" t="s">
        <v>307</v>
      </c>
      <c r="U957" s="265" t="s">
        <v>241</v>
      </c>
      <c r="V957" s="265" t="s">
        <v>308</v>
      </c>
      <c r="W957" s="342" t="s">
        <v>97</v>
      </c>
      <c r="X957" s="265" t="s">
        <v>1223</v>
      </c>
      <c r="Y957" s="343"/>
      <c r="Z957" s="266" t="s">
        <v>1702</v>
      </c>
    </row>
    <row r="958" spans="1:26" ht="15" customHeight="1" x14ac:dyDescent="0.2">
      <c r="A958" s="216" t="str">
        <f t="shared" si="14"/>
        <v>乗0LALA</v>
      </c>
      <c r="B958" s="358" t="s">
        <v>196</v>
      </c>
      <c r="C958" s="358" t="s">
        <v>69</v>
      </c>
      <c r="D958" s="360" t="s">
        <v>97</v>
      </c>
      <c r="E958" s="360" t="s">
        <v>1224</v>
      </c>
      <c r="F958" s="358"/>
      <c r="G958" s="358"/>
      <c r="H958" s="358"/>
      <c r="I958" s="187" t="s">
        <v>827</v>
      </c>
      <c r="J958" s="360" t="s">
        <v>1225</v>
      </c>
      <c r="T958" s="341" t="s">
        <v>307</v>
      </c>
      <c r="U958" s="265" t="s">
        <v>241</v>
      </c>
      <c r="V958" s="265" t="s">
        <v>308</v>
      </c>
      <c r="W958" s="342" t="s">
        <v>97</v>
      </c>
      <c r="X958" s="265" t="s">
        <v>1224</v>
      </c>
      <c r="Y958" s="343"/>
      <c r="Z958" s="266" t="s">
        <v>1703</v>
      </c>
    </row>
    <row r="959" spans="1:26" ht="15" customHeight="1" x14ac:dyDescent="0.2">
      <c r="A959" s="216" t="str">
        <f t="shared" si="14"/>
        <v>乗0LCAA</v>
      </c>
      <c r="B959" s="216" t="s">
        <v>196</v>
      </c>
      <c r="C959" s="216" t="s">
        <v>69</v>
      </c>
      <c r="D959" s="216" t="s">
        <v>97</v>
      </c>
      <c r="E959" s="216" t="s">
        <v>190</v>
      </c>
      <c r="I959" s="1" t="s">
        <v>816</v>
      </c>
      <c r="J959" s="216" t="s">
        <v>217</v>
      </c>
      <c r="T959" s="341" t="s">
        <v>307</v>
      </c>
      <c r="U959" s="265" t="s">
        <v>241</v>
      </c>
      <c r="V959" s="265" t="s">
        <v>308</v>
      </c>
      <c r="W959" s="342" t="s">
        <v>97</v>
      </c>
      <c r="X959" s="265" t="s">
        <v>190</v>
      </c>
      <c r="Y959" s="343"/>
      <c r="Z959" s="266" t="s">
        <v>1702</v>
      </c>
    </row>
    <row r="960" spans="1:26" ht="15" customHeight="1" x14ac:dyDescent="0.2">
      <c r="A960" s="216" t="str">
        <f t="shared" si="14"/>
        <v>乗0LCBA</v>
      </c>
      <c r="B960" s="216" t="s">
        <v>196</v>
      </c>
      <c r="C960" s="216" t="s">
        <v>69</v>
      </c>
      <c r="D960" s="216" t="s">
        <v>97</v>
      </c>
      <c r="E960" s="216" t="s">
        <v>191</v>
      </c>
      <c r="I960" s="1" t="s">
        <v>812</v>
      </c>
      <c r="J960" s="216" t="s">
        <v>823</v>
      </c>
      <c r="T960" s="341" t="s">
        <v>307</v>
      </c>
      <c r="U960" s="265" t="s">
        <v>241</v>
      </c>
      <c r="V960" s="265" t="s">
        <v>308</v>
      </c>
      <c r="W960" s="342" t="s">
        <v>97</v>
      </c>
      <c r="X960" s="265" t="s">
        <v>191</v>
      </c>
      <c r="Y960" s="343" t="s">
        <v>364</v>
      </c>
      <c r="Z960" s="266" t="s">
        <v>364</v>
      </c>
    </row>
    <row r="961" spans="1:26" ht="15" customHeight="1" x14ac:dyDescent="0.2">
      <c r="A961" s="216" t="str">
        <f t="shared" si="14"/>
        <v>乗0LCLA</v>
      </c>
      <c r="B961" s="216" t="s">
        <v>196</v>
      </c>
      <c r="C961" s="216" t="s">
        <v>69</v>
      </c>
      <c r="D961" s="216" t="s">
        <v>97</v>
      </c>
      <c r="E961" s="216" t="s">
        <v>1226</v>
      </c>
      <c r="I961" s="1" t="s">
        <v>827</v>
      </c>
      <c r="J961" s="216" t="s">
        <v>24</v>
      </c>
      <c r="T961" s="341" t="s">
        <v>307</v>
      </c>
      <c r="U961" s="265" t="s">
        <v>241</v>
      </c>
      <c r="V961" s="265" t="s">
        <v>308</v>
      </c>
      <c r="W961" s="342" t="s">
        <v>97</v>
      </c>
      <c r="X961" s="265" t="s">
        <v>1226</v>
      </c>
      <c r="Y961" s="343"/>
      <c r="Z961" s="266" t="s">
        <v>1703</v>
      </c>
    </row>
    <row r="962" spans="1:26" ht="15" customHeight="1" x14ac:dyDescent="0.2">
      <c r="A962" s="216" t="str">
        <f t="shared" si="14"/>
        <v>乗0LDAA</v>
      </c>
      <c r="B962" s="216" t="s">
        <v>196</v>
      </c>
      <c r="C962" s="216" t="s">
        <v>69</v>
      </c>
      <c r="D962" s="216" t="s">
        <v>97</v>
      </c>
      <c r="E962" s="216" t="s">
        <v>192</v>
      </c>
      <c r="I962" s="1" t="s">
        <v>816</v>
      </c>
      <c r="J962" s="216" t="s">
        <v>14</v>
      </c>
      <c r="T962" s="341" t="s">
        <v>307</v>
      </c>
      <c r="U962" s="265" t="s">
        <v>241</v>
      </c>
      <c r="V962" s="265" t="s">
        <v>308</v>
      </c>
      <c r="W962" s="342" t="s">
        <v>97</v>
      </c>
      <c r="X962" s="265" t="s">
        <v>192</v>
      </c>
      <c r="Y962" s="343"/>
      <c r="Z962" s="266" t="s">
        <v>1702</v>
      </c>
    </row>
    <row r="963" spans="1:26" ht="15" customHeight="1" x14ac:dyDescent="0.2">
      <c r="A963" s="216" t="str">
        <f t="shared" si="14"/>
        <v>乗0LDBA</v>
      </c>
      <c r="B963" s="216" t="s">
        <v>196</v>
      </c>
      <c r="C963" s="216" t="s">
        <v>69</v>
      </c>
      <c r="D963" s="216" t="s">
        <v>97</v>
      </c>
      <c r="E963" s="216" t="s">
        <v>193</v>
      </c>
      <c r="I963" s="1" t="s">
        <v>814</v>
      </c>
      <c r="J963" s="216" t="s">
        <v>923</v>
      </c>
      <c r="T963" s="341" t="s">
        <v>307</v>
      </c>
      <c r="U963" s="265" t="s">
        <v>241</v>
      </c>
      <c r="V963" s="265" t="s">
        <v>308</v>
      </c>
      <c r="W963" s="342" t="s">
        <v>97</v>
      </c>
      <c r="X963" s="265" t="s">
        <v>193</v>
      </c>
      <c r="Y963" s="343" t="s">
        <v>365</v>
      </c>
      <c r="Z963" s="266" t="s">
        <v>1759</v>
      </c>
    </row>
    <row r="964" spans="1:26" ht="15" customHeight="1" x14ac:dyDescent="0.2">
      <c r="A964" s="216" t="str">
        <f t="shared" ref="A964:A1027" si="15">CONCATENATE(C964,E964)</f>
        <v>乗0LDLA</v>
      </c>
      <c r="B964" s="216" t="s">
        <v>196</v>
      </c>
      <c r="C964" s="216" t="s">
        <v>69</v>
      </c>
      <c r="D964" s="216" t="s">
        <v>97</v>
      </c>
      <c r="E964" s="216" t="s">
        <v>1227</v>
      </c>
      <c r="I964" s="1" t="s">
        <v>827</v>
      </c>
      <c r="J964" s="216" t="s">
        <v>25</v>
      </c>
      <c r="T964" s="341" t="s">
        <v>307</v>
      </c>
      <c r="U964" s="265" t="s">
        <v>241</v>
      </c>
      <c r="V964" s="265" t="s">
        <v>308</v>
      </c>
      <c r="W964" s="342" t="s">
        <v>97</v>
      </c>
      <c r="X964" s="265" t="s">
        <v>1227</v>
      </c>
      <c r="Y964" s="343"/>
      <c r="Z964" s="266" t="s">
        <v>1703</v>
      </c>
    </row>
    <row r="965" spans="1:26" ht="15" customHeight="1" x14ac:dyDescent="0.2">
      <c r="A965" s="216" t="str">
        <f t="shared" si="15"/>
        <v>乗0LLBA</v>
      </c>
      <c r="B965" s="216" t="s">
        <v>196</v>
      </c>
      <c r="C965" s="216" t="s">
        <v>69</v>
      </c>
      <c r="D965" s="216" t="s">
        <v>9</v>
      </c>
      <c r="E965" s="216" t="s">
        <v>1228</v>
      </c>
      <c r="I965" s="1" t="s">
        <v>810</v>
      </c>
      <c r="T965" s="341" t="s">
        <v>307</v>
      </c>
      <c r="U965" s="265" t="s">
        <v>241</v>
      </c>
      <c r="V965" s="265" t="s">
        <v>308</v>
      </c>
      <c r="W965" s="342" t="s">
        <v>9</v>
      </c>
      <c r="X965" s="265" t="s">
        <v>1228</v>
      </c>
      <c r="Y965" s="343"/>
      <c r="Z965" s="266" t="s">
        <v>1757</v>
      </c>
    </row>
    <row r="966" spans="1:26" ht="15" customHeight="1" x14ac:dyDescent="0.2">
      <c r="A966" s="216" t="str">
        <f t="shared" si="15"/>
        <v>乗0LLAA</v>
      </c>
      <c r="B966" s="216" t="s">
        <v>196</v>
      </c>
      <c r="C966" s="216" t="s">
        <v>69</v>
      </c>
      <c r="D966" s="216" t="s">
        <v>9</v>
      </c>
      <c r="E966" s="216" t="s">
        <v>1229</v>
      </c>
      <c r="I966" s="1" t="s">
        <v>816</v>
      </c>
      <c r="J966" s="216" t="s">
        <v>820</v>
      </c>
      <c r="T966" s="341" t="s">
        <v>307</v>
      </c>
      <c r="U966" s="265" t="s">
        <v>241</v>
      </c>
      <c r="V966" s="265" t="s">
        <v>308</v>
      </c>
      <c r="W966" s="342" t="s">
        <v>9</v>
      </c>
      <c r="X966" s="265" t="s">
        <v>1229</v>
      </c>
      <c r="Y966" s="343"/>
      <c r="Z966" s="266" t="s">
        <v>1702</v>
      </c>
    </row>
    <row r="967" spans="1:26" ht="15" customHeight="1" x14ac:dyDescent="0.2">
      <c r="A967" s="216" t="str">
        <f t="shared" si="15"/>
        <v>乗0LLLA</v>
      </c>
      <c r="B967" s="216" t="s">
        <v>196</v>
      </c>
      <c r="C967" s="216" t="s">
        <v>69</v>
      </c>
      <c r="D967" s="216" t="s">
        <v>9</v>
      </c>
      <c r="E967" s="216" t="s">
        <v>1230</v>
      </c>
      <c r="I967" s="1" t="s">
        <v>827</v>
      </c>
      <c r="J967" s="216" t="s">
        <v>1225</v>
      </c>
      <c r="T967" s="341" t="s">
        <v>307</v>
      </c>
      <c r="U967" s="265" t="s">
        <v>241</v>
      </c>
      <c r="V967" s="265" t="s">
        <v>308</v>
      </c>
      <c r="W967" s="342" t="s">
        <v>9</v>
      </c>
      <c r="X967" s="265" t="s">
        <v>1230</v>
      </c>
      <c r="Y967" s="343"/>
      <c r="Z967" s="266" t="s">
        <v>1703</v>
      </c>
    </row>
    <row r="968" spans="1:26" ht="15" customHeight="1" x14ac:dyDescent="0.2">
      <c r="A968" s="216" t="str">
        <f t="shared" si="15"/>
        <v>乗0LMBA</v>
      </c>
      <c r="B968" s="216" t="s">
        <v>196</v>
      </c>
      <c r="C968" s="216" t="s">
        <v>69</v>
      </c>
      <c r="D968" s="216" t="s">
        <v>9</v>
      </c>
      <c r="E968" s="216" t="s">
        <v>1231</v>
      </c>
      <c r="I968" s="1" t="s">
        <v>812</v>
      </c>
      <c r="J968" s="216" t="s">
        <v>364</v>
      </c>
      <c r="T968" s="341" t="s">
        <v>307</v>
      </c>
      <c r="U968" s="265" t="s">
        <v>241</v>
      </c>
      <c r="V968" s="265" t="s">
        <v>308</v>
      </c>
      <c r="W968" s="342" t="s">
        <v>9</v>
      </c>
      <c r="X968" s="265" t="s">
        <v>1231</v>
      </c>
      <c r="Y968" s="343" t="s">
        <v>364</v>
      </c>
      <c r="Z968" s="266" t="s">
        <v>364</v>
      </c>
    </row>
    <row r="969" spans="1:26" ht="15" customHeight="1" x14ac:dyDescent="0.2">
      <c r="A969" s="216" t="str">
        <f t="shared" si="15"/>
        <v>乗0LMAA</v>
      </c>
      <c r="B969" s="216" t="s">
        <v>196</v>
      </c>
      <c r="C969" s="216" t="s">
        <v>69</v>
      </c>
      <c r="D969" s="216" t="s">
        <v>9</v>
      </c>
      <c r="E969" s="216" t="s">
        <v>1232</v>
      </c>
      <c r="I969" s="1" t="s">
        <v>816</v>
      </c>
      <c r="J969" s="216" t="s">
        <v>20</v>
      </c>
      <c r="T969" s="341" t="s">
        <v>307</v>
      </c>
      <c r="U969" s="265" t="s">
        <v>241</v>
      </c>
      <c r="V969" s="265" t="s">
        <v>308</v>
      </c>
      <c r="W969" s="342" t="s">
        <v>9</v>
      </c>
      <c r="X969" s="265" t="s">
        <v>1232</v>
      </c>
      <c r="Y969" s="343"/>
      <c r="Z969" s="266" t="s">
        <v>1702</v>
      </c>
    </row>
    <row r="970" spans="1:26" ht="15" customHeight="1" x14ac:dyDescent="0.2">
      <c r="A970" s="216" t="str">
        <f t="shared" si="15"/>
        <v>乗0LMLA</v>
      </c>
      <c r="B970" s="216" t="s">
        <v>196</v>
      </c>
      <c r="C970" s="216" t="s">
        <v>69</v>
      </c>
      <c r="D970" s="216" t="s">
        <v>9</v>
      </c>
      <c r="E970" s="216" t="s">
        <v>1233</v>
      </c>
      <c r="I970" s="1" t="s">
        <v>827</v>
      </c>
      <c r="J970" s="216" t="s">
        <v>24</v>
      </c>
      <c r="T970" s="341" t="s">
        <v>307</v>
      </c>
      <c r="U970" s="265" t="s">
        <v>241</v>
      </c>
      <c r="V970" s="265" t="s">
        <v>308</v>
      </c>
      <c r="W970" s="342" t="s">
        <v>9</v>
      </c>
      <c r="X970" s="265" t="s">
        <v>1233</v>
      </c>
      <c r="Y970" s="343"/>
      <c r="Z970" s="266" t="s">
        <v>1703</v>
      </c>
    </row>
    <row r="971" spans="1:26" ht="15" customHeight="1" x14ac:dyDescent="0.2">
      <c r="A971" s="216" t="str">
        <f t="shared" si="15"/>
        <v>乗0LRBA</v>
      </c>
      <c r="B971" s="216" t="s">
        <v>196</v>
      </c>
      <c r="C971" s="216" t="s">
        <v>69</v>
      </c>
      <c r="D971" s="216" t="s">
        <v>9</v>
      </c>
      <c r="E971" s="216" t="s">
        <v>1234</v>
      </c>
      <c r="I971" s="1" t="s">
        <v>814</v>
      </c>
      <c r="J971" s="216" t="s">
        <v>365</v>
      </c>
      <c r="T971" s="341" t="s">
        <v>307</v>
      </c>
      <c r="U971" s="265" t="s">
        <v>241</v>
      </c>
      <c r="V971" s="265" t="s">
        <v>308</v>
      </c>
      <c r="W971" s="345" t="s">
        <v>9</v>
      </c>
      <c r="X971" s="265" t="s">
        <v>1234</v>
      </c>
      <c r="Y971" s="343" t="s">
        <v>365</v>
      </c>
      <c r="Z971" s="266" t="s">
        <v>1759</v>
      </c>
    </row>
    <row r="972" spans="1:26" ht="15" customHeight="1" x14ac:dyDescent="0.2">
      <c r="A972" s="216" t="str">
        <f t="shared" si="15"/>
        <v>乗0LRAA</v>
      </c>
      <c r="B972" s="216" t="s">
        <v>196</v>
      </c>
      <c r="C972" s="216" t="s">
        <v>69</v>
      </c>
      <c r="D972" s="216" t="s">
        <v>9</v>
      </c>
      <c r="E972" s="216" t="s">
        <v>1235</v>
      </c>
      <c r="I972" s="1" t="s">
        <v>816</v>
      </c>
      <c r="J972" s="216" t="s">
        <v>13</v>
      </c>
      <c r="T972" s="341" t="s">
        <v>307</v>
      </c>
      <c r="U972" s="265" t="s">
        <v>241</v>
      </c>
      <c r="V972" s="265" t="s">
        <v>308</v>
      </c>
      <c r="W972" s="345" t="s">
        <v>9</v>
      </c>
      <c r="X972" s="265" t="s">
        <v>1235</v>
      </c>
      <c r="Y972" s="343"/>
      <c r="Z972" s="266" t="s">
        <v>1702</v>
      </c>
    </row>
    <row r="973" spans="1:26" ht="15" customHeight="1" x14ac:dyDescent="0.2">
      <c r="A973" s="216" t="str">
        <f t="shared" si="15"/>
        <v>乗0LRLA</v>
      </c>
      <c r="B973" s="216" t="s">
        <v>196</v>
      </c>
      <c r="C973" s="216" t="s">
        <v>69</v>
      </c>
      <c r="D973" s="216" t="s">
        <v>9</v>
      </c>
      <c r="E973" s="216" t="s">
        <v>1236</v>
      </c>
      <c r="I973" s="1" t="s">
        <v>827</v>
      </c>
      <c r="J973" s="216" t="s">
        <v>25</v>
      </c>
      <c r="T973" s="341" t="s">
        <v>307</v>
      </c>
      <c r="U973" s="265" t="s">
        <v>241</v>
      </c>
      <c r="V973" s="265" t="s">
        <v>308</v>
      </c>
      <c r="W973" s="345" t="s">
        <v>9</v>
      </c>
      <c r="X973" s="265" t="s">
        <v>1236</v>
      </c>
      <c r="Y973" s="343"/>
      <c r="Z973" s="266" t="s">
        <v>1703</v>
      </c>
    </row>
    <row r="974" spans="1:26" ht="15" customHeight="1" x14ac:dyDescent="0.2">
      <c r="A974" s="216" t="str">
        <f t="shared" si="15"/>
        <v>乗0LQBA</v>
      </c>
      <c r="B974" s="216" t="s">
        <v>196</v>
      </c>
      <c r="C974" s="216" t="s">
        <v>69</v>
      </c>
      <c r="D974" s="216" t="s">
        <v>9</v>
      </c>
      <c r="E974" s="216" t="s">
        <v>306</v>
      </c>
      <c r="I974" s="1" t="s">
        <v>810</v>
      </c>
      <c r="J974" s="216" t="s">
        <v>383</v>
      </c>
      <c r="T974" s="341" t="s">
        <v>307</v>
      </c>
      <c r="U974" s="265" t="s">
        <v>241</v>
      </c>
      <c r="V974" s="265" t="s">
        <v>308</v>
      </c>
      <c r="W974" s="345" t="s">
        <v>9</v>
      </c>
      <c r="X974" s="265" t="s">
        <v>306</v>
      </c>
      <c r="Y974" s="343"/>
      <c r="Z974" s="266" t="s">
        <v>1704</v>
      </c>
    </row>
    <row r="975" spans="1:26" ht="15" customHeight="1" x14ac:dyDescent="0.2">
      <c r="A975" s="216" t="str">
        <f t="shared" si="15"/>
        <v>乗0LQAA</v>
      </c>
      <c r="B975" s="216" t="s">
        <v>196</v>
      </c>
      <c r="C975" s="216" t="s">
        <v>69</v>
      </c>
      <c r="D975" s="216" t="s">
        <v>9</v>
      </c>
      <c r="E975" s="216" t="s">
        <v>309</v>
      </c>
      <c r="I975" s="1" t="s">
        <v>816</v>
      </c>
      <c r="J975" s="216" t="s">
        <v>310</v>
      </c>
      <c r="T975" s="341" t="s">
        <v>307</v>
      </c>
      <c r="U975" s="265" t="s">
        <v>241</v>
      </c>
      <c r="V975" s="265" t="s">
        <v>308</v>
      </c>
      <c r="W975" s="345" t="s">
        <v>9</v>
      </c>
      <c r="X975" s="265" t="s">
        <v>309</v>
      </c>
      <c r="Y975" s="343"/>
      <c r="Z975" s="266" t="s">
        <v>1702</v>
      </c>
    </row>
    <row r="976" spans="1:26" ht="15" customHeight="1" x14ac:dyDescent="0.2">
      <c r="A976" s="216" t="str">
        <f t="shared" si="15"/>
        <v>乗0LQLA</v>
      </c>
      <c r="B976" s="216" t="s">
        <v>196</v>
      </c>
      <c r="C976" s="216" t="s">
        <v>69</v>
      </c>
      <c r="D976" s="216" t="s">
        <v>9</v>
      </c>
      <c r="E976" s="216" t="s">
        <v>311</v>
      </c>
      <c r="I976" s="1" t="s">
        <v>827</v>
      </c>
      <c r="J976" s="216" t="s">
        <v>312</v>
      </c>
      <c r="T976" s="341" t="s">
        <v>307</v>
      </c>
      <c r="U976" s="265" t="s">
        <v>241</v>
      </c>
      <c r="V976" s="265" t="s">
        <v>308</v>
      </c>
      <c r="W976" s="345" t="s">
        <v>9</v>
      </c>
      <c r="X976" s="265" t="s">
        <v>311</v>
      </c>
      <c r="Y976" s="343"/>
      <c r="Z976" s="266" t="s">
        <v>1703</v>
      </c>
    </row>
    <row r="977" spans="1:26" ht="15" customHeight="1" x14ac:dyDescent="0.2">
      <c r="A977" s="216" t="str">
        <f t="shared" si="15"/>
        <v>乗0L3BA</v>
      </c>
      <c r="B977" s="216" t="s">
        <v>196</v>
      </c>
      <c r="C977" s="216" t="s">
        <v>69</v>
      </c>
      <c r="D977" s="216" t="s">
        <v>842</v>
      </c>
      <c r="E977" s="216" t="s">
        <v>1237</v>
      </c>
      <c r="I977" s="1" t="s">
        <v>810</v>
      </c>
      <c r="T977" s="341" t="s">
        <v>307</v>
      </c>
      <c r="U977" s="265" t="s">
        <v>241</v>
      </c>
      <c r="V977" s="265" t="s">
        <v>308</v>
      </c>
      <c r="W977" s="345" t="s">
        <v>842</v>
      </c>
      <c r="X977" s="265" t="s">
        <v>1237</v>
      </c>
      <c r="Y977" s="343"/>
      <c r="Z977" s="266" t="s">
        <v>1757</v>
      </c>
    </row>
    <row r="978" spans="1:26" ht="15" customHeight="1" x14ac:dyDescent="0.2">
      <c r="A978" s="216" t="str">
        <f t="shared" si="15"/>
        <v>乗0L3AA</v>
      </c>
      <c r="B978" s="216" t="s">
        <v>196</v>
      </c>
      <c r="C978" s="216" t="s">
        <v>69</v>
      </c>
      <c r="D978" s="216" t="s">
        <v>842</v>
      </c>
      <c r="E978" s="216" t="s">
        <v>1238</v>
      </c>
      <c r="I978" s="1" t="s">
        <v>816</v>
      </c>
      <c r="T978" s="341" t="s">
        <v>307</v>
      </c>
      <c r="U978" s="265" t="s">
        <v>241</v>
      </c>
      <c r="V978" s="265" t="s">
        <v>308</v>
      </c>
      <c r="W978" s="345" t="s">
        <v>842</v>
      </c>
      <c r="X978" s="265" t="s">
        <v>1238</v>
      </c>
      <c r="Y978" s="343"/>
      <c r="Z978" s="266" t="s">
        <v>1702</v>
      </c>
    </row>
    <row r="979" spans="1:26" ht="15" customHeight="1" x14ac:dyDescent="0.2">
      <c r="A979" s="216" t="str">
        <f t="shared" si="15"/>
        <v>乗0L3LA</v>
      </c>
      <c r="B979" s="216" t="s">
        <v>196</v>
      </c>
      <c r="C979" s="216" t="s">
        <v>69</v>
      </c>
      <c r="D979" s="216" t="s">
        <v>842</v>
      </c>
      <c r="E979" t="s">
        <v>1258</v>
      </c>
      <c r="F979"/>
      <c r="I979" s="1" t="s">
        <v>827</v>
      </c>
      <c r="T979" s="341" t="s">
        <v>307</v>
      </c>
      <c r="U979" s="265" t="s">
        <v>241</v>
      </c>
      <c r="V979" s="265" t="s">
        <v>308</v>
      </c>
      <c r="W979" s="345" t="s">
        <v>842</v>
      </c>
      <c r="X979" s="265" t="s">
        <v>1239</v>
      </c>
      <c r="Y979" s="343"/>
      <c r="Z979" s="266" t="s">
        <v>1703</v>
      </c>
    </row>
    <row r="980" spans="1:26" ht="15" customHeight="1" x14ac:dyDescent="0.2">
      <c r="A980" s="216" t="str">
        <f t="shared" si="15"/>
        <v>乗0L4BA</v>
      </c>
      <c r="B980" s="216" t="s">
        <v>196</v>
      </c>
      <c r="C980" s="216" t="s">
        <v>69</v>
      </c>
      <c r="D980" s="216" t="s">
        <v>842</v>
      </c>
      <c r="E980" s="216" t="s">
        <v>1241</v>
      </c>
      <c r="I980" s="1" t="s">
        <v>848</v>
      </c>
      <c r="T980" s="341" t="s">
        <v>307</v>
      </c>
      <c r="U980" s="265" t="s">
        <v>241</v>
      </c>
      <c r="V980" s="265" t="s">
        <v>308</v>
      </c>
      <c r="W980" s="342" t="s">
        <v>842</v>
      </c>
      <c r="X980" s="265" t="s">
        <v>1241</v>
      </c>
      <c r="Y980" s="343" t="s">
        <v>364</v>
      </c>
      <c r="Z980" s="266" t="s">
        <v>1758</v>
      </c>
    </row>
    <row r="981" spans="1:26" ht="15" customHeight="1" x14ac:dyDescent="0.2">
      <c r="A981" s="216" t="str">
        <f t="shared" si="15"/>
        <v>乗0L4AA</v>
      </c>
      <c r="B981" s="216" t="s">
        <v>196</v>
      </c>
      <c r="C981" s="216" t="s">
        <v>69</v>
      </c>
      <c r="D981" s="216" t="s">
        <v>842</v>
      </c>
      <c r="E981" s="216" t="s">
        <v>1243</v>
      </c>
      <c r="I981" s="1" t="s">
        <v>816</v>
      </c>
      <c r="T981" s="341" t="s">
        <v>307</v>
      </c>
      <c r="U981" s="265" t="s">
        <v>241</v>
      </c>
      <c r="V981" s="265" t="s">
        <v>308</v>
      </c>
      <c r="W981" s="342" t="s">
        <v>842</v>
      </c>
      <c r="X981" s="265" t="s">
        <v>1243</v>
      </c>
      <c r="Y981" s="343"/>
      <c r="Z981" s="266" t="s">
        <v>1702</v>
      </c>
    </row>
    <row r="982" spans="1:26" ht="15" customHeight="1" x14ac:dyDescent="0.2">
      <c r="A982" s="216" t="str">
        <f t="shared" si="15"/>
        <v>乗0L4LA</v>
      </c>
      <c r="B982" s="216" t="s">
        <v>196</v>
      </c>
      <c r="C982" s="216" t="s">
        <v>69</v>
      </c>
      <c r="D982" s="216" t="s">
        <v>842</v>
      </c>
      <c r="E982" t="s">
        <v>1605</v>
      </c>
      <c r="I982" s="1" t="s">
        <v>827</v>
      </c>
      <c r="T982" s="341" t="s">
        <v>307</v>
      </c>
      <c r="U982" s="265" t="s">
        <v>241</v>
      </c>
      <c r="V982" s="265" t="s">
        <v>308</v>
      </c>
      <c r="W982" s="342" t="s">
        <v>842</v>
      </c>
      <c r="X982" s="265" t="s">
        <v>1244</v>
      </c>
      <c r="Y982" s="343"/>
      <c r="Z982" s="266" t="s">
        <v>1703</v>
      </c>
    </row>
    <row r="983" spans="1:26" ht="15" customHeight="1" x14ac:dyDescent="0.2">
      <c r="A983" s="216" t="str">
        <f t="shared" si="15"/>
        <v>乗0L5BA</v>
      </c>
      <c r="B983" s="216" t="s">
        <v>196</v>
      </c>
      <c r="C983" s="216" t="s">
        <v>69</v>
      </c>
      <c r="D983" s="216" t="s">
        <v>842</v>
      </c>
      <c r="E983" s="216" t="s">
        <v>1247</v>
      </c>
      <c r="I983" s="1" t="s">
        <v>1246</v>
      </c>
      <c r="T983" s="341" t="s">
        <v>307</v>
      </c>
      <c r="U983" s="265" t="s">
        <v>241</v>
      </c>
      <c r="V983" s="265" t="s">
        <v>308</v>
      </c>
      <c r="W983" s="342" t="s">
        <v>842</v>
      </c>
      <c r="X983" s="265" t="s">
        <v>1247</v>
      </c>
      <c r="Y983" s="343" t="s">
        <v>365</v>
      </c>
      <c r="Z983" s="266" t="s">
        <v>1759</v>
      </c>
    </row>
    <row r="984" spans="1:26" ht="15" customHeight="1" x14ac:dyDescent="0.2">
      <c r="A984" s="216" t="str">
        <f t="shared" si="15"/>
        <v>乗0L5AA</v>
      </c>
      <c r="B984" s="216" t="s">
        <v>196</v>
      </c>
      <c r="C984" s="216" t="s">
        <v>69</v>
      </c>
      <c r="D984" s="216" t="s">
        <v>842</v>
      </c>
      <c r="E984" s="216" t="s">
        <v>1249</v>
      </c>
      <c r="I984" s="1" t="s">
        <v>816</v>
      </c>
      <c r="T984" s="341" t="s">
        <v>307</v>
      </c>
      <c r="U984" s="265" t="s">
        <v>241</v>
      </c>
      <c r="V984" s="265" t="s">
        <v>308</v>
      </c>
      <c r="W984" s="342" t="s">
        <v>842</v>
      </c>
      <c r="X984" s="265" t="s">
        <v>1249</v>
      </c>
      <c r="Y984" s="343"/>
      <c r="Z984" s="266" t="s">
        <v>1702</v>
      </c>
    </row>
    <row r="985" spans="1:26" ht="15" customHeight="1" x14ac:dyDescent="0.2">
      <c r="A985" s="216" t="str">
        <f t="shared" si="15"/>
        <v>乗0L5LA</v>
      </c>
      <c r="B985" s="216" t="s">
        <v>196</v>
      </c>
      <c r="C985" s="216" t="s">
        <v>69</v>
      </c>
      <c r="D985" s="216" t="s">
        <v>842</v>
      </c>
      <c r="E985" t="s">
        <v>1606</v>
      </c>
      <c r="I985" s="1" t="s">
        <v>827</v>
      </c>
      <c r="T985" s="341" t="s">
        <v>307</v>
      </c>
      <c r="U985" s="265" t="s">
        <v>241</v>
      </c>
      <c r="V985" s="265" t="s">
        <v>308</v>
      </c>
      <c r="W985" s="342" t="s">
        <v>842</v>
      </c>
      <c r="X985" s="265" t="s">
        <v>1251</v>
      </c>
      <c r="Y985" s="343"/>
      <c r="Z985" s="266" t="s">
        <v>1703</v>
      </c>
    </row>
    <row r="986" spans="1:26" ht="15" customHeight="1" x14ac:dyDescent="0.2">
      <c r="A986" s="216" t="str">
        <f t="shared" si="15"/>
        <v>乗0L6BA</v>
      </c>
      <c r="B986" s="216" t="s">
        <v>196</v>
      </c>
      <c r="C986" s="216" t="s">
        <v>69</v>
      </c>
      <c r="D986" s="216" t="s">
        <v>842</v>
      </c>
      <c r="E986" s="216" t="s">
        <v>1253</v>
      </c>
      <c r="I986" s="1" t="s">
        <v>856</v>
      </c>
      <c r="T986" s="341" t="s">
        <v>307</v>
      </c>
      <c r="U986" s="265" t="s">
        <v>241</v>
      </c>
      <c r="V986" s="265" t="s">
        <v>308</v>
      </c>
      <c r="W986" s="342" t="s">
        <v>842</v>
      </c>
      <c r="X986" s="265" t="s">
        <v>1253</v>
      </c>
      <c r="Y986" s="343" t="s">
        <v>858</v>
      </c>
      <c r="Z986" s="266" t="s">
        <v>1760</v>
      </c>
    </row>
    <row r="987" spans="1:26" ht="15" customHeight="1" x14ac:dyDescent="0.2">
      <c r="A987" s="216" t="str">
        <f t="shared" si="15"/>
        <v>乗0L6AA</v>
      </c>
      <c r="B987" s="216" t="s">
        <v>196</v>
      </c>
      <c r="C987" s="216" t="s">
        <v>69</v>
      </c>
      <c r="D987" s="216" t="s">
        <v>842</v>
      </c>
      <c r="E987" s="216" t="s">
        <v>1255</v>
      </c>
      <c r="I987" s="1" t="s">
        <v>816</v>
      </c>
      <c r="T987" s="341" t="s">
        <v>307</v>
      </c>
      <c r="U987" s="265" t="s">
        <v>241</v>
      </c>
      <c r="V987" s="265" t="s">
        <v>308</v>
      </c>
      <c r="W987" s="342" t="s">
        <v>842</v>
      </c>
      <c r="X987" s="265" t="s">
        <v>1255</v>
      </c>
      <c r="Y987" s="343"/>
      <c r="Z987" s="266" t="s">
        <v>1702</v>
      </c>
    </row>
    <row r="988" spans="1:26" ht="15" customHeight="1" x14ac:dyDescent="0.2">
      <c r="A988" s="216" t="str">
        <f t="shared" si="15"/>
        <v>乗0L6LA</v>
      </c>
      <c r="B988" s="216" t="s">
        <v>196</v>
      </c>
      <c r="C988" s="216" t="s">
        <v>69</v>
      </c>
      <c r="D988" s="216" t="s">
        <v>842</v>
      </c>
      <c r="E988" t="s">
        <v>1259</v>
      </c>
      <c r="I988" s="1" t="s">
        <v>827</v>
      </c>
      <c r="T988" s="341" t="s">
        <v>307</v>
      </c>
      <c r="U988" s="265" t="s">
        <v>241</v>
      </c>
      <c r="V988" s="265" t="s">
        <v>308</v>
      </c>
      <c r="W988" s="342" t="s">
        <v>842</v>
      </c>
      <c r="X988" s="265" t="s">
        <v>1257</v>
      </c>
      <c r="Y988" s="343"/>
      <c r="Z988" s="266" t="s">
        <v>1703</v>
      </c>
    </row>
    <row r="989" spans="1:26" ht="15" customHeight="1" x14ac:dyDescent="0.2">
      <c r="A989" s="216" t="str">
        <f t="shared" si="15"/>
        <v>乗0軽-</v>
      </c>
      <c r="B989" s="216" t="s">
        <v>206</v>
      </c>
      <c r="C989" s="216" t="s">
        <v>197</v>
      </c>
      <c r="D989" s="216" t="s">
        <v>493</v>
      </c>
      <c r="E989" s="216" t="s">
        <v>492</v>
      </c>
      <c r="I989" s="1" t="s">
        <v>91</v>
      </c>
      <c r="T989" s="341" t="s">
        <v>307</v>
      </c>
      <c r="U989" s="265" t="s">
        <v>245</v>
      </c>
      <c r="V989" s="265" t="s">
        <v>308</v>
      </c>
      <c r="W989" s="342" t="s">
        <v>493</v>
      </c>
      <c r="X989" s="265" t="s">
        <v>492</v>
      </c>
      <c r="Y989" s="343"/>
      <c r="Z989" s="266" t="s">
        <v>1762</v>
      </c>
    </row>
    <row r="990" spans="1:26" ht="15" customHeight="1" x14ac:dyDescent="0.2">
      <c r="A990" s="216" t="str">
        <f t="shared" si="15"/>
        <v>乗0軽K</v>
      </c>
      <c r="B990" s="216" t="s">
        <v>206</v>
      </c>
      <c r="C990" s="216" t="s">
        <v>197</v>
      </c>
      <c r="D990" s="216" t="s">
        <v>496</v>
      </c>
      <c r="E990" s="216" t="s">
        <v>508</v>
      </c>
      <c r="I990" s="1" t="s">
        <v>91</v>
      </c>
      <c r="T990" s="341" t="s">
        <v>307</v>
      </c>
      <c r="U990" s="265" t="s">
        <v>245</v>
      </c>
      <c r="V990" s="265" t="s">
        <v>308</v>
      </c>
      <c r="W990" s="342" t="s">
        <v>496</v>
      </c>
      <c r="X990" s="265" t="s">
        <v>508</v>
      </c>
      <c r="Y990" s="343"/>
      <c r="Z990" s="266" t="s">
        <v>1762</v>
      </c>
    </row>
    <row r="991" spans="1:26" ht="15" customHeight="1" x14ac:dyDescent="0.2">
      <c r="A991" s="216" t="str">
        <f t="shared" si="15"/>
        <v>乗0軽N</v>
      </c>
      <c r="B991" s="216" t="s">
        <v>206</v>
      </c>
      <c r="C991" s="216" t="s">
        <v>197</v>
      </c>
      <c r="D991" s="216" t="s">
        <v>510</v>
      </c>
      <c r="E991" s="216" t="s">
        <v>634</v>
      </c>
      <c r="I991" s="1" t="s">
        <v>91</v>
      </c>
      <c r="T991" s="341" t="s">
        <v>307</v>
      </c>
      <c r="U991" s="265" t="s">
        <v>245</v>
      </c>
      <c r="V991" s="265" t="s">
        <v>308</v>
      </c>
      <c r="W991" s="342" t="s">
        <v>510</v>
      </c>
      <c r="X991" s="265" t="s">
        <v>634</v>
      </c>
      <c r="Y991" s="343"/>
      <c r="Z991" s="266" t="s">
        <v>1762</v>
      </c>
    </row>
    <row r="992" spans="1:26" ht="15" customHeight="1" x14ac:dyDescent="0.2">
      <c r="A992" s="216" t="str">
        <f t="shared" si="15"/>
        <v>乗0軽P</v>
      </c>
      <c r="B992" s="216" t="s">
        <v>206</v>
      </c>
      <c r="C992" s="216" t="s">
        <v>197</v>
      </c>
      <c r="D992" s="216" t="s">
        <v>510</v>
      </c>
      <c r="E992" s="216" t="s">
        <v>635</v>
      </c>
      <c r="I992" s="1" t="s">
        <v>91</v>
      </c>
      <c r="T992" s="341" t="s">
        <v>307</v>
      </c>
      <c r="U992" s="265" t="s">
        <v>245</v>
      </c>
      <c r="V992" s="265" t="s">
        <v>308</v>
      </c>
      <c r="W992" s="342" t="s">
        <v>510</v>
      </c>
      <c r="X992" s="265" t="s">
        <v>635</v>
      </c>
      <c r="Y992" s="343"/>
      <c r="Z992" s="266" t="s">
        <v>1762</v>
      </c>
    </row>
    <row r="993" spans="1:26" ht="15" customHeight="1" x14ac:dyDescent="0.2">
      <c r="A993" s="216" t="str">
        <f t="shared" si="15"/>
        <v>乗0軽Q</v>
      </c>
      <c r="B993" s="216" t="s">
        <v>206</v>
      </c>
      <c r="C993" s="216" t="s">
        <v>197</v>
      </c>
      <c r="D993" s="216" t="s">
        <v>532</v>
      </c>
      <c r="E993" s="216" t="s">
        <v>533</v>
      </c>
      <c r="I993" s="1" t="s">
        <v>91</v>
      </c>
      <c r="T993" s="341" t="s">
        <v>307</v>
      </c>
      <c r="U993" s="265" t="s">
        <v>245</v>
      </c>
      <c r="V993" s="265" t="s">
        <v>308</v>
      </c>
      <c r="W993" s="342" t="s">
        <v>532</v>
      </c>
      <c r="X993" s="265" t="s">
        <v>533</v>
      </c>
      <c r="Y993" s="343"/>
      <c r="Z993" s="266" t="s">
        <v>1762</v>
      </c>
    </row>
    <row r="994" spans="1:26" ht="15" customHeight="1" x14ac:dyDescent="0.2">
      <c r="A994" s="216" t="str">
        <f t="shared" si="15"/>
        <v>乗0軽X</v>
      </c>
      <c r="B994" s="216" t="s">
        <v>206</v>
      </c>
      <c r="C994" s="216" t="s">
        <v>197</v>
      </c>
      <c r="D994" s="216" t="s">
        <v>534</v>
      </c>
      <c r="E994" s="216" t="s">
        <v>680</v>
      </c>
      <c r="I994" s="1" t="s">
        <v>91</v>
      </c>
      <c r="T994" s="341" t="s">
        <v>307</v>
      </c>
      <c r="U994" s="265" t="s">
        <v>245</v>
      </c>
      <c r="V994" s="265" t="s">
        <v>308</v>
      </c>
      <c r="W994" s="342" t="s">
        <v>534</v>
      </c>
      <c r="X994" s="265" t="s">
        <v>680</v>
      </c>
      <c r="Y994" s="343"/>
      <c r="Z994" s="266" t="s">
        <v>1762</v>
      </c>
    </row>
    <row r="995" spans="1:26" ht="15" customHeight="1" x14ac:dyDescent="0.2">
      <c r="A995" s="216" t="str">
        <f t="shared" si="15"/>
        <v>乗0軽Y</v>
      </c>
      <c r="B995" s="216" t="s">
        <v>206</v>
      </c>
      <c r="C995" s="216" t="s">
        <v>197</v>
      </c>
      <c r="D995" s="216" t="s">
        <v>534</v>
      </c>
      <c r="E995" s="216" t="s">
        <v>686</v>
      </c>
      <c r="I995" s="1" t="s">
        <v>91</v>
      </c>
      <c r="T995" s="341" t="s">
        <v>307</v>
      </c>
      <c r="U995" s="265" t="s">
        <v>245</v>
      </c>
      <c r="V995" s="265" t="s">
        <v>308</v>
      </c>
      <c r="W995" s="342" t="s">
        <v>534</v>
      </c>
      <c r="X995" s="265" t="s">
        <v>686</v>
      </c>
      <c r="Y995" s="343"/>
      <c r="Z995" s="266" t="s">
        <v>1762</v>
      </c>
    </row>
    <row r="996" spans="1:26" ht="15" customHeight="1" x14ac:dyDescent="0.2">
      <c r="A996" s="216" t="str">
        <f t="shared" si="15"/>
        <v>乗0軽KD</v>
      </c>
      <c r="B996" s="216" t="s">
        <v>206</v>
      </c>
      <c r="C996" s="216" t="s">
        <v>197</v>
      </c>
      <c r="D996" s="216" t="s">
        <v>535</v>
      </c>
      <c r="E996" s="216" t="s">
        <v>536</v>
      </c>
      <c r="I996" s="1" t="s">
        <v>91</v>
      </c>
      <c r="T996" s="341" t="s">
        <v>307</v>
      </c>
      <c r="U996" s="265" t="s">
        <v>245</v>
      </c>
      <c r="V996" s="265" t="s">
        <v>308</v>
      </c>
      <c r="W996" s="342" t="s">
        <v>535</v>
      </c>
      <c r="X996" s="265" t="s">
        <v>536</v>
      </c>
      <c r="Y996" s="343"/>
      <c r="Z996" s="266" t="s">
        <v>1762</v>
      </c>
    </row>
    <row r="997" spans="1:26" ht="15" customHeight="1" x14ac:dyDescent="0.2">
      <c r="A997" s="216" t="str">
        <f t="shared" si="15"/>
        <v>乗0軽KE</v>
      </c>
      <c r="B997" s="216" t="s">
        <v>206</v>
      </c>
      <c r="C997" s="216" t="s">
        <v>197</v>
      </c>
      <c r="D997" s="216" t="s">
        <v>538</v>
      </c>
      <c r="E997" s="216" t="s">
        <v>616</v>
      </c>
      <c r="I997" s="1" t="s">
        <v>91</v>
      </c>
      <c r="T997" s="341" t="s">
        <v>307</v>
      </c>
      <c r="U997" s="265" t="s">
        <v>245</v>
      </c>
      <c r="V997" s="265" t="s">
        <v>308</v>
      </c>
      <c r="W997" s="342" t="s">
        <v>538</v>
      </c>
      <c r="X997" s="265" t="s">
        <v>616</v>
      </c>
      <c r="Y997" s="343"/>
      <c r="Z997" s="266" t="s">
        <v>1762</v>
      </c>
    </row>
    <row r="998" spans="1:26" ht="15" customHeight="1" x14ac:dyDescent="0.2">
      <c r="A998" s="216" t="str">
        <f t="shared" si="15"/>
        <v>乗0軽HA</v>
      </c>
      <c r="B998" s="216" t="s">
        <v>206</v>
      </c>
      <c r="C998" s="216" t="s">
        <v>197</v>
      </c>
      <c r="D998" s="216" t="s">
        <v>538</v>
      </c>
      <c r="E998" s="216" t="s">
        <v>603</v>
      </c>
      <c r="I998" s="1" t="s">
        <v>816</v>
      </c>
      <c r="J998" s="216" t="s">
        <v>820</v>
      </c>
      <c r="T998" s="341" t="s">
        <v>307</v>
      </c>
      <c r="U998" s="265" t="s">
        <v>245</v>
      </c>
      <c r="V998" s="265" t="s">
        <v>308</v>
      </c>
      <c r="W998" s="342" t="s">
        <v>538</v>
      </c>
      <c r="X998" s="265" t="s">
        <v>603</v>
      </c>
      <c r="Y998" s="343"/>
      <c r="Z998" s="266" t="s">
        <v>1702</v>
      </c>
    </row>
    <row r="999" spans="1:26" ht="15" customHeight="1" x14ac:dyDescent="0.2">
      <c r="A999" s="216" t="str">
        <f t="shared" si="15"/>
        <v>乗0軽KH</v>
      </c>
      <c r="B999" s="216" t="s">
        <v>206</v>
      </c>
      <c r="C999" s="216" t="s">
        <v>197</v>
      </c>
      <c r="D999" s="216" t="s">
        <v>538</v>
      </c>
      <c r="E999" s="216" t="s">
        <v>619</v>
      </c>
      <c r="I999" s="1" t="s">
        <v>91</v>
      </c>
      <c r="T999" s="341" t="s">
        <v>307</v>
      </c>
      <c r="U999" s="265" t="s">
        <v>245</v>
      </c>
      <c r="V999" s="265" t="s">
        <v>308</v>
      </c>
      <c r="W999" s="342" t="s">
        <v>538</v>
      </c>
      <c r="X999" s="265" t="s">
        <v>619</v>
      </c>
      <c r="Y999" s="343"/>
      <c r="Z999" s="266" t="s">
        <v>1762</v>
      </c>
    </row>
    <row r="1000" spans="1:26" ht="15" customHeight="1" x14ac:dyDescent="0.2">
      <c r="A1000" s="216" t="str">
        <f t="shared" si="15"/>
        <v>乗0軽HD</v>
      </c>
      <c r="B1000" s="216" t="s">
        <v>206</v>
      </c>
      <c r="C1000" s="216" t="s">
        <v>197</v>
      </c>
      <c r="D1000" s="216" t="s">
        <v>538</v>
      </c>
      <c r="E1000" s="216" t="s">
        <v>606</v>
      </c>
      <c r="I1000" s="1" t="s">
        <v>816</v>
      </c>
      <c r="J1000" s="216" t="s">
        <v>820</v>
      </c>
      <c r="T1000" s="341" t="s">
        <v>307</v>
      </c>
      <c r="U1000" s="265" t="s">
        <v>245</v>
      </c>
      <c r="V1000" s="265" t="s">
        <v>308</v>
      </c>
      <c r="W1000" s="342" t="s">
        <v>538</v>
      </c>
      <c r="X1000" s="265" t="s">
        <v>606</v>
      </c>
      <c r="Y1000" s="343"/>
      <c r="Z1000" s="266" t="s">
        <v>1702</v>
      </c>
    </row>
    <row r="1001" spans="1:26" ht="15" customHeight="1" x14ac:dyDescent="0.2">
      <c r="A1001" s="216" t="str">
        <f t="shared" si="15"/>
        <v>乗0軽DA</v>
      </c>
      <c r="B1001" s="216" t="s">
        <v>206</v>
      </c>
      <c r="C1001" s="216" t="s">
        <v>197</v>
      </c>
      <c r="D1001" s="216" t="s">
        <v>538</v>
      </c>
      <c r="E1001" s="216" t="s">
        <v>1260</v>
      </c>
      <c r="I1001" s="1" t="s">
        <v>91</v>
      </c>
      <c r="J1001" s="216" t="s">
        <v>821</v>
      </c>
      <c r="T1001" s="341" t="s">
        <v>307</v>
      </c>
      <c r="U1001" s="265" t="s">
        <v>245</v>
      </c>
      <c r="V1001" s="265" t="s">
        <v>308</v>
      </c>
      <c r="W1001" s="342" t="s">
        <v>538</v>
      </c>
      <c r="X1001" s="265" t="s">
        <v>1260</v>
      </c>
      <c r="Y1001" s="343"/>
      <c r="Z1001" s="266" t="s">
        <v>1709</v>
      </c>
    </row>
    <row r="1002" spans="1:26" ht="15" customHeight="1" x14ac:dyDescent="0.2">
      <c r="A1002" s="216" t="str">
        <f t="shared" si="15"/>
        <v>乗0軽WA</v>
      </c>
      <c r="B1002" s="216" t="s">
        <v>206</v>
      </c>
      <c r="C1002" s="216" t="s">
        <v>197</v>
      </c>
      <c r="D1002" s="216" t="s">
        <v>538</v>
      </c>
      <c r="E1002" s="216" t="s">
        <v>1261</v>
      </c>
      <c r="I1002" s="1" t="s">
        <v>816</v>
      </c>
      <c r="J1002" s="216" t="s">
        <v>215</v>
      </c>
      <c r="T1002" s="341" t="s">
        <v>307</v>
      </c>
      <c r="U1002" s="265" t="s">
        <v>245</v>
      </c>
      <c r="V1002" s="265" t="s">
        <v>308</v>
      </c>
      <c r="W1002" s="342" t="s">
        <v>538</v>
      </c>
      <c r="X1002" s="265" t="s">
        <v>1261</v>
      </c>
      <c r="Y1002" s="343"/>
      <c r="Z1002" s="266" t="s">
        <v>1702</v>
      </c>
    </row>
    <row r="1003" spans="1:26" ht="15" customHeight="1" x14ac:dyDescent="0.2">
      <c r="A1003" s="216" t="str">
        <f t="shared" si="15"/>
        <v>乗0軽DB</v>
      </c>
      <c r="B1003" s="216" t="s">
        <v>206</v>
      </c>
      <c r="C1003" s="216" t="s">
        <v>197</v>
      </c>
      <c r="D1003" s="216" t="s">
        <v>538</v>
      </c>
      <c r="E1003" s="216" t="s">
        <v>1262</v>
      </c>
      <c r="I1003" s="1" t="s">
        <v>91</v>
      </c>
      <c r="J1003" s="216" t="s">
        <v>822</v>
      </c>
      <c r="T1003" s="341" t="s">
        <v>307</v>
      </c>
      <c r="U1003" s="265" t="s">
        <v>245</v>
      </c>
      <c r="V1003" s="265" t="s">
        <v>308</v>
      </c>
      <c r="W1003" s="342" t="s">
        <v>538</v>
      </c>
      <c r="X1003" s="265" t="s">
        <v>1262</v>
      </c>
      <c r="Y1003" s="343"/>
      <c r="Z1003" s="266" t="s">
        <v>1762</v>
      </c>
    </row>
    <row r="1004" spans="1:26" ht="15" customHeight="1" x14ac:dyDescent="0.2">
      <c r="A1004" s="216" t="str">
        <f t="shared" si="15"/>
        <v>乗0軽WB</v>
      </c>
      <c r="B1004" s="216" t="s">
        <v>206</v>
      </c>
      <c r="C1004" s="216" t="s">
        <v>197</v>
      </c>
      <c r="D1004" s="216" t="s">
        <v>538</v>
      </c>
      <c r="E1004" s="216" t="s">
        <v>1263</v>
      </c>
      <c r="I1004" s="1" t="s">
        <v>816</v>
      </c>
      <c r="J1004" s="216" t="s">
        <v>216</v>
      </c>
      <c r="T1004" s="341" t="s">
        <v>307</v>
      </c>
      <c r="U1004" s="265" t="s">
        <v>245</v>
      </c>
      <c r="V1004" s="265" t="s">
        <v>308</v>
      </c>
      <c r="W1004" s="342" t="s">
        <v>538</v>
      </c>
      <c r="X1004" s="265" t="s">
        <v>1263</v>
      </c>
      <c r="Y1004" s="343"/>
      <c r="Z1004" s="266" t="s">
        <v>1702</v>
      </c>
    </row>
    <row r="1005" spans="1:26" ht="15" customHeight="1" x14ac:dyDescent="0.2">
      <c r="A1005" s="216" t="str">
        <f t="shared" si="15"/>
        <v>乗0軽DC</v>
      </c>
      <c r="B1005" s="216" t="s">
        <v>206</v>
      </c>
      <c r="C1005" s="216" t="s">
        <v>197</v>
      </c>
      <c r="D1005" s="216" t="s">
        <v>538</v>
      </c>
      <c r="E1005" s="216" t="s">
        <v>1264</v>
      </c>
      <c r="I1005" s="1" t="s">
        <v>91</v>
      </c>
      <c r="J1005" s="216" t="s">
        <v>823</v>
      </c>
      <c r="T1005" s="341" t="s">
        <v>307</v>
      </c>
      <c r="U1005" s="265" t="s">
        <v>245</v>
      </c>
      <c r="V1005" s="265" t="s">
        <v>308</v>
      </c>
      <c r="W1005" s="342" t="s">
        <v>538</v>
      </c>
      <c r="X1005" s="265" t="s">
        <v>1264</v>
      </c>
      <c r="Y1005" s="343"/>
      <c r="Z1005" s="266" t="s">
        <v>1762</v>
      </c>
    </row>
    <row r="1006" spans="1:26" ht="15" customHeight="1" x14ac:dyDescent="0.2">
      <c r="A1006" s="216" t="str">
        <f t="shared" si="15"/>
        <v>乗0軽WC</v>
      </c>
      <c r="B1006" s="216" t="s">
        <v>206</v>
      </c>
      <c r="C1006" s="216" t="s">
        <v>197</v>
      </c>
      <c r="D1006" s="216" t="s">
        <v>538</v>
      </c>
      <c r="E1006" s="216" t="s">
        <v>1265</v>
      </c>
      <c r="I1006" s="1" t="s">
        <v>816</v>
      </c>
      <c r="J1006" s="216" t="s">
        <v>217</v>
      </c>
      <c r="T1006" s="341" t="s">
        <v>307</v>
      </c>
      <c r="U1006" s="265" t="s">
        <v>245</v>
      </c>
      <c r="V1006" s="265" t="s">
        <v>308</v>
      </c>
      <c r="W1006" s="342" t="s">
        <v>538</v>
      </c>
      <c r="X1006" s="265" t="s">
        <v>1265</v>
      </c>
      <c r="Y1006" s="343"/>
      <c r="Z1006" s="266" t="s">
        <v>1702</v>
      </c>
    </row>
    <row r="1007" spans="1:26" ht="15" customHeight="1" x14ac:dyDescent="0.2">
      <c r="A1007" s="216" t="str">
        <f t="shared" si="15"/>
        <v>乗0軽DK</v>
      </c>
      <c r="B1007" s="216" t="s">
        <v>206</v>
      </c>
      <c r="C1007" s="216" t="s">
        <v>197</v>
      </c>
      <c r="D1007" s="216" t="s">
        <v>538</v>
      </c>
      <c r="E1007" s="216" t="s">
        <v>1266</v>
      </c>
      <c r="I1007" s="1" t="s">
        <v>91</v>
      </c>
      <c r="J1007" s="216" t="s">
        <v>821</v>
      </c>
      <c r="T1007" s="341" t="s">
        <v>307</v>
      </c>
      <c r="U1007" s="346" t="s">
        <v>245</v>
      </c>
      <c r="V1007" s="346" t="s">
        <v>308</v>
      </c>
      <c r="W1007" s="342" t="s">
        <v>538</v>
      </c>
      <c r="X1007" s="265" t="s">
        <v>1266</v>
      </c>
      <c r="Y1007" s="343"/>
      <c r="Z1007" s="266" t="s">
        <v>1762</v>
      </c>
    </row>
    <row r="1008" spans="1:26" ht="15" customHeight="1" x14ac:dyDescent="0.2">
      <c r="A1008" s="216" t="str">
        <f t="shared" si="15"/>
        <v>乗0軽WK</v>
      </c>
      <c r="B1008" s="216" t="s">
        <v>206</v>
      </c>
      <c r="C1008" s="216" t="s">
        <v>197</v>
      </c>
      <c r="D1008" s="216" t="s">
        <v>538</v>
      </c>
      <c r="E1008" s="216" t="s">
        <v>1267</v>
      </c>
      <c r="I1008" s="1" t="s">
        <v>816</v>
      </c>
      <c r="J1008" s="216" t="s">
        <v>215</v>
      </c>
      <c r="T1008" s="341" t="s">
        <v>307</v>
      </c>
      <c r="U1008" s="346" t="s">
        <v>245</v>
      </c>
      <c r="V1008" s="346" t="s">
        <v>308</v>
      </c>
      <c r="W1008" s="342" t="s">
        <v>538</v>
      </c>
      <c r="X1008" s="265" t="s">
        <v>1267</v>
      </c>
      <c r="Y1008" s="343"/>
      <c r="Z1008" s="266" t="s">
        <v>1702</v>
      </c>
    </row>
    <row r="1009" spans="1:26" ht="15" customHeight="1" x14ac:dyDescent="0.2">
      <c r="A1009" s="216" t="str">
        <f t="shared" si="15"/>
        <v>乗0軽DL</v>
      </c>
      <c r="B1009" s="216" t="s">
        <v>206</v>
      </c>
      <c r="C1009" s="216" t="s">
        <v>197</v>
      </c>
      <c r="D1009" s="216" t="s">
        <v>538</v>
      </c>
      <c r="E1009" s="216" t="s">
        <v>1268</v>
      </c>
      <c r="I1009" s="1" t="s">
        <v>91</v>
      </c>
      <c r="J1009" s="216" t="s">
        <v>822</v>
      </c>
      <c r="T1009" s="341" t="s">
        <v>307</v>
      </c>
      <c r="U1009" s="346" t="s">
        <v>245</v>
      </c>
      <c r="V1009" s="346" t="s">
        <v>308</v>
      </c>
      <c r="W1009" s="342" t="s">
        <v>538</v>
      </c>
      <c r="X1009" s="265" t="s">
        <v>1268</v>
      </c>
      <c r="Y1009" s="343"/>
      <c r="Z1009" s="266" t="s">
        <v>1762</v>
      </c>
    </row>
    <row r="1010" spans="1:26" ht="15" customHeight="1" x14ac:dyDescent="0.2">
      <c r="A1010" s="216" t="str">
        <f t="shared" si="15"/>
        <v>乗0軽WL</v>
      </c>
      <c r="B1010" s="216" t="s">
        <v>206</v>
      </c>
      <c r="C1010" s="216" t="s">
        <v>197</v>
      </c>
      <c r="D1010" s="216" t="s">
        <v>538</v>
      </c>
      <c r="E1010" s="216" t="s">
        <v>1269</v>
      </c>
      <c r="I1010" s="1" t="s">
        <v>816</v>
      </c>
      <c r="J1010" s="216" t="s">
        <v>216</v>
      </c>
      <c r="T1010" s="341" t="s">
        <v>307</v>
      </c>
      <c r="U1010" s="346" t="s">
        <v>245</v>
      </c>
      <c r="V1010" s="346" t="s">
        <v>308</v>
      </c>
      <c r="W1010" s="342" t="s">
        <v>538</v>
      </c>
      <c r="X1010" s="265" t="s">
        <v>1269</v>
      </c>
      <c r="Y1010" s="343"/>
      <c r="Z1010" s="266" t="s">
        <v>1702</v>
      </c>
    </row>
    <row r="1011" spans="1:26" ht="15" customHeight="1" x14ac:dyDescent="0.2">
      <c r="A1011" s="216" t="str">
        <f t="shared" si="15"/>
        <v>乗0軽DM</v>
      </c>
      <c r="B1011" s="216" t="s">
        <v>206</v>
      </c>
      <c r="C1011" s="216" t="s">
        <v>197</v>
      </c>
      <c r="D1011" s="216" t="s">
        <v>538</v>
      </c>
      <c r="E1011" s="216" t="s">
        <v>1270</v>
      </c>
      <c r="I1011" s="1" t="s">
        <v>91</v>
      </c>
      <c r="J1011" s="216" t="s">
        <v>823</v>
      </c>
      <c r="T1011" s="341" t="s">
        <v>307</v>
      </c>
      <c r="U1011" s="346" t="s">
        <v>245</v>
      </c>
      <c r="V1011" s="346" t="s">
        <v>308</v>
      </c>
      <c r="W1011" s="342" t="s">
        <v>538</v>
      </c>
      <c r="X1011" s="265" t="s">
        <v>1270</v>
      </c>
      <c r="Y1011" s="343"/>
      <c r="Z1011" s="266" t="s">
        <v>1709</v>
      </c>
    </row>
    <row r="1012" spans="1:26" ht="15" customHeight="1" x14ac:dyDescent="0.2">
      <c r="A1012" s="216" t="str">
        <f t="shared" si="15"/>
        <v>乗0軽WM</v>
      </c>
      <c r="B1012" s="216" t="s">
        <v>206</v>
      </c>
      <c r="C1012" s="216" t="s">
        <v>197</v>
      </c>
      <c r="D1012" s="216" t="s">
        <v>538</v>
      </c>
      <c r="E1012" s="216" t="s">
        <v>1271</v>
      </c>
      <c r="I1012" s="1" t="s">
        <v>816</v>
      </c>
      <c r="J1012" s="216" t="s">
        <v>217</v>
      </c>
      <c r="T1012" s="341" t="s">
        <v>307</v>
      </c>
      <c r="U1012" s="346" t="s">
        <v>245</v>
      </c>
      <c r="V1012" s="346" t="s">
        <v>308</v>
      </c>
      <c r="W1012" s="342" t="s">
        <v>538</v>
      </c>
      <c r="X1012" s="265" t="s">
        <v>1271</v>
      </c>
      <c r="Y1012" s="343"/>
      <c r="Z1012" s="266" t="s">
        <v>1702</v>
      </c>
    </row>
    <row r="1013" spans="1:26" ht="15" customHeight="1" x14ac:dyDescent="0.2">
      <c r="A1013" s="216" t="str">
        <f t="shared" si="15"/>
        <v>乗0軽KM</v>
      </c>
      <c r="B1013" s="216" t="s">
        <v>206</v>
      </c>
      <c r="C1013" s="216" t="s">
        <v>197</v>
      </c>
      <c r="D1013" s="216" t="s">
        <v>518</v>
      </c>
      <c r="E1013" s="216" t="s">
        <v>623</v>
      </c>
      <c r="I1013" s="1" t="s">
        <v>91</v>
      </c>
      <c r="T1013" s="341" t="s">
        <v>307</v>
      </c>
      <c r="U1013" s="346" t="s">
        <v>245</v>
      </c>
      <c r="V1013" s="346" t="s">
        <v>308</v>
      </c>
      <c r="W1013" s="342" t="s">
        <v>518</v>
      </c>
      <c r="X1013" s="265" t="s">
        <v>623</v>
      </c>
      <c r="Y1013" s="343"/>
      <c r="Z1013" s="266" t="s">
        <v>1762</v>
      </c>
    </row>
    <row r="1014" spans="1:26" ht="15" customHeight="1" x14ac:dyDescent="0.2">
      <c r="A1014" s="216" t="str">
        <f t="shared" si="15"/>
        <v>乗0軽HT</v>
      </c>
      <c r="B1014" s="216" t="s">
        <v>206</v>
      </c>
      <c r="C1014" s="216" t="s">
        <v>197</v>
      </c>
      <c r="D1014" s="216" t="s">
        <v>518</v>
      </c>
      <c r="E1014" s="216" t="s">
        <v>610</v>
      </c>
      <c r="I1014" s="1" t="s">
        <v>816</v>
      </c>
      <c r="J1014" s="216" t="s">
        <v>820</v>
      </c>
      <c r="T1014" s="341" t="s">
        <v>307</v>
      </c>
      <c r="U1014" s="346" t="s">
        <v>245</v>
      </c>
      <c r="V1014" s="346" t="s">
        <v>308</v>
      </c>
      <c r="W1014" s="342" t="s">
        <v>518</v>
      </c>
      <c r="X1014" s="265" t="s">
        <v>610</v>
      </c>
      <c r="Y1014" s="343"/>
      <c r="Z1014" s="266" t="s">
        <v>1702</v>
      </c>
    </row>
    <row r="1015" spans="1:26" ht="15" customHeight="1" x14ac:dyDescent="0.2">
      <c r="A1015" s="216" t="str">
        <f t="shared" si="15"/>
        <v>乗0軽KN</v>
      </c>
      <c r="B1015" s="216" t="s">
        <v>206</v>
      </c>
      <c r="C1015" s="216" t="s">
        <v>197</v>
      </c>
      <c r="D1015" s="216" t="s">
        <v>518</v>
      </c>
      <c r="E1015" s="216" t="s">
        <v>624</v>
      </c>
      <c r="I1015" s="1" t="s">
        <v>91</v>
      </c>
      <c r="T1015" s="341" t="s">
        <v>307</v>
      </c>
      <c r="U1015" s="346" t="s">
        <v>245</v>
      </c>
      <c r="V1015" s="346" t="s">
        <v>308</v>
      </c>
      <c r="W1015" s="342" t="s">
        <v>518</v>
      </c>
      <c r="X1015" s="265" t="s">
        <v>624</v>
      </c>
      <c r="Y1015" s="343"/>
      <c r="Z1015" s="266" t="s">
        <v>1762</v>
      </c>
    </row>
    <row r="1016" spans="1:26" ht="15" customHeight="1" x14ac:dyDescent="0.2">
      <c r="A1016" s="216" t="str">
        <f t="shared" si="15"/>
        <v>乗0軽HU</v>
      </c>
      <c r="B1016" s="216" t="s">
        <v>206</v>
      </c>
      <c r="C1016" s="216" t="s">
        <v>197</v>
      </c>
      <c r="D1016" s="216" t="s">
        <v>518</v>
      </c>
      <c r="E1016" s="216" t="s">
        <v>611</v>
      </c>
      <c r="I1016" s="1" t="s">
        <v>816</v>
      </c>
      <c r="J1016" s="216" t="s">
        <v>820</v>
      </c>
      <c r="T1016" s="341" t="s">
        <v>307</v>
      </c>
      <c r="U1016" s="265" t="s">
        <v>245</v>
      </c>
      <c r="V1016" s="265" t="s">
        <v>308</v>
      </c>
      <c r="W1016" s="342" t="s">
        <v>518</v>
      </c>
      <c r="X1016" s="265" t="s">
        <v>611</v>
      </c>
      <c r="Y1016" s="343"/>
      <c r="Z1016" s="347" t="s">
        <v>1702</v>
      </c>
    </row>
    <row r="1017" spans="1:26" ht="15" customHeight="1" x14ac:dyDescent="0.2">
      <c r="A1017" s="216" t="str">
        <f t="shared" si="15"/>
        <v>乗0軽TF</v>
      </c>
      <c r="B1017" s="216" t="s">
        <v>206</v>
      </c>
      <c r="C1017" s="216" t="s">
        <v>197</v>
      </c>
      <c r="D1017" s="216" t="s">
        <v>518</v>
      </c>
      <c r="E1017" s="216" t="s">
        <v>1272</v>
      </c>
      <c r="I1017" s="1" t="s">
        <v>91</v>
      </c>
      <c r="J1017" s="216" t="s">
        <v>821</v>
      </c>
      <c r="T1017" s="341" t="s">
        <v>307</v>
      </c>
      <c r="U1017" s="265" t="s">
        <v>245</v>
      </c>
      <c r="V1017" s="270" t="s">
        <v>308</v>
      </c>
      <c r="W1017" s="342" t="s">
        <v>518</v>
      </c>
      <c r="X1017" s="265" t="s">
        <v>1272</v>
      </c>
      <c r="Y1017" s="343"/>
      <c r="Z1017" s="347" t="s">
        <v>1709</v>
      </c>
    </row>
    <row r="1018" spans="1:26" ht="15" customHeight="1" x14ac:dyDescent="0.2">
      <c r="A1018" s="216" t="str">
        <f t="shared" si="15"/>
        <v>乗0軽XF</v>
      </c>
      <c r="B1018" s="216" t="s">
        <v>206</v>
      </c>
      <c r="C1018" s="216" t="s">
        <v>197</v>
      </c>
      <c r="D1018" s="216" t="s">
        <v>518</v>
      </c>
      <c r="E1018" s="216" t="s">
        <v>1273</v>
      </c>
      <c r="I1018" s="1" t="s">
        <v>816</v>
      </c>
      <c r="J1018" s="216" t="s">
        <v>215</v>
      </c>
      <c r="T1018" s="341" t="s">
        <v>307</v>
      </c>
      <c r="U1018" s="265" t="s">
        <v>245</v>
      </c>
      <c r="V1018" s="270" t="s">
        <v>308</v>
      </c>
      <c r="W1018" s="342" t="s">
        <v>518</v>
      </c>
      <c r="X1018" s="265" t="s">
        <v>1273</v>
      </c>
      <c r="Y1018" s="343"/>
      <c r="Z1018" s="347" t="s">
        <v>1702</v>
      </c>
    </row>
    <row r="1019" spans="1:26" ht="15" customHeight="1" x14ac:dyDescent="0.2">
      <c r="A1019" s="216" t="str">
        <f t="shared" si="15"/>
        <v>乗0軽TG</v>
      </c>
      <c r="B1019" s="216" t="s">
        <v>206</v>
      </c>
      <c r="C1019" s="216" t="s">
        <v>197</v>
      </c>
      <c r="D1019" s="216" t="s">
        <v>518</v>
      </c>
      <c r="E1019" s="216" t="s">
        <v>1274</v>
      </c>
      <c r="I1019" s="1" t="s">
        <v>91</v>
      </c>
      <c r="J1019" s="216" t="s">
        <v>821</v>
      </c>
      <c r="T1019" s="341" t="s">
        <v>307</v>
      </c>
      <c r="U1019" s="265" t="s">
        <v>245</v>
      </c>
      <c r="V1019" s="265" t="s">
        <v>308</v>
      </c>
      <c r="W1019" s="342" t="s">
        <v>518</v>
      </c>
      <c r="X1019" s="265" t="s">
        <v>1274</v>
      </c>
      <c r="Y1019" s="343"/>
      <c r="Z1019" s="347" t="s">
        <v>1709</v>
      </c>
    </row>
    <row r="1020" spans="1:26" ht="15" customHeight="1" x14ac:dyDescent="0.2">
      <c r="A1020" s="216" t="str">
        <f t="shared" si="15"/>
        <v>乗0軽XG</v>
      </c>
      <c r="B1020" s="216" t="s">
        <v>206</v>
      </c>
      <c r="C1020" s="216" t="s">
        <v>197</v>
      </c>
      <c r="D1020" s="216" t="s">
        <v>518</v>
      </c>
      <c r="E1020" s="216" t="s">
        <v>1275</v>
      </c>
      <c r="I1020" s="1" t="s">
        <v>816</v>
      </c>
      <c r="J1020" s="216" t="s">
        <v>215</v>
      </c>
      <c r="T1020" s="341" t="s">
        <v>307</v>
      </c>
      <c r="U1020" s="265" t="s">
        <v>245</v>
      </c>
      <c r="V1020" s="265" t="s">
        <v>308</v>
      </c>
      <c r="W1020" s="342" t="s">
        <v>518</v>
      </c>
      <c r="X1020" s="265" t="s">
        <v>1275</v>
      </c>
      <c r="Y1020" s="343"/>
      <c r="Z1020" s="347" t="s">
        <v>1702</v>
      </c>
    </row>
    <row r="1021" spans="1:26" ht="15" customHeight="1" x14ac:dyDescent="0.2">
      <c r="A1021" s="216" t="str">
        <f t="shared" si="15"/>
        <v>乗0軽LF</v>
      </c>
      <c r="B1021" s="216" t="s">
        <v>206</v>
      </c>
      <c r="C1021" s="216" t="s">
        <v>197</v>
      </c>
      <c r="D1021" s="216" t="s">
        <v>518</v>
      </c>
      <c r="E1021" s="216" t="s">
        <v>1276</v>
      </c>
      <c r="I1021" s="1" t="s">
        <v>91</v>
      </c>
      <c r="J1021" s="216" t="s">
        <v>822</v>
      </c>
      <c r="T1021" s="341" t="s">
        <v>307</v>
      </c>
      <c r="U1021" s="265" t="s">
        <v>245</v>
      </c>
      <c r="V1021" s="265" t="s">
        <v>308</v>
      </c>
      <c r="W1021" s="342" t="s">
        <v>518</v>
      </c>
      <c r="X1021" s="265" t="s">
        <v>1276</v>
      </c>
      <c r="Y1021" s="343"/>
      <c r="Z1021" s="347" t="s">
        <v>1709</v>
      </c>
    </row>
    <row r="1022" spans="1:26" ht="15" customHeight="1" x14ac:dyDescent="0.2">
      <c r="A1022" s="216" t="str">
        <f t="shared" si="15"/>
        <v>乗0軽YF</v>
      </c>
      <c r="B1022" s="216" t="s">
        <v>206</v>
      </c>
      <c r="C1022" s="216" t="s">
        <v>197</v>
      </c>
      <c r="D1022" s="216" t="s">
        <v>518</v>
      </c>
      <c r="E1022" s="216" t="s">
        <v>1277</v>
      </c>
      <c r="I1022" s="1" t="s">
        <v>816</v>
      </c>
      <c r="J1022" s="216" t="s">
        <v>216</v>
      </c>
      <c r="T1022" s="341" t="s">
        <v>307</v>
      </c>
      <c r="U1022" s="265" t="s">
        <v>245</v>
      </c>
      <c r="V1022" s="265" t="s">
        <v>308</v>
      </c>
      <c r="W1022" s="342" t="s">
        <v>518</v>
      </c>
      <c r="X1022" s="265" t="s">
        <v>1277</v>
      </c>
      <c r="Y1022" s="343"/>
      <c r="Z1022" s="347" t="s">
        <v>1702</v>
      </c>
    </row>
    <row r="1023" spans="1:26" ht="15" customHeight="1" x14ac:dyDescent="0.2">
      <c r="A1023" s="216" t="str">
        <f t="shared" si="15"/>
        <v>乗0軽LG</v>
      </c>
      <c r="B1023" s="216" t="s">
        <v>206</v>
      </c>
      <c r="C1023" s="216" t="s">
        <v>197</v>
      </c>
      <c r="D1023" s="216" t="s">
        <v>518</v>
      </c>
      <c r="E1023" s="216" t="s">
        <v>1278</v>
      </c>
      <c r="I1023" s="1" t="s">
        <v>91</v>
      </c>
      <c r="J1023" s="216" t="s">
        <v>822</v>
      </c>
      <c r="T1023" s="341" t="s">
        <v>307</v>
      </c>
      <c r="U1023" s="265" t="s">
        <v>245</v>
      </c>
      <c r="V1023" s="265" t="s">
        <v>308</v>
      </c>
      <c r="W1023" s="342" t="s">
        <v>518</v>
      </c>
      <c r="X1023" s="265" t="s">
        <v>1278</v>
      </c>
      <c r="Y1023" s="343"/>
      <c r="Z1023" s="347" t="s">
        <v>1709</v>
      </c>
    </row>
    <row r="1024" spans="1:26" ht="15" customHeight="1" x14ac:dyDescent="0.2">
      <c r="A1024" s="216" t="str">
        <f t="shared" si="15"/>
        <v>乗0軽YG</v>
      </c>
      <c r="B1024" s="216" t="s">
        <v>206</v>
      </c>
      <c r="C1024" s="216" t="s">
        <v>197</v>
      </c>
      <c r="D1024" s="216" t="s">
        <v>518</v>
      </c>
      <c r="E1024" s="216" t="s">
        <v>1279</v>
      </c>
      <c r="I1024" s="1" t="s">
        <v>816</v>
      </c>
      <c r="J1024" s="216" t="s">
        <v>216</v>
      </c>
      <c r="T1024" s="341" t="s">
        <v>307</v>
      </c>
      <c r="U1024" s="265" t="s">
        <v>245</v>
      </c>
      <c r="V1024" s="265" t="s">
        <v>308</v>
      </c>
      <c r="W1024" s="342" t="s">
        <v>518</v>
      </c>
      <c r="X1024" s="265" t="s">
        <v>1279</v>
      </c>
      <c r="Y1024" s="343"/>
      <c r="Z1024" s="347" t="s">
        <v>1702</v>
      </c>
    </row>
    <row r="1025" spans="1:26" ht="15" customHeight="1" x14ac:dyDescent="0.2">
      <c r="A1025" s="216" t="str">
        <f t="shared" si="15"/>
        <v>乗0軽UF</v>
      </c>
      <c r="B1025" s="216" t="s">
        <v>206</v>
      </c>
      <c r="C1025" s="216" t="s">
        <v>197</v>
      </c>
      <c r="D1025" s="216" t="s">
        <v>518</v>
      </c>
      <c r="E1025" s="216" t="s">
        <v>1280</v>
      </c>
      <c r="I1025" s="1" t="s">
        <v>91</v>
      </c>
      <c r="J1025" s="216" t="s">
        <v>823</v>
      </c>
      <c r="T1025" s="341" t="s">
        <v>307</v>
      </c>
      <c r="U1025" s="265" t="s">
        <v>245</v>
      </c>
      <c r="V1025" s="265" t="s">
        <v>308</v>
      </c>
      <c r="W1025" s="342" t="s">
        <v>518</v>
      </c>
      <c r="X1025" s="265" t="s">
        <v>1280</v>
      </c>
      <c r="Y1025" s="343"/>
      <c r="Z1025" s="347" t="s">
        <v>1709</v>
      </c>
    </row>
    <row r="1026" spans="1:26" ht="18" customHeight="1" x14ac:dyDescent="0.2">
      <c r="A1026" s="216" t="str">
        <f t="shared" si="15"/>
        <v>乗0軽ZF</v>
      </c>
      <c r="B1026" s="216" t="s">
        <v>206</v>
      </c>
      <c r="C1026" s="216" t="s">
        <v>197</v>
      </c>
      <c r="D1026" s="216" t="s">
        <v>518</v>
      </c>
      <c r="E1026" s="216" t="s">
        <v>1281</v>
      </c>
      <c r="I1026" s="1" t="s">
        <v>816</v>
      </c>
      <c r="J1026" s="216" t="s">
        <v>217</v>
      </c>
      <c r="T1026" s="341" t="s">
        <v>307</v>
      </c>
      <c r="U1026" s="265" t="s">
        <v>245</v>
      </c>
      <c r="V1026" s="265" t="s">
        <v>308</v>
      </c>
      <c r="W1026" s="265" t="s">
        <v>518</v>
      </c>
      <c r="X1026" s="265" t="s">
        <v>1281</v>
      </c>
      <c r="Y1026" s="343"/>
      <c r="Z1026" s="266" t="s">
        <v>1702</v>
      </c>
    </row>
    <row r="1027" spans="1:26" ht="18" customHeight="1" x14ac:dyDescent="0.2">
      <c r="A1027" s="216" t="str">
        <f t="shared" si="15"/>
        <v>乗0軽UG</v>
      </c>
      <c r="B1027" s="216" t="s">
        <v>206</v>
      </c>
      <c r="C1027" s="216" t="s">
        <v>197</v>
      </c>
      <c r="D1027" s="216" t="s">
        <v>518</v>
      </c>
      <c r="E1027" s="216" t="s">
        <v>1282</v>
      </c>
      <c r="I1027" s="1" t="s">
        <v>91</v>
      </c>
      <c r="J1027" s="216" t="s">
        <v>823</v>
      </c>
      <c r="T1027" s="341" t="s">
        <v>307</v>
      </c>
      <c r="U1027" s="265" t="s">
        <v>245</v>
      </c>
      <c r="V1027" s="265" t="s">
        <v>308</v>
      </c>
      <c r="W1027" s="265" t="s">
        <v>518</v>
      </c>
      <c r="X1027" s="265" t="s">
        <v>1282</v>
      </c>
      <c r="Y1027" s="265"/>
      <c r="Z1027" s="266" t="s">
        <v>1709</v>
      </c>
    </row>
    <row r="1028" spans="1:26" ht="18" customHeight="1" x14ac:dyDescent="0.2">
      <c r="A1028" s="216" t="str">
        <f t="shared" ref="A1028:A1091" si="16">CONCATENATE(C1028,E1028)</f>
        <v>乗0軽ZG</v>
      </c>
      <c r="B1028" s="216" t="s">
        <v>206</v>
      </c>
      <c r="C1028" s="216" t="s">
        <v>197</v>
      </c>
      <c r="D1028" s="216" t="s">
        <v>518</v>
      </c>
      <c r="E1028" s="216" t="s">
        <v>1283</v>
      </c>
      <c r="I1028" s="1" t="s">
        <v>816</v>
      </c>
      <c r="J1028" s="216" t="s">
        <v>217</v>
      </c>
      <c r="T1028" s="341" t="s">
        <v>307</v>
      </c>
      <c r="U1028" s="265" t="s">
        <v>245</v>
      </c>
      <c r="V1028" s="265" t="s">
        <v>308</v>
      </c>
      <c r="W1028" s="265" t="s">
        <v>518</v>
      </c>
      <c r="X1028" s="265" t="s">
        <v>1283</v>
      </c>
      <c r="Y1028" s="265"/>
      <c r="Z1028" s="266" t="s">
        <v>1702</v>
      </c>
    </row>
    <row r="1029" spans="1:26" ht="18" customHeight="1" x14ac:dyDescent="0.2">
      <c r="A1029" s="216" t="str">
        <f t="shared" si="16"/>
        <v>乗0軽ADB</v>
      </c>
      <c r="B1029" s="216" t="s">
        <v>206</v>
      </c>
      <c r="C1029" s="216" t="s">
        <v>197</v>
      </c>
      <c r="D1029" s="216" t="s">
        <v>97</v>
      </c>
      <c r="E1029" s="216" t="s">
        <v>1284</v>
      </c>
      <c r="I1029" s="1" t="s">
        <v>450</v>
      </c>
      <c r="T1029" s="341" t="s">
        <v>307</v>
      </c>
      <c r="U1029" s="265" t="s">
        <v>245</v>
      </c>
      <c r="V1029" s="265" t="s">
        <v>308</v>
      </c>
      <c r="W1029" s="265" t="s">
        <v>97</v>
      </c>
      <c r="X1029" s="265" t="s">
        <v>1284</v>
      </c>
      <c r="Y1029" s="343" t="s">
        <v>565</v>
      </c>
      <c r="Z1029" s="266" t="s">
        <v>1763</v>
      </c>
    </row>
    <row r="1030" spans="1:26" ht="18" customHeight="1" x14ac:dyDescent="0.2">
      <c r="A1030" s="216" t="str">
        <f t="shared" si="16"/>
        <v>乗0軽ADC</v>
      </c>
      <c r="B1030" s="216" t="s">
        <v>206</v>
      </c>
      <c r="C1030" s="216" t="s">
        <v>197</v>
      </c>
      <c r="D1030" s="216" t="s">
        <v>97</v>
      </c>
      <c r="E1030" s="216" t="s">
        <v>1285</v>
      </c>
      <c r="I1030" s="1" t="s">
        <v>450</v>
      </c>
      <c r="T1030" s="341" t="s">
        <v>307</v>
      </c>
      <c r="U1030" s="265" t="s">
        <v>245</v>
      </c>
      <c r="V1030" s="265" t="s">
        <v>308</v>
      </c>
      <c r="W1030" s="265" t="s">
        <v>97</v>
      </c>
      <c r="X1030" s="265" t="s">
        <v>1285</v>
      </c>
      <c r="Y1030" s="343" t="s">
        <v>565</v>
      </c>
      <c r="Z1030" s="266" t="s">
        <v>1763</v>
      </c>
    </row>
    <row r="1031" spans="1:26" ht="18" customHeight="1" x14ac:dyDescent="0.2">
      <c r="A1031" s="216" t="str">
        <f t="shared" si="16"/>
        <v>乗0軽ACB</v>
      </c>
      <c r="B1031" s="216" t="s">
        <v>206</v>
      </c>
      <c r="C1031" s="216" t="s">
        <v>197</v>
      </c>
      <c r="D1031" s="216" t="s">
        <v>97</v>
      </c>
      <c r="E1031" s="216" t="s">
        <v>1286</v>
      </c>
      <c r="I1031" s="1" t="s">
        <v>816</v>
      </c>
      <c r="J1031" s="216" t="s">
        <v>820</v>
      </c>
      <c r="T1031" s="341" t="s">
        <v>307</v>
      </c>
      <c r="U1031" s="265" t="s">
        <v>245</v>
      </c>
      <c r="V1031" s="269" t="s">
        <v>308</v>
      </c>
      <c r="W1031" s="265" t="s">
        <v>97</v>
      </c>
      <c r="X1031" s="265" t="s">
        <v>1286</v>
      </c>
      <c r="Y1031" s="265"/>
      <c r="Z1031" s="266" t="s">
        <v>1702</v>
      </c>
    </row>
    <row r="1032" spans="1:26" ht="18" customHeight="1" x14ac:dyDescent="0.2">
      <c r="A1032" s="216" t="str">
        <f t="shared" si="16"/>
        <v>乗0軽ACC</v>
      </c>
      <c r="B1032" s="216" t="s">
        <v>206</v>
      </c>
      <c r="C1032" s="216" t="s">
        <v>197</v>
      </c>
      <c r="D1032" s="216" t="s">
        <v>97</v>
      </c>
      <c r="E1032" s="216" t="s">
        <v>1287</v>
      </c>
      <c r="I1032" s="1" t="s">
        <v>816</v>
      </c>
      <c r="J1032" s="216" t="s">
        <v>820</v>
      </c>
      <c r="T1032" s="341" t="s">
        <v>307</v>
      </c>
      <c r="U1032" s="265" t="s">
        <v>245</v>
      </c>
      <c r="V1032" s="269" t="s">
        <v>308</v>
      </c>
      <c r="W1032" s="265" t="s">
        <v>97</v>
      </c>
      <c r="X1032" s="265" t="s">
        <v>1287</v>
      </c>
      <c r="Y1032" s="265"/>
      <c r="Z1032" s="266" t="s">
        <v>1702</v>
      </c>
    </row>
    <row r="1033" spans="1:26" ht="18" customHeight="1" x14ac:dyDescent="0.2">
      <c r="A1033" s="216" t="str">
        <f t="shared" si="16"/>
        <v>乗0軽AMB</v>
      </c>
      <c r="B1033" s="216" t="s">
        <v>206</v>
      </c>
      <c r="C1033" s="216" t="s">
        <v>197</v>
      </c>
      <c r="D1033" s="216" t="s">
        <v>97</v>
      </c>
      <c r="E1033" s="216" t="s">
        <v>1288</v>
      </c>
      <c r="I1033" s="1" t="s">
        <v>827</v>
      </c>
      <c r="J1033" s="216" t="s">
        <v>1225</v>
      </c>
      <c r="T1033" s="341" t="s">
        <v>307</v>
      </c>
      <c r="U1033" s="265" t="s">
        <v>245</v>
      </c>
      <c r="V1033" s="265" t="s">
        <v>308</v>
      </c>
      <c r="W1033" s="265" t="s">
        <v>97</v>
      </c>
      <c r="X1033" s="265" t="s">
        <v>1288</v>
      </c>
      <c r="Y1033" s="265"/>
      <c r="Z1033" s="266" t="s">
        <v>1703</v>
      </c>
    </row>
    <row r="1034" spans="1:26" ht="18" customHeight="1" x14ac:dyDescent="0.2">
      <c r="A1034" s="216" t="str">
        <f t="shared" si="16"/>
        <v>乗0軽AMC</v>
      </c>
      <c r="B1034" s="216" t="s">
        <v>206</v>
      </c>
      <c r="C1034" s="216" t="s">
        <v>197</v>
      </c>
      <c r="D1034" s="216" t="s">
        <v>97</v>
      </c>
      <c r="E1034" s="216" t="s">
        <v>1289</v>
      </c>
      <c r="I1034" s="1" t="s">
        <v>827</v>
      </c>
      <c r="J1034" s="216" t="s">
        <v>1225</v>
      </c>
      <c r="T1034" s="341" t="s">
        <v>307</v>
      </c>
      <c r="U1034" s="265" t="s">
        <v>245</v>
      </c>
      <c r="V1034" s="269" t="s">
        <v>308</v>
      </c>
      <c r="W1034" s="265" t="s">
        <v>97</v>
      </c>
      <c r="X1034" s="265" t="s">
        <v>1289</v>
      </c>
      <c r="Y1034" s="265"/>
      <c r="Z1034" s="266" t="s">
        <v>1703</v>
      </c>
    </row>
    <row r="1035" spans="1:26" ht="18" customHeight="1" x14ac:dyDescent="0.2">
      <c r="A1035" s="216" t="str">
        <f t="shared" si="16"/>
        <v>乗0軽CCB</v>
      </c>
      <c r="B1035" s="216" t="s">
        <v>206</v>
      </c>
      <c r="C1035" s="216" t="s">
        <v>197</v>
      </c>
      <c r="D1035" s="216" t="s">
        <v>97</v>
      </c>
      <c r="E1035" s="216" t="s">
        <v>198</v>
      </c>
      <c r="I1035" s="1" t="s">
        <v>816</v>
      </c>
      <c r="J1035" s="216" t="s">
        <v>217</v>
      </c>
      <c r="T1035" s="341" t="s">
        <v>307</v>
      </c>
      <c r="U1035" s="265" t="s">
        <v>245</v>
      </c>
      <c r="V1035" s="269" t="s">
        <v>308</v>
      </c>
      <c r="W1035" s="265" t="s">
        <v>97</v>
      </c>
      <c r="X1035" s="265" t="s">
        <v>198</v>
      </c>
      <c r="Y1035" s="265"/>
      <c r="Z1035" s="266" t="s">
        <v>1702</v>
      </c>
    </row>
    <row r="1036" spans="1:26" ht="18" customHeight="1" x14ac:dyDescent="0.2">
      <c r="A1036" s="216" t="str">
        <f t="shared" si="16"/>
        <v>乗0軽CCC</v>
      </c>
      <c r="B1036" s="216" t="s">
        <v>206</v>
      </c>
      <c r="C1036" s="216" t="s">
        <v>197</v>
      </c>
      <c r="D1036" s="216" t="s">
        <v>97</v>
      </c>
      <c r="E1036" s="216" t="s">
        <v>199</v>
      </c>
      <c r="I1036" s="1" t="s">
        <v>816</v>
      </c>
      <c r="J1036" s="216" t="s">
        <v>217</v>
      </c>
      <c r="T1036" s="341" t="s">
        <v>307</v>
      </c>
      <c r="U1036" s="265" t="s">
        <v>245</v>
      </c>
      <c r="V1036" s="269" t="s">
        <v>308</v>
      </c>
      <c r="W1036" s="265" t="s">
        <v>97</v>
      </c>
      <c r="X1036" s="265" t="s">
        <v>199</v>
      </c>
      <c r="Y1036" s="265"/>
      <c r="Z1036" s="266" t="s">
        <v>1702</v>
      </c>
    </row>
    <row r="1037" spans="1:26" ht="18" customHeight="1" x14ac:dyDescent="0.2">
      <c r="A1037" s="216" t="str">
        <f t="shared" si="16"/>
        <v>乗0軽CDB</v>
      </c>
      <c r="B1037" s="216" t="s">
        <v>206</v>
      </c>
      <c r="C1037" s="216" t="s">
        <v>197</v>
      </c>
      <c r="D1037" s="216" t="s">
        <v>97</v>
      </c>
      <c r="E1037" s="216" t="s">
        <v>200</v>
      </c>
      <c r="I1037" s="1" t="s">
        <v>450</v>
      </c>
      <c r="J1037" s="216" t="s">
        <v>823</v>
      </c>
      <c r="T1037" s="341" t="s">
        <v>307</v>
      </c>
      <c r="U1037" s="265" t="s">
        <v>245</v>
      </c>
      <c r="V1037" s="269" t="s">
        <v>308</v>
      </c>
      <c r="W1037" s="265" t="s">
        <v>97</v>
      </c>
      <c r="X1037" s="265" t="s">
        <v>200</v>
      </c>
      <c r="Y1037" s="343" t="s">
        <v>565</v>
      </c>
      <c r="Z1037" s="266" t="s">
        <v>1768</v>
      </c>
    </row>
    <row r="1038" spans="1:26" ht="18" customHeight="1" x14ac:dyDescent="0.2">
      <c r="A1038" s="216" t="str">
        <f t="shared" si="16"/>
        <v>乗0軽CDC</v>
      </c>
      <c r="B1038" s="216" t="s">
        <v>206</v>
      </c>
      <c r="C1038" s="216" t="s">
        <v>197</v>
      </c>
      <c r="D1038" s="216" t="s">
        <v>97</v>
      </c>
      <c r="E1038" s="216" t="s">
        <v>201</v>
      </c>
      <c r="I1038" s="1" t="s">
        <v>450</v>
      </c>
      <c r="J1038" s="216" t="s">
        <v>823</v>
      </c>
      <c r="T1038" s="341" t="s">
        <v>307</v>
      </c>
      <c r="U1038" s="265" t="s">
        <v>245</v>
      </c>
      <c r="V1038" s="269" t="s">
        <v>308</v>
      </c>
      <c r="W1038" s="265" t="s">
        <v>97</v>
      </c>
      <c r="X1038" s="265" t="s">
        <v>201</v>
      </c>
      <c r="Y1038" s="343" t="s">
        <v>565</v>
      </c>
      <c r="Z1038" s="266" t="s">
        <v>1768</v>
      </c>
    </row>
    <row r="1039" spans="1:26" x14ac:dyDescent="0.2">
      <c r="A1039" s="216" t="str">
        <f t="shared" si="16"/>
        <v>乗0軽CMB</v>
      </c>
      <c r="B1039" s="216" t="s">
        <v>206</v>
      </c>
      <c r="C1039" s="216" t="s">
        <v>197</v>
      </c>
      <c r="D1039" s="216" t="s">
        <v>97</v>
      </c>
      <c r="E1039" s="216" t="s">
        <v>1290</v>
      </c>
      <c r="I1039" s="1" t="s">
        <v>827</v>
      </c>
      <c r="J1039" s="216" t="s">
        <v>24</v>
      </c>
      <c r="T1039" s="341" t="s">
        <v>307</v>
      </c>
      <c r="U1039" s="265" t="s">
        <v>245</v>
      </c>
      <c r="V1039" s="269" t="s">
        <v>308</v>
      </c>
      <c r="W1039" s="265" t="s">
        <v>97</v>
      </c>
      <c r="X1039" s="265" t="s">
        <v>1290</v>
      </c>
      <c r="Y1039" s="265"/>
      <c r="Z1039" s="266" t="s">
        <v>1703</v>
      </c>
    </row>
    <row r="1040" spans="1:26" x14ac:dyDescent="0.2">
      <c r="A1040" s="216" t="str">
        <f t="shared" si="16"/>
        <v>乗0軽CMC</v>
      </c>
      <c r="B1040" s="216" t="s">
        <v>206</v>
      </c>
      <c r="C1040" s="216" t="s">
        <v>197</v>
      </c>
      <c r="D1040" s="216" t="s">
        <v>97</v>
      </c>
      <c r="E1040" s="216" t="s">
        <v>1291</v>
      </c>
      <c r="I1040" s="1" t="s">
        <v>827</v>
      </c>
      <c r="J1040" s="216" t="s">
        <v>24</v>
      </c>
      <c r="T1040" s="341" t="s">
        <v>307</v>
      </c>
      <c r="U1040" s="265" t="s">
        <v>245</v>
      </c>
      <c r="V1040" s="269" t="s">
        <v>308</v>
      </c>
      <c r="W1040" s="265" t="s">
        <v>97</v>
      </c>
      <c r="X1040" s="265" t="s">
        <v>1291</v>
      </c>
      <c r="Y1040" s="265"/>
      <c r="Z1040" s="266" t="s">
        <v>1703</v>
      </c>
    </row>
    <row r="1041" spans="1:27" x14ac:dyDescent="0.2">
      <c r="A1041" s="216" t="str">
        <f t="shared" si="16"/>
        <v>乗0軽DCB</v>
      </c>
      <c r="B1041" s="216" t="s">
        <v>206</v>
      </c>
      <c r="C1041" s="216" t="s">
        <v>197</v>
      </c>
      <c r="D1041" s="216" t="s">
        <v>97</v>
      </c>
      <c r="E1041" s="216" t="s">
        <v>202</v>
      </c>
      <c r="I1041" s="1" t="s">
        <v>816</v>
      </c>
      <c r="J1041" s="216" t="s">
        <v>14</v>
      </c>
      <c r="T1041" s="341" t="s">
        <v>307</v>
      </c>
      <c r="U1041" s="265" t="s">
        <v>245</v>
      </c>
      <c r="V1041" s="269" t="s">
        <v>308</v>
      </c>
      <c r="W1041" s="265" t="s">
        <v>97</v>
      </c>
      <c r="X1041" s="265" t="s">
        <v>202</v>
      </c>
      <c r="Y1041" s="265"/>
      <c r="Z1041" s="266" t="s">
        <v>1702</v>
      </c>
    </row>
    <row r="1042" spans="1:27" x14ac:dyDescent="0.2">
      <c r="A1042" s="216" t="str">
        <f t="shared" si="16"/>
        <v>乗0軽DCC</v>
      </c>
      <c r="B1042" s="216" t="s">
        <v>206</v>
      </c>
      <c r="C1042" s="216" t="s">
        <v>197</v>
      </c>
      <c r="D1042" s="216" t="s">
        <v>97</v>
      </c>
      <c r="E1042" s="216" t="s">
        <v>203</v>
      </c>
      <c r="I1042" s="1" t="s">
        <v>816</v>
      </c>
      <c r="J1042" s="216" t="s">
        <v>14</v>
      </c>
      <c r="T1042" s="341" t="s">
        <v>307</v>
      </c>
      <c r="U1042" s="265" t="s">
        <v>245</v>
      </c>
      <c r="V1042" s="265" t="s">
        <v>308</v>
      </c>
      <c r="W1042" s="265" t="s">
        <v>97</v>
      </c>
      <c r="X1042" s="265" t="s">
        <v>203</v>
      </c>
      <c r="Y1042" s="265"/>
      <c r="Z1042" s="266" t="s">
        <v>1702</v>
      </c>
    </row>
    <row r="1043" spans="1:27" x14ac:dyDescent="0.2">
      <c r="A1043" s="216" t="str">
        <f t="shared" si="16"/>
        <v>乗0軽DDB</v>
      </c>
      <c r="B1043" s="216" t="s">
        <v>206</v>
      </c>
      <c r="C1043" s="216" t="s">
        <v>197</v>
      </c>
      <c r="D1043" s="216" t="s">
        <v>97</v>
      </c>
      <c r="E1043" s="216" t="s">
        <v>204</v>
      </c>
      <c r="I1043" s="1" t="s">
        <v>450</v>
      </c>
      <c r="J1043" s="216" t="s">
        <v>923</v>
      </c>
      <c r="T1043" s="341" t="s">
        <v>307</v>
      </c>
      <c r="U1043" s="265" t="s">
        <v>245</v>
      </c>
      <c r="V1043" s="265" t="s">
        <v>308</v>
      </c>
      <c r="W1043" s="265" t="s">
        <v>97</v>
      </c>
      <c r="X1043" s="265" t="s">
        <v>204</v>
      </c>
      <c r="Y1043" s="343" t="s">
        <v>565</v>
      </c>
      <c r="Z1043" s="266" t="s">
        <v>1768</v>
      </c>
    </row>
    <row r="1044" spans="1:27" x14ac:dyDescent="0.2">
      <c r="A1044" s="216" t="str">
        <f t="shared" si="16"/>
        <v>乗0軽DDC</v>
      </c>
      <c r="B1044" s="216" t="s">
        <v>206</v>
      </c>
      <c r="C1044" s="216" t="s">
        <v>197</v>
      </c>
      <c r="D1044" s="216" t="s">
        <v>97</v>
      </c>
      <c r="E1044" s="216" t="s">
        <v>205</v>
      </c>
      <c r="I1044" s="1" t="s">
        <v>450</v>
      </c>
      <c r="J1044" s="216" t="s">
        <v>923</v>
      </c>
      <c r="T1044" s="341" t="s">
        <v>307</v>
      </c>
      <c r="U1044" s="265" t="s">
        <v>245</v>
      </c>
      <c r="V1044" s="265" t="s">
        <v>308</v>
      </c>
      <c r="W1044" s="265" t="s">
        <v>97</v>
      </c>
      <c r="X1044" s="265" t="s">
        <v>205</v>
      </c>
      <c r="Y1044" s="343" t="s">
        <v>565</v>
      </c>
      <c r="Z1044" s="266" t="s">
        <v>1768</v>
      </c>
    </row>
    <row r="1045" spans="1:27" x14ac:dyDescent="0.2">
      <c r="A1045" s="216" t="str">
        <f t="shared" si="16"/>
        <v>乗0軽DMB</v>
      </c>
      <c r="B1045" s="216" t="s">
        <v>206</v>
      </c>
      <c r="C1045" s="216" t="s">
        <v>197</v>
      </c>
      <c r="D1045" s="216" t="s">
        <v>97</v>
      </c>
      <c r="E1045" s="216" t="s">
        <v>1292</v>
      </c>
      <c r="I1045" s="1" t="s">
        <v>827</v>
      </c>
      <c r="J1045" s="216" t="s">
        <v>25</v>
      </c>
      <c r="T1045" s="341" t="s">
        <v>307</v>
      </c>
      <c r="U1045" s="265" t="s">
        <v>245</v>
      </c>
      <c r="V1045" s="265" t="s">
        <v>308</v>
      </c>
      <c r="W1045" s="265" t="s">
        <v>97</v>
      </c>
      <c r="X1045" s="265" t="s">
        <v>1292</v>
      </c>
      <c r="Y1045" s="265"/>
      <c r="Z1045" s="266" t="s">
        <v>1703</v>
      </c>
    </row>
    <row r="1046" spans="1:27" x14ac:dyDescent="0.2">
      <c r="A1046" s="216" t="str">
        <f t="shared" si="16"/>
        <v>乗0軽DMC</v>
      </c>
      <c r="B1046" s="216" t="s">
        <v>206</v>
      </c>
      <c r="C1046" s="216" t="s">
        <v>197</v>
      </c>
      <c r="D1046" s="216" t="s">
        <v>97</v>
      </c>
      <c r="E1046" s="216" t="s">
        <v>1293</v>
      </c>
      <c r="I1046" s="1" t="s">
        <v>827</v>
      </c>
      <c r="J1046" s="216" t="s">
        <v>25</v>
      </c>
      <c r="T1046" s="341" t="s">
        <v>307</v>
      </c>
      <c r="U1046" s="265" t="s">
        <v>245</v>
      </c>
      <c r="V1046" s="265" t="s">
        <v>308</v>
      </c>
      <c r="W1046" s="265" t="s">
        <v>97</v>
      </c>
      <c r="X1046" s="265" t="s">
        <v>1293</v>
      </c>
      <c r="Y1046" s="265"/>
      <c r="Z1046" s="266" t="s">
        <v>1703</v>
      </c>
    </row>
    <row r="1047" spans="1:27" x14ac:dyDescent="0.2">
      <c r="A1047" s="216" t="str">
        <f t="shared" si="16"/>
        <v>乗0軽LDA</v>
      </c>
      <c r="B1047" s="216" t="s">
        <v>206</v>
      </c>
      <c r="C1047" s="216" t="s">
        <v>197</v>
      </c>
      <c r="D1047" s="216" t="s">
        <v>9</v>
      </c>
      <c r="E1047" s="216" t="s">
        <v>1</v>
      </c>
      <c r="I1047" s="1" t="s">
        <v>244</v>
      </c>
      <c r="T1047" s="341" t="s">
        <v>307</v>
      </c>
      <c r="U1047" s="265" t="s">
        <v>245</v>
      </c>
      <c r="V1047" s="265" t="s">
        <v>308</v>
      </c>
      <c r="W1047" s="265" t="s">
        <v>9</v>
      </c>
      <c r="X1047" s="265" t="s">
        <v>1</v>
      </c>
      <c r="Y1047" s="343" t="s">
        <v>26</v>
      </c>
      <c r="Z1047" s="266" t="s">
        <v>1764</v>
      </c>
      <c r="AA1047" s="267"/>
    </row>
    <row r="1048" spans="1:27" x14ac:dyDescent="0.2">
      <c r="A1048" s="216" t="str">
        <f t="shared" si="16"/>
        <v>乗0軽LCA</v>
      </c>
      <c r="B1048" s="216" t="s">
        <v>206</v>
      </c>
      <c r="C1048" s="216" t="s">
        <v>197</v>
      </c>
      <c r="D1048" s="216" t="s">
        <v>9</v>
      </c>
      <c r="E1048" s="216" t="s">
        <v>0</v>
      </c>
      <c r="I1048" s="1" t="s">
        <v>816</v>
      </c>
      <c r="J1048" s="216" t="s">
        <v>820</v>
      </c>
      <c r="T1048" s="341" t="s">
        <v>307</v>
      </c>
      <c r="U1048" s="265" t="s">
        <v>245</v>
      </c>
      <c r="V1048" s="265" t="s">
        <v>308</v>
      </c>
      <c r="W1048" s="265" t="s">
        <v>9</v>
      </c>
      <c r="X1048" s="265" t="s">
        <v>0</v>
      </c>
      <c r="Y1048" s="265"/>
      <c r="Z1048" s="266" t="s">
        <v>1702</v>
      </c>
      <c r="AA1048" s="268"/>
    </row>
    <row r="1049" spans="1:27" x14ac:dyDescent="0.2">
      <c r="A1049" s="216" t="str">
        <f t="shared" si="16"/>
        <v>乗0軽LMA</v>
      </c>
      <c r="B1049" s="216" t="s">
        <v>206</v>
      </c>
      <c r="C1049" s="216" t="s">
        <v>197</v>
      </c>
      <c r="D1049" s="216" t="s">
        <v>9</v>
      </c>
      <c r="E1049" s="216" t="s">
        <v>2</v>
      </c>
      <c r="I1049" s="1" t="s">
        <v>827</v>
      </c>
      <c r="J1049" s="216" t="s">
        <v>1225</v>
      </c>
      <c r="T1049" s="341" t="s">
        <v>307</v>
      </c>
      <c r="U1049" s="265" t="s">
        <v>245</v>
      </c>
      <c r="V1049" s="269" t="s">
        <v>308</v>
      </c>
      <c r="W1049" s="270" t="s">
        <v>9</v>
      </c>
      <c r="X1049" s="265" t="s">
        <v>2</v>
      </c>
      <c r="Y1049" s="265"/>
      <c r="Z1049" s="266" t="s">
        <v>1703</v>
      </c>
      <c r="AA1049" s="268"/>
    </row>
    <row r="1050" spans="1:27" x14ac:dyDescent="0.2">
      <c r="A1050" s="216" t="str">
        <f t="shared" si="16"/>
        <v>乗0軽FDA</v>
      </c>
      <c r="B1050" s="216" t="s">
        <v>206</v>
      </c>
      <c r="C1050" s="216" t="s">
        <v>197</v>
      </c>
      <c r="D1050" s="216" t="s">
        <v>9</v>
      </c>
      <c r="E1050" s="216" t="s">
        <v>313</v>
      </c>
      <c r="I1050" s="1" t="s">
        <v>244</v>
      </c>
      <c r="T1050" s="341" t="s">
        <v>307</v>
      </c>
      <c r="U1050" s="265" t="s">
        <v>245</v>
      </c>
      <c r="V1050" s="269" t="s">
        <v>308</v>
      </c>
      <c r="W1050" s="270" t="s">
        <v>9</v>
      </c>
      <c r="X1050" s="265" t="s">
        <v>313</v>
      </c>
      <c r="Y1050" s="343" t="s">
        <v>26</v>
      </c>
      <c r="Z1050" s="266" t="s">
        <v>1764</v>
      </c>
      <c r="AA1050" s="268"/>
    </row>
    <row r="1051" spans="1:27" x14ac:dyDescent="0.2">
      <c r="A1051" s="216" t="str">
        <f t="shared" si="16"/>
        <v>乗0軽FCA</v>
      </c>
      <c r="B1051" s="216" t="s">
        <v>206</v>
      </c>
      <c r="C1051" s="216" t="s">
        <v>197</v>
      </c>
      <c r="D1051" s="216" t="s">
        <v>9</v>
      </c>
      <c r="E1051" s="216" t="s">
        <v>314</v>
      </c>
      <c r="I1051" s="1" t="s">
        <v>816</v>
      </c>
      <c r="J1051" s="216" t="s">
        <v>820</v>
      </c>
      <c r="T1051" s="341" t="s">
        <v>307</v>
      </c>
      <c r="U1051" s="265" t="s">
        <v>245</v>
      </c>
      <c r="V1051" s="269" t="s">
        <v>308</v>
      </c>
      <c r="W1051" s="265" t="s">
        <v>9</v>
      </c>
      <c r="X1051" s="265" t="s">
        <v>314</v>
      </c>
      <c r="Y1051" s="265"/>
      <c r="Z1051" s="266" t="s">
        <v>1702</v>
      </c>
      <c r="AA1051" s="268"/>
    </row>
    <row r="1052" spans="1:27" x14ac:dyDescent="0.2">
      <c r="A1052" s="216" t="str">
        <f t="shared" si="16"/>
        <v>乗0軽FMA</v>
      </c>
      <c r="B1052" s="216" t="s">
        <v>206</v>
      </c>
      <c r="C1052" s="216" t="s">
        <v>197</v>
      </c>
      <c r="D1052" s="216" t="s">
        <v>9</v>
      </c>
      <c r="E1052" s="216" t="s">
        <v>315</v>
      </c>
      <c r="I1052" s="1" t="s">
        <v>827</v>
      </c>
      <c r="J1052" s="216" t="s">
        <v>1225</v>
      </c>
      <c r="T1052" s="341" t="s">
        <v>307</v>
      </c>
      <c r="U1052" s="265" t="s">
        <v>245</v>
      </c>
      <c r="V1052" s="269" t="s">
        <v>308</v>
      </c>
      <c r="W1052" s="270" t="s">
        <v>9</v>
      </c>
      <c r="X1052" s="265" t="s">
        <v>315</v>
      </c>
      <c r="Y1052" s="265"/>
      <c r="Z1052" s="266" t="s">
        <v>1703</v>
      </c>
      <c r="AA1052" s="268"/>
    </row>
    <row r="1053" spans="1:27" x14ac:dyDescent="0.2">
      <c r="A1053" s="216" t="str">
        <f t="shared" si="16"/>
        <v>乗0軽MDA</v>
      </c>
      <c r="B1053" s="216" t="s">
        <v>206</v>
      </c>
      <c r="C1053" s="216" t="s">
        <v>197</v>
      </c>
      <c r="D1053" s="216" t="s">
        <v>9</v>
      </c>
      <c r="E1053" s="216" t="s">
        <v>4</v>
      </c>
      <c r="I1053" s="1" t="s">
        <v>244</v>
      </c>
      <c r="J1053" s="216" t="s">
        <v>364</v>
      </c>
      <c r="T1053" s="341" t="s">
        <v>307</v>
      </c>
      <c r="U1053" s="265" t="s">
        <v>245</v>
      </c>
      <c r="V1053" s="265" t="s">
        <v>308</v>
      </c>
      <c r="W1053" s="265" t="s">
        <v>9</v>
      </c>
      <c r="X1053" s="265" t="s">
        <v>4</v>
      </c>
      <c r="Y1053" s="343" t="s">
        <v>26</v>
      </c>
      <c r="Z1053" s="266" t="s">
        <v>1769</v>
      </c>
      <c r="AA1053" s="268"/>
    </row>
    <row r="1054" spans="1:27" x14ac:dyDescent="0.2">
      <c r="A1054" s="216" t="str">
        <f t="shared" si="16"/>
        <v>乗0軽MCA</v>
      </c>
      <c r="B1054" s="216" t="s">
        <v>206</v>
      </c>
      <c r="C1054" s="216" t="s">
        <v>197</v>
      </c>
      <c r="D1054" s="216" t="s">
        <v>9</v>
      </c>
      <c r="E1054" s="216" t="s">
        <v>3</v>
      </c>
      <c r="I1054" s="1" t="s">
        <v>816</v>
      </c>
      <c r="J1054" s="216" t="s">
        <v>20</v>
      </c>
      <c r="T1054" s="341" t="s">
        <v>307</v>
      </c>
      <c r="U1054" s="265" t="s">
        <v>245</v>
      </c>
      <c r="V1054" s="269" t="s">
        <v>308</v>
      </c>
      <c r="W1054" s="265" t="s">
        <v>9</v>
      </c>
      <c r="X1054" s="265" t="s">
        <v>3</v>
      </c>
      <c r="Y1054" s="265"/>
      <c r="Z1054" s="266" t="s">
        <v>1702</v>
      </c>
    </row>
    <row r="1055" spans="1:27" ht="14.4" x14ac:dyDescent="0.2">
      <c r="A1055" s="216" t="str">
        <f t="shared" si="16"/>
        <v>乗0軽MMA</v>
      </c>
      <c r="B1055" s="216" t="s">
        <v>206</v>
      </c>
      <c r="C1055" s="216" t="s">
        <v>197</v>
      </c>
      <c r="D1055" s="216" t="s">
        <v>9</v>
      </c>
      <c r="E1055" s="216" t="s">
        <v>5</v>
      </c>
      <c r="I1055" s="1" t="s">
        <v>827</v>
      </c>
      <c r="J1055" s="216" t="s">
        <v>24</v>
      </c>
      <c r="T1055" s="341" t="s">
        <v>307</v>
      </c>
      <c r="U1055" s="265" t="s">
        <v>245</v>
      </c>
      <c r="V1055" s="348" t="s">
        <v>308</v>
      </c>
      <c r="W1055" s="348" t="s">
        <v>9</v>
      </c>
      <c r="X1055" s="348" t="s">
        <v>5</v>
      </c>
      <c r="Y1055" s="265"/>
      <c r="Z1055" s="266" t="s">
        <v>1703</v>
      </c>
    </row>
    <row r="1056" spans="1:27" x14ac:dyDescent="0.2">
      <c r="A1056" s="216" t="str">
        <f t="shared" si="16"/>
        <v>乗0軽RDA</v>
      </c>
      <c r="B1056" s="216" t="s">
        <v>206</v>
      </c>
      <c r="C1056" s="216" t="s">
        <v>197</v>
      </c>
      <c r="D1056" s="216" t="s">
        <v>9</v>
      </c>
      <c r="E1056" s="216" t="s">
        <v>7</v>
      </c>
      <c r="I1056" s="1" t="s">
        <v>244</v>
      </c>
      <c r="J1056" s="216" t="s">
        <v>365</v>
      </c>
      <c r="T1056" s="341" t="s">
        <v>307</v>
      </c>
      <c r="U1056" s="265" t="s">
        <v>245</v>
      </c>
      <c r="V1056" s="271" t="s">
        <v>308</v>
      </c>
      <c r="W1056" s="271" t="s">
        <v>9</v>
      </c>
      <c r="X1056" s="265" t="s">
        <v>7</v>
      </c>
      <c r="Y1056" s="343" t="s">
        <v>26</v>
      </c>
      <c r="Z1056" s="266" t="s">
        <v>1769</v>
      </c>
    </row>
    <row r="1057" spans="1:26" x14ac:dyDescent="0.2">
      <c r="A1057" s="216" t="str">
        <f t="shared" si="16"/>
        <v>乗0軽RCA</v>
      </c>
      <c r="B1057" s="216" t="s">
        <v>206</v>
      </c>
      <c r="C1057" s="216" t="s">
        <v>197</v>
      </c>
      <c r="D1057" s="216" t="s">
        <v>9</v>
      </c>
      <c r="E1057" s="216" t="s">
        <v>6</v>
      </c>
      <c r="I1057" s="1" t="s">
        <v>816</v>
      </c>
      <c r="J1057" s="216" t="s">
        <v>18</v>
      </c>
      <c r="T1057" s="341" t="s">
        <v>307</v>
      </c>
      <c r="U1057" s="265" t="s">
        <v>245</v>
      </c>
      <c r="V1057" s="271" t="s">
        <v>308</v>
      </c>
      <c r="W1057" s="271" t="s">
        <v>9</v>
      </c>
      <c r="X1057" s="265" t="s">
        <v>6</v>
      </c>
      <c r="Y1057" s="265"/>
      <c r="Z1057" s="266" t="s">
        <v>1702</v>
      </c>
    </row>
    <row r="1058" spans="1:26" x14ac:dyDescent="0.2">
      <c r="A1058" s="216" t="str">
        <f t="shared" si="16"/>
        <v>乗0軽RMA</v>
      </c>
      <c r="B1058" s="216" t="s">
        <v>206</v>
      </c>
      <c r="C1058" s="216" t="s">
        <v>197</v>
      </c>
      <c r="D1058" s="216" t="s">
        <v>9</v>
      </c>
      <c r="E1058" s="216" t="s">
        <v>8</v>
      </c>
      <c r="I1058" s="1" t="s">
        <v>827</v>
      </c>
      <c r="J1058" s="216" t="s">
        <v>25</v>
      </c>
      <c r="T1058" s="341" t="s">
        <v>307</v>
      </c>
      <c r="U1058" s="265" t="s">
        <v>245</v>
      </c>
      <c r="V1058" s="271" t="s">
        <v>308</v>
      </c>
      <c r="W1058" s="271" t="s">
        <v>9</v>
      </c>
      <c r="X1058" s="265" t="s">
        <v>8</v>
      </c>
      <c r="Y1058" s="265"/>
      <c r="Z1058" s="266" t="s">
        <v>1703</v>
      </c>
    </row>
    <row r="1059" spans="1:26" x14ac:dyDescent="0.2">
      <c r="A1059" s="216" t="str">
        <f t="shared" si="16"/>
        <v>乗0軽QDA</v>
      </c>
      <c r="B1059" s="216" t="s">
        <v>206</v>
      </c>
      <c r="C1059" s="216" t="s">
        <v>197</v>
      </c>
      <c r="D1059" s="216" t="s">
        <v>9</v>
      </c>
      <c r="E1059" s="216" t="s">
        <v>316</v>
      </c>
      <c r="I1059" s="1" t="s">
        <v>244</v>
      </c>
      <c r="J1059" s="216" t="s">
        <v>383</v>
      </c>
      <c r="T1059" s="341" t="s">
        <v>307</v>
      </c>
      <c r="U1059" s="265" t="s">
        <v>245</v>
      </c>
      <c r="V1059" s="271" t="s">
        <v>308</v>
      </c>
      <c r="W1059" s="271" t="s">
        <v>9</v>
      </c>
      <c r="X1059" s="265" t="s">
        <v>316</v>
      </c>
      <c r="Y1059" s="343" t="s">
        <v>26</v>
      </c>
      <c r="Z1059" s="266" t="s">
        <v>1769</v>
      </c>
    </row>
    <row r="1060" spans="1:26" x14ac:dyDescent="0.2">
      <c r="A1060" s="216" t="str">
        <f t="shared" si="16"/>
        <v>乗0軽QCA</v>
      </c>
      <c r="B1060" s="216" t="s">
        <v>206</v>
      </c>
      <c r="C1060" s="216" t="s">
        <v>197</v>
      </c>
      <c r="D1060" s="216" t="s">
        <v>9</v>
      </c>
      <c r="E1060" s="216" t="s">
        <v>317</v>
      </c>
      <c r="I1060" s="1" t="s">
        <v>816</v>
      </c>
      <c r="J1060" s="216" t="s">
        <v>310</v>
      </c>
      <c r="T1060" s="341" t="s">
        <v>307</v>
      </c>
      <c r="U1060" s="265" t="s">
        <v>245</v>
      </c>
      <c r="V1060" s="271" t="s">
        <v>308</v>
      </c>
      <c r="W1060" s="271" t="s">
        <v>9</v>
      </c>
      <c r="X1060" s="265" t="s">
        <v>317</v>
      </c>
      <c r="Y1060" s="265"/>
      <c r="Z1060" s="266" t="s">
        <v>1702</v>
      </c>
    </row>
    <row r="1061" spans="1:26" ht="14.4" x14ac:dyDescent="0.2">
      <c r="A1061" s="216" t="str">
        <f t="shared" si="16"/>
        <v>乗0軽QMA</v>
      </c>
      <c r="B1061" s="216" t="s">
        <v>206</v>
      </c>
      <c r="C1061" s="216" t="s">
        <v>197</v>
      </c>
      <c r="D1061" s="216" t="s">
        <v>9</v>
      </c>
      <c r="E1061" s="216" t="s">
        <v>318</v>
      </c>
      <c r="I1061" s="1" t="s">
        <v>827</v>
      </c>
      <c r="J1061" s="216" t="s">
        <v>312</v>
      </c>
      <c r="T1061" s="341" t="s">
        <v>307</v>
      </c>
      <c r="U1061" s="265" t="s">
        <v>245</v>
      </c>
      <c r="V1061" s="271" t="s">
        <v>308</v>
      </c>
      <c r="W1061" s="271" t="s">
        <v>9</v>
      </c>
      <c r="X1061" s="265" t="s">
        <v>318</v>
      </c>
      <c r="Y1061" s="349"/>
      <c r="Z1061" s="266" t="s">
        <v>1703</v>
      </c>
    </row>
    <row r="1062" spans="1:26" x14ac:dyDescent="0.2">
      <c r="A1062" s="216" t="str">
        <f t="shared" si="16"/>
        <v>乗0軽3DA</v>
      </c>
      <c r="B1062" s="216" t="s">
        <v>206</v>
      </c>
      <c r="C1062" s="216" t="s">
        <v>197</v>
      </c>
      <c r="D1062" t="s">
        <v>841</v>
      </c>
      <c r="E1062" t="s">
        <v>1294</v>
      </c>
      <c r="F1062"/>
      <c r="G1062"/>
      <c r="I1062" s="1" t="s">
        <v>937</v>
      </c>
      <c r="T1062" s="341" t="s">
        <v>307</v>
      </c>
      <c r="U1062" s="265" t="s">
        <v>245</v>
      </c>
      <c r="V1062" s="271" t="s">
        <v>308</v>
      </c>
      <c r="W1062" s="271" t="s">
        <v>842</v>
      </c>
      <c r="X1062" s="265" t="s">
        <v>1295</v>
      </c>
      <c r="Y1062" s="343" t="s">
        <v>939</v>
      </c>
      <c r="Z1062" s="266" t="s">
        <v>1765</v>
      </c>
    </row>
    <row r="1063" spans="1:26" x14ac:dyDescent="0.2">
      <c r="A1063" s="216" t="str">
        <f t="shared" si="16"/>
        <v>乗0軽3CA</v>
      </c>
      <c r="B1063" s="216" t="s">
        <v>206</v>
      </c>
      <c r="C1063" s="216" t="s">
        <v>197</v>
      </c>
      <c r="D1063" t="s">
        <v>841</v>
      </c>
      <c r="E1063" t="s">
        <v>1296</v>
      </c>
      <c r="G1063"/>
      <c r="I1063" s="1" t="s">
        <v>816</v>
      </c>
      <c r="T1063" s="341" t="s">
        <v>307</v>
      </c>
      <c r="U1063" s="265" t="s">
        <v>245</v>
      </c>
      <c r="V1063" s="265" t="s">
        <v>308</v>
      </c>
      <c r="W1063" s="265" t="s">
        <v>842</v>
      </c>
      <c r="X1063" s="265" t="s">
        <v>1297</v>
      </c>
      <c r="Y1063" s="265"/>
      <c r="Z1063" s="266" t="s">
        <v>1702</v>
      </c>
    </row>
    <row r="1064" spans="1:26" x14ac:dyDescent="0.2">
      <c r="A1064" s="216" t="str">
        <f t="shared" si="16"/>
        <v>乗0軽3MA</v>
      </c>
      <c r="B1064" s="216" t="s">
        <v>206</v>
      </c>
      <c r="C1064" s="216" t="s">
        <v>197</v>
      </c>
      <c r="D1064" t="s">
        <v>846</v>
      </c>
      <c r="E1064" t="s">
        <v>1298</v>
      </c>
      <c r="G1064"/>
      <c r="I1064" s="1" t="s">
        <v>827</v>
      </c>
      <c r="T1064" s="341" t="s">
        <v>307</v>
      </c>
      <c r="U1064" s="265" t="s">
        <v>245</v>
      </c>
      <c r="V1064" s="265" t="s">
        <v>308</v>
      </c>
      <c r="W1064" s="265" t="s">
        <v>842</v>
      </c>
      <c r="X1064" s="265" t="s">
        <v>1299</v>
      </c>
      <c r="Y1064" s="265"/>
      <c r="Z1064" s="266" t="s">
        <v>1703</v>
      </c>
    </row>
    <row r="1065" spans="1:26" x14ac:dyDescent="0.2">
      <c r="A1065" s="216" t="str">
        <f t="shared" si="16"/>
        <v>乗0軽4DA</v>
      </c>
      <c r="B1065" s="216" t="s">
        <v>206</v>
      </c>
      <c r="C1065" s="216" t="s">
        <v>197</v>
      </c>
      <c r="D1065" t="s">
        <v>846</v>
      </c>
      <c r="E1065" t="s">
        <v>1300</v>
      </c>
      <c r="G1065"/>
      <c r="I1065" s="1" t="s">
        <v>937</v>
      </c>
      <c r="T1065" s="341" t="s">
        <v>307</v>
      </c>
      <c r="U1065" s="265" t="s">
        <v>245</v>
      </c>
      <c r="V1065" s="265" t="s">
        <v>308</v>
      </c>
      <c r="W1065" s="265" t="s">
        <v>842</v>
      </c>
      <c r="X1065" s="265" t="s">
        <v>1301</v>
      </c>
      <c r="Y1065" s="343" t="s">
        <v>939</v>
      </c>
      <c r="Z1065" s="266" t="s">
        <v>1765</v>
      </c>
    </row>
    <row r="1066" spans="1:26" x14ac:dyDescent="0.2">
      <c r="A1066" s="216" t="str">
        <f t="shared" si="16"/>
        <v>乗0軽4CA</v>
      </c>
      <c r="B1066" s="216" t="s">
        <v>206</v>
      </c>
      <c r="C1066" s="216" t="s">
        <v>197</v>
      </c>
      <c r="D1066" t="s">
        <v>846</v>
      </c>
      <c r="E1066" t="s">
        <v>1302</v>
      </c>
      <c r="G1066"/>
      <c r="I1066" s="1" t="s">
        <v>816</v>
      </c>
      <c r="T1066" s="341" t="s">
        <v>307</v>
      </c>
      <c r="U1066" s="265" t="s">
        <v>245</v>
      </c>
      <c r="V1066" s="265" t="s">
        <v>308</v>
      </c>
      <c r="W1066" s="265" t="s">
        <v>842</v>
      </c>
      <c r="X1066" s="265" t="s">
        <v>1303</v>
      </c>
      <c r="Y1066" s="265"/>
      <c r="Z1066" s="266" t="s">
        <v>1702</v>
      </c>
    </row>
    <row r="1067" spans="1:26" x14ac:dyDescent="0.2">
      <c r="A1067" s="216" t="str">
        <f t="shared" si="16"/>
        <v>乗0軽4MA</v>
      </c>
      <c r="B1067" s="216" t="s">
        <v>206</v>
      </c>
      <c r="C1067" s="216" t="s">
        <v>197</v>
      </c>
      <c r="D1067" t="s">
        <v>846</v>
      </c>
      <c r="E1067" t="s">
        <v>1304</v>
      </c>
      <c r="G1067"/>
      <c r="I1067" s="1" t="s">
        <v>827</v>
      </c>
      <c r="T1067" s="341" t="s">
        <v>307</v>
      </c>
      <c r="U1067" s="265" t="s">
        <v>245</v>
      </c>
      <c r="V1067" s="265" t="s">
        <v>308</v>
      </c>
      <c r="W1067" s="265" t="s">
        <v>842</v>
      </c>
      <c r="X1067" s="265" t="s">
        <v>1305</v>
      </c>
      <c r="Y1067" s="265"/>
      <c r="Z1067" s="266" t="s">
        <v>1703</v>
      </c>
    </row>
    <row r="1068" spans="1:26" x14ac:dyDescent="0.2">
      <c r="A1068" s="216" t="str">
        <f t="shared" si="16"/>
        <v>乗0軽5DA</v>
      </c>
      <c r="B1068" s="216" t="s">
        <v>206</v>
      </c>
      <c r="C1068" s="216" t="s">
        <v>197</v>
      </c>
      <c r="D1068" t="s">
        <v>846</v>
      </c>
      <c r="E1068" t="s">
        <v>1306</v>
      </c>
      <c r="G1068"/>
      <c r="I1068" s="1" t="s">
        <v>937</v>
      </c>
      <c r="T1068" s="341" t="s">
        <v>307</v>
      </c>
      <c r="U1068" s="265" t="s">
        <v>245</v>
      </c>
      <c r="V1068" s="265" t="s">
        <v>308</v>
      </c>
      <c r="W1068" s="265" t="s">
        <v>842</v>
      </c>
      <c r="X1068" s="265" t="s">
        <v>1307</v>
      </c>
      <c r="Y1068" s="343" t="s">
        <v>939</v>
      </c>
      <c r="Z1068" s="266" t="s">
        <v>1765</v>
      </c>
    </row>
    <row r="1069" spans="1:26" x14ac:dyDescent="0.2">
      <c r="A1069" s="216" t="str">
        <f t="shared" si="16"/>
        <v>乗0軽5CA</v>
      </c>
      <c r="B1069" s="216" t="s">
        <v>206</v>
      </c>
      <c r="C1069" s="216" t="s">
        <v>197</v>
      </c>
      <c r="D1069" t="s">
        <v>846</v>
      </c>
      <c r="E1069" t="s">
        <v>1308</v>
      </c>
      <c r="G1069"/>
      <c r="I1069" s="1" t="s">
        <v>816</v>
      </c>
      <c r="T1069" s="341" t="s">
        <v>307</v>
      </c>
      <c r="U1069" s="265" t="s">
        <v>245</v>
      </c>
      <c r="V1069" s="265" t="s">
        <v>308</v>
      </c>
      <c r="W1069" s="265" t="s">
        <v>842</v>
      </c>
      <c r="X1069" s="265" t="s">
        <v>1309</v>
      </c>
      <c r="Y1069" s="265"/>
      <c r="Z1069" s="266" t="s">
        <v>1702</v>
      </c>
    </row>
    <row r="1070" spans="1:26" x14ac:dyDescent="0.2">
      <c r="A1070" s="216" t="str">
        <f t="shared" si="16"/>
        <v>乗0軽5MA</v>
      </c>
      <c r="B1070" s="216" t="s">
        <v>206</v>
      </c>
      <c r="C1070" s="216" t="s">
        <v>197</v>
      </c>
      <c r="D1070" t="s">
        <v>846</v>
      </c>
      <c r="E1070" t="s">
        <v>1310</v>
      </c>
      <c r="G1070"/>
      <c r="I1070" s="1" t="s">
        <v>827</v>
      </c>
      <c r="T1070" s="341" t="s">
        <v>307</v>
      </c>
      <c r="U1070" s="265" t="s">
        <v>245</v>
      </c>
      <c r="V1070" s="265" t="s">
        <v>308</v>
      </c>
      <c r="W1070" s="265" t="s">
        <v>842</v>
      </c>
      <c r="X1070" s="265" t="s">
        <v>1311</v>
      </c>
      <c r="Y1070" s="265"/>
      <c r="Z1070" s="266" t="s">
        <v>1703</v>
      </c>
    </row>
    <row r="1071" spans="1:26" x14ac:dyDescent="0.2">
      <c r="A1071" s="216" t="str">
        <f t="shared" si="16"/>
        <v>乗0軽6DA</v>
      </c>
      <c r="B1071" s="216" t="s">
        <v>206</v>
      </c>
      <c r="C1071" s="216" t="s">
        <v>197</v>
      </c>
      <c r="D1071" t="s">
        <v>846</v>
      </c>
      <c r="E1071" t="s">
        <v>1312</v>
      </c>
      <c r="G1071"/>
      <c r="I1071" s="1" t="s">
        <v>937</v>
      </c>
      <c r="T1071" s="341" t="s">
        <v>307</v>
      </c>
      <c r="U1071" s="265" t="s">
        <v>245</v>
      </c>
      <c r="V1071" s="265" t="s">
        <v>308</v>
      </c>
      <c r="W1071" s="265" t="s">
        <v>842</v>
      </c>
      <c r="X1071" s="265" t="s">
        <v>1313</v>
      </c>
      <c r="Y1071" s="343" t="s">
        <v>939</v>
      </c>
      <c r="Z1071" s="266" t="s">
        <v>1765</v>
      </c>
    </row>
    <row r="1072" spans="1:26" x14ac:dyDescent="0.2">
      <c r="A1072" s="216" t="str">
        <f t="shared" si="16"/>
        <v>乗0軽6CA</v>
      </c>
      <c r="B1072" s="216" t="s">
        <v>206</v>
      </c>
      <c r="C1072" s="216" t="s">
        <v>197</v>
      </c>
      <c r="D1072" t="s">
        <v>846</v>
      </c>
      <c r="E1072" t="s">
        <v>1314</v>
      </c>
      <c r="G1072"/>
      <c r="I1072" s="1" t="s">
        <v>816</v>
      </c>
      <c r="T1072" s="341" t="s">
        <v>307</v>
      </c>
      <c r="U1072" s="265" t="s">
        <v>245</v>
      </c>
      <c r="V1072" s="265" t="s">
        <v>308</v>
      </c>
      <c r="W1072" s="265" t="s">
        <v>842</v>
      </c>
      <c r="X1072" s="265" t="s">
        <v>1315</v>
      </c>
      <c r="Y1072" s="265"/>
      <c r="Z1072" s="266" t="s">
        <v>1702</v>
      </c>
    </row>
    <row r="1073" spans="1:26" x14ac:dyDescent="0.2">
      <c r="A1073" s="216" t="str">
        <f t="shared" si="16"/>
        <v>乗0軽6MA</v>
      </c>
      <c r="B1073" s="216" t="s">
        <v>206</v>
      </c>
      <c r="C1073" s="216" t="s">
        <v>197</v>
      </c>
      <c r="D1073" t="s">
        <v>846</v>
      </c>
      <c r="E1073" t="s">
        <v>1316</v>
      </c>
      <c r="G1073"/>
      <c r="I1073" s="1" t="s">
        <v>827</v>
      </c>
      <c r="T1073" s="341" t="s">
        <v>307</v>
      </c>
      <c r="U1073" s="265" t="s">
        <v>245</v>
      </c>
      <c r="V1073" s="265" t="s">
        <v>308</v>
      </c>
      <c r="W1073" s="265" t="s">
        <v>842</v>
      </c>
      <c r="X1073" s="265" t="s">
        <v>1317</v>
      </c>
      <c r="Y1073" s="265"/>
      <c r="Z1073" s="266" t="s">
        <v>1703</v>
      </c>
    </row>
    <row r="1074" spans="1:26" x14ac:dyDescent="0.2">
      <c r="A1074" s="216" t="str">
        <f t="shared" si="16"/>
        <v>乗0CTN</v>
      </c>
      <c r="B1074" s="216" t="s">
        <v>212</v>
      </c>
      <c r="C1074" s="216" t="s">
        <v>211</v>
      </c>
      <c r="D1074" s="216" t="s">
        <v>517</v>
      </c>
      <c r="E1074" s="216" t="s">
        <v>581</v>
      </c>
      <c r="I1074" s="1" t="s">
        <v>547</v>
      </c>
      <c r="J1074" s="216" t="s">
        <v>1100</v>
      </c>
      <c r="T1074" s="341" t="s">
        <v>307</v>
      </c>
      <c r="U1074" s="265" t="s">
        <v>287</v>
      </c>
      <c r="V1074" s="265" t="s">
        <v>308</v>
      </c>
      <c r="W1074" s="265" t="s">
        <v>517</v>
      </c>
      <c r="X1074" s="265" t="s">
        <v>581</v>
      </c>
      <c r="Y1074" s="265"/>
      <c r="Z1074" s="266" t="s">
        <v>1701</v>
      </c>
    </row>
    <row r="1075" spans="1:26" x14ac:dyDescent="0.2">
      <c r="A1075" s="216" t="str">
        <f t="shared" si="16"/>
        <v>乗0CLN</v>
      </c>
      <c r="B1075" s="216" t="s">
        <v>212</v>
      </c>
      <c r="C1075" s="216" t="s">
        <v>211</v>
      </c>
      <c r="D1075" s="216" t="s">
        <v>517</v>
      </c>
      <c r="E1075" s="216" t="s">
        <v>573</v>
      </c>
      <c r="I1075" s="1" t="s">
        <v>547</v>
      </c>
      <c r="J1075" s="216" t="s">
        <v>1101</v>
      </c>
      <c r="T1075" s="341" t="s">
        <v>307</v>
      </c>
      <c r="U1075" s="265" t="s">
        <v>287</v>
      </c>
      <c r="V1075" s="265" t="s">
        <v>308</v>
      </c>
      <c r="W1075" s="265" t="s">
        <v>517</v>
      </c>
      <c r="X1075" s="265" t="s">
        <v>573</v>
      </c>
      <c r="Y1075" s="265"/>
      <c r="Z1075" s="266" t="s">
        <v>1701</v>
      </c>
    </row>
    <row r="1076" spans="1:26" x14ac:dyDescent="0.2">
      <c r="A1076" s="216" t="str">
        <f t="shared" si="16"/>
        <v>乗0CUN</v>
      </c>
      <c r="B1076" s="216" t="s">
        <v>212</v>
      </c>
      <c r="C1076" s="216" t="s">
        <v>211</v>
      </c>
      <c r="D1076" s="216" t="s">
        <v>517</v>
      </c>
      <c r="E1076" s="216" t="s">
        <v>588</v>
      </c>
      <c r="I1076" s="1" t="s">
        <v>547</v>
      </c>
      <c r="J1076" s="216" t="s">
        <v>1102</v>
      </c>
      <c r="T1076" s="341" t="s">
        <v>307</v>
      </c>
      <c r="U1076" s="265" t="s">
        <v>287</v>
      </c>
      <c r="V1076" s="265" t="s">
        <v>308</v>
      </c>
      <c r="W1076" s="265" t="s">
        <v>517</v>
      </c>
      <c r="X1076" s="265" t="s">
        <v>588</v>
      </c>
      <c r="Y1076" s="265"/>
      <c r="Z1076" s="266" t="s">
        <v>1701</v>
      </c>
    </row>
    <row r="1077" spans="1:26" x14ac:dyDescent="0.2">
      <c r="A1077" s="216" t="str">
        <f t="shared" si="16"/>
        <v>乗0CAFA</v>
      </c>
      <c r="B1077" s="216" t="s">
        <v>212</v>
      </c>
      <c r="C1077" s="216" t="s">
        <v>211</v>
      </c>
      <c r="D1077" s="216" t="s">
        <v>97</v>
      </c>
      <c r="E1077" s="216" t="s">
        <v>1318</v>
      </c>
      <c r="I1077" s="1" t="s">
        <v>547</v>
      </c>
      <c r="J1077" s="216" t="s">
        <v>287</v>
      </c>
      <c r="T1077" s="341" t="s">
        <v>307</v>
      </c>
      <c r="U1077" s="265" t="s">
        <v>287</v>
      </c>
      <c r="V1077" s="265" t="s">
        <v>308</v>
      </c>
      <c r="W1077" s="265" t="s">
        <v>97</v>
      </c>
      <c r="X1077" s="265" t="s">
        <v>1318</v>
      </c>
      <c r="Y1077" s="265"/>
      <c r="Z1077" s="266" t="s">
        <v>1701</v>
      </c>
    </row>
    <row r="1078" spans="1:26" x14ac:dyDescent="0.2">
      <c r="A1078" s="216" t="str">
        <f t="shared" si="16"/>
        <v>乗0CAFB</v>
      </c>
      <c r="B1078" s="216" t="s">
        <v>212</v>
      </c>
      <c r="C1078" s="216" t="s">
        <v>211</v>
      </c>
      <c r="D1078" s="216" t="s">
        <v>97</v>
      </c>
      <c r="E1078" s="216" t="s">
        <v>1319</v>
      </c>
      <c r="I1078" s="1" t="s">
        <v>547</v>
      </c>
      <c r="J1078" s="216" t="s">
        <v>287</v>
      </c>
      <c r="T1078" s="341" t="s">
        <v>307</v>
      </c>
      <c r="U1078" s="265" t="s">
        <v>287</v>
      </c>
      <c r="V1078" s="265" t="s">
        <v>308</v>
      </c>
      <c r="W1078" s="265" t="s">
        <v>97</v>
      </c>
      <c r="X1078" s="265" t="s">
        <v>1319</v>
      </c>
      <c r="Y1078" s="265"/>
      <c r="Z1078" s="266" t="s">
        <v>1701</v>
      </c>
    </row>
    <row r="1079" spans="1:26" x14ac:dyDescent="0.2">
      <c r="A1079" s="216" t="str">
        <f t="shared" si="16"/>
        <v>乗0CAEA</v>
      </c>
      <c r="B1079" s="216" t="s">
        <v>212</v>
      </c>
      <c r="C1079" s="216" t="s">
        <v>211</v>
      </c>
      <c r="D1079" s="216" t="s">
        <v>97</v>
      </c>
      <c r="E1079" s="216" t="s">
        <v>1320</v>
      </c>
      <c r="I1079" s="1" t="s">
        <v>547</v>
      </c>
      <c r="J1079" s="216" t="s">
        <v>1105</v>
      </c>
      <c r="T1079" s="341" t="s">
        <v>307</v>
      </c>
      <c r="U1079" s="265" t="s">
        <v>287</v>
      </c>
      <c r="V1079" s="265" t="s">
        <v>308</v>
      </c>
      <c r="W1079" s="265" t="s">
        <v>97</v>
      </c>
      <c r="X1079" s="265" t="s">
        <v>1320</v>
      </c>
      <c r="Y1079" s="265"/>
      <c r="Z1079" s="266" t="s">
        <v>1701</v>
      </c>
    </row>
    <row r="1080" spans="1:26" x14ac:dyDescent="0.2">
      <c r="A1080" s="216" t="str">
        <f t="shared" si="16"/>
        <v>乗0CAEB</v>
      </c>
      <c r="B1080" s="216" t="s">
        <v>212</v>
      </c>
      <c r="C1080" s="216" t="s">
        <v>211</v>
      </c>
      <c r="D1080" s="216" t="s">
        <v>97</v>
      </c>
      <c r="E1080" s="216" t="s">
        <v>1321</v>
      </c>
      <c r="I1080" s="1" t="s">
        <v>547</v>
      </c>
      <c r="J1080" s="216" t="s">
        <v>1322</v>
      </c>
      <c r="T1080" s="341" t="s">
        <v>307</v>
      </c>
      <c r="U1080" s="265" t="s">
        <v>287</v>
      </c>
      <c r="V1080" s="265" t="s">
        <v>308</v>
      </c>
      <c r="W1080" s="265" t="s">
        <v>97</v>
      </c>
      <c r="X1080" s="265" t="s">
        <v>1321</v>
      </c>
      <c r="Y1080" s="265"/>
      <c r="Z1080" s="266" t="s">
        <v>1701</v>
      </c>
    </row>
    <row r="1081" spans="1:26" x14ac:dyDescent="0.2">
      <c r="A1081" s="216" t="str">
        <f t="shared" si="16"/>
        <v>乗0CCEA</v>
      </c>
      <c r="B1081" s="216" t="s">
        <v>212</v>
      </c>
      <c r="C1081" s="216" t="s">
        <v>211</v>
      </c>
      <c r="D1081" s="216" t="s">
        <v>97</v>
      </c>
      <c r="E1081" s="216" t="s">
        <v>207</v>
      </c>
      <c r="I1081" s="1" t="s">
        <v>547</v>
      </c>
      <c r="J1081" s="216" t="s">
        <v>73</v>
      </c>
      <c r="T1081" s="341" t="s">
        <v>307</v>
      </c>
      <c r="U1081" s="265" t="s">
        <v>287</v>
      </c>
      <c r="V1081" s="265" t="s">
        <v>308</v>
      </c>
      <c r="W1081" s="265" t="s">
        <v>97</v>
      </c>
      <c r="X1081" s="265" t="s">
        <v>207</v>
      </c>
      <c r="Y1081" s="265"/>
      <c r="Z1081" s="266" t="s">
        <v>1701</v>
      </c>
    </row>
    <row r="1082" spans="1:26" x14ac:dyDescent="0.2">
      <c r="A1082" s="216" t="str">
        <f t="shared" si="16"/>
        <v>乗0CCFA</v>
      </c>
      <c r="B1082" s="216" t="s">
        <v>212</v>
      </c>
      <c r="C1082" s="216" t="s">
        <v>211</v>
      </c>
      <c r="D1082" s="216" t="s">
        <v>97</v>
      </c>
      <c r="E1082" s="216" t="s">
        <v>208</v>
      </c>
      <c r="I1082" s="1" t="s">
        <v>547</v>
      </c>
      <c r="J1082" s="216" t="s">
        <v>72</v>
      </c>
      <c r="T1082" s="341" t="s">
        <v>307</v>
      </c>
      <c r="U1082" s="265" t="s">
        <v>287</v>
      </c>
      <c r="V1082" s="265" t="s">
        <v>308</v>
      </c>
      <c r="W1082" s="265" t="s">
        <v>97</v>
      </c>
      <c r="X1082" s="265" t="s">
        <v>208</v>
      </c>
      <c r="Y1082" s="265"/>
      <c r="Z1082" s="266" t="s">
        <v>1701</v>
      </c>
    </row>
    <row r="1083" spans="1:26" x14ac:dyDescent="0.2">
      <c r="A1083" s="216" t="str">
        <f t="shared" si="16"/>
        <v>乗0CDEA</v>
      </c>
      <c r="B1083" s="216" t="s">
        <v>212</v>
      </c>
      <c r="C1083" s="216" t="s">
        <v>211</v>
      </c>
      <c r="D1083" s="216" t="s">
        <v>97</v>
      </c>
      <c r="E1083" s="216" t="s">
        <v>209</v>
      </c>
      <c r="I1083" s="1" t="s">
        <v>547</v>
      </c>
      <c r="J1083" s="216" t="s">
        <v>284</v>
      </c>
      <c r="T1083" s="341" t="s">
        <v>307</v>
      </c>
      <c r="U1083" s="265" t="s">
        <v>287</v>
      </c>
      <c r="V1083" s="265" t="s">
        <v>308</v>
      </c>
      <c r="W1083" s="265" t="s">
        <v>97</v>
      </c>
      <c r="X1083" s="265" t="s">
        <v>209</v>
      </c>
      <c r="Y1083" s="265"/>
      <c r="Z1083" s="266" t="s">
        <v>1701</v>
      </c>
    </row>
    <row r="1084" spans="1:26" x14ac:dyDescent="0.2">
      <c r="A1084" s="216" t="str">
        <f t="shared" si="16"/>
        <v>乗0CDFA</v>
      </c>
      <c r="B1084" s="216" t="s">
        <v>212</v>
      </c>
      <c r="C1084" s="216" t="s">
        <v>211</v>
      </c>
      <c r="D1084" s="216" t="s">
        <v>97</v>
      </c>
      <c r="E1084" s="216" t="s">
        <v>210</v>
      </c>
      <c r="I1084" s="1" t="s">
        <v>547</v>
      </c>
      <c r="J1084" s="216" t="s">
        <v>285</v>
      </c>
      <c r="T1084" s="341" t="s">
        <v>307</v>
      </c>
      <c r="U1084" s="265" t="s">
        <v>287</v>
      </c>
      <c r="V1084" s="265" t="s">
        <v>308</v>
      </c>
      <c r="W1084" s="265" t="s">
        <v>97</v>
      </c>
      <c r="X1084" s="265" t="s">
        <v>210</v>
      </c>
      <c r="Y1084" s="265"/>
      <c r="Z1084" s="266" t="s">
        <v>1701</v>
      </c>
    </row>
    <row r="1085" spans="1:26" x14ac:dyDescent="0.2">
      <c r="A1085" s="216" t="str">
        <f t="shared" si="16"/>
        <v>乗0CLFA</v>
      </c>
      <c r="B1085" s="216" t="s">
        <v>212</v>
      </c>
      <c r="C1085" s="216" t="s">
        <v>211</v>
      </c>
      <c r="D1085" s="216" t="s">
        <v>9</v>
      </c>
      <c r="E1085" s="216" t="s">
        <v>1323</v>
      </c>
      <c r="I1085" s="1" t="s">
        <v>547</v>
      </c>
      <c r="J1085" s="216" t="s">
        <v>287</v>
      </c>
      <c r="T1085" s="341" t="s">
        <v>307</v>
      </c>
      <c r="U1085" s="265" t="s">
        <v>287</v>
      </c>
      <c r="V1085" s="265" t="s">
        <v>308</v>
      </c>
      <c r="W1085" s="265" t="s">
        <v>9</v>
      </c>
      <c r="X1085" s="265" t="s">
        <v>1323</v>
      </c>
      <c r="Y1085" s="265"/>
      <c r="Z1085" s="266" t="s">
        <v>1701</v>
      </c>
    </row>
    <row r="1086" spans="1:26" x14ac:dyDescent="0.2">
      <c r="A1086" s="216" t="str">
        <f t="shared" si="16"/>
        <v>乗0CLEA</v>
      </c>
      <c r="B1086" s="216" t="s">
        <v>212</v>
      </c>
      <c r="C1086" s="216" t="s">
        <v>211</v>
      </c>
      <c r="D1086" s="216" t="s">
        <v>9</v>
      </c>
      <c r="E1086" s="216" t="s">
        <v>1324</v>
      </c>
      <c r="I1086" s="1" t="s">
        <v>547</v>
      </c>
      <c r="J1086" s="216" t="s">
        <v>820</v>
      </c>
      <c r="T1086" s="341" t="s">
        <v>307</v>
      </c>
      <c r="U1086" s="265" t="s">
        <v>287</v>
      </c>
      <c r="V1086" s="265" t="s">
        <v>308</v>
      </c>
      <c r="W1086" s="265" t="s">
        <v>9</v>
      </c>
      <c r="X1086" s="265" t="s">
        <v>1324</v>
      </c>
      <c r="Y1086" s="265"/>
      <c r="Z1086" s="266" t="s">
        <v>1701</v>
      </c>
    </row>
    <row r="1087" spans="1:26" x14ac:dyDescent="0.2">
      <c r="A1087" s="216" t="str">
        <f t="shared" si="16"/>
        <v>乗0CMFA</v>
      </c>
      <c r="B1087" s="216" t="s">
        <v>212</v>
      </c>
      <c r="C1087" s="216" t="s">
        <v>211</v>
      </c>
      <c r="D1087" s="216" t="s">
        <v>9</v>
      </c>
      <c r="E1087" s="216" t="s">
        <v>1325</v>
      </c>
      <c r="I1087" s="1" t="s">
        <v>547</v>
      </c>
      <c r="J1087" s="216" t="s">
        <v>364</v>
      </c>
      <c r="T1087" s="341" t="s">
        <v>307</v>
      </c>
      <c r="U1087" s="265" t="s">
        <v>287</v>
      </c>
      <c r="V1087" s="265" t="s">
        <v>308</v>
      </c>
      <c r="W1087" s="265" t="s">
        <v>9</v>
      </c>
      <c r="X1087" s="265" t="s">
        <v>1325</v>
      </c>
      <c r="Y1087" s="265"/>
      <c r="Z1087" s="266" t="s">
        <v>1701</v>
      </c>
    </row>
    <row r="1088" spans="1:26" x14ac:dyDescent="0.2">
      <c r="A1088" s="216" t="str">
        <f t="shared" si="16"/>
        <v>乗0CMEA</v>
      </c>
      <c r="B1088" s="216" t="s">
        <v>212</v>
      </c>
      <c r="C1088" s="216" t="s">
        <v>211</v>
      </c>
      <c r="D1088" s="216" t="s">
        <v>9</v>
      </c>
      <c r="E1088" s="216" t="s">
        <v>1326</v>
      </c>
      <c r="I1088" s="1" t="s">
        <v>547</v>
      </c>
      <c r="J1088" s="216" t="s">
        <v>20</v>
      </c>
      <c r="T1088" s="341" t="s">
        <v>307</v>
      </c>
      <c r="U1088" s="265" t="s">
        <v>287</v>
      </c>
      <c r="V1088" s="265" t="s">
        <v>308</v>
      </c>
      <c r="W1088" s="265" t="s">
        <v>9</v>
      </c>
      <c r="X1088" s="265" t="s">
        <v>1326</v>
      </c>
      <c r="Y1088" s="265"/>
      <c r="Z1088" s="266" t="s">
        <v>1701</v>
      </c>
    </row>
    <row r="1089" spans="1:26" x14ac:dyDescent="0.2">
      <c r="A1089" s="216" t="str">
        <f t="shared" si="16"/>
        <v>乗0CRFA</v>
      </c>
      <c r="B1089" s="216" t="s">
        <v>212</v>
      </c>
      <c r="C1089" s="216" t="s">
        <v>211</v>
      </c>
      <c r="D1089" s="216" t="s">
        <v>9</v>
      </c>
      <c r="E1089" s="216" t="s">
        <v>1327</v>
      </c>
      <c r="I1089" s="1" t="s">
        <v>547</v>
      </c>
      <c r="J1089" s="216" t="s">
        <v>365</v>
      </c>
      <c r="T1089" s="341" t="s">
        <v>307</v>
      </c>
      <c r="U1089" s="265" t="s">
        <v>287</v>
      </c>
      <c r="V1089" s="265" t="s">
        <v>308</v>
      </c>
      <c r="W1089" s="265" t="s">
        <v>9</v>
      </c>
      <c r="X1089" s="265" t="s">
        <v>1327</v>
      </c>
      <c r="Y1089" s="265"/>
      <c r="Z1089" s="266" t="s">
        <v>1701</v>
      </c>
    </row>
    <row r="1090" spans="1:26" x14ac:dyDescent="0.2">
      <c r="A1090" s="216" t="str">
        <f t="shared" si="16"/>
        <v>乗0CREA</v>
      </c>
      <c r="B1090" s="216" t="s">
        <v>212</v>
      </c>
      <c r="C1090" s="216" t="s">
        <v>211</v>
      </c>
      <c r="D1090" s="216" t="s">
        <v>9</v>
      </c>
      <c r="E1090" s="216" t="s">
        <v>1328</v>
      </c>
      <c r="I1090" s="1" t="s">
        <v>547</v>
      </c>
      <c r="J1090" s="216" t="s">
        <v>13</v>
      </c>
      <c r="T1090" s="341" t="s">
        <v>307</v>
      </c>
      <c r="U1090" s="265" t="s">
        <v>287</v>
      </c>
      <c r="V1090" s="265" t="s">
        <v>308</v>
      </c>
      <c r="W1090" s="265" t="s">
        <v>9</v>
      </c>
      <c r="X1090" s="265" t="s">
        <v>1328</v>
      </c>
      <c r="Y1090" s="265"/>
      <c r="Z1090" s="266" t="s">
        <v>1701</v>
      </c>
    </row>
    <row r="1091" spans="1:26" x14ac:dyDescent="0.2">
      <c r="A1091" s="216" t="str">
        <f t="shared" si="16"/>
        <v>乗0CQFA</v>
      </c>
      <c r="B1091" s="216" t="s">
        <v>212</v>
      </c>
      <c r="C1091" s="216" t="s">
        <v>211</v>
      </c>
      <c r="D1091" s="216" t="s">
        <v>9</v>
      </c>
      <c r="E1091" s="216" t="s">
        <v>319</v>
      </c>
      <c r="I1091" s="1" t="s">
        <v>547</v>
      </c>
      <c r="J1091" s="216" t="s">
        <v>383</v>
      </c>
      <c r="T1091" s="341" t="s">
        <v>307</v>
      </c>
      <c r="U1091" s="265" t="s">
        <v>287</v>
      </c>
      <c r="V1091" s="265" t="s">
        <v>308</v>
      </c>
      <c r="W1091" s="265" t="s">
        <v>9</v>
      </c>
      <c r="X1091" s="265" t="s">
        <v>319</v>
      </c>
      <c r="Y1091" s="265"/>
      <c r="Z1091" s="266" t="s">
        <v>1701</v>
      </c>
    </row>
    <row r="1092" spans="1:26" x14ac:dyDescent="0.2">
      <c r="A1092" s="216" t="str">
        <f t="shared" ref="A1092:A1155" si="17">CONCATENATE(C1092,E1092)</f>
        <v>乗0CQEA</v>
      </c>
      <c r="B1092" s="216" t="s">
        <v>212</v>
      </c>
      <c r="C1092" s="216" t="s">
        <v>211</v>
      </c>
      <c r="D1092" s="216" t="s">
        <v>9</v>
      </c>
      <c r="E1092" s="216" t="s">
        <v>320</v>
      </c>
      <c r="I1092" s="1" t="s">
        <v>547</v>
      </c>
      <c r="J1092" s="216" t="s">
        <v>321</v>
      </c>
      <c r="T1092" s="341" t="s">
        <v>307</v>
      </c>
      <c r="U1092" s="265" t="s">
        <v>287</v>
      </c>
      <c r="V1092" s="265" t="s">
        <v>308</v>
      </c>
      <c r="W1092" s="265" t="s">
        <v>9</v>
      </c>
      <c r="X1092" s="265" t="s">
        <v>320</v>
      </c>
      <c r="Y1092" s="265"/>
      <c r="Z1092" s="266" t="s">
        <v>1701</v>
      </c>
    </row>
    <row r="1093" spans="1:26" x14ac:dyDescent="0.2">
      <c r="A1093" s="216" t="str">
        <f t="shared" si="17"/>
        <v>乗0C3FA</v>
      </c>
      <c r="B1093" s="216" t="s">
        <v>212</v>
      </c>
      <c r="C1093" s="216" t="s">
        <v>211</v>
      </c>
      <c r="D1093" t="s">
        <v>841</v>
      </c>
      <c r="E1093" t="s">
        <v>1329</v>
      </c>
      <c r="I1093" s="1" t="s">
        <v>547</v>
      </c>
      <c r="T1093" s="341" t="s">
        <v>307</v>
      </c>
      <c r="U1093" s="265" t="s">
        <v>287</v>
      </c>
      <c r="V1093" s="265" t="s">
        <v>308</v>
      </c>
      <c r="W1093" s="265" t="s">
        <v>842</v>
      </c>
      <c r="X1093" s="265" t="s">
        <v>1330</v>
      </c>
      <c r="Y1093" s="265"/>
      <c r="Z1093" s="266" t="s">
        <v>1701</v>
      </c>
    </row>
    <row r="1094" spans="1:26" x14ac:dyDescent="0.2">
      <c r="A1094" s="216" t="str">
        <f t="shared" si="17"/>
        <v>乗0C3EA</v>
      </c>
      <c r="B1094" s="216" t="s">
        <v>212</v>
      </c>
      <c r="C1094" s="216" t="s">
        <v>211</v>
      </c>
      <c r="D1094" t="s">
        <v>841</v>
      </c>
      <c r="E1094" t="s">
        <v>1331</v>
      </c>
      <c r="I1094" s="1" t="s">
        <v>547</v>
      </c>
      <c r="T1094" s="341" t="s">
        <v>307</v>
      </c>
      <c r="U1094" s="265" t="s">
        <v>287</v>
      </c>
      <c r="V1094" s="265" t="s">
        <v>308</v>
      </c>
      <c r="W1094" s="265" t="s">
        <v>842</v>
      </c>
      <c r="X1094" s="265" t="s">
        <v>1332</v>
      </c>
      <c r="Y1094" s="265"/>
      <c r="Z1094" s="266" t="s">
        <v>1701</v>
      </c>
    </row>
    <row r="1095" spans="1:26" x14ac:dyDescent="0.2">
      <c r="A1095" s="216" t="str">
        <f t="shared" si="17"/>
        <v>乗0C4FA</v>
      </c>
      <c r="B1095" s="216" t="s">
        <v>212</v>
      </c>
      <c r="C1095" s="216" t="s">
        <v>211</v>
      </c>
      <c r="D1095" t="s">
        <v>846</v>
      </c>
      <c r="E1095" t="s">
        <v>1333</v>
      </c>
      <c r="I1095" s="1" t="s">
        <v>547</v>
      </c>
      <c r="T1095" s="341" t="s">
        <v>307</v>
      </c>
      <c r="U1095" s="265" t="s">
        <v>287</v>
      </c>
      <c r="V1095" s="265" t="s">
        <v>308</v>
      </c>
      <c r="W1095" s="265" t="s">
        <v>842</v>
      </c>
      <c r="X1095" s="265" t="s">
        <v>1334</v>
      </c>
      <c r="Y1095" s="265"/>
      <c r="Z1095" s="266" t="s">
        <v>1701</v>
      </c>
    </row>
    <row r="1096" spans="1:26" x14ac:dyDescent="0.2">
      <c r="A1096" s="216" t="str">
        <f t="shared" si="17"/>
        <v>乗0C4EA</v>
      </c>
      <c r="B1096" s="216" t="s">
        <v>212</v>
      </c>
      <c r="C1096" s="216" t="s">
        <v>211</v>
      </c>
      <c r="D1096" t="s">
        <v>846</v>
      </c>
      <c r="E1096" t="s">
        <v>1607</v>
      </c>
      <c r="I1096" s="1" t="s">
        <v>547</v>
      </c>
      <c r="T1096" s="341" t="s">
        <v>307</v>
      </c>
      <c r="U1096" s="265" t="s">
        <v>287</v>
      </c>
      <c r="V1096" s="265" t="s">
        <v>308</v>
      </c>
      <c r="W1096" s="265" t="s">
        <v>842</v>
      </c>
      <c r="X1096" s="265" t="s">
        <v>1335</v>
      </c>
      <c r="Y1096" s="265"/>
      <c r="Z1096" s="266" t="s">
        <v>1701</v>
      </c>
    </row>
    <row r="1097" spans="1:26" x14ac:dyDescent="0.2">
      <c r="A1097" s="216" t="str">
        <f t="shared" si="17"/>
        <v>乗0C5FA</v>
      </c>
      <c r="B1097" s="216" t="s">
        <v>212</v>
      </c>
      <c r="C1097" s="216" t="s">
        <v>211</v>
      </c>
      <c r="D1097" t="s">
        <v>846</v>
      </c>
      <c r="E1097" t="s">
        <v>1336</v>
      </c>
      <c r="I1097" s="1" t="s">
        <v>547</v>
      </c>
      <c r="T1097" s="341" t="s">
        <v>307</v>
      </c>
      <c r="U1097" s="265" t="s">
        <v>287</v>
      </c>
      <c r="V1097" s="265" t="s">
        <v>308</v>
      </c>
      <c r="W1097" s="265" t="s">
        <v>842</v>
      </c>
      <c r="X1097" s="265" t="s">
        <v>1337</v>
      </c>
      <c r="Y1097" s="265"/>
      <c r="Z1097" s="266" t="s">
        <v>1701</v>
      </c>
    </row>
    <row r="1098" spans="1:26" x14ac:dyDescent="0.2">
      <c r="A1098" s="216" t="str">
        <f t="shared" si="17"/>
        <v>乗0C5EA</v>
      </c>
      <c r="B1098" s="216" t="s">
        <v>212</v>
      </c>
      <c r="C1098" s="216" t="s">
        <v>211</v>
      </c>
      <c r="D1098" t="s">
        <v>846</v>
      </c>
      <c r="E1098" t="s">
        <v>1338</v>
      </c>
      <c r="I1098" s="1" t="s">
        <v>547</v>
      </c>
      <c r="T1098" s="341" t="s">
        <v>307</v>
      </c>
      <c r="U1098" s="265" t="s">
        <v>287</v>
      </c>
      <c r="V1098" s="265" t="s">
        <v>308</v>
      </c>
      <c r="W1098" s="265" t="s">
        <v>842</v>
      </c>
      <c r="X1098" s="265" t="s">
        <v>1339</v>
      </c>
      <c r="Y1098" s="265"/>
      <c r="Z1098" s="266" t="s">
        <v>1701</v>
      </c>
    </row>
    <row r="1099" spans="1:26" x14ac:dyDescent="0.2">
      <c r="A1099" s="216" t="str">
        <f t="shared" si="17"/>
        <v>乗0C6FA</v>
      </c>
      <c r="B1099" s="216" t="s">
        <v>212</v>
      </c>
      <c r="C1099" s="216" t="s">
        <v>211</v>
      </c>
      <c r="D1099" t="s">
        <v>846</v>
      </c>
      <c r="E1099" t="s">
        <v>1340</v>
      </c>
      <c r="I1099" s="1" t="s">
        <v>547</v>
      </c>
      <c r="T1099" s="341" t="s">
        <v>307</v>
      </c>
      <c r="U1099" s="265" t="s">
        <v>287</v>
      </c>
      <c r="V1099" s="265" t="s">
        <v>308</v>
      </c>
      <c r="W1099" s="265" t="s">
        <v>842</v>
      </c>
      <c r="X1099" s="265" t="s">
        <v>1341</v>
      </c>
      <c r="Y1099" s="265"/>
      <c r="Z1099" s="266" t="s">
        <v>1701</v>
      </c>
    </row>
    <row r="1100" spans="1:26" x14ac:dyDescent="0.2">
      <c r="A1100" s="216" t="str">
        <f t="shared" si="17"/>
        <v>乗0C6EA</v>
      </c>
      <c r="B1100" s="216" t="s">
        <v>212</v>
      </c>
      <c r="C1100" s="216" t="s">
        <v>211</v>
      </c>
      <c r="D1100" t="s">
        <v>846</v>
      </c>
      <c r="E1100" t="s">
        <v>1342</v>
      </c>
      <c r="I1100" s="1" t="s">
        <v>547</v>
      </c>
      <c r="T1100" s="341" t="s">
        <v>307</v>
      </c>
      <c r="U1100" s="265" t="s">
        <v>287</v>
      </c>
      <c r="V1100" s="265" t="s">
        <v>308</v>
      </c>
      <c r="W1100" s="265" t="s">
        <v>842</v>
      </c>
      <c r="X1100" s="265" t="s">
        <v>1343</v>
      </c>
      <c r="Y1100" s="265"/>
      <c r="Z1100" s="266" t="s">
        <v>1701</v>
      </c>
    </row>
    <row r="1101" spans="1:26" x14ac:dyDescent="0.2">
      <c r="A1101" s="216" t="str">
        <f t="shared" si="17"/>
        <v>乗0メTN</v>
      </c>
      <c r="B1101" s="216" t="s">
        <v>213</v>
      </c>
      <c r="C1101" s="216" t="s">
        <v>194</v>
      </c>
      <c r="D1101" s="216" t="s">
        <v>518</v>
      </c>
      <c r="E1101" s="216" t="s">
        <v>581</v>
      </c>
      <c r="I1101" s="1" t="s">
        <v>1159</v>
      </c>
      <c r="J1101" s="216" t="s">
        <v>1160</v>
      </c>
      <c r="T1101" s="341" t="s">
        <v>307</v>
      </c>
      <c r="U1101" s="265" t="s">
        <v>298</v>
      </c>
      <c r="V1101" s="265" t="s">
        <v>308</v>
      </c>
      <c r="W1101" s="265" t="s">
        <v>518</v>
      </c>
      <c r="X1101" s="265" t="s">
        <v>581</v>
      </c>
      <c r="Y1101" s="265"/>
      <c r="Z1101" s="266" t="s">
        <v>298</v>
      </c>
    </row>
    <row r="1102" spans="1:26" x14ac:dyDescent="0.2">
      <c r="A1102" s="216" t="str">
        <f t="shared" si="17"/>
        <v>乗0メLN</v>
      </c>
      <c r="B1102" s="216" t="s">
        <v>213</v>
      </c>
      <c r="C1102" s="216" t="s">
        <v>194</v>
      </c>
      <c r="D1102" s="216" t="s">
        <v>518</v>
      </c>
      <c r="E1102" s="216" t="s">
        <v>573</v>
      </c>
      <c r="I1102" s="1" t="s">
        <v>1159</v>
      </c>
      <c r="J1102" s="216" t="s">
        <v>1161</v>
      </c>
      <c r="T1102" s="341" t="s">
        <v>307</v>
      </c>
      <c r="U1102" s="265" t="s">
        <v>298</v>
      </c>
      <c r="V1102" s="265" t="s">
        <v>308</v>
      </c>
      <c r="W1102" s="265" t="s">
        <v>518</v>
      </c>
      <c r="X1102" s="265" t="s">
        <v>573</v>
      </c>
      <c r="Y1102" s="265"/>
      <c r="Z1102" s="266" t="s">
        <v>298</v>
      </c>
    </row>
    <row r="1103" spans="1:26" x14ac:dyDescent="0.2">
      <c r="A1103" s="216" t="str">
        <f t="shared" si="17"/>
        <v>乗0メUN</v>
      </c>
      <c r="B1103" s="216" t="s">
        <v>213</v>
      </c>
      <c r="C1103" s="216" t="s">
        <v>194</v>
      </c>
      <c r="D1103" s="216" t="s">
        <v>518</v>
      </c>
      <c r="E1103" s="216" t="s">
        <v>588</v>
      </c>
      <c r="I1103" s="1" t="s">
        <v>1159</v>
      </c>
      <c r="J1103" s="216" t="s">
        <v>1162</v>
      </c>
      <c r="T1103" s="341" t="s">
        <v>307</v>
      </c>
      <c r="U1103" s="265" t="s">
        <v>298</v>
      </c>
      <c r="V1103" s="265" t="s">
        <v>308</v>
      </c>
      <c r="W1103" s="265" t="s">
        <v>518</v>
      </c>
      <c r="X1103" s="265" t="s">
        <v>588</v>
      </c>
      <c r="Y1103" s="265"/>
      <c r="Z1103" s="266" t="s">
        <v>298</v>
      </c>
    </row>
    <row r="1104" spans="1:26" x14ac:dyDescent="0.2">
      <c r="A1104" s="216" t="str">
        <f t="shared" si="17"/>
        <v>乗0メAHA</v>
      </c>
      <c r="B1104" s="216" t="s">
        <v>213</v>
      </c>
      <c r="C1104" s="216" t="s">
        <v>194</v>
      </c>
      <c r="D1104" s="216" t="s">
        <v>97</v>
      </c>
      <c r="E1104" s="216" t="s">
        <v>1344</v>
      </c>
      <c r="I1104" s="1" t="s">
        <v>1159</v>
      </c>
      <c r="J1104" s="216" t="s">
        <v>298</v>
      </c>
      <c r="T1104" s="341" t="s">
        <v>307</v>
      </c>
      <c r="U1104" s="265" t="s">
        <v>298</v>
      </c>
      <c r="V1104" s="265" t="s">
        <v>308</v>
      </c>
      <c r="W1104" s="265" t="s">
        <v>97</v>
      </c>
      <c r="X1104" s="265" t="s">
        <v>1344</v>
      </c>
      <c r="Y1104" s="265"/>
      <c r="Z1104" s="266" t="s">
        <v>298</v>
      </c>
    </row>
    <row r="1105" spans="1:26" x14ac:dyDescent="0.2">
      <c r="A1105" s="216" t="str">
        <f t="shared" si="17"/>
        <v>乗0メAGA</v>
      </c>
      <c r="B1105" s="216" t="s">
        <v>213</v>
      </c>
      <c r="C1105" s="216" t="s">
        <v>194</v>
      </c>
      <c r="D1105" s="216" t="s">
        <v>97</v>
      </c>
      <c r="E1105" s="216" t="s">
        <v>1345</v>
      </c>
      <c r="I1105" s="1" t="s">
        <v>1159</v>
      </c>
      <c r="J1105" s="216" t="s">
        <v>1165</v>
      </c>
      <c r="T1105" s="341" t="s">
        <v>307</v>
      </c>
      <c r="U1105" s="265" t="s">
        <v>298</v>
      </c>
      <c r="V1105" s="265" t="s">
        <v>308</v>
      </c>
      <c r="W1105" s="265" t="s">
        <v>97</v>
      </c>
      <c r="X1105" s="265" t="s">
        <v>1345</v>
      </c>
      <c r="Y1105" s="265"/>
      <c r="Z1105" s="266" t="s">
        <v>298</v>
      </c>
    </row>
    <row r="1106" spans="1:26" x14ac:dyDescent="0.2">
      <c r="A1106" s="216" t="str">
        <f t="shared" si="17"/>
        <v>乗0メCGA</v>
      </c>
      <c r="B1106" s="216" t="s">
        <v>213</v>
      </c>
      <c r="C1106" s="216" t="s">
        <v>194</v>
      </c>
      <c r="D1106" s="216" t="s">
        <v>97</v>
      </c>
      <c r="E1106" s="216" t="s">
        <v>1346</v>
      </c>
      <c r="I1106" s="1" t="s">
        <v>1159</v>
      </c>
      <c r="J1106" s="216" t="s">
        <v>86</v>
      </c>
      <c r="T1106" s="341" t="s">
        <v>307</v>
      </c>
      <c r="U1106" s="265" t="s">
        <v>298</v>
      </c>
      <c r="V1106" s="265" t="s">
        <v>308</v>
      </c>
      <c r="W1106" s="265" t="s">
        <v>97</v>
      </c>
      <c r="X1106" s="265" t="s">
        <v>1346</v>
      </c>
      <c r="Y1106" s="265"/>
      <c r="Z1106" s="266" t="s">
        <v>298</v>
      </c>
    </row>
    <row r="1107" spans="1:26" x14ac:dyDescent="0.2">
      <c r="A1107" s="216" t="str">
        <f t="shared" si="17"/>
        <v>乗0メCHA</v>
      </c>
      <c r="B1107" s="216" t="s">
        <v>213</v>
      </c>
      <c r="C1107" s="216" t="s">
        <v>194</v>
      </c>
      <c r="D1107" s="216" t="s">
        <v>97</v>
      </c>
      <c r="E1107" s="216" t="s">
        <v>1347</v>
      </c>
      <c r="I1107" s="1" t="s">
        <v>1159</v>
      </c>
      <c r="J1107" s="216" t="s">
        <v>85</v>
      </c>
      <c r="T1107" s="341" t="s">
        <v>307</v>
      </c>
      <c r="U1107" s="265" t="s">
        <v>298</v>
      </c>
      <c r="V1107" s="265" t="s">
        <v>308</v>
      </c>
      <c r="W1107" s="265" t="s">
        <v>97</v>
      </c>
      <c r="X1107" s="265" t="s">
        <v>1347</v>
      </c>
      <c r="Y1107" s="265"/>
      <c r="Z1107" s="266" t="s">
        <v>298</v>
      </c>
    </row>
    <row r="1108" spans="1:26" x14ac:dyDescent="0.2">
      <c r="A1108" s="216" t="str">
        <f t="shared" si="17"/>
        <v>乗0メDGA</v>
      </c>
      <c r="B1108" s="216" t="s">
        <v>213</v>
      </c>
      <c r="C1108" s="216" t="s">
        <v>194</v>
      </c>
      <c r="D1108" s="216" t="s">
        <v>97</v>
      </c>
      <c r="E1108" s="216" t="s">
        <v>1348</v>
      </c>
      <c r="I1108" s="1" t="s">
        <v>1159</v>
      </c>
      <c r="J1108" s="216" t="s">
        <v>295</v>
      </c>
      <c r="T1108" s="341" t="s">
        <v>307</v>
      </c>
      <c r="U1108" s="265" t="s">
        <v>298</v>
      </c>
      <c r="V1108" s="265" t="s">
        <v>308</v>
      </c>
      <c r="W1108" s="265" t="s">
        <v>97</v>
      </c>
      <c r="X1108" s="265" t="s">
        <v>1348</v>
      </c>
      <c r="Y1108" s="265"/>
      <c r="Z1108" s="266" t="s">
        <v>298</v>
      </c>
    </row>
    <row r="1109" spans="1:26" x14ac:dyDescent="0.2">
      <c r="A1109" s="216" t="str">
        <f t="shared" si="17"/>
        <v>乗0メDHA</v>
      </c>
      <c r="B1109" s="216" t="s">
        <v>213</v>
      </c>
      <c r="C1109" s="216" t="s">
        <v>194</v>
      </c>
      <c r="D1109" s="216" t="s">
        <v>97</v>
      </c>
      <c r="E1109" s="216" t="s">
        <v>1349</v>
      </c>
      <c r="I1109" s="1" t="s">
        <v>1159</v>
      </c>
      <c r="J1109" s="216" t="s">
        <v>296</v>
      </c>
      <c r="T1109" s="341" t="s">
        <v>307</v>
      </c>
      <c r="U1109" s="265" t="s">
        <v>298</v>
      </c>
      <c r="V1109" s="265" t="s">
        <v>308</v>
      </c>
      <c r="W1109" s="265" t="s">
        <v>97</v>
      </c>
      <c r="X1109" s="265" t="s">
        <v>1349</v>
      </c>
      <c r="Y1109" s="265"/>
      <c r="Z1109" s="266" t="s">
        <v>298</v>
      </c>
    </row>
    <row r="1110" spans="1:26" x14ac:dyDescent="0.2">
      <c r="A1110" s="216" t="str">
        <f t="shared" si="17"/>
        <v>乗0メLHA</v>
      </c>
      <c r="B1110" s="216" t="s">
        <v>213</v>
      </c>
      <c r="C1110" s="216" t="s">
        <v>194</v>
      </c>
      <c r="D1110" s="216" t="s">
        <v>9</v>
      </c>
      <c r="E1110" s="216" t="s">
        <v>1350</v>
      </c>
      <c r="I1110" s="1" t="s">
        <v>1159</v>
      </c>
      <c r="J1110" s="216" t="s">
        <v>298</v>
      </c>
      <c r="T1110" s="341" t="s">
        <v>307</v>
      </c>
      <c r="U1110" s="265" t="s">
        <v>298</v>
      </c>
      <c r="V1110" s="265" t="s">
        <v>308</v>
      </c>
      <c r="W1110" s="265" t="s">
        <v>9</v>
      </c>
      <c r="X1110" s="265" t="s">
        <v>1350</v>
      </c>
      <c r="Y1110" s="265"/>
      <c r="Z1110" s="266" t="s">
        <v>298</v>
      </c>
    </row>
    <row r="1111" spans="1:26" x14ac:dyDescent="0.2">
      <c r="A1111" s="216" t="str">
        <f t="shared" si="17"/>
        <v>乗0メLGA</v>
      </c>
      <c r="B1111" s="216" t="s">
        <v>213</v>
      </c>
      <c r="C1111" s="216" t="s">
        <v>194</v>
      </c>
      <c r="D1111" s="216" t="s">
        <v>9</v>
      </c>
      <c r="E1111" s="216" t="s">
        <v>1351</v>
      </c>
      <c r="I1111" s="1" t="s">
        <v>1159</v>
      </c>
      <c r="J1111" s="216" t="s">
        <v>820</v>
      </c>
      <c r="T1111" s="341" t="s">
        <v>307</v>
      </c>
      <c r="U1111" s="265" t="s">
        <v>298</v>
      </c>
      <c r="V1111" s="265" t="s">
        <v>308</v>
      </c>
      <c r="W1111" s="265" t="s">
        <v>9</v>
      </c>
      <c r="X1111" s="265" t="s">
        <v>1351</v>
      </c>
      <c r="Y1111" s="265"/>
      <c r="Z1111" s="266" t="s">
        <v>298</v>
      </c>
    </row>
    <row r="1112" spans="1:26" x14ac:dyDescent="0.2">
      <c r="A1112" s="216" t="str">
        <f t="shared" si="17"/>
        <v>乗0メMHA</v>
      </c>
      <c r="B1112" s="216" t="s">
        <v>213</v>
      </c>
      <c r="C1112" s="216" t="s">
        <v>194</v>
      </c>
      <c r="D1112" s="216" t="s">
        <v>9</v>
      </c>
      <c r="E1112" s="216" t="s">
        <v>1352</v>
      </c>
      <c r="I1112" s="1" t="s">
        <v>1159</v>
      </c>
      <c r="J1112" s="216" t="s">
        <v>364</v>
      </c>
      <c r="T1112" s="341" t="s">
        <v>307</v>
      </c>
      <c r="U1112" s="265" t="s">
        <v>298</v>
      </c>
      <c r="V1112" s="265" t="s">
        <v>308</v>
      </c>
      <c r="W1112" s="265" t="s">
        <v>9</v>
      </c>
      <c r="X1112" s="265" t="s">
        <v>1352</v>
      </c>
      <c r="Y1112" s="265"/>
      <c r="Z1112" s="266" t="s">
        <v>298</v>
      </c>
    </row>
    <row r="1113" spans="1:26" x14ac:dyDescent="0.2">
      <c r="A1113" s="216" t="str">
        <f t="shared" si="17"/>
        <v>乗0メMGA</v>
      </c>
      <c r="B1113" s="216" t="s">
        <v>213</v>
      </c>
      <c r="C1113" s="216" t="s">
        <v>194</v>
      </c>
      <c r="D1113" s="216" t="s">
        <v>9</v>
      </c>
      <c r="E1113" s="216" t="s">
        <v>1353</v>
      </c>
      <c r="I1113" s="1" t="s">
        <v>1159</v>
      </c>
      <c r="J1113" s="216" t="s">
        <v>12</v>
      </c>
      <c r="T1113" s="341" t="s">
        <v>307</v>
      </c>
      <c r="U1113" s="265" t="s">
        <v>298</v>
      </c>
      <c r="V1113" s="265" t="s">
        <v>308</v>
      </c>
      <c r="W1113" s="265" t="s">
        <v>9</v>
      </c>
      <c r="X1113" s="265" t="s">
        <v>1353</v>
      </c>
      <c r="Y1113" s="265"/>
      <c r="Z1113" s="266" t="s">
        <v>298</v>
      </c>
    </row>
    <row r="1114" spans="1:26" x14ac:dyDescent="0.2">
      <c r="A1114" s="216" t="str">
        <f t="shared" si="17"/>
        <v>乗0メRHA</v>
      </c>
      <c r="B1114" s="216" t="s">
        <v>213</v>
      </c>
      <c r="C1114" s="216" t="s">
        <v>194</v>
      </c>
      <c r="D1114" s="216" t="s">
        <v>9</v>
      </c>
      <c r="E1114" s="216" t="s">
        <v>1354</v>
      </c>
      <c r="I1114" s="1" t="s">
        <v>1159</v>
      </c>
      <c r="J1114" s="216" t="s">
        <v>365</v>
      </c>
      <c r="T1114" s="341" t="s">
        <v>307</v>
      </c>
      <c r="U1114" s="265" t="s">
        <v>298</v>
      </c>
      <c r="V1114" s="265" t="s">
        <v>308</v>
      </c>
      <c r="W1114" s="265" t="s">
        <v>9</v>
      </c>
      <c r="X1114" s="265" t="s">
        <v>1354</v>
      </c>
      <c r="Y1114" s="265"/>
      <c r="Z1114" s="266" t="s">
        <v>298</v>
      </c>
    </row>
    <row r="1115" spans="1:26" x14ac:dyDescent="0.2">
      <c r="A1115" s="216" t="str">
        <f t="shared" si="17"/>
        <v>乗0メRGA</v>
      </c>
      <c r="B1115" s="216" t="s">
        <v>213</v>
      </c>
      <c r="C1115" s="216" t="s">
        <v>194</v>
      </c>
      <c r="D1115" s="216" t="s">
        <v>9</v>
      </c>
      <c r="E1115" s="216" t="s">
        <v>1355</v>
      </c>
      <c r="I1115" s="1" t="s">
        <v>1159</v>
      </c>
      <c r="J1115" s="216" t="s">
        <v>13</v>
      </c>
      <c r="T1115" s="341" t="s">
        <v>307</v>
      </c>
      <c r="U1115" s="265" t="s">
        <v>298</v>
      </c>
      <c r="V1115" s="265" t="s">
        <v>308</v>
      </c>
      <c r="W1115" s="265" t="s">
        <v>9</v>
      </c>
      <c r="X1115" s="265" t="s">
        <v>1355</v>
      </c>
      <c r="Y1115" s="265"/>
      <c r="Z1115" s="266" t="s">
        <v>298</v>
      </c>
    </row>
    <row r="1116" spans="1:26" x14ac:dyDescent="0.2">
      <c r="A1116" s="216" t="str">
        <f t="shared" si="17"/>
        <v>乗0メQHA</v>
      </c>
      <c r="B1116" s="216" t="s">
        <v>213</v>
      </c>
      <c r="C1116" s="216" t="s">
        <v>194</v>
      </c>
      <c r="D1116" s="216" t="s">
        <v>9</v>
      </c>
      <c r="E1116" s="216" t="s">
        <v>322</v>
      </c>
      <c r="I1116" s="1" t="s">
        <v>1159</v>
      </c>
      <c r="J1116" s="216" t="s">
        <v>383</v>
      </c>
      <c r="T1116" s="341" t="s">
        <v>307</v>
      </c>
      <c r="U1116" s="265" t="s">
        <v>298</v>
      </c>
      <c r="V1116" s="265" t="s">
        <v>308</v>
      </c>
      <c r="W1116" s="265" t="s">
        <v>9</v>
      </c>
      <c r="X1116" s="265" t="s">
        <v>322</v>
      </c>
      <c r="Y1116" s="265"/>
      <c r="Z1116" s="266" t="s">
        <v>298</v>
      </c>
    </row>
    <row r="1117" spans="1:26" x14ac:dyDescent="0.2">
      <c r="A1117" s="216" t="str">
        <f t="shared" si="17"/>
        <v>乗0メQGA</v>
      </c>
      <c r="B1117" s="216" t="s">
        <v>213</v>
      </c>
      <c r="C1117" s="216" t="s">
        <v>194</v>
      </c>
      <c r="D1117" s="216" t="s">
        <v>9</v>
      </c>
      <c r="E1117" s="216" t="s">
        <v>323</v>
      </c>
      <c r="I1117" s="1" t="s">
        <v>1159</v>
      </c>
      <c r="J1117" s="216" t="s">
        <v>321</v>
      </c>
      <c r="T1117" s="341" t="s">
        <v>307</v>
      </c>
      <c r="U1117" s="265" t="s">
        <v>298</v>
      </c>
      <c r="V1117" s="265" t="s">
        <v>308</v>
      </c>
      <c r="W1117" s="265" t="s">
        <v>9</v>
      </c>
      <c r="X1117" s="265" t="s">
        <v>323</v>
      </c>
      <c r="Y1117" s="265"/>
      <c r="Z1117" s="266" t="s">
        <v>298</v>
      </c>
    </row>
    <row r="1118" spans="1:26" x14ac:dyDescent="0.2">
      <c r="A1118" s="216" t="str">
        <f t="shared" si="17"/>
        <v>乗0メ3HA</v>
      </c>
      <c r="B1118" s="216" t="s">
        <v>213</v>
      </c>
      <c r="C1118" s="216" t="s">
        <v>194</v>
      </c>
      <c r="D1118" t="s">
        <v>841</v>
      </c>
      <c r="E1118" t="s">
        <v>1608</v>
      </c>
      <c r="I1118" s="1" t="s">
        <v>1159</v>
      </c>
      <c r="T1118" s="341" t="s">
        <v>307</v>
      </c>
      <c r="U1118" s="265" t="s">
        <v>298</v>
      </c>
      <c r="V1118" s="265" t="s">
        <v>308</v>
      </c>
      <c r="W1118" s="265" t="s">
        <v>842</v>
      </c>
      <c r="X1118" s="265" t="s">
        <v>1356</v>
      </c>
      <c r="Y1118" s="265"/>
      <c r="Z1118" s="266" t="s">
        <v>298</v>
      </c>
    </row>
    <row r="1119" spans="1:26" x14ac:dyDescent="0.2">
      <c r="A1119" s="216" t="str">
        <f t="shared" si="17"/>
        <v>乗0メ3GA</v>
      </c>
      <c r="B1119" s="216" t="s">
        <v>213</v>
      </c>
      <c r="C1119" s="216" t="s">
        <v>194</v>
      </c>
      <c r="D1119" t="s">
        <v>844</v>
      </c>
      <c r="E1119" t="s">
        <v>1609</v>
      </c>
      <c r="I1119" s="1" t="s">
        <v>1159</v>
      </c>
      <c r="T1119" s="341" t="s">
        <v>307</v>
      </c>
      <c r="U1119" s="265" t="s">
        <v>298</v>
      </c>
      <c r="V1119" s="265" t="s">
        <v>308</v>
      </c>
      <c r="W1119" s="265" t="s">
        <v>842</v>
      </c>
      <c r="X1119" s="265" t="s">
        <v>1357</v>
      </c>
      <c r="Y1119" s="265"/>
      <c r="Z1119" s="266" t="s">
        <v>298</v>
      </c>
    </row>
    <row r="1120" spans="1:26" x14ac:dyDescent="0.2">
      <c r="A1120" s="216" t="str">
        <f t="shared" si="17"/>
        <v>乗0メ4HA</v>
      </c>
      <c r="B1120" s="216" t="s">
        <v>213</v>
      </c>
      <c r="C1120" s="216" t="s">
        <v>194</v>
      </c>
      <c r="D1120" t="s">
        <v>846</v>
      </c>
      <c r="E1120" t="s">
        <v>1610</v>
      </c>
      <c r="I1120" s="1" t="s">
        <v>1159</v>
      </c>
      <c r="T1120" s="341" t="s">
        <v>307</v>
      </c>
      <c r="U1120" s="265" t="s">
        <v>298</v>
      </c>
      <c r="V1120" s="265" t="s">
        <v>308</v>
      </c>
      <c r="W1120" s="265" t="s">
        <v>842</v>
      </c>
      <c r="X1120" s="265" t="s">
        <v>1358</v>
      </c>
      <c r="Y1120" s="265"/>
      <c r="Z1120" s="266" t="s">
        <v>298</v>
      </c>
    </row>
    <row r="1121" spans="1:26" x14ac:dyDescent="0.2">
      <c r="A1121" s="216" t="str">
        <f t="shared" si="17"/>
        <v>乗0メ4GA</v>
      </c>
      <c r="B1121" s="216" t="s">
        <v>213</v>
      </c>
      <c r="C1121" s="216" t="s">
        <v>194</v>
      </c>
      <c r="D1121" t="s">
        <v>842</v>
      </c>
      <c r="E1121" t="s">
        <v>1611</v>
      </c>
      <c r="I1121" s="1" t="s">
        <v>1159</v>
      </c>
      <c r="T1121" s="341" t="s">
        <v>307</v>
      </c>
      <c r="U1121" s="265" t="s">
        <v>298</v>
      </c>
      <c r="V1121" s="265" t="s">
        <v>308</v>
      </c>
      <c r="W1121" s="265" t="s">
        <v>842</v>
      </c>
      <c r="X1121" s="265" t="s">
        <v>1359</v>
      </c>
      <c r="Y1121" s="265"/>
      <c r="Z1121" s="266" t="s">
        <v>298</v>
      </c>
    </row>
    <row r="1122" spans="1:26" x14ac:dyDescent="0.2">
      <c r="A1122" s="216" t="str">
        <f t="shared" si="17"/>
        <v>乗0メ5HA</v>
      </c>
      <c r="B1122" s="216" t="s">
        <v>213</v>
      </c>
      <c r="C1122" s="216" t="s">
        <v>194</v>
      </c>
      <c r="D1122" t="s">
        <v>846</v>
      </c>
      <c r="E1122" t="s">
        <v>1612</v>
      </c>
      <c r="I1122" s="1" t="s">
        <v>1159</v>
      </c>
      <c r="T1122" s="341" t="s">
        <v>307</v>
      </c>
      <c r="U1122" s="265" t="s">
        <v>298</v>
      </c>
      <c r="V1122" s="265" t="s">
        <v>308</v>
      </c>
      <c r="W1122" s="265" t="s">
        <v>842</v>
      </c>
      <c r="X1122" s="265" t="s">
        <v>1360</v>
      </c>
      <c r="Y1122" s="265"/>
      <c r="Z1122" s="266" t="s">
        <v>298</v>
      </c>
    </row>
    <row r="1123" spans="1:26" x14ac:dyDescent="0.2">
      <c r="A1123" s="216" t="str">
        <f t="shared" si="17"/>
        <v>乗0メ5GA</v>
      </c>
      <c r="B1123" s="216" t="s">
        <v>213</v>
      </c>
      <c r="C1123" s="216" t="s">
        <v>194</v>
      </c>
      <c r="D1123" t="s">
        <v>842</v>
      </c>
      <c r="E1123" t="s">
        <v>1613</v>
      </c>
      <c r="I1123" s="1" t="s">
        <v>1159</v>
      </c>
      <c r="T1123" s="341" t="s">
        <v>307</v>
      </c>
      <c r="U1123" s="265" t="s">
        <v>298</v>
      </c>
      <c r="V1123" s="265" t="s">
        <v>308</v>
      </c>
      <c r="W1123" s="265" t="s">
        <v>842</v>
      </c>
      <c r="X1123" s="265" t="s">
        <v>1361</v>
      </c>
      <c r="Y1123" s="265"/>
      <c r="Z1123" s="266" t="s">
        <v>298</v>
      </c>
    </row>
    <row r="1124" spans="1:26" x14ac:dyDescent="0.2">
      <c r="A1124" s="216" t="str">
        <f t="shared" si="17"/>
        <v>乗0メ6HA</v>
      </c>
      <c r="B1124" s="216" t="s">
        <v>213</v>
      </c>
      <c r="C1124" s="216" t="s">
        <v>194</v>
      </c>
      <c r="D1124" t="s">
        <v>846</v>
      </c>
      <c r="E1124" t="s">
        <v>1614</v>
      </c>
      <c r="I1124" s="1" t="s">
        <v>1159</v>
      </c>
      <c r="T1124" s="341" t="s">
        <v>307</v>
      </c>
      <c r="U1124" s="265" t="s">
        <v>298</v>
      </c>
      <c r="V1124" s="265" t="s">
        <v>308</v>
      </c>
      <c r="W1124" s="265" t="s">
        <v>842</v>
      </c>
      <c r="X1124" s="265" t="s">
        <v>1362</v>
      </c>
      <c r="Y1124" s="265"/>
      <c r="Z1124" s="266" t="s">
        <v>298</v>
      </c>
    </row>
    <row r="1125" spans="1:26" x14ac:dyDescent="0.2">
      <c r="A1125" s="216" t="str">
        <f t="shared" si="17"/>
        <v>乗0メ6GA</v>
      </c>
      <c r="B1125" s="216" t="s">
        <v>213</v>
      </c>
      <c r="C1125" s="216" t="s">
        <v>194</v>
      </c>
      <c r="D1125" t="s">
        <v>842</v>
      </c>
      <c r="E1125" t="s">
        <v>1615</v>
      </c>
      <c r="I1125" s="1" t="s">
        <v>1159</v>
      </c>
      <c r="T1125" s="341" t="s">
        <v>307</v>
      </c>
      <c r="U1125" s="265" t="s">
        <v>298</v>
      </c>
      <c r="V1125" s="265" t="s">
        <v>308</v>
      </c>
      <c r="W1125" s="265" t="s">
        <v>842</v>
      </c>
      <c r="X1125" s="265" t="s">
        <v>1363</v>
      </c>
      <c r="Y1125" s="265"/>
      <c r="Z1125" s="266" t="s">
        <v>298</v>
      </c>
    </row>
    <row r="1126" spans="1:26" x14ac:dyDescent="0.2">
      <c r="A1126" s="216" t="str">
        <f t="shared" si="17"/>
        <v>乗0電EA</v>
      </c>
      <c r="B1126" s="216" t="s">
        <v>158</v>
      </c>
      <c r="C1126" s="216" t="s">
        <v>147</v>
      </c>
      <c r="E1126" s="216" t="s">
        <v>1364</v>
      </c>
      <c r="I1126" s="1" t="s">
        <v>542</v>
      </c>
      <c r="T1126" s="341" t="s">
        <v>87</v>
      </c>
      <c r="U1126" s="265" t="s">
        <v>698</v>
      </c>
      <c r="V1126" s="265" t="s">
        <v>453</v>
      </c>
      <c r="W1126" s="265"/>
      <c r="X1126" s="265" t="s">
        <v>1364</v>
      </c>
      <c r="Y1126" s="265"/>
      <c r="Z1126" s="266" t="s">
        <v>698</v>
      </c>
    </row>
    <row r="1127" spans="1:26" x14ac:dyDescent="0.2">
      <c r="A1127" s="216" t="str">
        <f t="shared" si="17"/>
        <v>貨1電EB</v>
      </c>
      <c r="B1127" s="216" t="s">
        <v>390</v>
      </c>
      <c r="C1127" s="216" t="s">
        <v>148</v>
      </c>
      <c r="E1127" s="216" t="s">
        <v>1367</v>
      </c>
      <c r="I1127" s="1" t="s">
        <v>542</v>
      </c>
      <c r="T1127" s="341" t="s">
        <v>232</v>
      </c>
      <c r="U1127" s="265" t="s">
        <v>698</v>
      </c>
      <c r="V1127" s="265" t="s">
        <v>234</v>
      </c>
      <c r="W1127" s="265"/>
      <c r="X1127" s="265" t="s">
        <v>1367</v>
      </c>
      <c r="Y1127" s="265"/>
      <c r="Z1127" s="266" t="s">
        <v>698</v>
      </c>
    </row>
    <row r="1128" spans="1:26" x14ac:dyDescent="0.2">
      <c r="A1128" s="216" t="str">
        <f t="shared" si="17"/>
        <v>貨2電EC</v>
      </c>
      <c r="B1128" s="216" t="s">
        <v>391</v>
      </c>
      <c r="C1128" s="216" t="s">
        <v>149</v>
      </c>
      <c r="E1128" s="216" t="s">
        <v>1368</v>
      </c>
      <c r="I1128" s="1" t="s">
        <v>542</v>
      </c>
      <c r="T1128" s="341" t="s">
        <v>232</v>
      </c>
      <c r="U1128" s="265" t="s">
        <v>698</v>
      </c>
      <c r="V1128" s="265" t="s">
        <v>1369</v>
      </c>
      <c r="W1128" s="265"/>
      <c r="X1128" s="265" t="s">
        <v>1368</v>
      </c>
      <c r="Y1128" s="265"/>
      <c r="Z1128" s="266" t="s">
        <v>698</v>
      </c>
    </row>
    <row r="1129" spans="1:26" x14ac:dyDescent="0.2">
      <c r="A1129" s="216" t="str">
        <f t="shared" si="17"/>
        <v>貨3電EC</v>
      </c>
      <c r="B1129" s="216" t="s">
        <v>392</v>
      </c>
      <c r="C1129" s="216" t="s">
        <v>150</v>
      </c>
      <c r="E1129" s="216" t="s">
        <v>1368</v>
      </c>
      <c r="I1129" s="1" t="s">
        <v>542</v>
      </c>
      <c r="T1129" s="341" t="s">
        <v>232</v>
      </c>
      <c r="U1129" s="265" t="s">
        <v>324</v>
      </c>
      <c r="V1129" s="265" t="s">
        <v>238</v>
      </c>
      <c r="W1129" s="265"/>
      <c r="X1129" s="265" t="s">
        <v>384</v>
      </c>
      <c r="Y1129" s="265"/>
      <c r="Z1129" s="266" t="s">
        <v>698</v>
      </c>
    </row>
    <row r="1130" spans="1:26" x14ac:dyDescent="0.2">
      <c r="A1130" s="216" t="str">
        <f t="shared" si="17"/>
        <v>貨4電ED</v>
      </c>
      <c r="B1130" s="216" t="s">
        <v>393</v>
      </c>
      <c r="C1130" s="216" t="s">
        <v>151</v>
      </c>
      <c r="E1130" s="216" t="s">
        <v>384</v>
      </c>
      <c r="I1130" s="1" t="s">
        <v>542</v>
      </c>
      <c r="T1130" s="341" t="s">
        <v>307</v>
      </c>
      <c r="U1130" s="265" t="s">
        <v>324</v>
      </c>
      <c r="V1130" s="265" t="s">
        <v>308</v>
      </c>
      <c r="W1130" s="265"/>
      <c r="X1130" s="265" t="s">
        <v>157</v>
      </c>
      <c r="Y1130" s="265"/>
      <c r="Z1130" s="266" t="s">
        <v>698</v>
      </c>
    </row>
    <row r="1131" spans="1:26" x14ac:dyDescent="0.2">
      <c r="A1131" s="216" t="str">
        <f t="shared" si="17"/>
        <v>乗0電ZAA</v>
      </c>
      <c r="B1131" s="216" t="s">
        <v>214</v>
      </c>
      <c r="C1131" s="216" t="s">
        <v>147</v>
      </c>
      <c r="D1131" s="216" t="s">
        <v>97</v>
      </c>
      <c r="E1131" s="216" t="s">
        <v>157</v>
      </c>
      <c r="I1131" s="1" t="s">
        <v>542</v>
      </c>
      <c r="T1131" s="341" t="s">
        <v>325</v>
      </c>
      <c r="U1131" s="265" t="s">
        <v>324</v>
      </c>
      <c r="V1131" s="265" t="s">
        <v>308</v>
      </c>
      <c r="W1131" s="265" t="s">
        <v>97</v>
      </c>
      <c r="X1131" s="265" t="s">
        <v>385</v>
      </c>
      <c r="Y1131" s="265"/>
      <c r="Z1131" s="266" t="s">
        <v>698</v>
      </c>
    </row>
    <row r="1132" spans="1:26" x14ac:dyDescent="0.2">
      <c r="A1132" s="216" t="str">
        <f t="shared" si="17"/>
        <v>貨1電ZAB</v>
      </c>
      <c r="B1132" s="216" t="s">
        <v>214</v>
      </c>
      <c r="C1132" s="216" t="s">
        <v>148</v>
      </c>
      <c r="D1132" s="216" t="s">
        <v>97</v>
      </c>
      <c r="E1132" s="216" t="s">
        <v>385</v>
      </c>
      <c r="I1132" s="1" t="s">
        <v>542</v>
      </c>
      <c r="T1132" s="341" t="s">
        <v>326</v>
      </c>
      <c r="U1132" s="265" t="s">
        <v>324</v>
      </c>
      <c r="V1132" s="265" t="s">
        <v>308</v>
      </c>
      <c r="W1132" s="265" t="s">
        <v>97</v>
      </c>
      <c r="X1132" s="265" t="s">
        <v>386</v>
      </c>
      <c r="Y1132" s="265"/>
      <c r="Z1132" s="266" t="s">
        <v>698</v>
      </c>
    </row>
    <row r="1133" spans="1:26" x14ac:dyDescent="0.2">
      <c r="A1133" s="216" t="str">
        <f t="shared" si="17"/>
        <v>貨2電ZAB</v>
      </c>
      <c r="B1133" s="216" t="s">
        <v>214</v>
      </c>
      <c r="C1133" s="216" t="s">
        <v>149</v>
      </c>
      <c r="D1133" s="216" t="s">
        <v>97</v>
      </c>
      <c r="E1133" s="216" t="s">
        <v>385</v>
      </c>
      <c r="I1133" s="1" t="s">
        <v>542</v>
      </c>
      <c r="T1133" s="341" t="s">
        <v>307</v>
      </c>
      <c r="U1133" s="265" t="s">
        <v>327</v>
      </c>
      <c r="V1133" s="265" t="s">
        <v>308</v>
      </c>
      <c r="W1133" s="265" t="s">
        <v>97</v>
      </c>
      <c r="X1133" s="265" t="s">
        <v>387</v>
      </c>
      <c r="Y1133" s="265"/>
      <c r="Z1133" s="266" t="s">
        <v>1770</v>
      </c>
    </row>
    <row r="1134" spans="1:26" x14ac:dyDescent="0.2">
      <c r="A1134" s="216" t="str">
        <f t="shared" si="17"/>
        <v>貨3電ZAB</v>
      </c>
      <c r="B1134" s="216" t="s">
        <v>214</v>
      </c>
      <c r="C1134" s="216" t="s">
        <v>150</v>
      </c>
      <c r="D1134" s="216" t="s">
        <v>97</v>
      </c>
      <c r="E1134" s="216" t="s">
        <v>385</v>
      </c>
      <c r="I1134" s="1" t="s">
        <v>542</v>
      </c>
      <c r="T1134" s="341" t="s">
        <v>325</v>
      </c>
      <c r="U1134" s="265" t="s">
        <v>327</v>
      </c>
      <c r="V1134" s="265" t="s">
        <v>308</v>
      </c>
      <c r="W1134" s="265" t="s">
        <v>97</v>
      </c>
      <c r="X1134" s="265" t="s">
        <v>388</v>
      </c>
      <c r="Y1134" s="265"/>
      <c r="Z1134" s="266" t="s">
        <v>1770</v>
      </c>
    </row>
    <row r="1135" spans="1:26" ht="13.8" thickBot="1" x14ac:dyDescent="0.25">
      <c r="A1135" s="216" t="str">
        <f t="shared" si="17"/>
        <v>貨4電ZAB</v>
      </c>
      <c r="B1135" s="216" t="s">
        <v>214</v>
      </c>
      <c r="C1135" s="216" t="s">
        <v>151</v>
      </c>
      <c r="D1135" s="216" t="s">
        <v>97</v>
      </c>
      <c r="E1135" s="216" t="s">
        <v>385</v>
      </c>
      <c r="I1135" s="1" t="s">
        <v>542</v>
      </c>
      <c r="T1135" s="350" t="s">
        <v>326</v>
      </c>
      <c r="U1135" s="351" t="s">
        <v>327</v>
      </c>
      <c r="V1135" s="351" t="s">
        <v>308</v>
      </c>
      <c r="W1135" s="351" t="s">
        <v>97</v>
      </c>
      <c r="X1135" s="351" t="s">
        <v>389</v>
      </c>
      <c r="Y1135" s="351"/>
      <c r="Z1135" s="352" t="s">
        <v>1770</v>
      </c>
    </row>
    <row r="1136" spans="1:26" x14ac:dyDescent="0.2">
      <c r="A1136" s="216" t="str">
        <f t="shared" si="17"/>
        <v>貨1電ZAC</v>
      </c>
      <c r="B1136" s="216" t="s">
        <v>214</v>
      </c>
      <c r="C1136" s="216" t="s">
        <v>148</v>
      </c>
      <c r="D1136" s="216" t="s">
        <v>97</v>
      </c>
      <c r="E1136" s="216" t="s">
        <v>386</v>
      </c>
      <c r="I1136" s="1" t="s">
        <v>542</v>
      </c>
      <c r="W1136" s="216"/>
    </row>
    <row r="1137" spans="1:23" x14ac:dyDescent="0.2">
      <c r="A1137" s="216" t="str">
        <f t="shared" si="17"/>
        <v>貨2電ZAC</v>
      </c>
      <c r="B1137" s="216" t="s">
        <v>214</v>
      </c>
      <c r="C1137" s="216" t="s">
        <v>149</v>
      </c>
      <c r="D1137" s="216" t="s">
        <v>97</v>
      </c>
      <c r="E1137" s="216" t="s">
        <v>386</v>
      </c>
      <c r="I1137" s="1" t="s">
        <v>542</v>
      </c>
      <c r="W1137" s="216"/>
    </row>
    <row r="1138" spans="1:23" x14ac:dyDescent="0.2">
      <c r="A1138" s="216" t="str">
        <f t="shared" si="17"/>
        <v>貨3電ZAC</v>
      </c>
      <c r="B1138" s="216" t="s">
        <v>214</v>
      </c>
      <c r="C1138" s="216" t="s">
        <v>150</v>
      </c>
      <c r="D1138" s="216" t="s">
        <v>97</v>
      </c>
      <c r="E1138" s="216" t="s">
        <v>386</v>
      </c>
      <c r="I1138" s="1" t="s">
        <v>542</v>
      </c>
      <c r="W1138" s="216"/>
    </row>
    <row r="1139" spans="1:23" x14ac:dyDescent="0.2">
      <c r="A1139" s="216" t="str">
        <f t="shared" si="17"/>
        <v>貨4電ZAC</v>
      </c>
      <c r="B1139" s="216" t="s">
        <v>214</v>
      </c>
      <c r="C1139" s="216" t="s">
        <v>151</v>
      </c>
      <c r="D1139" s="216" t="s">
        <v>97</v>
      </c>
      <c r="E1139" s="216" t="s">
        <v>386</v>
      </c>
      <c r="I1139" s="1" t="s">
        <v>542</v>
      </c>
      <c r="W1139" s="216"/>
    </row>
    <row r="1140" spans="1:23" x14ac:dyDescent="0.2">
      <c r="A1140" s="216" t="str">
        <f t="shared" si="17"/>
        <v>乗0燃電ZBA</v>
      </c>
      <c r="B1140" s="216" t="s">
        <v>214</v>
      </c>
      <c r="C1140" s="216" t="s">
        <v>152</v>
      </c>
      <c r="D1140" s="216" t="s">
        <v>97</v>
      </c>
      <c r="E1140" s="216" t="s">
        <v>387</v>
      </c>
      <c r="I1140" s="1" t="s">
        <v>88</v>
      </c>
      <c r="W1140" s="216"/>
    </row>
    <row r="1141" spans="1:23" x14ac:dyDescent="0.2">
      <c r="A1141" s="216" t="str">
        <f t="shared" si="17"/>
        <v>貨1燃電ZBB</v>
      </c>
      <c r="B1141" s="216" t="s">
        <v>214</v>
      </c>
      <c r="C1141" s="216" t="s">
        <v>153</v>
      </c>
      <c r="D1141" s="216" t="s">
        <v>97</v>
      </c>
      <c r="E1141" s="216" t="s">
        <v>388</v>
      </c>
      <c r="I1141" s="1" t="s">
        <v>88</v>
      </c>
      <c r="W1141" s="216"/>
    </row>
    <row r="1142" spans="1:23" x14ac:dyDescent="0.2">
      <c r="A1142" s="216" t="str">
        <f t="shared" si="17"/>
        <v>貨2燃電ZBB</v>
      </c>
      <c r="B1142" s="216" t="s">
        <v>214</v>
      </c>
      <c r="C1142" s="216" t="s">
        <v>154</v>
      </c>
      <c r="D1142" s="216" t="s">
        <v>97</v>
      </c>
      <c r="E1142" s="216" t="s">
        <v>388</v>
      </c>
      <c r="I1142" s="1" t="s">
        <v>88</v>
      </c>
      <c r="W1142" s="216"/>
    </row>
    <row r="1143" spans="1:23" x14ac:dyDescent="0.2">
      <c r="A1143" s="216" t="str">
        <f t="shared" si="17"/>
        <v>貨3燃電ZBB</v>
      </c>
      <c r="B1143" s="216" t="s">
        <v>214</v>
      </c>
      <c r="C1143" s="216" t="s">
        <v>155</v>
      </c>
      <c r="D1143" s="216" t="s">
        <v>97</v>
      </c>
      <c r="E1143" s="216" t="s">
        <v>388</v>
      </c>
      <c r="I1143" s="1" t="s">
        <v>88</v>
      </c>
      <c r="W1143" s="216"/>
    </row>
    <row r="1144" spans="1:23" x14ac:dyDescent="0.2">
      <c r="A1144" s="216" t="str">
        <f t="shared" si="17"/>
        <v>貨4燃電ZBB</v>
      </c>
      <c r="B1144" s="216" t="s">
        <v>214</v>
      </c>
      <c r="C1144" s="216" t="s">
        <v>156</v>
      </c>
      <c r="D1144" s="216" t="s">
        <v>97</v>
      </c>
      <c r="E1144" s="216" t="s">
        <v>388</v>
      </c>
      <c r="I1144" s="1" t="s">
        <v>88</v>
      </c>
    </row>
    <row r="1145" spans="1:23" x14ac:dyDescent="0.2">
      <c r="A1145" s="216" t="str">
        <f t="shared" si="17"/>
        <v>貨1燃電ZBC</v>
      </c>
      <c r="B1145" s="216" t="s">
        <v>214</v>
      </c>
      <c r="C1145" s="216" t="s">
        <v>153</v>
      </c>
      <c r="D1145" s="216" t="s">
        <v>97</v>
      </c>
      <c r="E1145" s="216" t="s">
        <v>389</v>
      </c>
      <c r="I1145" s="1" t="s">
        <v>88</v>
      </c>
    </row>
    <row r="1146" spans="1:23" x14ac:dyDescent="0.2">
      <c r="A1146" s="216" t="str">
        <f t="shared" si="17"/>
        <v>貨2燃電ZBC</v>
      </c>
      <c r="B1146" s="216" t="s">
        <v>214</v>
      </c>
      <c r="C1146" s="216" t="s">
        <v>154</v>
      </c>
      <c r="D1146" s="216" t="s">
        <v>97</v>
      </c>
      <c r="E1146" s="216" t="s">
        <v>389</v>
      </c>
      <c r="I1146" s="1" t="s">
        <v>88</v>
      </c>
    </row>
    <row r="1147" spans="1:23" x14ac:dyDescent="0.2">
      <c r="A1147" s="216" t="str">
        <f t="shared" si="17"/>
        <v>貨3燃電ZBC</v>
      </c>
      <c r="B1147" s="216" t="s">
        <v>214</v>
      </c>
      <c r="C1147" s="216" t="s">
        <v>155</v>
      </c>
      <c r="D1147" s="216" t="s">
        <v>97</v>
      </c>
      <c r="E1147" s="216" t="s">
        <v>389</v>
      </c>
      <c r="I1147" s="1" t="s">
        <v>88</v>
      </c>
    </row>
    <row r="1148" spans="1:23" x14ac:dyDescent="0.2">
      <c r="A1148" s="216" t="str">
        <f t="shared" si="17"/>
        <v>貨4燃電ZBC</v>
      </c>
      <c r="B1148" s="216" t="s">
        <v>214</v>
      </c>
      <c r="C1148" s="216" t="s">
        <v>156</v>
      </c>
      <c r="D1148" s="216" t="s">
        <v>97</v>
      </c>
      <c r="E1148" s="216" t="s">
        <v>389</v>
      </c>
      <c r="I1148" s="1" t="s">
        <v>88</v>
      </c>
    </row>
    <row r="1149" spans="1:23" x14ac:dyDescent="0.2">
      <c r="A1149" s="214" t="str">
        <f t="shared" si="17"/>
        <v>貨1ガCBF</v>
      </c>
      <c r="B1149" s="214" t="s">
        <v>1371</v>
      </c>
      <c r="C1149" s="214" t="s">
        <v>1372</v>
      </c>
      <c r="D1149" s="214" t="s">
        <v>97</v>
      </c>
      <c r="E1149" s="214" t="s">
        <v>106</v>
      </c>
      <c r="F1149" s="214"/>
      <c r="G1149" s="214"/>
      <c r="H1149" s="214"/>
      <c r="I1149" s="214" t="s">
        <v>812</v>
      </c>
      <c r="J1149" s="214" t="s">
        <v>1373</v>
      </c>
      <c r="K1149" s="214"/>
      <c r="L1149" s="214"/>
      <c r="M1149" s="224" t="s">
        <v>1374</v>
      </c>
    </row>
    <row r="1150" spans="1:23" x14ac:dyDescent="0.2">
      <c r="A1150" s="214" t="str">
        <f t="shared" si="17"/>
        <v>貨4ガCBF</v>
      </c>
      <c r="B1150" s="214" t="s">
        <v>1375</v>
      </c>
      <c r="C1150" s="214" t="s">
        <v>1376</v>
      </c>
      <c r="D1150" s="214" t="s">
        <v>97</v>
      </c>
      <c r="E1150" s="214" t="s">
        <v>106</v>
      </c>
      <c r="F1150" s="214"/>
      <c r="G1150" s="214"/>
      <c r="H1150" s="214"/>
      <c r="I1150" s="214" t="s">
        <v>812</v>
      </c>
      <c r="J1150" s="214" t="s">
        <v>1373</v>
      </c>
      <c r="K1150" s="214"/>
      <c r="L1150" s="214"/>
      <c r="M1150" s="224" t="s">
        <v>1374</v>
      </c>
    </row>
    <row r="1151" spans="1:23" x14ac:dyDescent="0.2">
      <c r="A1151" s="214" t="str">
        <f t="shared" si="17"/>
        <v>貨2CCFE</v>
      </c>
      <c r="B1151" s="224" t="s">
        <v>1616</v>
      </c>
      <c r="C1151" s="214" t="s">
        <v>1377</v>
      </c>
      <c r="D1151" s="214" t="s">
        <v>97</v>
      </c>
      <c r="E1151" s="214" t="s">
        <v>165</v>
      </c>
      <c r="F1151" s="214"/>
      <c r="G1151" s="214"/>
      <c r="H1151" s="214"/>
      <c r="I1151" s="214" t="s">
        <v>547</v>
      </c>
      <c r="J1151" s="214" t="s">
        <v>1373</v>
      </c>
      <c r="K1151" s="214"/>
      <c r="L1151" s="214"/>
      <c r="M1151" s="224" t="s">
        <v>1374</v>
      </c>
    </row>
    <row r="1152" spans="1:23" x14ac:dyDescent="0.2">
      <c r="A1152" s="214" t="str">
        <f t="shared" si="17"/>
        <v>貨1ガDBF</v>
      </c>
      <c r="B1152" s="224" t="s">
        <v>1617</v>
      </c>
      <c r="C1152" s="214" t="s">
        <v>1372</v>
      </c>
      <c r="D1152" s="214" t="s">
        <v>97</v>
      </c>
      <c r="E1152" s="214" t="s">
        <v>108</v>
      </c>
      <c r="F1152" s="214"/>
      <c r="G1152" s="214"/>
      <c r="H1152" s="214"/>
      <c r="I1152" s="214" t="s">
        <v>814</v>
      </c>
      <c r="J1152" s="214" t="s">
        <v>1373</v>
      </c>
      <c r="K1152" s="214"/>
      <c r="L1152" s="214"/>
      <c r="M1152" s="224" t="s">
        <v>1374</v>
      </c>
    </row>
    <row r="1153" spans="1:13" x14ac:dyDescent="0.2">
      <c r="A1153" s="214" t="str">
        <f t="shared" si="17"/>
        <v>貨3ガGA</v>
      </c>
      <c r="B1153" s="224" t="s">
        <v>1618</v>
      </c>
      <c r="C1153" s="214" t="s">
        <v>1378</v>
      </c>
      <c r="D1153" s="214" t="s">
        <v>109</v>
      </c>
      <c r="E1153" s="214" t="s">
        <v>549</v>
      </c>
      <c r="F1153" s="214"/>
      <c r="G1153" s="214"/>
      <c r="H1153" s="214"/>
      <c r="I1153" s="214" t="s">
        <v>810</v>
      </c>
      <c r="J1153" s="214" t="s">
        <v>1373</v>
      </c>
      <c r="K1153" s="214"/>
      <c r="L1153" s="214"/>
      <c r="M1153" s="224" t="s">
        <v>1374</v>
      </c>
    </row>
    <row r="1154" spans="1:13" x14ac:dyDescent="0.2">
      <c r="A1154" s="214" t="str">
        <f t="shared" si="17"/>
        <v>貨1ガGA</v>
      </c>
      <c r="B1154" s="224" t="s">
        <v>1617</v>
      </c>
      <c r="C1154" s="214" t="s">
        <v>1372</v>
      </c>
      <c r="D1154" s="214" t="s">
        <v>109</v>
      </c>
      <c r="E1154" s="214" t="s">
        <v>549</v>
      </c>
      <c r="F1154" s="214"/>
      <c r="G1154" s="214"/>
      <c r="H1154" s="214"/>
      <c r="I1154" s="214" t="s">
        <v>810</v>
      </c>
      <c r="J1154" s="214" t="s">
        <v>1373</v>
      </c>
      <c r="K1154" s="214"/>
      <c r="L1154" s="214"/>
      <c r="M1154" s="224" t="s">
        <v>1374</v>
      </c>
    </row>
    <row r="1155" spans="1:13" x14ac:dyDescent="0.2">
      <c r="A1155" s="225" t="str">
        <f t="shared" si="17"/>
        <v>貨2ガGB</v>
      </c>
      <c r="B1155" s="226" t="s">
        <v>1619</v>
      </c>
      <c r="C1155" s="225" t="s">
        <v>1379</v>
      </c>
      <c r="D1155" s="225" t="s">
        <v>113</v>
      </c>
      <c r="E1155" s="225" t="s">
        <v>550</v>
      </c>
      <c r="F1155" s="225"/>
      <c r="G1155" s="225"/>
      <c r="H1155" s="225"/>
      <c r="I1155" s="225" t="s">
        <v>810</v>
      </c>
      <c r="J1155" s="225" t="s">
        <v>1373</v>
      </c>
      <c r="K1155" s="225"/>
      <c r="L1155" s="225"/>
      <c r="M1155" s="226" t="s">
        <v>1380</v>
      </c>
    </row>
    <row r="1156" spans="1:13" x14ac:dyDescent="0.2">
      <c r="A1156" s="214" t="str">
        <f t="shared" ref="A1156:A1157" si="18">CONCATENATE(C1156,E1156)</f>
        <v>貨1ガGC</v>
      </c>
      <c r="B1156" s="214" t="s">
        <v>1371</v>
      </c>
      <c r="C1156" s="214" t="s">
        <v>1372</v>
      </c>
      <c r="D1156" s="214" t="s">
        <v>109</v>
      </c>
      <c r="E1156" s="214" t="s">
        <v>551</v>
      </c>
      <c r="F1156" s="214"/>
      <c r="G1156" s="214"/>
      <c r="H1156" s="214"/>
      <c r="I1156" s="214" t="s">
        <v>810</v>
      </c>
      <c r="J1156" s="214" t="s">
        <v>1373</v>
      </c>
      <c r="K1156" s="214"/>
      <c r="L1156" s="214"/>
      <c r="M1156" s="224" t="s">
        <v>1374</v>
      </c>
    </row>
    <row r="1157" spans="1:13" x14ac:dyDescent="0.2">
      <c r="A1157" s="214" t="str">
        <f t="shared" si="18"/>
        <v>貨3ガGC</v>
      </c>
      <c r="B1157" s="224" t="s">
        <v>1618</v>
      </c>
      <c r="C1157" s="214" t="s">
        <v>1378</v>
      </c>
      <c r="D1157" s="214" t="s">
        <v>109</v>
      </c>
      <c r="E1157" s="214" t="s">
        <v>551</v>
      </c>
      <c r="F1157" s="214"/>
      <c r="G1157" s="214"/>
      <c r="H1157" s="214"/>
      <c r="I1157" s="214" t="s">
        <v>810</v>
      </c>
      <c r="J1157" s="214" t="s">
        <v>1373</v>
      </c>
      <c r="K1157" s="214"/>
      <c r="L1157" s="214"/>
      <c r="M1157" s="224" t="s">
        <v>1374</v>
      </c>
    </row>
    <row r="1158" spans="1:13" x14ac:dyDescent="0.2">
      <c r="A1158" s="225" t="s">
        <v>1620</v>
      </c>
      <c r="B1158" s="226" t="s">
        <v>1621</v>
      </c>
      <c r="C1158" s="225" t="s">
        <v>1379</v>
      </c>
      <c r="D1158" s="225" t="s">
        <v>113</v>
      </c>
      <c r="E1158" s="225" t="s">
        <v>552</v>
      </c>
      <c r="F1158" s="225"/>
      <c r="G1158" s="225"/>
      <c r="H1158" s="225"/>
      <c r="I1158" s="225" t="s">
        <v>810</v>
      </c>
      <c r="J1158" s="225" t="s">
        <v>1385</v>
      </c>
      <c r="K1158" s="225"/>
      <c r="L1158" s="225"/>
      <c r="M1158" s="225" t="s">
        <v>1380</v>
      </c>
    </row>
    <row r="1159" spans="1:13" x14ac:dyDescent="0.2">
      <c r="A1159" s="214" t="str">
        <f>CONCATENATE(C1159,E1159)</f>
        <v>貨4軽KG</v>
      </c>
      <c r="B1159" s="214" t="s">
        <v>1381</v>
      </c>
      <c r="C1159" s="214" t="s">
        <v>1382</v>
      </c>
      <c r="D1159" s="214" t="s">
        <v>132</v>
      </c>
      <c r="E1159" s="214" t="s">
        <v>618</v>
      </c>
      <c r="F1159" s="214"/>
      <c r="G1159" s="214"/>
      <c r="H1159" s="214"/>
      <c r="I1159" s="214" t="s">
        <v>1383</v>
      </c>
      <c r="J1159" s="214" t="s">
        <v>1373</v>
      </c>
      <c r="K1159" s="214"/>
      <c r="L1159" s="214"/>
      <c r="M1159" s="224" t="s">
        <v>1374</v>
      </c>
    </row>
    <row r="1160" spans="1:13" x14ac:dyDescent="0.2">
      <c r="A1160" s="225" t="str">
        <f>CONCATENATE(C1160,E1160)</f>
        <v>乗0軽LDF</v>
      </c>
      <c r="B1160" s="226" t="s">
        <v>1817</v>
      </c>
      <c r="C1160" s="225" t="s">
        <v>1818</v>
      </c>
      <c r="D1160" s="225" t="s">
        <v>9</v>
      </c>
      <c r="E1160" s="225" t="s">
        <v>991</v>
      </c>
      <c r="F1160" s="225"/>
      <c r="G1160" s="225"/>
      <c r="H1160" s="225"/>
      <c r="I1160" s="225" t="s">
        <v>1819</v>
      </c>
      <c r="J1160" s="225" t="s">
        <v>1385</v>
      </c>
      <c r="K1160" s="225"/>
      <c r="L1160" s="225"/>
      <c r="M1160" s="226" t="s">
        <v>1380</v>
      </c>
    </row>
    <row r="1161" spans="1:13" x14ac:dyDescent="0.2">
      <c r="A1161" s="225" t="s">
        <v>1386</v>
      </c>
      <c r="B1161" s="226" t="s">
        <v>1387</v>
      </c>
      <c r="C1161" s="225" t="s">
        <v>1388</v>
      </c>
      <c r="D1161" s="225" t="s">
        <v>9</v>
      </c>
      <c r="E1161" s="225" t="s">
        <v>991</v>
      </c>
      <c r="F1161" s="225"/>
      <c r="G1161" s="225"/>
      <c r="H1161" s="225"/>
      <c r="I1161" s="225" t="s">
        <v>1384</v>
      </c>
      <c r="J1161" s="225" t="s">
        <v>1385</v>
      </c>
      <c r="K1161" s="225"/>
      <c r="L1161" s="225"/>
      <c r="M1161" s="226" t="s">
        <v>1380</v>
      </c>
    </row>
    <row r="1162" spans="1:13" x14ac:dyDescent="0.2">
      <c r="A1162" s="214" t="str">
        <f t="shared" ref="A1162:A1169" si="19">CONCATENATE(C1162,E1162)</f>
        <v>貨2ガM</v>
      </c>
      <c r="B1162" s="224" t="s">
        <v>1622</v>
      </c>
      <c r="C1162" s="214" t="s">
        <v>1389</v>
      </c>
      <c r="D1162" s="214" t="s">
        <v>526</v>
      </c>
      <c r="E1162" s="214" t="s">
        <v>527</v>
      </c>
      <c r="F1162" s="214"/>
      <c r="G1162" s="214"/>
      <c r="H1162" s="214"/>
      <c r="I1162" s="214" t="s">
        <v>810</v>
      </c>
      <c r="J1162" s="214" t="s">
        <v>1373</v>
      </c>
      <c r="K1162" s="214"/>
      <c r="L1162" s="214"/>
      <c r="M1162" s="224" t="s">
        <v>1374</v>
      </c>
    </row>
    <row r="1163" spans="1:13" x14ac:dyDescent="0.2">
      <c r="A1163" s="214" t="str">
        <f t="shared" si="19"/>
        <v>貨2軽QDF</v>
      </c>
      <c r="B1163" s="214" t="s">
        <v>1390</v>
      </c>
      <c r="C1163" s="214" t="s">
        <v>1391</v>
      </c>
      <c r="D1163" s="214" t="s">
        <v>9</v>
      </c>
      <c r="E1163" s="214" t="s">
        <v>251</v>
      </c>
      <c r="F1163" s="214"/>
      <c r="G1163" s="214"/>
      <c r="H1163" s="214"/>
      <c r="I1163" s="214" t="s">
        <v>1392</v>
      </c>
      <c r="J1163" s="214" t="s">
        <v>1373</v>
      </c>
      <c r="K1163" s="214"/>
      <c r="L1163" s="214"/>
      <c r="M1163" s="224" t="s">
        <v>1374</v>
      </c>
    </row>
    <row r="1164" spans="1:13" x14ac:dyDescent="0.2">
      <c r="A1164" s="214" t="str">
        <f t="shared" si="19"/>
        <v>貨1ガT</v>
      </c>
      <c r="B1164" s="214" t="s">
        <v>1371</v>
      </c>
      <c r="C1164" s="214" t="s">
        <v>1372</v>
      </c>
      <c r="D1164" s="214" t="s">
        <v>520</v>
      </c>
      <c r="E1164" s="214" t="s">
        <v>521</v>
      </c>
      <c r="F1164" s="214"/>
      <c r="G1164" s="214"/>
      <c r="H1164" s="214"/>
      <c r="I1164" s="214" t="s">
        <v>810</v>
      </c>
      <c r="J1164" s="214" t="s">
        <v>1373</v>
      </c>
      <c r="K1164" s="214"/>
      <c r="L1164" s="214"/>
      <c r="M1164" s="224" t="s">
        <v>1374</v>
      </c>
    </row>
    <row r="1165" spans="1:13" x14ac:dyDescent="0.2">
      <c r="A1165" s="225" t="str">
        <f t="shared" si="19"/>
        <v>貨2ガTB</v>
      </c>
      <c r="B1165" s="226" t="s">
        <v>1393</v>
      </c>
      <c r="C1165" s="225" t="s">
        <v>1379</v>
      </c>
      <c r="D1165" s="225" t="s">
        <v>517</v>
      </c>
      <c r="E1165" s="225" t="s">
        <v>578</v>
      </c>
      <c r="F1165" s="225"/>
      <c r="G1165" s="225"/>
      <c r="H1165" s="225"/>
      <c r="I1165" s="225" t="s">
        <v>810</v>
      </c>
      <c r="J1165" s="225" t="s">
        <v>1373</v>
      </c>
      <c r="K1165" s="225"/>
      <c r="L1165" s="225"/>
      <c r="M1165" s="226" t="s">
        <v>1380</v>
      </c>
    </row>
    <row r="1166" spans="1:13" x14ac:dyDescent="0.2">
      <c r="A1166" s="225" t="str">
        <f t="shared" si="19"/>
        <v>貨4ガTC</v>
      </c>
      <c r="B1166" s="226" t="s">
        <v>1820</v>
      </c>
      <c r="C1166" s="225" t="s">
        <v>1821</v>
      </c>
      <c r="D1166" s="225" t="s">
        <v>523</v>
      </c>
      <c r="E1166" s="225" t="s">
        <v>579</v>
      </c>
      <c r="F1166" s="225"/>
      <c r="G1166" s="225"/>
      <c r="H1166" s="225"/>
      <c r="I1166" s="225" t="s">
        <v>810</v>
      </c>
      <c r="J1166" s="225" t="s">
        <v>1373</v>
      </c>
      <c r="K1166" s="225"/>
      <c r="L1166" s="225"/>
      <c r="M1166" s="226" t="s">
        <v>1380</v>
      </c>
    </row>
    <row r="1167" spans="1:13" x14ac:dyDescent="0.2">
      <c r="A1167" s="225" t="str">
        <f t="shared" si="19"/>
        <v>貨3軽TPF</v>
      </c>
      <c r="B1167" s="226" t="s">
        <v>1822</v>
      </c>
      <c r="C1167" s="225" t="s">
        <v>1823</v>
      </c>
      <c r="D1167" s="225" t="s">
        <v>19</v>
      </c>
      <c r="E1167" s="225" t="s">
        <v>249</v>
      </c>
      <c r="F1167" s="225"/>
      <c r="G1167" s="225"/>
      <c r="H1167" s="225"/>
      <c r="I1167" s="225" t="s">
        <v>1819</v>
      </c>
      <c r="J1167" s="225" t="s">
        <v>1373</v>
      </c>
      <c r="K1167" s="225"/>
      <c r="L1167" s="225"/>
      <c r="M1167" s="226" t="s">
        <v>1380</v>
      </c>
    </row>
    <row r="1168" spans="1:13" x14ac:dyDescent="0.2">
      <c r="A1168" s="214" t="str">
        <f t="shared" si="19"/>
        <v>貨4ガUC</v>
      </c>
      <c r="B1168" s="214" t="s">
        <v>1394</v>
      </c>
      <c r="C1168" s="214" t="s">
        <v>1376</v>
      </c>
      <c r="D1168" s="214" t="s">
        <v>523</v>
      </c>
      <c r="E1168" s="214" t="s">
        <v>586</v>
      </c>
      <c r="F1168" s="214"/>
      <c r="G1168" s="214"/>
      <c r="H1168" s="214"/>
      <c r="I1168" s="214" t="s">
        <v>810</v>
      </c>
      <c r="J1168" s="214" t="s">
        <v>1373</v>
      </c>
      <c r="K1168" s="214"/>
      <c r="L1168" s="214"/>
      <c r="M1168" s="224" t="s">
        <v>1374</v>
      </c>
    </row>
    <row r="1169" spans="1:13" x14ac:dyDescent="0.2">
      <c r="A1169" s="214" t="str">
        <f t="shared" si="19"/>
        <v>貨1CUQ</v>
      </c>
      <c r="B1169" s="224" t="s">
        <v>1623</v>
      </c>
      <c r="C1169" s="214" t="s">
        <v>1395</v>
      </c>
      <c r="D1169" s="214" t="s">
        <v>523</v>
      </c>
      <c r="E1169" s="214" t="s">
        <v>590</v>
      </c>
      <c r="F1169" s="214"/>
      <c r="G1169" s="214"/>
      <c r="H1169" s="214"/>
      <c r="I1169" s="214" t="s">
        <v>547</v>
      </c>
      <c r="J1169" s="214" t="s">
        <v>1373</v>
      </c>
      <c r="K1169" s="214"/>
      <c r="L1169" s="214"/>
      <c r="M1169" s="224" t="s">
        <v>1374</v>
      </c>
    </row>
    <row r="1170" spans="1:13" x14ac:dyDescent="0.2">
      <c r="A1170" s="225" t="s">
        <v>1624</v>
      </c>
      <c r="B1170" s="226" t="s">
        <v>1621</v>
      </c>
      <c r="C1170" s="225" t="s">
        <v>1379</v>
      </c>
      <c r="D1170" s="225" t="s">
        <v>112</v>
      </c>
      <c r="E1170" s="225" t="s">
        <v>528</v>
      </c>
      <c r="F1170" s="225"/>
      <c r="G1170" s="225"/>
      <c r="H1170" s="225"/>
      <c r="I1170" s="225" t="s">
        <v>810</v>
      </c>
      <c r="J1170" s="225" t="s">
        <v>1385</v>
      </c>
      <c r="K1170" s="225"/>
      <c r="L1170" s="225"/>
      <c r="M1170" s="225" t="s">
        <v>1380</v>
      </c>
    </row>
    <row r="1171" spans="1:13" x14ac:dyDescent="0.2">
      <c r="A1171" s="214" t="str">
        <f t="shared" ref="A1171:A1203" si="20">CONCATENATE(C1171,E1171)</f>
        <v>貨1CCBE</v>
      </c>
      <c r="B1171" s="214" t="s">
        <v>1396</v>
      </c>
      <c r="C1171" s="214" t="s">
        <v>1397</v>
      </c>
      <c r="D1171" s="214" t="s">
        <v>97</v>
      </c>
      <c r="E1171" s="214" t="s">
        <v>100</v>
      </c>
      <c r="F1171" s="214"/>
      <c r="G1171" s="214"/>
      <c r="H1171" s="214"/>
      <c r="I1171" s="214" t="s">
        <v>547</v>
      </c>
      <c r="J1171" s="214" t="s">
        <v>1398</v>
      </c>
      <c r="K1171" s="214"/>
      <c r="L1171" s="214"/>
      <c r="M1171" s="214" t="s">
        <v>1374</v>
      </c>
    </row>
    <row r="1172" spans="1:13" x14ac:dyDescent="0.2">
      <c r="A1172" s="214" t="str">
        <f t="shared" si="20"/>
        <v>貨3CCBF</v>
      </c>
      <c r="B1172" s="214" t="s">
        <v>1399</v>
      </c>
      <c r="C1172" s="214" t="s">
        <v>1400</v>
      </c>
      <c r="D1172" s="214" t="s">
        <v>97</v>
      </c>
      <c r="E1172" s="214" t="s">
        <v>106</v>
      </c>
      <c r="F1172" s="214"/>
      <c r="G1172" s="214"/>
      <c r="H1172" s="214"/>
      <c r="I1172" s="214" t="s">
        <v>547</v>
      </c>
      <c r="J1172" s="214" t="s">
        <v>1398</v>
      </c>
      <c r="K1172" s="214"/>
      <c r="L1172" s="214"/>
      <c r="M1172" s="214" t="s">
        <v>1374</v>
      </c>
    </row>
    <row r="1173" spans="1:13" x14ac:dyDescent="0.2">
      <c r="A1173" s="214" t="str">
        <f t="shared" si="20"/>
        <v>乗0CDBA</v>
      </c>
      <c r="B1173" s="214" t="s">
        <v>1401</v>
      </c>
      <c r="C1173" s="214" t="s">
        <v>1402</v>
      </c>
      <c r="D1173" s="214" t="s">
        <v>97</v>
      </c>
      <c r="E1173" s="214" t="s">
        <v>193</v>
      </c>
      <c r="F1173" s="214"/>
      <c r="G1173" s="214"/>
      <c r="H1173" s="214"/>
      <c r="I1173" s="214" t="s">
        <v>547</v>
      </c>
      <c r="J1173" s="214" t="s">
        <v>1398</v>
      </c>
      <c r="K1173" s="214"/>
      <c r="L1173" s="214"/>
      <c r="M1173" s="214" t="s">
        <v>1374</v>
      </c>
    </row>
    <row r="1174" spans="1:13" x14ac:dyDescent="0.2">
      <c r="A1174" s="214" t="str">
        <f t="shared" si="20"/>
        <v>貨1CDBE</v>
      </c>
      <c r="B1174" s="214" t="s">
        <v>1396</v>
      </c>
      <c r="C1174" s="214" t="s">
        <v>1397</v>
      </c>
      <c r="D1174" s="214" t="s">
        <v>97</v>
      </c>
      <c r="E1174" s="214" t="s">
        <v>102</v>
      </c>
      <c r="F1174" s="214"/>
      <c r="G1174" s="214"/>
      <c r="H1174" s="214"/>
      <c r="I1174" s="214" t="s">
        <v>547</v>
      </c>
      <c r="J1174" s="214" t="s">
        <v>1398</v>
      </c>
      <c r="K1174" s="214"/>
      <c r="L1174" s="214"/>
      <c r="M1174" s="214" t="s">
        <v>1374</v>
      </c>
    </row>
    <row r="1175" spans="1:13" x14ac:dyDescent="0.2">
      <c r="A1175" s="214" t="str">
        <f t="shared" si="20"/>
        <v>貨3CGE</v>
      </c>
      <c r="B1175" s="214" t="s">
        <v>1399</v>
      </c>
      <c r="C1175" s="214" t="s">
        <v>1403</v>
      </c>
      <c r="D1175" s="214" t="s">
        <v>113</v>
      </c>
      <c r="E1175" s="214" t="s">
        <v>552</v>
      </c>
      <c r="F1175" s="214"/>
      <c r="G1175" s="214"/>
      <c r="H1175" s="214"/>
      <c r="I1175" s="214" t="s">
        <v>547</v>
      </c>
      <c r="J1175" s="214" t="s">
        <v>1398</v>
      </c>
      <c r="K1175" s="214"/>
      <c r="L1175" s="214"/>
      <c r="M1175" s="214" t="s">
        <v>1374</v>
      </c>
    </row>
    <row r="1176" spans="1:13" x14ac:dyDescent="0.2">
      <c r="A1176" s="214" t="str">
        <f t="shared" si="20"/>
        <v>貨4CGE</v>
      </c>
      <c r="B1176" s="214" t="s">
        <v>1404</v>
      </c>
      <c r="C1176" s="214" t="s">
        <v>1405</v>
      </c>
      <c r="D1176" s="214" t="s">
        <v>113</v>
      </c>
      <c r="E1176" s="214" t="s">
        <v>552</v>
      </c>
      <c r="F1176" s="214"/>
      <c r="G1176" s="214"/>
      <c r="H1176" s="214"/>
      <c r="I1176" s="214" t="s">
        <v>547</v>
      </c>
      <c r="J1176" s="214" t="s">
        <v>1398</v>
      </c>
      <c r="K1176" s="214"/>
      <c r="L1176" s="214"/>
      <c r="M1176" s="214" t="s">
        <v>1374</v>
      </c>
    </row>
    <row r="1177" spans="1:13" x14ac:dyDescent="0.2">
      <c r="A1177" s="214" t="str">
        <f t="shared" si="20"/>
        <v>乗0CGF</v>
      </c>
      <c r="B1177" s="214" t="s">
        <v>1401</v>
      </c>
      <c r="C1177" s="214" t="s">
        <v>1402</v>
      </c>
      <c r="D1177" s="214" t="s">
        <v>540</v>
      </c>
      <c r="E1177" s="214" t="s">
        <v>553</v>
      </c>
      <c r="F1177" s="214"/>
      <c r="G1177" s="214"/>
      <c r="H1177" s="214"/>
      <c r="I1177" s="214" t="s">
        <v>547</v>
      </c>
      <c r="J1177" s="214" t="s">
        <v>1398</v>
      </c>
      <c r="K1177" s="214"/>
      <c r="L1177" s="214"/>
      <c r="M1177" s="214" t="s">
        <v>1374</v>
      </c>
    </row>
    <row r="1178" spans="1:13" x14ac:dyDescent="0.2">
      <c r="A1178" s="214" t="str">
        <f t="shared" si="20"/>
        <v>貨1CGG</v>
      </c>
      <c r="B1178" s="214" t="s">
        <v>1396</v>
      </c>
      <c r="C1178" s="214" t="s">
        <v>1397</v>
      </c>
      <c r="D1178" s="214" t="s">
        <v>515</v>
      </c>
      <c r="E1178" s="214" t="s">
        <v>554</v>
      </c>
      <c r="F1178" s="214"/>
      <c r="G1178" s="214"/>
      <c r="H1178" s="214"/>
      <c r="I1178" s="214" t="s">
        <v>547</v>
      </c>
      <c r="J1178" s="214" t="s">
        <v>1398</v>
      </c>
      <c r="K1178" s="214"/>
      <c r="L1178" s="214"/>
      <c r="M1178" s="214" t="s">
        <v>1374</v>
      </c>
    </row>
    <row r="1179" spans="1:13" x14ac:dyDescent="0.2">
      <c r="A1179" s="214" t="str">
        <f t="shared" si="20"/>
        <v>貨3CLC</v>
      </c>
      <c r="B1179" s="214" t="s">
        <v>1399</v>
      </c>
      <c r="C1179" s="214" t="s">
        <v>1403</v>
      </c>
      <c r="D1179" s="214" t="s">
        <v>523</v>
      </c>
      <c r="E1179" s="214" t="s">
        <v>571</v>
      </c>
      <c r="F1179" s="214"/>
      <c r="G1179" s="214"/>
      <c r="H1179" s="214"/>
      <c r="I1179" s="214" t="s">
        <v>547</v>
      </c>
      <c r="J1179" s="214" t="s">
        <v>1398</v>
      </c>
      <c r="K1179" s="214"/>
      <c r="L1179" s="214"/>
      <c r="M1179" s="214" t="s">
        <v>1374</v>
      </c>
    </row>
    <row r="1180" spans="1:13" x14ac:dyDescent="0.2">
      <c r="A1180" s="214" t="str">
        <f t="shared" si="20"/>
        <v>貨4CLD</v>
      </c>
      <c r="B1180" s="214" t="s">
        <v>1406</v>
      </c>
      <c r="C1180" s="214" t="s">
        <v>1407</v>
      </c>
      <c r="D1180" s="214" t="s">
        <v>523</v>
      </c>
      <c r="E1180" s="214" t="s">
        <v>572</v>
      </c>
      <c r="F1180" s="214"/>
      <c r="G1180" s="214"/>
      <c r="H1180" s="214"/>
      <c r="I1180" s="214" t="s">
        <v>547</v>
      </c>
      <c r="J1180" s="214" t="s">
        <v>1398</v>
      </c>
      <c r="K1180" s="214"/>
      <c r="L1180" s="214"/>
      <c r="M1180" s="214" t="s">
        <v>1374</v>
      </c>
    </row>
    <row r="1181" spans="1:13" x14ac:dyDescent="0.2">
      <c r="A1181" s="214" t="str">
        <f t="shared" si="20"/>
        <v>貨1CR</v>
      </c>
      <c r="B1181" s="214" t="s">
        <v>1408</v>
      </c>
      <c r="C1181" s="214" t="s">
        <v>1397</v>
      </c>
      <c r="D1181" s="214" t="s">
        <v>515</v>
      </c>
      <c r="E1181" s="214" t="s">
        <v>576</v>
      </c>
      <c r="F1181" s="214"/>
      <c r="G1181" s="214"/>
      <c r="H1181" s="214"/>
      <c r="I1181" s="214" t="s">
        <v>547</v>
      </c>
      <c r="J1181" s="214" t="s">
        <v>1398</v>
      </c>
      <c r="K1181" s="214"/>
      <c r="L1181" s="214"/>
      <c r="M1181" s="214" t="s">
        <v>1374</v>
      </c>
    </row>
    <row r="1182" spans="1:13" x14ac:dyDescent="0.2">
      <c r="A1182" s="214" t="str">
        <f t="shared" si="20"/>
        <v>貨1CTB</v>
      </c>
      <c r="B1182" s="214" t="s">
        <v>1408</v>
      </c>
      <c r="C1182" s="214" t="s">
        <v>1395</v>
      </c>
      <c r="D1182" s="214" t="s">
        <v>517</v>
      </c>
      <c r="E1182" s="214" t="s">
        <v>578</v>
      </c>
      <c r="F1182" s="214"/>
      <c r="G1182" s="214"/>
      <c r="H1182" s="214"/>
      <c r="I1182" s="214" t="s">
        <v>547</v>
      </c>
      <c r="J1182" s="214" t="s">
        <v>1398</v>
      </c>
      <c r="K1182" s="214"/>
      <c r="L1182" s="214"/>
      <c r="M1182" s="214" t="s">
        <v>1374</v>
      </c>
    </row>
    <row r="1183" spans="1:13" x14ac:dyDescent="0.2">
      <c r="A1183" s="214" t="str">
        <f t="shared" si="20"/>
        <v>貨4CBDG</v>
      </c>
      <c r="B1183" s="214" t="s">
        <v>1404</v>
      </c>
      <c r="C1183" s="214" t="s">
        <v>1409</v>
      </c>
      <c r="D1183" s="214" t="s">
        <v>97</v>
      </c>
      <c r="E1183" s="214" t="s">
        <v>163</v>
      </c>
      <c r="F1183" s="214"/>
      <c r="G1183" s="214"/>
      <c r="H1183" s="214"/>
      <c r="I1183" s="214" t="s">
        <v>547</v>
      </c>
      <c r="J1183" s="214" t="s">
        <v>806</v>
      </c>
      <c r="K1183" s="214"/>
      <c r="L1183" s="214"/>
      <c r="M1183" s="214" t="s">
        <v>1374</v>
      </c>
    </row>
    <row r="1184" spans="1:13" x14ac:dyDescent="0.2">
      <c r="A1184" s="214" t="str">
        <f t="shared" si="20"/>
        <v>貨4CKC</v>
      </c>
      <c r="B1184" s="214" t="s">
        <v>1404</v>
      </c>
      <c r="C1184" s="214" t="s">
        <v>1409</v>
      </c>
      <c r="D1184" s="214" t="s">
        <v>535</v>
      </c>
      <c r="E1184" s="214" t="s">
        <v>525</v>
      </c>
      <c r="F1184" s="214"/>
      <c r="G1184" s="214"/>
      <c r="H1184" s="214"/>
      <c r="I1184" s="214" t="s">
        <v>547</v>
      </c>
      <c r="J1184" s="214" t="s">
        <v>1410</v>
      </c>
      <c r="K1184" s="214"/>
      <c r="L1184" s="214"/>
      <c r="M1184" s="214" t="s">
        <v>1374</v>
      </c>
    </row>
    <row r="1185" spans="1:26" x14ac:dyDescent="0.2">
      <c r="A1185" s="214" t="str">
        <f t="shared" si="20"/>
        <v>貨4CKK</v>
      </c>
      <c r="B1185" s="214" t="s">
        <v>1404</v>
      </c>
      <c r="C1185" s="214" t="s">
        <v>1409</v>
      </c>
      <c r="D1185" s="214" t="s">
        <v>530</v>
      </c>
      <c r="E1185" s="214" t="s">
        <v>621</v>
      </c>
      <c r="F1185" s="214"/>
      <c r="G1185" s="214"/>
      <c r="H1185" s="214"/>
      <c r="I1185" s="214" t="s">
        <v>547</v>
      </c>
      <c r="J1185" s="214" t="s">
        <v>1410</v>
      </c>
      <c r="K1185" s="214"/>
      <c r="L1185" s="214"/>
      <c r="M1185" s="214" t="s">
        <v>1374</v>
      </c>
    </row>
    <row r="1186" spans="1:26" x14ac:dyDescent="0.2">
      <c r="A1186" s="214" t="str">
        <f t="shared" si="20"/>
        <v>貨4CKL</v>
      </c>
      <c r="B1186" s="214" t="s">
        <v>1404</v>
      </c>
      <c r="C1186" s="214" t="s">
        <v>1409</v>
      </c>
      <c r="D1186" s="214" t="s">
        <v>530</v>
      </c>
      <c r="E1186" s="214" t="s">
        <v>622</v>
      </c>
      <c r="F1186" s="214"/>
      <c r="G1186" s="214"/>
      <c r="H1186" s="214"/>
      <c r="I1186" s="214" t="s">
        <v>547</v>
      </c>
      <c r="J1186" s="214" t="s">
        <v>1410</v>
      </c>
      <c r="K1186" s="214"/>
      <c r="L1186" s="214"/>
      <c r="M1186" s="214" t="s">
        <v>1374</v>
      </c>
    </row>
    <row r="1187" spans="1:26" x14ac:dyDescent="0.2">
      <c r="A1187" s="214" t="str">
        <f t="shared" si="20"/>
        <v>貨4CKR</v>
      </c>
      <c r="B1187" s="214" t="s">
        <v>1411</v>
      </c>
      <c r="C1187" s="214" t="s">
        <v>1407</v>
      </c>
      <c r="D1187" s="214" t="s">
        <v>531</v>
      </c>
      <c r="E1187" s="214" t="s">
        <v>627</v>
      </c>
      <c r="F1187" s="214"/>
      <c r="G1187" s="214"/>
      <c r="H1187" s="214"/>
      <c r="I1187" s="214" t="s">
        <v>547</v>
      </c>
      <c r="J1187" s="214" t="s">
        <v>1410</v>
      </c>
      <c r="K1187" s="214"/>
      <c r="L1187" s="214"/>
      <c r="M1187" s="214" t="s">
        <v>1374</v>
      </c>
    </row>
    <row r="1188" spans="1:26" x14ac:dyDescent="0.2">
      <c r="A1188" s="214" t="str">
        <f t="shared" si="20"/>
        <v>貨4CPA</v>
      </c>
      <c r="B1188" s="214" t="s">
        <v>1404</v>
      </c>
      <c r="C1188" s="214" t="s">
        <v>1409</v>
      </c>
      <c r="D1188" s="214" t="s">
        <v>531</v>
      </c>
      <c r="E1188" s="214" t="s">
        <v>636</v>
      </c>
      <c r="F1188" s="214"/>
      <c r="G1188" s="214"/>
      <c r="H1188" s="214"/>
      <c r="I1188" s="214" t="s">
        <v>547</v>
      </c>
      <c r="J1188" s="214" t="s">
        <v>1410</v>
      </c>
      <c r="K1188" s="214"/>
      <c r="L1188" s="214"/>
      <c r="M1188" s="214" t="s">
        <v>1374</v>
      </c>
    </row>
    <row r="1189" spans="1:26" x14ac:dyDescent="0.2">
      <c r="A1189" s="214" t="str">
        <f t="shared" si="20"/>
        <v>貨4CPB</v>
      </c>
      <c r="B1189" s="214" t="s">
        <v>1412</v>
      </c>
      <c r="C1189" s="214" t="s">
        <v>1407</v>
      </c>
      <c r="D1189" s="214" t="s">
        <v>531</v>
      </c>
      <c r="E1189" s="214" t="s">
        <v>637</v>
      </c>
      <c r="F1189" s="214"/>
      <c r="G1189" s="214"/>
      <c r="H1189" s="214"/>
      <c r="I1189" s="214" t="s">
        <v>547</v>
      </c>
      <c r="J1189" s="214" t="s">
        <v>1410</v>
      </c>
      <c r="K1189" s="214"/>
      <c r="L1189" s="214"/>
      <c r="M1189" s="214" t="s">
        <v>1374</v>
      </c>
    </row>
    <row r="1190" spans="1:26" x14ac:dyDescent="0.2">
      <c r="A1190" s="214" t="str">
        <f t="shared" si="20"/>
        <v>貨4CPDG</v>
      </c>
      <c r="B1190" s="214" t="s">
        <v>1413</v>
      </c>
      <c r="C1190" s="214" t="s">
        <v>1409</v>
      </c>
      <c r="D1190" s="214" t="s">
        <v>97</v>
      </c>
      <c r="E1190" s="214" t="s">
        <v>807</v>
      </c>
      <c r="F1190" s="214"/>
      <c r="G1190" s="214"/>
      <c r="H1190" s="214"/>
      <c r="I1190" s="214" t="s">
        <v>547</v>
      </c>
      <c r="J1190" s="214" t="s">
        <v>1410</v>
      </c>
      <c r="K1190" s="214"/>
      <c r="L1190" s="214"/>
      <c r="M1190" s="214" t="s">
        <v>1374</v>
      </c>
    </row>
    <row r="1191" spans="1:26" x14ac:dyDescent="0.2">
      <c r="A1191" s="225" t="str">
        <f t="shared" si="20"/>
        <v>貨4CQPG</v>
      </c>
      <c r="B1191" s="226" t="s">
        <v>1824</v>
      </c>
      <c r="C1191" s="225" t="s">
        <v>1825</v>
      </c>
      <c r="D1191" s="225" t="s">
        <v>9</v>
      </c>
      <c r="E1191" s="225" t="s">
        <v>270</v>
      </c>
      <c r="F1191" s="225"/>
      <c r="G1191" s="225"/>
      <c r="H1191" s="225"/>
      <c r="I1191" s="225" t="s">
        <v>485</v>
      </c>
      <c r="J1191" s="225" t="s">
        <v>1410</v>
      </c>
      <c r="K1191" s="225"/>
      <c r="L1191" s="225"/>
      <c r="M1191" s="225" t="s">
        <v>1380</v>
      </c>
    </row>
    <row r="1192" spans="1:26" x14ac:dyDescent="0.2">
      <c r="A1192" s="214" t="str">
        <f t="shared" si="20"/>
        <v>貨4CSKG</v>
      </c>
      <c r="B1192" s="224" t="s">
        <v>1404</v>
      </c>
      <c r="C1192" s="214" t="s">
        <v>1409</v>
      </c>
      <c r="D1192" s="214" t="s">
        <v>19</v>
      </c>
      <c r="E1192" s="214" t="s">
        <v>808</v>
      </c>
      <c r="F1192" s="214"/>
      <c r="G1192" s="214"/>
      <c r="H1192" s="214"/>
      <c r="I1192" s="214" t="s">
        <v>547</v>
      </c>
      <c r="J1192" s="214" t="s">
        <v>806</v>
      </c>
      <c r="K1192" s="214"/>
      <c r="L1192" s="214"/>
      <c r="M1192" s="214" t="s">
        <v>1374</v>
      </c>
    </row>
    <row r="1193" spans="1:26" x14ac:dyDescent="0.2">
      <c r="A1193" s="214" t="str">
        <f t="shared" si="20"/>
        <v>貨4LKG</v>
      </c>
      <c r="B1193" s="214" t="s">
        <v>1414</v>
      </c>
      <c r="C1193" s="214" t="s">
        <v>1415</v>
      </c>
      <c r="D1193" s="214" t="s">
        <v>132</v>
      </c>
      <c r="E1193" s="214" t="s">
        <v>618</v>
      </c>
      <c r="F1193" s="214"/>
      <c r="G1193" s="214"/>
      <c r="H1193" s="214"/>
      <c r="I1193" s="214" t="s">
        <v>810</v>
      </c>
      <c r="J1193" s="214" t="s">
        <v>1416</v>
      </c>
      <c r="K1193" s="214"/>
      <c r="L1193" s="214"/>
      <c r="M1193" s="214" t="s">
        <v>1374</v>
      </c>
    </row>
    <row r="1194" spans="1:26" x14ac:dyDescent="0.2">
      <c r="A1194" s="214" t="str">
        <f t="shared" si="20"/>
        <v>貨4LKK</v>
      </c>
      <c r="B1194" s="214" t="s">
        <v>809</v>
      </c>
      <c r="C1194" s="214" t="s">
        <v>1417</v>
      </c>
      <c r="D1194" s="214" t="s">
        <v>530</v>
      </c>
      <c r="E1194" s="214" t="s">
        <v>621</v>
      </c>
      <c r="F1194" s="214"/>
      <c r="G1194" s="214"/>
      <c r="H1194" s="214"/>
      <c r="I1194" s="214" t="s">
        <v>810</v>
      </c>
      <c r="J1194" s="214" t="s">
        <v>1416</v>
      </c>
      <c r="K1194" s="214"/>
      <c r="L1194" s="214"/>
      <c r="M1194" s="214" t="s">
        <v>1374</v>
      </c>
    </row>
    <row r="1195" spans="1:26" x14ac:dyDescent="0.2">
      <c r="A1195" s="214" t="str">
        <f t="shared" si="20"/>
        <v>貨4LKR</v>
      </c>
      <c r="B1195" s="214" t="s">
        <v>809</v>
      </c>
      <c r="C1195" s="214" t="s">
        <v>1417</v>
      </c>
      <c r="D1195" s="214" t="s">
        <v>531</v>
      </c>
      <c r="E1195" s="214" t="s">
        <v>627</v>
      </c>
      <c r="F1195" s="214"/>
      <c r="G1195" s="214"/>
      <c r="H1195" s="214"/>
      <c r="I1195" s="214" t="s">
        <v>810</v>
      </c>
      <c r="J1195" s="214" t="s">
        <v>1416</v>
      </c>
      <c r="K1195" s="214"/>
      <c r="L1195" s="214"/>
      <c r="M1195" s="214" t="s">
        <v>1374</v>
      </c>
    </row>
    <row r="1196" spans="1:26" x14ac:dyDescent="0.2">
      <c r="A1196" s="214" t="str">
        <f t="shared" si="20"/>
        <v>貨4LPA</v>
      </c>
      <c r="B1196" s="214" t="s">
        <v>1414</v>
      </c>
      <c r="C1196" s="214" t="s">
        <v>1417</v>
      </c>
      <c r="D1196" s="214" t="s">
        <v>531</v>
      </c>
      <c r="E1196" s="214" t="s">
        <v>636</v>
      </c>
      <c r="F1196" s="214"/>
      <c r="G1196" s="214"/>
      <c r="H1196" s="214"/>
      <c r="I1196" s="214" t="s">
        <v>810</v>
      </c>
      <c r="J1196" s="214" t="s">
        <v>1416</v>
      </c>
      <c r="K1196" s="214"/>
      <c r="L1196" s="214"/>
      <c r="M1196" s="214" t="s">
        <v>1374</v>
      </c>
    </row>
    <row r="1197" spans="1:26" x14ac:dyDescent="0.2">
      <c r="A1197" s="214" t="str">
        <f t="shared" si="20"/>
        <v>貨4LPB</v>
      </c>
      <c r="B1197" s="214" t="s">
        <v>1414</v>
      </c>
      <c r="C1197" s="214" t="s">
        <v>1417</v>
      </c>
      <c r="D1197" s="214" t="s">
        <v>531</v>
      </c>
      <c r="E1197" s="214" t="s">
        <v>637</v>
      </c>
      <c r="F1197" s="214"/>
      <c r="G1197" s="214"/>
      <c r="H1197" s="214"/>
      <c r="I1197" s="214" t="s">
        <v>810</v>
      </c>
      <c r="J1197" s="214" t="s">
        <v>1416</v>
      </c>
      <c r="K1197" s="214"/>
      <c r="L1197" s="214"/>
      <c r="M1197" s="214" t="s">
        <v>1374</v>
      </c>
    </row>
    <row r="1198" spans="1:26" x14ac:dyDescent="0.2">
      <c r="A1198" s="214" t="str">
        <f t="shared" si="20"/>
        <v>貨4ガKR</v>
      </c>
      <c r="B1198" s="214" t="s">
        <v>818</v>
      </c>
      <c r="C1198" s="214" t="s">
        <v>1376</v>
      </c>
      <c r="D1198" s="214" t="s">
        <v>531</v>
      </c>
      <c r="E1198" s="214" t="s">
        <v>627</v>
      </c>
      <c r="F1198" s="214"/>
      <c r="G1198" s="214"/>
      <c r="H1198" s="214"/>
      <c r="I1198" s="214" t="s">
        <v>810</v>
      </c>
      <c r="J1198" s="214" t="s">
        <v>1418</v>
      </c>
      <c r="K1198" s="214"/>
      <c r="L1198" s="214"/>
      <c r="M1198" s="214" t="s">
        <v>1374</v>
      </c>
    </row>
    <row r="1199" spans="1:26" s="216" customFormat="1" x14ac:dyDescent="0.2">
      <c r="A1199" s="225" t="str">
        <f t="shared" si="20"/>
        <v>乗0ガCBF</v>
      </c>
      <c r="B1199" s="226" t="s">
        <v>1419</v>
      </c>
      <c r="C1199" s="226" t="s">
        <v>1420</v>
      </c>
      <c r="D1199" s="225" t="s">
        <v>97</v>
      </c>
      <c r="E1199" s="225" t="s">
        <v>106</v>
      </c>
      <c r="F1199" s="225"/>
      <c r="G1199" s="225"/>
      <c r="H1199" s="225"/>
      <c r="I1199" s="227" t="s">
        <v>848</v>
      </c>
      <c r="J1199" s="226" t="s">
        <v>1421</v>
      </c>
      <c r="K1199" s="225"/>
      <c r="L1199" s="225"/>
      <c r="M1199" s="225" t="s">
        <v>1380</v>
      </c>
      <c r="W1199" s="222"/>
      <c r="Z1199" s="223"/>
    </row>
    <row r="1200" spans="1:26" s="216" customFormat="1" x14ac:dyDescent="0.2">
      <c r="A1200" s="226" t="str">
        <f t="shared" si="20"/>
        <v>貨4ガABF</v>
      </c>
      <c r="B1200" s="225" t="s">
        <v>818</v>
      </c>
      <c r="C1200" s="225" t="s">
        <v>1376</v>
      </c>
      <c r="D1200" s="226" t="s">
        <v>1663</v>
      </c>
      <c r="E1200" s="226" t="s">
        <v>1664</v>
      </c>
      <c r="F1200" s="226"/>
      <c r="G1200" s="226"/>
      <c r="H1200" s="226"/>
      <c r="I1200" s="225" t="s">
        <v>810</v>
      </c>
      <c r="J1200" s="226" t="s">
        <v>1373</v>
      </c>
      <c r="K1200" s="225"/>
      <c r="L1200" s="225"/>
      <c r="M1200" s="226" t="s">
        <v>1665</v>
      </c>
      <c r="Z1200" s="223"/>
    </row>
    <row r="1201" spans="1:26" s="216" customFormat="1" x14ac:dyDescent="0.2">
      <c r="A1201" s="226" t="str">
        <f t="shared" si="20"/>
        <v>貨4ガDBF</v>
      </c>
      <c r="B1201" s="225" t="s">
        <v>818</v>
      </c>
      <c r="C1201" s="225" t="s">
        <v>1376</v>
      </c>
      <c r="D1201" s="226" t="s">
        <v>1663</v>
      </c>
      <c r="E1201" s="226" t="s">
        <v>1666</v>
      </c>
      <c r="F1201" s="226"/>
      <c r="G1201" s="226"/>
      <c r="H1201" s="226"/>
      <c r="I1201" s="226" t="s">
        <v>1667</v>
      </c>
      <c r="J1201" s="226" t="s">
        <v>1373</v>
      </c>
      <c r="K1201" s="225"/>
      <c r="L1201" s="225"/>
      <c r="M1201" s="226" t="s">
        <v>1665</v>
      </c>
      <c r="Z1201" s="223"/>
    </row>
    <row r="1202" spans="1:26" s="216" customFormat="1" x14ac:dyDescent="0.2">
      <c r="A1202" s="272" t="str">
        <f t="shared" si="20"/>
        <v>貨2ガDBE</v>
      </c>
      <c r="B1202" s="273" t="s">
        <v>1672</v>
      </c>
      <c r="C1202" s="273" t="s">
        <v>103</v>
      </c>
      <c r="D1202" s="272" t="s">
        <v>97</v>
      </c>
      <c r="E1202" s="272" t="s">
        <v>102</v>
      </c>
      <c r="F1202" s="272"/>
      <c r="G1202" s="272"/>
      <c r="H1202" s="272"/>
      <c r="I1202" s="274" t="s">
        <v>814</v>
      </c>
      <c r="J1202" s="272" t="s">
        <v>823</v>
      </c>
      <c r="K1202" s="272"/>
      <c r="L1202" s="272"/>
      <c r="M1202" s="273" t="s">
        <v>1673</v>
      </c>
      <c r="W1202" s="222"/>
      <c r="Z1202" s="223"/>
    </row>
    <row r="1203" spans="1:26" s="216" customFormat="1" ht="15" customHeight="1" x14ac:dyDescent="0.2">
      <c r="A1203" s="272" t="str">
        <f t="shared" si="20"/>
        <v>貨1ガ5BF</v>
      </c>
      <c r="B1203" s="273" t="s">
        <v>118</v>
      </c>
      <c r="C1203" s="273" t="s">
        <v>98</v>
      </c>
      <c r="D1203" s="273" t="s">
        <v>846</v>
      </c>
      <c r="E1203" s="273" t="s">
        <v>1473</v>
      </c>
      <c r="F1203" s="273"/>
      <c r="G1203" s="272"/>
      <c r="H1203" s="272"/>
      <c r="I1203" s="274" t="s">
        <v>814</v>
      </c>
      <c r="J1203" s="273"/>
      <c r="K1203" s="272"/>
      <c r="L1203" s="272"/>
      <c r="M1203" s="273" t="s">
        <v>1673</v>
      </c>
      <c r="W1203" s="222"/>
      <c r="Z1203" s="223"/>
    </row>
    <row r="1204" spans="1:26" s="216" customFormat="1" ht="15" customHeight="1" x14ac:dyDescent="0.2">
      <c r="A1204" s="273" t="s">
        <v>1674</v>
      </c>
      <c r="B1204" s="272" t="s">
        <v>214</v>
      </c>
      <c r="C1204" s="273" t="s">
        <v>1675</v>
      </c>
      <c r="D1204" s="273" t="s">
        <v>1676</v>
      </c>
      <c r="E1204" s="272" t="s">
        <v>492</v>
      </c>
      <c r="F1204" s="272"/>
      <c r="G1204" s="272"/>
      <c r="H1204" s="272"/>
      <c r="I1204" s="274" t="s">
        <v>542</v>
      </c>
      <c r="J1204" s="272"/>
      <c r="K1204" s="272"/>
      <c r="L1204" s="272"/>
      <c r="M1204" s="273" t="s">
        <v>1655</v>
      </c>
      <c r="W1204" s="222"/>
      <c r="Z1204" s="223"/>
    </row>
    <row r="1205" spans="1:26" s="216" customFormat="1" ht="15" customHeight="1" x14ac:dyDescent="0.2">
      <c r="A1205" s="272" t="s">
        <v>1651</v>
      </c>
      <c r="B1205" s="272" t="s">
        <v>1652</v>
      </c>
      <c r="C1205" s="272" t="s">
        <v>1653</v>
      </c>
      <c r="D1205" s="272" t="s">
        <v>97</v>
      </c>
      <c r="E1205" s="272" t="s">
        <v>192</v>
      </c>
      <c r="F1205" s="272"/>
      <c r="G1205" s="272"/>
      <c r="H1205" s="272"/>
      <c r="I1205" s="272" t="s">
        <v>816</v>
      </c>
      <c r="J1205" s="272" t="s">
        <v>1654</v>
      </c>
      <c r="K1205" s="272"/>
      <c r="L1205" s="272"/>
      <c r="M1205" s="272" t="s">
        <v>1655</v>
      </c>
      <c r="Z1205" s="223"/>
    </row>
    <row r="1206" spans="1:26" s="216" customFormat="1" ht="15" customHeight="1" x14ac:dyDescent="0.2">
      <c r="A1206" s="272" t="s">
        <v>1677</v>
      </c>
      <c r="B1206" s="272" t="s">
        <v>1656</v>
      </c>
      <c r="C1206" s="272" t="s">
        <v>1420</v>
      </c>
      <c r="D1206" s="272" t="s">
        <v>113</v>
      </c>
      <c r="E1206" s="272" t="s">
        <v>552</v>
      </c>
      <c r="F1206" s="272"/>
      <c r="G1206" s="272"/>
      <c r="H1206" s="272"/>
      <c r="I1206" s="272" t="s">
        <v>810</v>
      </c>
      <c r="J1206" s="272" t="s">
        <v>1421</v>
      </c>
      <c r="K1206" s="272"/>
      <c r="L1206" s="272"/>
      <c r="M1206" s="272" t="s">
        <v>1655</v>
      </c>
      <c r="Z1206" s="223"/>
    </row>
    <row r="1207" spans="1:26" s="216" customFormat="1" x14ac:dyDescent="0.2">
      <c r="A1207" s="272" t="s">
        <v>1668</v>
      </c>
      <c r="B1207" s="272" t="s">
        <v>1669</v>
      </c>
      <c r="C1207" s="272" t="s">
        <v>1670</v>
      </c>
      <c r="D1207" s="272" t="s">
        <v>19</v>
      </c>
      <c r="E1207" s="272" t="s">
        <v>278</v>
      </c>
      <c r="F1207" s="272"/>
      <c r="G1207" s="272"/>
      <c r="H1207" s="272"/>
      <c r="I1207" s="272" t="s">
        <v>542</v>
      </c>
      <c r="J1207" s="272" t="s">
        <v>1671</v>
      </c>
      <c r="K1207" s="272"/>
      <c r="L1207" s="272"/>
      <c r="M1207" s="272" t="s">
        <v>1655</v>
      </c>
      <c r="Z1207" s="223"/>
    </row>
    <row r="1208" spans="1:26" s="216" customFormat="1" x14ac:dyDescent="0.2">
      <c r="A1208" s="272" t="s">
        <v>1678</v>
      </c>
      <c r="B1208" s="273" t="s">
        <v>1679</v>
      </c>
      <c r="C1208" s="272" t="s">
        <v>1680</v>
      </c>
      <c r="D1208" s="272" t="s">
        <v>1086</v>
      </c>
      <c r="E1208" s="272" t="s">
        <v>1092</v>
      </c>
      <c r="F1208" s="272"/>
      <c r="G1208" s="272"/>
      <c r="H1208" s="272"/>
      <c r="I1208" s="272" t="s">
        <v>542</v>
      </c>
      <c r="J1208" s="272" t="s">
        <v>1671</v>
      </c>
      <c r="K1208" s="272"/>
      <c r="L1208" s="272"/>
      <c r="M1208" s="273" t="s">
        <v>1681</v>
      </c>
      <c r="Z1208" s="223"/>
    </row>
    <row r="1209" spans="1:26" s="216" customFormat="1" x14ac:dyDescent="0.2">
      <c r="A1209" s="272" t="s">
        <v>1677</v>
      </c>
      <c r="B1209" s="272" t="s">
        <v>1656</v>
      </c>
      <c r="C1209" s="272" t="s">
        <v>1420</v>
      </c>
      <c r="D1209" s="272" t="s">
        <v>113</v>
      </c>
      <c r="E1209" s="272" t="s">
        <v>552</v>
      </c>
      <c r="F1209" s="272"/>
      <c r="G1209" s="272"/>
      <c r="H1209" s="272"/>
      <c r="I1209" s="272" t="s">
        <v>810</v>
      </c>
      <c r="J1209" s="272" t="s">
        <v>1421</v>
      </c>
      <c r="K1209" s="272"/>
      <c r="L1209" s="272"/>
      <c r="M1209" s="272" t="s">
        <v>1655</v>
      </c>
      <c r="Z1209" s="223"/>
    </row>
    <row r="1210" spans="1:26" s="216" customFormat="1" x14ac:dyDescent="0.2">
      <c r="A1210" s="272" t="s">
        <v>1678</v>
      </c>
      <c r="B1210" s="273" t="s">
        <v>1679</v>
      </c>
      <c r="C1210" s="272" t="s">
        <v>1680</v>
      </c>
      <c r="D1210" s="272" t="s">
        <v>1086</v>
      </c>
      <c r="E1210" s="272" t="s">
        <v>1092</v>
      </c>
      <c r="F1210" s="272"/>
      <c r="G1210" s="272"/>
      <c r="H1210" s="272"/>
      <c r="I1210" s="272" t="s">
        <v>542</v>
      </c>
      <c r="J1210" s="272" t="s">
        <v>1671</v>
      </c>
      <c r="K1210" s="272"/>
      <c r="L1210" s="272"/>
      <c r="M1210" s="273" t="s">
        <v>1681</v>
      </c>
      <c r="Z1210" s="223"/>
    </row>
    <row r="1211" spans="1:26" s="216" customFormat="1" x14ac:dyDescent="0.2">
      <c r="A1211" s="275" t="s">
        <v>1682</v>
      </c>
      <c r="B1211" s="275" t="s">
        <v>1683</v>
      </c>
      <c r="C1211" s="275" t="s">
        <v>1684</v>
      </c>
      <c r="D1211" s="275" t="s">
        <v>97</v>
      </c>
      <c r="E1211" s="275" t="s">
        <v>191</v>
      </c>
      <c r="F1211" s="275"/>
      <c r="G1211" s="275"/>
      <c r="H1211" s="275"/>
      <c r="I1211" s="275" t="s">
        <v>812</v>
      </c>
      <c r="J1211" s="275" t="s">
        <v>823</v>
      </c>
      <c r="K1211" s="275"/>
      <c r="L1211" s="275"/>
      <c r="M1211" s="275" t="s">
        <v>1685</v>
      </c>
      <c r="Z1211" s="223"/>
    </row>
    <row r="1212" spans="1:26" s="216" customFormat="1" x14ac:dyDescent="0.2">
      <c r="A1212" s="275" t="s">
        <v>1686</v>
      </c>
      <c r="B1212" s="275" t="s">
        <v>196</v>
      </c>
      <c r="C1212" s="275" t="s">
        <v>195</v>
      </c>
      <c r="D1212" s="276" t="s">
        <v>844</v>
      </c>
      <c r="E1212" s="276" t="s">
        <v>1687</v>
      </c>
      <c r="F1212" s="275"/>
      <c r="G1212" s="275"/>
      <c r="H1212" s="275"/>
      <c r="I1212" s="277" t="s">
        <v>810</v>
      </c>
      <c r="J1212" s="275"/>
      <c r="K1212" s="275"/>
      <c r="L1212" s="275"/>
      <c r="M1212" s="275" t="s">
        <v>1685</v>
      </c>
      <c r="Z1212" s="223"/>
    </row>
    <row r="1213" spans="1:26" s="216" customFormat="1" x14ac:dyDescent="0.2">
      <c r="A1213" s="275" t="s">
        <v>1688</v>
      </c>
      <c r="B1213" s="275" t="s">
        <v>196</v>
      </c>
      <c r="C1213" s="275" t="s">
        <v>69</v>
      </c>
      <c r="D1213" s="276" t="s">
        <v>844</v>
      </c>
      <c r="E1213" s="275" t="s">
        <v>1687</v>
      </c>
      <c r="F1213" s="275"/>
      <c r="G1213" s="275"/>
      <c r="H1213" s="275"/>
      <c r="I1213" s="277" t="s">
        <v>810</v>
      </c>
      <c r="J1213" s="275"/>
      <c r="K1213" s="275"/>
      <c r="L1213" s="275"/>
      <c r="M1213" s="275" t="s">
        <v>1685</v>
      </c>
      <c r="Z1213" s="223"/>
    </row>
    <row r="1214" spans="1:26" s="216" customFormat="1" x14ac:dyDescent="0.2">
      <c r="A1214" s="275" t="s">
        <v>1689</v>
      </c>
      <c r="B1214" s="275" t="s">
        <v>1690</v>
      </c>
      <c r="C1214" s="275" t="s">
        <v>1691</v>
      </c>
      <c r="D1214" s="275" t="s">
        <v>1086</v>
      </c>
      <c r="E1214" s="275" t="s">
        <v>1091</v>
      </c>
      <c r="F1214" s="275"/>
      <c r="G1214" s="275"/>
      <c r="H1214" s="275"/>
      <c r="I1214" s="275" t="s">
        <v>1365</v>
      </c>
      <c r="J1214" s="275" t="s">
        <v>1692</v>
      </c>
      <c r="K1214" s="275"/>
      <c r="L1214" s="275"/>
      <c r="M1214" s="275" t="s">
        <v>1693</v>
      </c>
      <c r="Z1214" s="223"/>
    </row>
    <row r="1215" spans="1:26" s="216" customFormat="1" x14ac:dyDescent="0.2">
      <c r="A1215" s="276" t="s">
        <v>1694</v>
      </c>
      <c r="B1215" s="276" t="s">
        <v>1695</v>
      </c>
      <c r="C1215" s="276" t="s">
        <v>103</v>
      </c>
      <c r="D1215" s="276" t="s">
        <v>844</v>
      </c>
      <c r="E1215" s="276" t="s">
        <v>843</v>
      </c>
      <c r="F1215" s="275"/>
      <c r="G1215" s="275"/>
      <c r="H1215" s="275"/>
      <c r="I1215" s="277" t="s">
        <v>810</v>
      </c>
      <c r="J1215" s="275"/>
      <c r="K1215" s="275"/>
      <c r="L1215" s="275"/>
      <c r="M1215" s="275" t="s">
        <v>1685</v>
      </c>
      <c r="Z1215" s="223"/>
    </row>
    <row r="1216" spans="1:26" s="216" customFormat="1" x14ac:dyDescent="0.2">
      <c r="A1216" s="278" t="s">
        <v>1689</v>
      </c>
      <c r="B1216" s="278" t="s">
        <v>1690</v>
      </c>
      <c r="C1216" s="278" t="s">
        <v>1691</v>
      </c>
      <c r="D1216" s="278" t="s">
        <v>1086</v>
      </c>
      <c r="E1216" s="278" t="s">
        <v>1091</v>
      </c>
      <c r="F1216" s="278"/>
      <c r="G1216" s="278"/>
      <c r="H1216" s="278"/>
      <c r="I1216" s="278" t="s">
        <v>1365</v>
      </c>
      <c r="J1216" s="278" t="s">
        <v>1692</v>
      </c>
      <c r="K1216" s="278"/>
      <c r="L1216" s="278"/>
      <c r="M1216" s="278" t="s">
        <v>1693</v>
      </c>
      <c r="Z1216" s="223"/>
    </row>
    <row r="1217" spans="1:28" s="216" customFormat="1" x14ac:dyDescent="0.2">
      <c r="A1217" s="278" t="s">
        <v>1774</v>
      </c>
      <c r="B1217" s="278" t="s">
        <v>1419</v>
      </c>
      <c r="C1217" s="278" t="s">
        <v>1420</v>
      </c>
      <c r="D1217" s="278" t="s">
        <v>842</v>
      </c>
      <c r="E1217" s="278" t="s">
        <v>881</v>
      </c>
      <c r="F1217" s="278"/>
      <c r="G1217" s="278"/>
      <c r="H1217" s="278"/>
      <c r="I1217" s="278" t="s">
        <v>810</v>
      </c>
      <c r="J1217" s="278"/>
      <c r="K1217" s="278"/>
      <c r="L1217" s="278"/>
      <c r="M1217" s="278" t="s">
        <v>1693</v>
      </c>
      <c r="AB1217" s="223"/>
    </row>
    <row r="1218" spans="1:28" s="216" customFormat="1" x14ac:dyDescent="0.2">
      <c r="A1218" s="334" t="s">
        <v>1775</v>
      </c>
      <c r="B1218" s="334" t="s">
        <v>1776</v>
      </c>
      <c r="C1218" s="334" t="s">
        <v>1777</v>
      </c>
      <c r="D1218" s="334" t="s">
        <v>1778</v>
      </c>
      <c r="E1218" s="334" t="s">
        <v>251</v>
      </c>
      <c r="F1218" s="334"/>
      <c r="G1218" s="334"/>
      <c r="H1218" s="334"/>
      <c r="I1218" s="334" t="s">
        <v>244</v>
      </c>
      <c r="J1218" s="334"/>
      <c r="K1218" s="334"/>
      <c r="L1218" s="334"/>
      <c r="M1218" s="334" t="s">
        <v>1779</v>
      </c>
      <c r="N1218" s="334"/>
      <c r="AB1218" s="223"/>
    </row>
    <row r="1219" spans="1:28" s="216" customFormat="1" x14ac:dyDescent="0.2">
      <c r="A1219" s="353" t="s">
        <v>1780</v>
      </c>
      <c r="B1219" s="353" t="s">
        <v>709</v>
      </c>
      <c r="C1219" s="353" t="s">
        <v>1780</v>
      </c>
      <c r="D1219" s="353"/>
      <c r="E1219" s="353"/>
      <c r="F1219" s="353"/>
      <c r="G1219" s="353"/>
      <c r="H1219" s="353"/>
      <c r="I1219" s="353"/>
      <c r="J1219" s="353" t="s">
        <v>1781</v>
      </c>
      <c r="K1219" s="353"/>
      <c r="L1219" s="353"/>
      <c r="M1219" s="353" t="s">
        <v>1782</v>
      </c>
      <c r="W1219" s="222"/>
      <c r="Z1219" s="223"/>
    </row>
    <row r="1220" spans="1:28" s="216" customFormat="1" x14ac:dyDescent="0.2">
      <c r="A1220" s="353" t="s">
        <v>1783</v>
      </c>
      <c r="B1220" s="353" t="s">
        <v>1404</v>
      </c>
      <c r="C1220" s="353" t="s">
        <v>1784</v>
      </c>
      <c r="D1220" s="353" t="s">
        <v>1785</v>
      </c>
      <c r="E1220" s="353" t="s">
        <v>1786</v>
      </c>
      <c r="F1220" s="353"/>
      <c r="G1220" s="353"/>
      <c r="H1220" s="353"/>
      <c r="I1220" s="353" t="s">
        <v>485</v>
      </c>
      <c r="J1220" s="353" t="s">
        <v>806</v>
      </c>
      <c r="K1220" s="353"/>
      <c r="L1220" s="353"/>
      <c r="M1220" s="353" t="s">
        <v>1782</v>
      </c>
      <c r="W1220" s="222"/>
      <c r="Z1220" s="223"/>
    </row>
    <row r="1221" spans="1:28" s="216" customFormat="1" x14ac:dyDescent="0.2">
      <c r="A1221" s="353" t="s">
        <v>1787</v>
      </c>
      <c r="B1221" s="353" t="s">
        <v>214</v>
      </c>
      <c r="C1221" s="353" t="s">
        <v>1788</v>
      </c>
      <c r="D1221" s="353" t="s">
        <v>1789</v>
      </c>
      <c r="E1221" s="353" t="s">
        <v>492</v>
      </c>
      <c r="F1221" s="353"/>
      <c r="G1221" s="353"/>
      <c r="H1221" s="353"/>
      <c r="I1221" s="353" t="s">
        <v>542</v>
      </c>
      <c r="J1221" s="353"/>
      <c r="K1221" s="353"/>
      <c r="L1221" s="353"/>
      <c r="M1221" s="353" t="s">
        <v>1782</v>
      </c>
      <c r="W1221" s="222"/>
      <c r="Z1221" s="223"/>
    </row>
    <row r="1222" spans="1:28" x14ac:dyDescent="0.2">
      <c r="A1222" s="353" t="s">
        <v>1790</v>
      </c>
      <c r="B1222" s="353" t="s">
        <v>214</v>
      </c>
      <c r="C1222" s="353" t="s">
        <v>1791</v>
      </c>
      <c r="D1222" s="353" t="s">
        <v>1789</v>
      </c>
      <c r="E1222" s="353" t="s">
        <v>492</v>
      </c>
      <c r="F1222" s="353"/>
      <c r="G1222" s="353"/>
      <c r="H1222" s="353"/>
      <c r="I1222" s="353" t="s">
        <v>542</v>
      </c>
      <c r="J1222" s="353"/>
      <c r="K1222" s="353"/>
      <c r="L1222" s="353"/>
      <c r="M1222" s="353" t="s">
        <v>1782</v>
      </c>
    </row>
    <row r="1223" spans="1:28" x14ac:dyDescent="0.2">
      <c r="A1223" s="353" t="s">
        <v>1792</v>
      </c>
      <c r="B1223" s="353" t="s">
        <v>214</v>
      </c>
      <c r="C1223" s="353" t="s">
        <v>1680</v>
      </c>
      <c r="D1223" s="353" t="s">
        <v>1789</v>
      </c>
      <c r="E1223" s="353" t="s">
        <v>492</v>
      </c>
      <c r="F1223" s="353"/>
      <c r="G1223" s="353"/>
      <c r="H1223" s="353"/>
      <c r="I1223" s="353" t="s">
        <v>542</v>
      </c>
      <c r="J1223" s="353"/>
      <c r="K1223" s="353"/>
      <c r="L1223" s="353"/>
      <c r="M1223" s="353" t="s">
        <v>1782</v>
      </c>
    </row>
    <row r="1224" spans="1:28" x14ac:dyDescent="0.2">
      <c r="A1224" s="353" t="s">
        <v>1793</v>
      </c>
      <c r="B1224" s="353" t="s">
        <v>1794</v>
      </c>
      <c r="C1224" s="353" t="s">
        <v>159</v>
      </c>
      <c r="D1224" s="353"/>
      <c r="E1224" s="353" t="s">
        <v>1795</v>
      </c>
      <c r="F1224" s="353"/>
      <c r="G1224" s="353"/>
      <c r="H1224" s="353"/>
      <c r="I1224" s="353" t="s">
        <v>937</v>
      </c>
      <c r="J1224" s="353"/>
      <c r="K1224" s="353"/>
      <c r="L1224" s="353"/>
      <c r="M1224" s="353" t="s">
        <v>1782</v>
      </c>
    </row>
    <row r="1225" spans="1:28" x14ac:dyDescent="0.2">
      <c r="A1225" s="353" t="s">
        <v>1796</v>
      </c>
      <c r="B1225" s="353" t="s">
        <v>1794</v>
      </c>
      <c r="C1225" s="353" t="s">
        <v>159</v>
      </c>
      <c r="D1225" s="353"/>
      <c r="E1225" s="353" t="s">
        <v>1797</v>
      </c>
      <c r="F1225" s="353"/>
      <c r="G1225" s="353"/>
      <c r="H1225" s="353"/>
      <c r="I1225" s="353" t="s">
        <v>937</v>
      </c>
      <c r="J1225" s="353"/>
      <c r="K1225" s="353"/>
      <c r="L1225" s="353"/>
      <c r="M1225" s="353" t="s">
        <v>1782</v>
      </c>
    </row>
    <row r="1226" spans="1:28" x14ac:dyDescent="0.2">
      <c r="A1226" s="353" t="s">
        <v>1798</v>
      </c>
      <c r="B1226" s="353" t="s">
        <v>1794</v>
      </c>
      <c r="C1226" s="353" t="s">
        <v>159</v>
      </c>
      <c r="D1226" s="353"/>
      <c r="E1226" s="353" t="s">
        <v>1797</v>
      </c>
      <c r="F1226" s="353"/>
      <c r="G1226" s="353"/>
      <c r="H1226" s="353"/>
      <c r="I1226" s="353" t="s">
        <v>937</v>
      </c>
      <c r="J1226" s="353"/>
      <c r="K1226" s="353"/>
      <c r="L1226" s="353"/>
      <c r="M1226" s="353" t="s">
        <v>1782</v>
      </c>
    </row>
    <row r="1227" spans="1:28" x14ac:dyDescent="0.2">
      <c r="A1227" s="353" t="s">
        <v>1799</v>
      </c>
      <c r="B1227" s="353" t="s">
        <v>214</v>
      </c>
      <c r="C1227" s="353" t="s">
        <v>1780</v>
      </c>
      <c r="D1227" s="353"/>
      <c r="E1227" s="354" t="s">
        <v>1800</v>
      </c>
      <c r="F1227" s="353"/>
      <c r="G1227" s="353"/>
      <c r="H1227" s="353"/>
      <c r="I1227" s="353" t="s">
        <v>542</v>
      </c>
      <c r="J1227" s="353" t="s">
        <v>1801</v>
      </c>
      <c r="K1227" s="353"/>
      <c r="L1227" s="353"/>
      <c r="M1227" s="353" t="s">
        <v>1782</v>
      </c>
    </row>
    <row r="1228" spans="1:28" x14ac:dyDescent="0.2">
      <c r="A1228" s="353" t="s">
        <v>1802</v>
      </c>
      <c r="B1228" s="353" t="s">
        <v>1656</v>
      </c>
      <c r="C1228" s="353" t="s">
        <v>1803</v>
      </c>
      <c r="D1228" s="353"/>
      <c r="E1228" s="353" t="s">
        <v>251</v>
      </c>
      <c r="F1228" s="353"/>
      <c r="G1228" s="353"/>
      <c r="H1228" s="353"/>
      <c r="I1228" s="353" t="s">
        <v>244</v>
      </c>
      <c r="J1228" s="353"/>
      <c r="K1228" s="353"/>
      <c r="L1228" s="353"/>
      <c r="M1228" s="353" t="s">
        <v>1782</v>
      </c>
    </row>
    <row r="1229" spans="1:28" x14ac:dyDescent="0.2">
      <c r="A1229" s="353" t="s">
        <v>1804</v>
      </c>
      <c r="B1229" s="353" t="s">
        <v>1683</v>
      </c>
      <c r="C1229" s="353" t="s">
        <v>1684</v>
      </c>
      <c r="D1229" s="353" t="s">
        <v>97</v>
      </c>
      <c r="E1229" s="353" t="s">
        <v>191</v>
      </c>
      <c r="F1229" s="353"/>
      <c r="G1229" s="353"/>
      <c r="H1229" s="353"/>
      <c r="I1229" s="353" t="s">
        <v>812</v>
      </c>
      <c r="J1229" s="353" t="s">
        <v>823</v>
      </c>
      <c r="K1229" s="353"/>
      <c r="L1229" s="353"/>
      <c r="M1229" s="353" t="s">
        <v>1805</v>
      </c>
    </row>
    <row r="1230" spans="1:28" x14ac:dyDescent="0.2">
      <c r="A1230" s="353" t="s">
        <v>1806</v>
      </c>
      <c r="B1230" s="353" t="s">
        <v>1690</v>
      </c>
      <c r="C1230" s="353" t="s">
        <v>1691</v>
      </c>
      <c r="D1230" s="353"/>
      <c r="E1230" s="353" t="s">
        <v>492</v>
      </c>
      <c r="F1230" s="353">
        <v>0</v>
      </c>
      <c r="G1230" s="353">
        <v>0</v>
      </c>
      <c r="H1230" s="353">
        <v>0</v>
      </c>
      <c r="I1230" s="353" t="s">
        <v>1365</v>
      </c>
      <c r="J1230" s="353" t="s">
        <v>1807</v>
      </c>
      <c r="K1230" s="353"/>
      <c r="L1230" s="353"/>
      <c r="M1230" s="353" t="s">
        <v>1805</v>
      </c>
    </row>
    <row r="1231" spans="1:28" x14ac:dyDescent="0.2">
      <c r="A1231" s="353" t="s">
        <v>1808</v>
      </c>
      <c r="B1231" s="353" t="s">
        <v>196</v>
      </c>
      <c r="C1231" s="353" t="s">
        <v>195</v>
      </c>
      <c r="D1231" s="354" t="s">
        <v>842</v>
      </c>
      <c r="E1231" s="354" t="s">
        <v>1809</v>
      </c>
      <c r="F1231" s="353"/>
      <c r="G1231" s="353"/>
      <c r="H1231" s="353"/>
      <c r="I1231" s="355" t="s">
        <v>816</v>
      </c>
      <c r="J1231" s="353"/>
      <c r="K1231" s="353"/>
      <c r="L1231" s="353"/>
      <c r="M1231" s="353" t="s">
        <v>1805</v>
      </c>
    </row>
    <row r="1232" spans="1:28" x14ac:dyDescent="0.2">
      <c r="A1232" s="353" t="s">
        <v>1810</v>
      </c>
      <c r="B1232" s="353" t="s">
        <v>196</v>
      </c>
      <c r="C1232" s="353" t="s">
        <v>195</v>
      </c>
      <c r="D1232" s="353" t="s">
        <v>842</v>
      </c>
      <c r="E1232" s="353" t="s">
        <v>1811</v>
      </c>
      <c r="F1232" s="353"/>
      <c r="G1232" s="353"/>
      <c r="H1232" s="353"/>
      <c r="I1232" s="353" t="s">
        <v>816</v>
      </c>
      <c r="J1232" s="353"/>
      <c r="K1232" s="353"/>
      <c r="L1232" s="353"/>
      <c r="M1232" s="353" t="s">
        <v>1805</v>
      </c>
    </row>
  </sheetData>
  <sheetProtection algorithmName="SHA-512" hashValue="m+9hGFvU+ZUYu0CHNVO+cBcjz4f9bqeZVJKK0C7aYSzEJ8v2v8AbV9+YX0NSpVgsqSo7jjpd5x6h4DrrzrS/lA==" saltValue="CGV4vaHWhSAjlleJ57T8+Q==" spinCount="100000" sheet="1" autoFilter="0"/>
  <autoFilter ref="T2:Z2" xr:uid="{00000000-0009-0000-0000-000006000000}"/>
  <mergeCells count="13">
    <mergeCell ref="T1:Z1"/>
    <mergeCell ref="Y531:Y532"/>
    <mergeCell ref="Y533:Y534"/>
    <mergeCell ref="Y535:Y536"/>
    <mergeCell ref="Y537:Y538"/>
    <mergeCell ref="Y539:Y540"/>
    <mergeCell ref="Y559:Y560"/>
    <mergeCell ref="Y563:Y564"/>
    <mergeCell ref="Y541:Y542"/>
    <mergeCell ref="Y553:Y554"/>
    <mergeCell ref="Y555:Y556"/>
    <mergeCell ref="Y557:Y558"/>
    <mergeCell ref="Y561:Y562"/>
  </mergeCells>
  <phoneticPr fontId="4"/>
  <printOptions horizontalCentered="1"/>
  <pageMargins left="0.23622047244094491" right="0.31496062992125984" top="0.3" bottom="0.23622047244094491" header="0.15748031496062992" footer="0.15748031496062992"/>
  <pageSetup paperSize="9" orientation="portrait" r:id="rId1"/>
  <headerFooter alignWithMargins="0"/>
  <rowBreaks count="1" manualBreakCount="1">
    <brk id="55"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02"/>
  <sheetViews>
    <sheetView zoomScaleNormal="100" workbookViewId="0">
      <selection activeCell="I38" sqref="I38"/>
    </sheetView>
  </sheetViews>
  <sheetFormatPr defaultRowHeight="13.2" x14ac:dyDescent="0.2"/>
  <cols>
    <col min="1" max="1" width="3.77734375" customWidth="1"/>
    <col min="2" max="2" width="38" customWidth="1"/>
    <col min="3" max="3" width="4.44140625" customWidth="1"/>
    <col min="4" max="4" width="4.33203125" customWidth="1"/>
    <col min="5" max="5" width="38" customWidth="1"/>
  </cols>
  <sheetData>
    <row r="1" spans="1:5" ht="12" customHeight="1" x14ac:dyDescent="0.2">
      <c r="E1" s="13"/>
    </row>
    <row r="2" spans="1:5" s="14" customFormat="1" ht="18" customHeight="1" x14ac:dyDescent="0.2">
      <c r="A2" s="789" t="s">
        <v>228</v>
      </c>
      <c r="B2" s="789"/>
      <c r="C2" s="789"/>
      <c r="D2" s="789"/>
      <c r="E2" s="789"/>
    </row>
    <row r="3" spans="1:5" ht="12" customHeight="1" thickBot="1" x14ac:dyDescent="0.25"/>
    <row r="4" spans="1:5" s="1" customFormat="1" ht="15" customHeight="1" x14ac:dyDescent="0.15">
      <c r="A4" s="15">
        <v>1</v>
      </c>
      <c r="B4" s="16" t="s">
        <v>229</v>
      </c>
      <c r="D4" s="15">
        <v>51</v>
      </c>
      <c r="E4" s="16" t="s">
        <v>328</v>
      </c>
    </row>
    <row r="5" spans="1:5" s="1" customFormat="1" ht="15" customHeight="1" x14ac:dyDescent="0.15">
      <c r="A5" s="17">
        <v>2</v>
      </c>
      <c r="B5" s="18" t="s">
        <v>329</v>
      </c>
      <c r="D5" s="17">
        <v>52</v>
      </c>
      <c r="E5" s="18" t="s">
        <v>773</v>
      </c>
    </row>
    <row r="6" spans="1:5" s="1" customFormat="1" ht="15" customHeight="1" x14ac:dyDescent="0.15">
      <c r="A6" s="17">
        <v>3</v>
      </c>
      <c r="B6" s="18" t="s">
        <v>774</v>
      </c>
      <c r="D6" s="17">
        <v>53</v>
      </c>
      <c r="E6" s="18" t="s">
        <v>775</v>
      </c>
    </row>
    <row r="7" spans="1:5" s="1" customFormat="1" ht="15" customHeight="1" x14ac:dyDescent="0.15">
      <c r="A7" s="17">
        <v>4</v>
      </c>
      <c r="B7" s="18" t="s">
        <v>330</v>
      </c>
      <c r="D7" s="17">
        <v>54</v>
      </c>
      <c r="E7" s="18" t="s">
        <v>776</v>
      </c>
    </row>
    <row r="8" spans="1:5" s="1" customFormat="1" ht="15" customHeight="1" x14ac:dyDescent="0.15">
      <c r="A8" s="17">
        <v>5</v>
      </c>
      <c r="B8" s="18" t="s">
        <v>777</v>
      </c>
      <c r="D8" s="17">
        <v>55</v>
      </c>
      <c r="E8" s="18" t="s">
        <v>778</v>
      </c>
    </row>
    <row r="9" spans="1:5" s="1" customFormat="1" ht="15" customHeight="1" x14ac:dyDescent="0.15">
      <c r="A9" s="17">
        <v>6</v>
      </c>
      <c r="B9" s="18" t="s">
        <v>331</v>
      </c>
      <c r="D9" s="17">
        <v>56</v>
      </c>
      <c r="E9" s="18" t="s">
        <v>332</v>
      </c>
    </row>
    <row r="10" spans="1:5" s="1" customFormat="1" ht="15" customHeight="1" x14ac:dyDescent="0.15">
      <c r="A10" s="17">
        <v>7</v>
      </c>
      <c r="B10" s="18" t="s">
        <v>333</v>
      </c>
      <c r="D10" s="17">
        <v>57</v>
      </c>
      <c r="E10" s="18" t="s">
        <v>334</v>
      </c>
    </row>
    <row r="11" spans="1:5" s="1" customFormat="1" ht="15" customHeight="1" x14ac:dyDescent="0.15">
      <c r="A11" s="17">
        <v>8</v>
      </c>
      <c r="B11" s="18" t="s">
        <v>335</v>
      </c>
      <c r="D11" s="17">
        <v>58</v>
      </c>
      <c r="E11" s="18" t="s">
        <v>779</v>
      </c>
    </row>
    <row r="12" spans="1:5" s="1" customFormat="1" ht="15" customHeight="1" x14ac:dyDescent="0.15">
      <c r="A12" s="17">
        <v>9</v>
      </c>
      <c r="B12" s="18" t="s">
        <v>336</v>
      </c>
      <c r="D12" s="17">
        <v>59</v>
      </c>
      <c r="E12" s="18" t="s">
        <v>780</v>
      </c>
    </row>
    <row r="13" spans="1:5" s="1" customFormat="1" ht="15" customHeight="1" x14ac:dyDescent="0.15">
      <c r="A13" s="17">
        <v>10</v>
      </c>
      <c r="B13" s="18" t="s">
        <v>337</v>
      </c>
      <c r="D13" s="17">
        <v>60</v>
      </c>
      <c r="E13" s="18" t="s">
        <v>338</v>
      </c>
    </row>
    <row r="14" spans="1:5" s="1" customFormat="1" ht="15" customHeight="1" x14ac:dyDescent="0.15">
      <c r="A14" s="17">
        <v>11</v>
      </c>
      <c r="B14" s="18" t="s">
        <v>781</v>
      </c>
      <c r="D14" s="17">
        <v>61</v>
      </c>
      <c r="E14" s="18" t="s">
        <v>782</v>
      </c>
    </row>
    <row r="15" spans="1:5" s="1" customFormat="1" ht="15" customHeight="1" x14ac:dyDescent="0.15">
      <c r="A15" s="17">
        <v>12</v>
      </c>
      <c r="B15" s="18" t="s">
        <v>345</v>
      </c>
      <c r="D15" s="17">
        <v>62</v>
      </c>
      <c r="E15" s="18" t="s">
        <v>783</v>
      </c>
    </row>
    <row r="16" spans="1:5" s="1" customFormat="1" ht="15" customHeight="1" x14ac:dyDescent="0.15">
      <c r="A16" s="17">
        <v>13</v>
      </c>
      <c r="B16" s="18" t="s">
        <v>347</v>
      </c>
      <c r="D16" s="17">
        <v>63</v>
      </c>
      <c r="E16" s="18" t="s">
        <v>346</v>
      </c>
    </row>
    <row r="17" spans="1:5" s="1" customFormat="1" ht="15" customHeight="1" x14ac:dyDescent="0.15">
      <c r="A17" s="17">
        <v>14</v>
      </c>
      <c r="B17" s="18" t="s">
        <v>348</v>
      </c>
      <c r="D17" s="17">
        <v>64</v>
      </c>
      <c r="E17" s="18" t="s">
        <v>784</v>
      </c>
    </row>
    <row r="18" spans="1:5" s="1" customFormat="1" ht="15" customHeight="1" x14ac:dyDescent="0.15">
      <c r="A18" s="17">
        <v>15</v>
      </c>
      <c r="B18" s="18" t="s">
        <v>349</v>
      </c>
      <c r="D18" s="17">
        <v>65</v>
      </c>
      <c r="E18" s="18" t="s">
        <v>785</v>
      </c>
    </row>
    <row r="19" spans="1:5" s="1" customFormat="1" ht="15" customHeight="1" x14ac:dyDescent="0.15">
      <c r="A19" s="17">
        <v>16</v>
      </c>
      <c r="B19" s="18" t="s">
        <v>350</v>
      </c>
      <c r="D19" s="17">
        <v>66</v>
      </c>
      <c r="E19" s="18" t="s">
        <v>786</v>
      </c>
    </row>
    <row r="20" spans="1:5" s="1" customFormat="1" ht="15" customHeight="1" x14ac:dyDescent="0.15">
      <c r="A20" s="17">
        <v>17</v>
      </c>
      <c r="B20" s="18" t="s">
        <v>351</v>
      </c>
      <c r="D20" s="17">
        <v>67</v>
      </c>
      <c r="E20" s="195" t="s">
        <v>787</v>
      </c>
    </row>
    <row r="21" spans="1:5" s="1" customFormat="1" ht="15" customHeight="1" x14ac:dyDescent="0.15">
      <c r="A21" s="17">
        <v>18</v>
      </c>
      <c r="B21" s="18" t="s">
        <v>352</v>
      </c>
      <c r="D21" s="17">
        <v>68</v>
      </c>
      <c r="E21" s="196" t="s">
        <v>226</v>
      </c>
    </row>
    <row r="22" spans="1:5" s="1" customFormat="1" ht="15" customHeight="1" x14ac:dyDescent="0.15">
      <c r="A22" s="17">
        <v>19</v>
      </c>
      <c r="B22" s="18" t="s">
        <v>353</v>
      </c>
      <c r="D22" s="17">
        <v>69</v>
      </c>
      <c r="E22" s="18" t="s">
        <v>227</v>
      </c>
    </row>
    <row r="23" spans="1:5" s="1" customFormat="1" ht="15" customHeight="1" x14ac:dyDescent="0.15">
      <c r="A23" s="17">
        <v>20</v>
      </c>
      <c r="B23" s="18" t="s">
        <v>354</v>
      </c>
      <c r="D23" s="17">
        <v>70</v>
      </c>
      <c r="E23" s="197" t="s">
        <v>414</v>
      </c>
    </row>
    <row r="24" spans="1:5" s="1" customFormat="1" ht="15" customHeight="1" x14ac:dyDescent="0.15">
      <c r="A24" s="17">
        <v>21</v>
      </c>
      <c r="B24" s="18" t="s">
        <v>372</v>
      </c>
      <c r="D24" s="17">
        <v>71</v>
      </c>
      <c r="E24" s="18" t="s">
        <v>403</v>
      </c>
    </row>
    <row r="25" spans="1:5" s="1" customFormat="1" ht="15" customHeight="1" x14ac:dyDescent="0.15">
      <c r="A25" s="17">
        <v>22</v>
      </c>
      <c r="B25" s="18" t="s">
        <v>373</v>
      </c>
      <c r="D25" s="17">
        <v>72</v>
      </c>
      <c r="E25" s="18" t="s">
        <v>788</v>
      </c>
    </row>
    <row r="26" spans="1:5" s="1" customFormat="1" ht="15" customHeight="1" x14ac:dyDescent="0.15">
      <c r="A26" s="17">
        <v>23</v>
      </c>
      <c r="B26" s="18" t="s">
        <v>375</v>
      </c>
      <c r="D26" s="17">
        <v>73</v>
      </c>
      <c r="E26" s="18" t="s">
        <v>428</v>
      </c>
    </row>
    <row r="27" spans="1:5" s="1" customFormat="1" ht="15" customHeight="1" x14ac:dyDescent="0.15">
      <c r="A27" s="17">
        <v>24</v>
      </c>
      <c r="B27" s="18" t="s">
        <v>377</v>
      </c>
      <c r="D27" s="17">
        <v>74</v>
      </c>
      <c r="E27" s="18" t="s">
        <v>789</v>
      </c>
    </row>
    <row r="28" spans="1:5" s="1" customFormat="1" ht="15" customHeight="1" x14ac:dyDescent="0.15">
      <c r="A28" s="17">
        <v>25</v>
      </c>
      <c r="B28" s="18" t="s">
        <v>790</v>
      </c>
      <c r="D28" s="17">
        <v>75</v>
      </c>
      <c r="E28" s="18" t="s">
        <v>374</v>
      </c>
    </row>
    <row r="29" spans="1:5" s="1" customFormat="1" ht="15" customHeight="1" x14ac:dyDescent="0.15">
      <c r="A29" s="17">
        <v>26</v>
      </c>
      <c r="B29" s="18" t="s">
        <v>791</v>
      </c>
      <c r="D29" s="17">
        <v>76</v>
      </c>
      <c r="E29" s="18" t="s">
        <v>792</v>
      </c>
    </row>
    <row r="30" spans="1:5" s="1" customFormat="1" ht="15" customHeight="1" x14ac:dyDescent="0.15">
      <c r="A30" s="17">
        <v>27</v>
      </c>
      <c r="B30" s="18" t="s">
        <v>793</v>
      </c>
      <c r="D30" s="17">
        <v>77</v>
      </c>
      <c r="E30" s="18" t="s">
        <v>794</v>
      </c>
    </row>
    <row r="31" spans="1:5" s="1" customFormat="1" ht="15" customHeight="1" x14ac:dyDescent="0.15">
      <c r="A31" s="17">
        <v>28</v>
      </c>
      <c r="B31" s="18" t="s">
        <v>795</v>
      </c>
      <c r="D31" s="17">
        <v>78</v>
      </c>
      <c r="E31" s="18" t="s">
        <v>405</v>
      </c>
    </row>
    <row r="32" spans="1:5" s="1" customFormat="1" ht="15" customHeight="1" x14ac:dyDescent="0.15">
      <c r="A32" s="17">
        <v>29</v>
      </c>
      <c r="B32" s="18" t="s">
        <v>397</v>
      </c>
      <c r="D32" s="17">
        <v>79</v>
      </c>
      <c r="E32" s="18" t="s">
        <v>796</v>
      </c>
    </row>
    <row r="33" spans="1:5" s="1" customFormat="1" ht="15" customHeight="1" x14ac:dyDescent="0.15">
      <c r="A33" s="17">
        <v>30</v>
      </c>
      <c r="B33" s="18" t="s">
        <v>399</v>
      </c>
      <c r="D33" s="17">
        <v>80</v>
      </c>
      <c r="E33" s="18" t="s">
        <v>797</v>
      </c>
    </row>
    <row r="34" spans="1:5" s="1" customFormat="1" ht="15" customHeight="1" x14ac:dyDescent="0.15">
      <c r="A34" s="17">
        <v>31</v>
      </c>
      <c r="B34" s="18" t="s">
        <v>401</v>
      </c>
      <c r="D34" s="17">
        <v>81</v>
      </c>
      <c r="E34" s="18" t="s">
        <v>398</v>
      </c>
    </row>
    <row r="35" spans="1:5" s="1" customFormat="1" ht="15" customHeight="1" x14ac:dyDescent="0.15">
      <c r="A35" s="17">
        <v>32</v>
      </c>
      <c r="B35" s="18" t="s">
        <v>402</v>
      </c>
      <c r="D35" s="17">
        <v>82</v>
      </c>
      <c r="E35" s="18" t="s">
        <v>400</v>
      </c>
    </row>
    <row r="36" spans="1:5" s="1" customFormat="1" ht="15" customHeight="1" x14ac:dyDescent="0.15">
      <c r="A36" s="17">
        <v>33</v>
      </c>
      <c r="B36" s="18" t="s">
        <v>404</v>
      </c>
      <c r="D36" s="17">
        <v>83</v>
      </c>
      <c r="E36" s="18" t="s">
        <v>376</v>
      </c>
    </row>
    <row r="37" spans="1:5" s="1" customFormat="1" ht="15" customHeight="1" x14ac:dyDescent="0.15">
      <c r="A37" s="17">
        <v>34</v>
      </c>
      <c r="B37" s="18" t="s">
        <v>406</v>
      </c>
      <c r="D37" s="17">
        <v>84</v>
      </c>
      <c r="E37" s="18" t="s">
        <v>378</v>
      </c>
    </row>
    <row r="38" spans="1:5" s="1" customFormat="1" ht="15" customHeight="1" x14ac:dyDescent="0.15">
      <c r="A38" s="17">
        <v>35</v>
      </c>
      <c r="B38" s="18" t="s">
        <v>407</v>
      </c>
      <c r="D38" s="17">
        <v>85</v>
      </c>
      <c r="E38" s="18" t="s">
        <v>379</v>
      </c>
    </row>
    <row r="39" spans="1:5" s="1" customFormat="1" ht="15" customHeight="1" x14ac:dyDescent="0.15">
      <c r="A39" s="17">
        <v>36</v>
      </c>
      <c r="B39" s="18" t="s">
        <v>408</v>
      </c>
      <c r="D39" s="17">
        <v>86</v>
      </c>
      <c r="E39" s="18" t="s">
        <v>798</v>
      </c>
    </row>
    <row r="40" spans="1:5" s="1" customFormat="1" ht="15" customHeight="1" x14ac:dyDescent="0.15">
      <c r="A40" s="17">
        <v>37</v>
      </c>
      <c r="B40" s="18" t="s">
        <v>410</v>
      </c>
      <c r="D40" s="17">
        <v>87</v>
      </c>
      <c r="E40" s="18" t="s">
        <v>799</v>
      </c>
    </row>
    <row r="41" spans="1:5" s="1" customFormat="1" ht="15" customHeight="1" x14ac:dyDescent="0.15">
      <c r="A41" s="17">
        <v>38</v>
      </c>
      <c r="B41" s="18" t="s">
        <v>412</v>
      </c>
      <c r="D41" s="17">
        <v>88</v>
      </c>
      <c r="E41" s="18" t="s">
        <v>409</v>
      </c>
    </row>
    <row r="42" spans="1:5" s="1" customFormat="1" ht="15" customHeight="1" x14ac:dyDescent="0.15">
      <c r="A42" s="17">
        <v>39</v>
      </c>
      <c r="B42" s="18" t="s">
        <v>413</v>
      </c>
      <c r="D42" s="17">
        <v>89</v>
      </c>
      <c r="E42" s="18" t="s">
        <v>411</v>
      </c>
    </row>
    <row r="43" spans="1:5" s="1" customFormat="1" ht="15" customHeight="1" x14ac:dyDescent="0.15">
      <c r="A43" s="17">
        <v>40</v>
      </c>
      <c r="B43" s="18" t="s">
        <v>427</v>
      </c>
      <c r="D43" s="17">
        <v>90</v>
      </c>
      <c r="E43" s="18" t="s">
        <v>800</v>
      </c>
    </row>
    <row r="44" spans="1:5" s="1" customFormat="1" ht="15" customHeight="1" x14ac:dyDescent="0.15">
      <c r="A44" s="17">
        <v>41</v>
      </c>
      <c r="B44" s="18" t="s">
        <v>429</v>
      </c>
      <c r="D44" s="17">
        <v>91</v>
      </c>
      <c r="E44" s="18" t="s">
        <v>801</v>
      </c>
    </row>
    <row r="45" spans="1:5" s="1" customFormat="1" ht="15" customHeight="1" x14ac:dyDescent="0.15">
      <c r="A45" s="17">
        <v>42</v>
      </c>
      <c r="B45" s="18" t="s">
        <v>431</v>
      </c>
      <c r="D45" s="17">
        <v>92</v>
      </c>
      <c r="E45" s="18" t="s">
        <v>430</v>
      </c>
    </row>
    <row r="46" spans="1:5" s="1" customFormat="1" ht="15" customHeight="1" x14ac:dyDescent="0.15">
      <c r="A46" s="17">
        <v>43</v>
      </c>
      <c r="B46" s="18" t="s">
        <v>433</v>
      </c>
      <c r="D46" s="17">
        <v>93</v>
      </c>
      <c r="E46" s="18" t="s">
        <v>432</v>
      </c>
    </row>
    <row r="47" spans="1:5" s="1" customFormat="1" ht="15" customHeight="1" x14ac:dyDescent="0.15">
      <c r="A47" s="17">
        <v>44</v>
      </c>
      <c r="B47" s="18" t="s">
        <v>435</v>
      </c>
      <c r="D47" s="17">
        <v>94</v>
      </c>
      <c r="E47" s="18" t="s">
        <v>434</v>
      </c>
    </row>
    <row r="48" spans="1:5" s="1" customFormat="1" ht="15" customHeight="1" x14ac:dyDescent="0.15">
      <c r="A48" s="17">
        <v>45</v>
      </c>
      <c r="B48" s="18" t="s">
        <v>437</v>
      </c>
      <c r="D48" s="17">
        <v>95</v>
      </c>
      <c r="E48" s="18" t="s">
        <v>436</v>
      </c>
    </row>
    <row r="49" spans="1:5" s="1" customFormat="1" ht="15" customHeight="1" x14ac:dyDescent="0.15">
      <c r="A49" s="17">
        <v>46</v>
      </c>
      <c r="B49" s="18" t="s">
        <v>439</v>
      </c>
      <c r="D49" s="17">
        <v>96</v>
      </c>
      <c r="E49" s="18" t="s">
        <v>438</v>
      </c>
    </row>
    <row r="50" spans="1:5" s="1" customFormat="1" ht="15" customHeight="1" x14ac:dyDescent="0.15">
      <c r="A50" s="17">
        <v>47</v>
      </c>
      <c r="B50" s="18" t="s">
        <v>441</v>
      </c>
      <c r="D50" s="17">
        <v>97</v>
      </c>
      <c r="E50" s="18" t="s">
        <v>440</v>
      </c>
    </row>
    <row r="51" spans="1:5" s="1" customFormat="1" ht="15" customHeight="1" x14ac:dyDescent="0.15">
      <c r="A51" s="17">
        <v>48</v>
      </c>
      <c r="B51" s="18" t="s">
        <v>443</v>
      </c>
      <c r="D51" s="198">
        <v>98</v>
      </c>
      <c r="E51" s="18" t="s">
        <v>442</v>
      </c>
    </row>
    <row r="52" spans="1:5" s="1" customFormat="1" ht="15" customHeight="1" thickBot="1" x14ac:dyDescent="0.2">
      <c r="A52" s="17">
        <v>49</v>
      </c>
      <c r="B52" s="18" t="s">
        <v>802</v>
      </c>
      <c r="D52" s="199">
        <v>99</v>
      </c>
      <c r="E52" s="200" t="s">
        <v>444</v>
      </c>
    </row>
    <row r="53" spans="1:5" ht="13.8" thickBot="1" x14ac:dyDescent="0.25">
      <c r="A53" s="201">
        <v>50</v>
      </c>
      <c r="B53" s="200" t="s">
        <v>445</v>
      </c>
    </row>
    <row r="54" spans="1:5" x14ac:dyDescent="0.2">
      <c r="A54" s="19">
        <v>51</v>
      </c>
      <c r="B54" s="19" t="s">
        <v>328</v>
      </c>
    </row>
    <row r="55" spans="1:5" x14ac:dyDescent="0.2">
      <c r="A55" s="19">
        <v>52</v>
      </c>
      <c r="B55" s="19" t="s">
        <v>773</v>
      </c>
    </row>
    <row r="56" spans="1:5" x14ac:dyDescent="0.2">
      <c r="A56" s="19">
        <v>53</v>
      </c>
      <c r="B56" s="19" t="s">
        <v>775</v>
      </c>
    </row>
    <row r="57" spans="1:5" x14ac:dyDescent="0.2">
      <c r="A57" s="19">
        <v>54</v>
      </c>
      <c r="B57" s="19" t="s">
        <v>776</v>
      </c>
    </row>
    <row r="58" spans="1:5" x14ac:dyDescent="0.2">
      <c r="A58" s="19">
        <v>55</v>
      </c>
      <c r="B58" s="19" t="s">
        <v>778</v>
      </c>
    </row>
    <row r="59" spans="1:5" x14ac:dyDescent="0.2">
      <c r="A59" s="19">
        <v>56</v>
      </c>
      <c r="B59" s="19" t="s">
        <v>332</v>
      </c>
    </row>
    <row r="60" spans="1:5" x14ac:dyDescent="0.2">
      <c r="A60" s="19">
        <v>57</v>
      </c>
      <c r="B60" s="19" t="s">
        <v>334</v>
      </c>
    </row>
    <row r="61" spans="1:5" x14ac:dyDescent="0.2">
      <c r="A61" s="19">
        <v>58</v>
      </c>
      <c r="B61" s="19" t="s">
        <v>779</v>
      </c>
    </row>
    <row r="62" spans="1:5" x14ac:dyDescent="0.2">
      <c r="A62" s="19">
        <v>59</v>
      </c>
      <c r="B62" s="19" t="s">
        <v>780</v>
      </c>
    </row>
    <row r="63" spans="1:5" x14ac:dyDescent="0.2">
      <c r="A63" s="19">
        <v>60</v>
      </c>
      <c r="B63" s="19" t="s">
        <v>338</v>
      </c>
    </row>
    <row r="64" spans="1:5" x14ac:dyDescent="0.2">
      <c r="A64" s="19">
        <v>61</v>
      </c>
      <c r="B64" s="19" t="s">
        <v>782</v>
      </c>
    </row>
    <row r="65" spans="1:2" x14ac:dyDescent="0.2">
      <c r="A65" s="19">
        <v>62</v>
      </c>
      <c r="B65" s="19" t="s">
        <v>783</v>
      </c>
    </row>
    <row r="66" spans="1:2" x14ac:dyDescent="0.2">
      <c r="A66" s="19">
        <v>63</v>
      </c>
      <c r="B66" s="19" t="s">
        <v>346</v>
      </c>
    </row>
    <row r="67" spans="1:2" x14ac:dyDescent="0.2">
      <c r="A67" s="19">
        <v>64</v>
      </c>
      <c r="B67" s="19" t="s">
        <v>784</v>
      </c>
    </row>
    <row r="68" spans="1:2" x14ac:dyDescent="0.2">
      <c r="A68" s="19">
        <v>65</v>
      </c>
      <c r="B68" s="19" t="s">
        <v>785</v>
      </c>
    </row>
    <row r="69" spans="1:2" x14ac:dyDescent="0.2">
      <c r="A69" s="19">
        <v>66</v>
      </c>
      <c r="B69" s="19" t="s">
        <v>786</v>
      </c>
    </row>
    <row r="70" spans="1:2" x14ac:dyDescent="0.2">
      <c r="A70" s="19">
        <v>67</v>
      </c>
      <c r="B70" s="19" t="s">
        <v>225</v>
      </c>
    </row>
    <row r="71" spans="1:2" x14ac:dyDescent="0.2">
      <c r="A71" s="19">
        <v>68</v>
      </c>
      <c r="B71" s="19" t="s">
        <v>226</v>
      </c>
    </row>
    <row r="72" spans="1:2" x14ac:dyDescent="0.2">
      <c r="A72" s="19">
        <v>69</v>
      </c>
      <c r="B72" s="19" t="s">
        <v>227</v>
      </c>
    </row>
    <row r="73" spans="1:2" x14ac:dyDescent="0.2">
      <c r="A73" s="19">
        <v>70</v>
      </c>
      <c r="B73" s="19" t="s">
        <v>414</v>
      </c>
    </row>
    <row r="74" spans="1:2" x14ac:dyDescent="0.2">
      <c r="A74" s="19">
        <v>71</v>
      </c>
      <c r="B74" s="19" t="s">
        <v>403</v>
      </c>
    </row>
    <row r="75" spans="1:2" x14ac:dyDescent="0.2">
      <c r="A75" s="19">
        <v>72</v>
      </c>
      <c r="B75" s="19" t="s">
        <v>788</v>
      </c>
    </row>
    <row r="76" spans="1:2" x14ac:dyDescent="0.2">
      <c r="A76" s="19">
        <v>73</v>
      </c>
      <c r="B76" s="19" t="s">
        <v>428</v>
      </c>
    </row>
    <row r="77" spans="1:2" x14ac:dyDescent="0.2">
      <c r="A77" s="19">
        <v>74</v>
      </c>
      <c r="B77" s="19" t="s">
        <v>789</v>
      </c>
    </row>
    <row r="78" spans="1:2" x14ac:dyDescent="0.2">
      <c r="A78" s="19">
        <v>75</v>
      </c>
      <c r="B78" s="19" t="s">
        <v>374</v>
      </c>
    </row>
    <row r="79" spans="1:2" x14ac:dyDescent="0.2">
      <c r="A79" s="19">
        <v>76</v>
      </c>
      <c r="B79" s="19" t="s">
        <v>792</v>
      </c>
    </row>
    <row r="80" spans="1:2" x14ac:dyDescent="0.2">
      <c r="A80" s="19">
        <v>77</v>
      </c>
      <c r="B80" s="19" t="s">
        <v>794</v>
      </c>
    </row>
    <row r="81" spans="1:2" x14ac:dyDescent="0.2">
      <c r="A81" s="19">
        <v>78</v>
      </c>
      <c r="B81" s="19" t="s">
        <v>405</v>
      </c>
    </row>
    <row r="82" spans="1:2" x14ac:dyDescent="0.2">
      <c r="A82" s="19">
        <v>79</v>
      </c>
      <c r="B82" s="19" t="s">
        <v>796</v>
      </c>
    </row>
    <row r="83" spans="1:2" x14ac:dyDescent="0.2">
      <c r="A83" s="19">
        <v>80</v>
      </c>
      <c r="B83" s="19" t="s">
        <v>797</v>
      </c>
    </row>
    <row r="84" spans="1:2" x14ac:dyDescent="0.2">
      <c r="A84" s="19">
        <v>81</v>
      </c>
      <c r="B84" s="19" t="s">
        <v>398</v>
      </c>
    </row>
    <row r="85" spans="1:2" x14ac:dyDescent="0.2">
      <c r="A85" s="19">
        <v>82</v>
      </c>
      <c r="B85" s="19" t="s">
        <v>400</v>
      </c>
    </row>
    <row r="86" spans="1:2" x14ac:dyDescent="0.2">
      <c r="A86" s="19">
        <v>83</v>
      </c>
      <c r="B86" s="19" t="s">
        <v>376</v>
      </c>
    </row>
    <row r="87" spans="1:2" x14ac:dyDescent="0.2">
      <c r="A87" s="19">
        <v>84</v>
      </c>
      <c r="B87" s="19" t="s">
        <v>378</v>
      </c>
    </row>
    <row r="88" spans="1:2" x14ac:dyDescent="0.2">
      <c r="A88" s="19">
        <v>85</v>
      </c>
      <c r="B88" s="19" t="s">
        <v>379</v>
      </c>
    </row>
    <row r="89" spans="1:2" x14ac:dyDescent="0.2">
      <c r="A89" s="19">
        <v>86</v>
      </c>
      <c r="B89" s="19" t="s">
        <v>798</v>
      </c>
    </row>
    <row r="90" spans="1:2" x14ac:dyDescent="0.2">
      <c r="A90" s="19">
        <v>87</v>
      </c>
      <c r="B90" s="19" t="s">
        <v>799</v>
      </c>
    </row>
    <row r="91" spans="1:2" x14ac:dyDescent="0.2">
      <c r="A91" s="19">
        <v>88</v>
      </c>
      <c r="B91" s="19" t="s">
        <v>409</v>
      </c>
    </row>
    <row r="92" spans="1:2" x14ac:dyDescent="0.2">
      <c r="A92" s="19">
        <v>89</v>
      </c>
      <c r="B92" s="19" t="s">
        <v>411</v>
      </c>
    </row>
    <row r="93" spans="1:2" x14ac:dyDescent="0.2">
      <c r="A93" s="19">
        <v>90</v>
      </c>
      <c r="B93" s="19" t="s">
        <v>800</v>
      </c>
    </row>
    <row r="94" spans="1:2" x14ac:dyDescent="0.2">
      <c r="A94" s="19">
        <v>91</v>
      </c>
      <c r="B94" s="19" t="s">
        <v>801</v>
      </c>
    </row>
    <row r="95" spans="1:2" x14ac:dyDescent="0.2">
      <c r="A95" s="19">
        <v>92</v>
      </c>
      <c r="B95" s="19" t="s">
        <v>430</v>
      </c>
    </row>
    <row r="96" spans="1:2" x14ac:dyDescent="0.2">
      <c r="A96" s="19">
        <v>93</v>
      </c>
      <c r="B96" s="19" t="s">
        <v>432</v>
      </c>
    </row>
    <row r="97" spans="1:2" x14ac:dyDescent="0.2">
      <c r="A97" s="19">
        <v>94</v>
      </c>
      <c r="B97" s="19" t="s">
        <v>434</v>
      </c>
    </row>
    <row r="98" spans="1:2" x14ac:dyDescent="0.2">
      <c r="A98" s="19">
        <v>95</v>
      </c>
      <c r="B98" s="19" t="s">
        <v>436</v>
      </c>
    </row>
    <row r="99" spans="1:2" x14ac:dyDescent="0.2">
      <c r="A99" s="19">
        <v>96</v>
      </c>
      <c r="B99" s="19" t="s">
        <v>438</v>
      </c>
    </row>
    <row r="100" spans="1:2" x14ac:dyDescent="0.2">
      <c r="A100" s="19">
        <v>97</v>
      </c>
      <c r="B100" s="19" t="s">
        <v>440</v>
      </c>
    </row>
    <row r="101" spans="1:2" x14ac:dyDescent="0.2">
      <c r="A101" s="202">
        <v>98</v>
      </c>
      <c r="B101" s="202" t="s">
        <v>442</v>
      </c>
    </row>
    <row r="102" spans="1:2" x14ac:dyDescent="0.2">
      <c r="A102" s="202">
        <v>99</v>
      </c>
      <c r="B102" s="202" t="s">
        <v>444</v>
      </c>
    </row>
  </sheetData>
  <sheetProtection algorithmName="SHA-512" hashValue="E/oYh6jlsr7PH9Z/AzQYDEYJ3lWlfEpncDeWtqItBlaSmzYy6U0aB9BMij0mg6X2mQ1PVo8BS6GWLYHL1z+MCQ==" saltValue="sqYep/Hv01XPuUA00O6avQ==" spinCount="100000" sheet="1" objects="1" scenarios="1"/>
  <mergeCells count="1">
    <mergeCell ref="A2:E2"/>
  </mergeCells>
  <phoneticPr fontId="4"/>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はじめに</vt:lpstr>
      <vt:lpstr>計画表紙</vt:lpstr>
      <vt:lpstr>計画事業所</vt:lpstr>
      <vt:lpstr>計画自動車一覧</vt:lpstr>
      <vt:lpstr>計画代替</vt:lpstr>
      <vt:lpstr>計画措置</vt:lpstr>
      <vt:lpstr>使用計画表紙</vt:lpstr>
      <vt:lpstr>車両区分</vt:lpstr>
      <vt:lpstr>産業分類表</vt:lpstr>
      <vt:lpstr>車検証対応図</vt:lpstr>
      <vt:lpstr>計画事業所!Print_Area</vt:lpstr>
      <vt:lpstr>計画自動車一覧!Print_Area</vt:lpstr>
      <vt:lpstr>計画措置!Print_Area</vt:lpstr>
      <vt:lpstr>計画代替!Print_Area</vt:lpstr>
      <vt:lpstr>計画表紙!Print_Area</vt:lpstr>
      <vt:lpstr>産業分類表!Print_Area</vt:lpstr>
      <vt:lpstr>使用計画表紙!Print_Area</vt:lpstr>
      <vt:lpstr>車両区分!Print_Area</vt:lpstr>
      <vt:lpstr>計画事業所!Print_Titles</vt:lpstr>
      <vt:lpstr>計画自動車一覧!Print_Titles</vt:lpstr>
      <vt:lpstr>ナンバー分類</vt:lpstr>
      <vt:lpstr>バス</vt:lpstr>
      <vt:lpstr>車種重量</vt:lpstr>
      <vt:lpstr>小型貨物</vt:lpstr>
      <vt:lpstr>乗用</vt:lpstr>
      <vt:lpstr>特殊</vt:lpstr>
      <vt:lpstr>特種</vt:lpstr>
      <vt:lpstr>車両区分!排出係数表</vt:lpstr>
      <vt:lpstr>排出係数表</vt:lpstr>
      <vt:lpstr>普通貨物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2013-04-11T08:17:24Z</cp:lastPrinted>
  <dcterms:created xsi:type="dcterms:W3CDTF">2005-04-06T04:47:46Z</dcterms:created>
  <dcterms:modified xsi:type="dcterms:W3CDTF">2026-03-10T00:59:38Z</dcterms:modified>
</cp:coreProperties>
</file>